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ich\Desktop\penn data science bootcamp\"/>
    </mc:Choice>
  </mc:AlternateContent>
  <xr:revisionPtr revIDLastSave="0" documentId="13_ncr:1_{F057CDF2-B652-4F73-891B-255BF106C296}" xr6:coauthVersionLast="47" xr6:coauthVersionMax="47" xr10:uidLastSave="{00000000-0000-0000-0000-000000000000}"/>
  <bookViews>
    <workbookView xWindow="4910" yWindow="80" windowWidth="14400" windowHeight="7270" firstSheet="4" activeTab="5" xr2:uid="{00000000-000D-0000-FFFF-FFFF00000000}"/>
  </bookViews>
  <sheets>
    <sheet name="Crowdfunding" sheetId="1" r:id="rId1"/>
    <sheet name="Success Rate_Parent" sheetId="5" r:id="rId2"/>
    <sheet name="Success Rate_Sub" sheetId="3" r:id="rId3"/>
    <sheet name="Success Rate_Year" sheetId="10" r:id="rId4"/>
    <sheet name="CF_Analysis" sheetId="11" r:id="rId5"/>
    <sheet name="Stats_Analysis" sheetId="12" r:id="rId6"/>
  </sheets>
  <definedNames>
    <definedName name="_xlnm._FilterDatabase" localSheetId="5" hidden="1">Stats_Analysis!$K$1:$K$1001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2" l="1"/>
  <c r="I9" i="12"/>
  <c r="I8" i="12"/>
  <c r="H9" i="12"/>
  <c r="I7" i="12"/>
  <c r="I6" i="12"/>
  <c r="I5" i="12"/>
  <c r="I4" i="12"/>
  <c r="H7" i="12"/>
  <c r="H6" i="12"/>
  <c r="H5" i="12"/>
  <c r="H4" i="12"/>
  <c r="C4" i="11"/>
  <c r="C5" i="11"/>
  <c r="C6" i="11"/>
  <c r="C7" i="11"/>
  <c r="C8" i="11"/>
  <c r="C10" i="11"/>
  <c r="C11" i="11"/>
  <c r="C12" i="11"/>
  <c r="C9" i="11"/>
  <c r="B2" i="11"/>
  <c r="D13" i="11"/>
  <c r="C13" i="11"/>
  <c r="D12" i="11"/>
  <c r="B12" i="11"/>
  <c r="D11" i="11"/>
  <c r="B11" i="11"/>
  <c r="D10" i="11"/>
  <c r="B10" i="11"/>
  <c r="D9" i="11"/>
  <c r="B9" i="11"/>
  <c r="D8" i="11"/>
  <c r="B8" i="11"/>
  <c r="D7" i="11"/>
  <c r="B7" i="11"/>
  <c r="D6" i="11"/>
  <c r="B6" i="11"/>
  <c r="D5" i="11"/>
  <c r="B5" i="11"/>
  <c r="D4" i="11"/>
  <c r="B4" i="11"/>
  <c r="G3" i="11"/>
  <c r="H3" i="11"/>
  <c r="F3" i="11"/>
  <c r="B13" i="11"/>
  <c r="C2" i="11"/>
  <c r="D2" i="11"/>
  <c r="D3" i="11"/>
  <c r="C3" i="11"/>
  <c r="B3" i="1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3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8" i="11" l="1"/>
  <c r="H8" i="11" s="1"/>
  <c r="E7" i="11"/>
  <c r="E6" i="11"/>
  <c r="E5" i="11"/>
  <c r="G5" i="11" s="1"/>
  <c r="E4" i="11"/>
  <c r="H4" i="11" s="1"/>
  <c r="G4" i="11"/>
  <c r="E13" i="11"/>
  <c r="E2" i="11"/>
  <c r="E9" i="11"/>
  <c r="E12" i="11"/>
  <c r="E11" i="11"/>
  <c r="E10" i="11"/>
  <c r="E3" i="11"/>
  <c r="H2" i="11" l="1"/>
  <c r="G2" i="11"/>
  <c r="F2" i="11"/>
  <c r="F13" i="11"/>
  <c r="H13" i="11"/>
  <c r="G13" i="11"/>
  <c r="G12" i="11"/>
  <c r="H12" i="11"/>
  <c r="F12" i="11"/>
  <c r="H11" i="11"/>
  <c r="G11" i="11"/>
  <c r="F11" i="11"/>
  <c r="F10" i="11"/>
  <c r="G10" i="11"/>
  <c r="H10" i="11"/>
  <c r="G9" i="11"/>
  <c r="H9" i="11"/>
  <c r="F9" i="11"/>
  <c r="G8" i="11"/>
  <c r="F8" i="11"/>
  <c r="G7" i="11"/>
  <c r="H7" i="11"/>
  <c r="F7" i="11"/>
  <c r="H6" i="11"/>
  <c r="G6" i="11"/>
  <c r="F6" i="11"/>
  <c r="F5" i="11"/>
  <c r="H5" i="11"/>
  <c r="F4" i="11"/>
</calcChain>
</file>

<file path=xl/sharedStrings.xml><?xml version="1.0" encoding="utf-8"?>
<sst xmlns="http://schemas.openxmlformats.org/spreadsheetml/2006/main" count="10062" uniqueCount="2113">
  <si>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</si>
  <si>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</si>
  <si>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</si>
  <si>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</si>
  <si>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</si>
  <si>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</si>
  <si>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</si>
  <si>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</si>
  <si>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</si>
  <si>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</si>
  <si>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</si>
  <si>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</si>
  <si>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</si>
  <si>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</si>
  <si>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</si>
  <si>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</si>
  <si>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</si>
  <si>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</si>
  <si>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</si>
  <si>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</si>
  <si>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</si>
  <si>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</si>
  <si>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</si>
  <si>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</si>
  <si>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</si>
  <si>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</si>
  <si>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</si>
  <si>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</si>
  <si>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</si>
  <si>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</si>
  <si>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</si>
  <si>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</si>
  <si>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</si>
  <si>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</si>
  <si>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</si>
  <si>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</si>
  <si>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</si>
  <si>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</si>
  <si>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</si>
  <si>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</si>
  <si>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</si>
  <si>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</si>
  <si>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</si>
  <si>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</si>
  <si>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</si>
  <si>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</si>
  <si>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</si>
  <si>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</si>
  <si>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</si>
  <si>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</si>
  <si>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</si>
  <si>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</si>
  <si>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</si>
  <si>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</si>
  <si>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</si>
  <si>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</si>
  <si>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</si>
  <si>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</si>
  <si>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</si>
  <si>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</si>
  <si>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</si>
  <si>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</si>
  <si>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</si>
  <si>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</si>
  <si>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</si>
  <si>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</si>
  <si>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</si>
  <si>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</si>
  <si>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</si>
  <si>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</si>
  <si>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</si>
  <si>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</si>
  <si>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</si>
  <si>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</si>
  <si>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</si>
  <si>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</si>
  <si>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</si>
  <si>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</si>
  <si>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</si>
  <si>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</si>
  <si>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</si>
  <si>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</si>
  <si>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</si>
  <si>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</si>
  <si>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</si>
  <si>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</si>
  <si>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</si>
  <si>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</si>
  <si>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</si>
  <si>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</si>
  <si>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</si>
  <si>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</si>
  <si>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</si>
  <si>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</si>
  <si>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</si>
  <si>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</si>
  <si>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</si>
  <si>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</si>
  <si>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</si>
  <si>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</si>
  <si>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</si>
  <si>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</si>
  <si>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</si>
  <si>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</si>
  <si>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</si>
  <si>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</si>
  <si>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</si>
  <si>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</si>
  <si>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</si>
  <si>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</si>
  <si>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</si>
  <si>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</si>
  <si>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</si>
  <si>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</si>
  <si>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</si>
  <si>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</si>
  <si>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</si>
  <si>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</si>
  <si>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</si>
  <si>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</si>
  <si>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</si>
  <si>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</si>
  <si>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</si>
  <si>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</si>
  <si>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</si>
  <si>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</si>
  <si>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</si>
  <si>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</si>
  <si>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</si>
  <si>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</si>
  <si>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</si>
  <si>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</si>
  <si>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</si>
  <si>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</si>
  <si>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</si>
  <si>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</si>
  <si>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</si>
  <si>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</si>
  <si>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</si>
  <si>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</si>
  <si>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</si>
  <si>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</si>
  <si>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</si>
  <si>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</si>
  <si>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</si>
  <si>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</si>
  <si>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</si>
  <si>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</si>
  <si>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</si>
  <si>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</si>
  <si>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</si>
  <si>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</si>
  <si>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</si>
  <si>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</si>
  <si>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</si>
  <si>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</si>
  <si>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</si>
  <si>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</si>
  <si>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</si>
  <si>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</si>
  <si>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</si>
  <si>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</si>
  <si>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</si>
  <si>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</si>
  <si>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</si>
  <si>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</si>
  <si>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</si>
  <si>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</si>
  <si>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</si>
  <si>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</si>
  <si>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</si>
  <si>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</si>
  <si>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</si>
  <si>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</si>
  <si>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</si>
  <si>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</si>
  <si>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</si>
  <si>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</si>
  <si>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</si>
  <si>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</si>
  <si>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</si>
  <si>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</si>
  <si>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</si>
  <si>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</si>
  <si>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</si>
  <si>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</si>
  <si>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</si>
  <si>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</si>
  <si>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</si>
  <si>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</si>
  <si>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</si>
  <si>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</si>
  <si>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</si>
  <si>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</si>
  <si>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</si>
  <si>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</si>
  <si>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</si>
  <si>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</si>
  <si>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</si>
  <si>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</si>
  <si>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</si>
  <si>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</si>
  <si>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</si>
  <si>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</si>
  <si>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</si>
  <si>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</si>
  <si>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</si>
  <si>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</si>
  <si>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</si>
  <si>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</si>
  <si>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</si>
  <si>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</si>
  <si>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</si>
  <si>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</si>
  <si>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</si>
  <si>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</si>
  <si>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</si>
  <si>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</si>
  <si>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</si>
  <si>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</si>
  <si>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</si>
  <si>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</si>
  <si>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</si>
  <si>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</si>
  <si>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</si>
  <si>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</si>
  <si>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</si>
  <si>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</si>
  <si>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</si>
  <si>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</si>
  <si>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</si>
  <si>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</si>
  <si>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</si>
  <si>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</si>
  <si>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</si>
  <si>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</si>
  <si>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</si>
  <si>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</si>
  <si>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</si>
  <si>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</si>
  <si>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</si>
  <si>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</si>
  <si>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</si>
  <si>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</si>
  <si>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</si>
  <si>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</si>
  <si>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</si>
  <si>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</si>
  <si>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</si>
  <si>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</si>
  <si>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</si>
  <si>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</si>
  <si>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</si>
  <si>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</si>
  <si>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</si>
  <si>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</si>
  <si>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</si>
  <si>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</si>
  <si>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</si>
  <si>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</si>
  <si>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</si>
  <si>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</si>
  <si>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</si>
  <si>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</si>
  <si>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</si>
  <si>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</si>
  <si>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</si>
  <si>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</si>
  <si>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</si>
  <si>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</si>
  <si>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</si>
  <si>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</si>
  <si>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</si>
  <si>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</si>
  <si>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</si>
  <si>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</si>
  <si>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</si>
  <si>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</si>
  <si>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</si>
  <si>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</si>
  <si>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</si>
  <si>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</si>
  <si>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</si>
  <si>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</si>
  <si>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</si>
  <si>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</si>
  <si>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</si>
  <si>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</si>
  <si>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</si>
  <si>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</si>
  <si>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</si>
  <si>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</si>
  <si>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</si>
  <si>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</si>
  <si>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</si>
  <si>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</si>
  <si>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</si>
  <si>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</si>
  <si>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</si>
  <si>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</si>
  <si>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</si>
  <si>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</si>
  <si>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</si>
  <si>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</si>
  <si>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</si>
  <si>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</si>
  <si>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</si>
  <si>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</si>
  <si>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</si>
  <si>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</si>
  <si>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</si>
  <si>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</si>
  <si>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</si>
  <si>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</si>
  <si>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</si>
  <si>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</si>
  <si>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</si>
  <si>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</si>
  <si>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</si>
  <si>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</si>
  <si>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</si>
  <si>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</si>
  <si>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</si>
  <si>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</si>
  <si>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</si>
  <si>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</si>
  <si>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</si>
  <si>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</si>
  <si>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</si>
  <si>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</si>
  <si>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</si>
  <si>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</si>
  <si>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</si>
  <si>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</si>
  <si>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</si>
  <si>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</si>
  <si>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</si>
  <si>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</si>
  <si>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</si>
  <si>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</si>
  <si>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</si>
  <si>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</si>
  <si>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</si>
  <si>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</si>
  <si>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</si>
  <si>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</si>
  <si>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</si>
  <si>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</si>
  <si>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</si>
  <si>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</si>
  <si>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</si>
  <si>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</si>
  <si>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</si>
  <si>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</si>
  <si>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</si>
  <si>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</si>
  <si>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</si>
  <si>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</si>
  <si>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</si>
  <si>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</si>
  <si>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</si>
  <si>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</si>
  <si>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</si>
  <si>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</si>
  <si>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</si>
  <si>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</si>
  <si>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</si>
  <si>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</si>
  <si>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</si>
  <si>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</si>
  <si>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</si>
  <si>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</si>
  <si>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</si>
  <si>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</si>
  <si>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</si>
  <si>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</si>
  <si>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</si>
  <si>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</si>
  <si>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</si>
  <si>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</si>
  <si>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</si>
  <si>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</si>
  <si>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</si>
  <si>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</si>
  <si>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</si>
  <si>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</si>
  <si>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</si>
  <si>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</si>
  <si>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</si>
  <si>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</si>
  <si>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</si>
  <si>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</si>
  <si>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</si>
  <si>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</si>
  <si>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</si>
  <si>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</si>
  <si>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</si>
  <si>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</si>
  <si>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</si>
  <si>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</si>
  <si>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</si>
  <si>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</si>
  <si>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</si>
  <si>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</si>
  <si>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</si>
  <si>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</si>
  <si>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</si>
  <si>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</si>
  <si>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</si>
  <si>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</si>
  <si>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</si>
  <si>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</si>
  <si>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</si>
  <si>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</si>
  <si>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</si>
  <si>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</si>
  <si>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</si>
  <si>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</si>
  <si>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</si>
  <si>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</si>
  <si>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</si>
  <si>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</si>
  <si>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</si>
  <si>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</si>
  <si>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</si>
  <si>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</si>
  <si>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</si>
  <si>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</si>
  <si>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</si>
  <si>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</si>
  <si>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</si>
  <si>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</si>
  <si>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</si>
  <si>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</si>
  <si>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</si>
  <si>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</si>
  <si>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</si>
  <si>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</si>
  <si>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</si>
  <si>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</si>
  <si>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</si>
  <si>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</si>
  <si>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</si>
  <si>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</si>
  <si>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</si>
  <si>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</si>
  <si>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</si>
  <si>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</si>
  <si>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</si>
  <si>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</si>
  <si>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</si>
  <si>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</si>
  <si>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</si>
  <si>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</si>
  <si>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</si>
  <si>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</si>
  <si>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</si>
  <si>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</si>
  <si>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</si>
  <si>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</si>
  <si>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</si>
  <si>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</si>
  <si>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</si>
  <si>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</si>
  <si>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</si>
  <si>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</si>
  <si>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</si>
  <si>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</si>
  <si>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</si>
  <si>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</si>
  <si>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</si>
  <si>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</si>
  <si>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</si>
  <si>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</si>
  <si>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</si>
  <si>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</si>
  <si>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</si>
  <si>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</si>
  <si>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</si>
  <si>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</si>
  <si>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</si>
  <si>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</si>
  <si>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</si>
  <si>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</si>
  <si>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</si>
  <si>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</si>
  <si>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</si>
  <si>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</si>
  <si>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</si>
  <si>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</si>
  <si>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</si>
  <si>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</si>
  <si>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</si>
  <si>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</si>
  <si>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</si>
  <si>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</si>
  <si>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</si>
  <si>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</si>
  <si>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</si>
  <si>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</si>
  <si>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</si>
  <si>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</si>
  <si>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</si>
  <si>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</si>
  <si>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</si>
  <si>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</si>
  <si>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</si>
  <si>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</si>
  <si>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</si>
  <si>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</si>
  <si>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</si>
  <si>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</si>
  <si>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</si>
  <si>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</si>
  <si>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</si>
  <si>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</si>
  <si>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</si>
  <si>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</si>
  <si>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</si>
  <si>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</si>
  <si>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</si>
  <si>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</si>
  <si>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</si>
  <si>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</si>
  <si>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</si>
  <si>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</si>
  <si>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</si>
  <si>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</si>
  <si>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</si>
  <si>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</si>
  <si>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</si>
  <si>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</si>
  <si>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</si>
  <si>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</si>
  <si>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</si>
  <si>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</si>
  <si>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</si>
  <si>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</si>
  <si>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</si>
  <si>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</si>
  <si>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</si>
  <si>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</si>
  <si>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</si>
  <si>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</si>
  <si>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</si>
  <si>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</si>
  <si>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</si>
  <si>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</si>
  <si>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</si>
  <si>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</si>
  <si>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</si>
  <si>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</si>
  <si>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</si>
  <si>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</si>
  <si>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</si>
  <si>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</si>
  <si>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</si>
  <si>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</si>
  <si>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</si>
  <si>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</si>
  <si>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</si>
  <si>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</si>
  <si>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</si>
  <si>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</si>
  <si>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</si>
  <si>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</si>
  <si>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</si>
  <si>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</si>
  <si>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</si>
  <si>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</si>
  <si>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</si>
  <si>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</si>
  <si>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</si>
  <si>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</si>
  <si>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</si>
  <si>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</si>
  <si>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</si>
  <si>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</si>
  <si>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</si>
  <si>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</si>
  <si>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</si>
  <si>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</si>
  <si>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</si>
  <si>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</si>
  <si>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</si>
  <si>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</si>
  <si>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</si>
  <si>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</si>
  <si>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</si>
  <si>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</si>
  <si>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</si>
  <si>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</si>
  <si>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</si>
  <si>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</si>
  <si>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</si>
  <si>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</si>
  <si>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</si>
  <si>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</si>
  <si>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</si>
  <si>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</si>
  <si>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</si>
  <si>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</si>
  <si>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</si>
  <si>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</si>
  <si>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</si>
  <si>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</si>
  <si>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</si>
  <si>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</si>
  <si>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</si>
  <si>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</si>
  <si>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</si>
  <si>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</si>
  <si>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</si>
  <si>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</si>
  <si>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</si>
  <si>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</si>
  <si>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</si>
  <si>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</si>
  <si>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</si>
  <si>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</si>
  <si>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</si>
  <si>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</si>
  <si>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</si>
  <si>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</si>
  <si>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</si>
  <si>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</si>
  <si>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</si>
  <si>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</si>
  <si>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</si>
  <si>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</si>
  <si>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</si>
  <si>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</si>
  <si>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</si>
  <si>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</si>
  <si>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</si>
  <si>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</si>
  <si>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</si>
  <si>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</si>
  <si>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</si>
  <si>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</si>
  <si>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</si>
  <si>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</si>
  <si>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</si>
  <si>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</si>
  <si>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</si>
  <si>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</si>
  <si>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</si>
  <si>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</si>
  <si>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</si>
  <si>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</si>
  <si>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</si>
  <si>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</si>
  <si>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</si>
  <si>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</si>
  <si>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</si>
  <si>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</si>
  <si>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</si>
  <si>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</si>
  <si>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</si>
  <si>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</si>
  <si>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</si>
  <si>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</si>
  <si>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</si>
  <si>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</si>
  <si>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</si>
  <si>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</si>
  <si>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</si>
  <si>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</si>
  <si>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</si>
  <si>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</si>
  <si>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</si>
  <si>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</si>
  <si>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</si>
  <si>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</si>
  <si>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</si>
  <si>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</si>
  <si>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</si>
  <si>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</si>
  <si>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</si>
  <si>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</si>
  <si>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</si>
  <si>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</si>
  <si>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</si>
  <si>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</si>
  <si>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</si>
  <si>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</si>
  <si>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</si>
  <si>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</si>
  <si>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</si>
  <si>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</si>
  <si>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</si>
  <si>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</si>
  <si>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</si>
  <si>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</si>
  <si>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</si>
  <si>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</si>
  <si>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</si>
  <si>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</si>
  <si>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</si>
  <si>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</si>
  <si>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</si>
  <si>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</si>
  <si>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</si>
  <si>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</si>
  <si>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</si>
  <si>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</si>
  <si>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</si>
  <si>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</si>
  <si>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</si>
  <si>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</si>
  <si>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</si>
  <si>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</si>
  <si>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</si>
  <si>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</si>
  <si>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</si>
  <si>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</si>
  <si>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</si>
  <si>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</si>
  <si>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</si>
  <si>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</si>
  <si>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</si>
  <si>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</si>
  <si>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</si>
  <si>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</si>
  <si>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</si>
  <si>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</si>
  <si>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</si>
  <si>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</si>
  <si>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</si>
  <si>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</si>
  <si>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</si>
  <si>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</si>
  <si>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</si>
  <si>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</si>
  <si>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</si>
  <si>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</si>
  <si>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</si>
  <si>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</si>
  <si>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</si>
  <si>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</si>
  <si>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</si>
  <si>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</si>
  <si>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</si>
  <si>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</si>
  <si>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</si>
  <si>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</si>
  <si>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</si>
  <si>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</si>
  <si>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</si>
  <si>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</si>
  <si>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</si>
  <si>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</si>
  <si>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</si>
  <si>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</si>
  <si>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</si>
  <si>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</si>
  <si>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</si>
  <si>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</si>
  <si>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</si>
  <si>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</si>
  <si>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</si>
  <si>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</si>
  <si>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</si>
  <si>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</si>
  <si>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</si>
  <si>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</si>
  <si>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</si>
  <si>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</si>
  <si>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</si>
  <si>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</si>
  <si>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</si>
  <si>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</si>
  <si>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</si>
  <si>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</si>
  <si>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</si>
  <si>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</si>
  <si>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</si>
  <si>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</si>
  <si>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</si>
  <si>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</si>
  <si>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</si>
  <si>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</si>
  <si>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</si>
  <si>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</si>
  <si>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</si>
  <si>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</si>
  <si>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</si>
  <si>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</si>
  <si>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</si>
  <si>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</si>
  <si>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</si>
  <si>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</si>
  <si>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</si>
  <si>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</si>
  <si>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</si>
  <si>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</si>
  <si>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</si>
  <si>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</si>
  <si>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</si>
  <si>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</si>
  <si>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</si>
  <si>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</si>
  <si>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</si>
  <si>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</si>
  <si>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</si>
  <si>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</si>
  <si>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</si>
  <si>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</si>
  <si>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</si>
  <si>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</si>
  <si>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</si>
  <si>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</si>
  <si>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</si>
  <si>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</si>
  <si>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</si>
  <si>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</si>
  <si>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</si>
  <si>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</si>
  <si>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</si>
  <si>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</si>
  <si>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</si>
  <si>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</si>
  <si>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</si>
  <si>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</si>
  <si>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</si>
  <si>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</si>
  <si>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</si>
  <si>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</si>
  <si>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</si>
  <si>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</si>
  <si>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</si>
  <si>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</si>
  <si>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</si>
  <si>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</si>
  <si>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</si>
  <si>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</si>
  <si>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</si>
  <si>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</si>
  <si>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</si>
  <si>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</si>
  <si>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</si>
  <si>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</si>
  <si>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</si>
  <si>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</si>
  <si>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</si>
  <si>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</si>
  <si>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</si>
  <si>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</si>
  <si>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</si>
  <si>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</si>
  <si>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</si>
  <si>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</si>
  <si>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</si>
  <si>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</si>
  <si>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</si>
  <si>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</si>
  <si>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</si>
  <si>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</si>
  <si>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</si>
  <si>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</si>
  <si>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</si>
  <si>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</si>
  <si>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</si>
  <si>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</si>
  <si>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</si>
  <si>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</si>
  <si>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</si>
  <si>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</si>
  <si>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</si>
  <si>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</si>
  <si>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</si>
  <si>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</si>
  <si>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</si>
  <si>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</si>
  <si>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</si>
  <si>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</si>
  <si>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</si>
  <si>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</si>
  <si>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</si>
  <si>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</si>
  <si>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</si>
  <si>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</si>
  <si>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</si>
  <si>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</si>
  <si>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</si>
  <si>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</si>
  <si>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</si>
  <si>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</si>
  <si>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</si>
  <si>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</si>
  <si>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</si>
  <si>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</si>
  <si>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</si>
  <si>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</si>
  <si>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</si>
  <si>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</si>
  <si>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</si>
  <si>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</si>
  <si>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</si>
  <si>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</si>
  <si>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</si>
  <si>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</si>
  <si>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</si>
  <si>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</si>
  <si>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</si>
  <si>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</si>
  <si>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</si>
  <si>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</si>
  <si>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</si>
  <si>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</si>
  <si>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</si>
  <si>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</si>
  <si>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</si>
  <si>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</si>
  <si>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</si>
  <si>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</si>
  <si>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</si>
  <si>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</si>
  <si>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</si>
  <si>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</si>
  <si>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</si>
  <si>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</si>
  <si>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</si>
  <si>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</si>
  <si>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</si>
  <si>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</si>
  <si>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</si>
  <si>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</si>
  <si>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</si>
  <si>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</si>
  <si>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</si>
  <si>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</si>
  <si>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</si>
  <si>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</si>
  <si>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</si>
  <si>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</si>
  <si>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</si>
  <si>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</si>
  <si>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</si>
  <si>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</si>
  <si>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</si>
  <si>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</si>
  <si>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</si>
  <si>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</si>
  <si>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</si>
  <si>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</si>
  <si>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</si>
  <si>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</si>
  <si>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</si>
  <si>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</si>
  <si>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</si>
  <si>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</si>
  <si>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</si>
  <si>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</si>
  <si>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</si>
  <si>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</si>
  <si>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</si>
  <si>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</si>
  <si>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</si>
  <si>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</si>
  <si>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</si>
  <si>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</si>
  <si>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</si>
  <si>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</si>
  <si>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</si>
  <si>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</si>
  <si>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</si>
  <si>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</si>
  <si>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</si>
  <si>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</si>
  <si>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</si>
  <si>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</si>
  <si>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</si>
  <si>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</si>
  <si>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</si>
  <si>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</si>
  <si>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</si>
  <si>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</si>
  <si>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</si>
  <si>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</si>
  <si>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</si>
  <si>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</si>
  <si>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</si>
  <si>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</si>
  <si>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</si>
  <si>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</si>
  <si>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</si>
  <si>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</si>
  <si>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</si>
  <si>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</si>
  <si>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</si>
  <si>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</si>
  <si>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</si>
  <si>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</si>
  <si>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</si>
  <si>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</si>
  <si>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</si>
  <si>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</si>
  <si>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</si>
  <si>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</si>
  <si>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</si>
  <si>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</si>
  <si>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</si>
  <si>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</si>
  <si>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</si>
  <si>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</si>
  <si>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</si>
  <si>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</si>
  <si>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</si>
  <si>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</si>
  <si>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</si>
  <si>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</si>
  <si>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</si>
  <si>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</si>
  <si>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</si>
  <si>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</si>
  <si>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</si>
  <si>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</si>
  <si>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</si>
  <si>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</si>
  <si>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</si>
  <si>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</si>
  <si>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</si>
  <si>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</si>
  <si>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</si>
  <si>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</si>
  <si>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</si>
  <si>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</si>
  <si>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</si>
  <si>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</si>
  <si>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</si>
  <si>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</si>
  <si>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</si>
  <si>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</si>
  <si>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</si>
  <si>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</si>
  <si>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</si>
  <si>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</si>
  <si>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</si>
  <si>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</si>
  <si>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</si>
  <si>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</si>
  <si>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</si>
  <si>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</si>
  <si>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</si>
  <si>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</si>
  <si>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</si>
  <si>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</si>
  <si>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</si>
  <si>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</si>
  <si>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</si>
  <si>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</si>
  <si>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</si>
  <si>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</si>
  <si>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</si>
  <si>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</si>
  <si>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</si>
  <si>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</si>
  <si>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</si>
  <si>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</si>
  <si>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</si>
  <si>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</si>
  <si>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</si>
  <si>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</si>
  <si>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</si>
  <si>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</si>
  <si>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</si>
  <si>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</si>
  <si>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</si>
  <si>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</si>
  <si>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</si>
  <si>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</si>
  <si>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</si>
  <si>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</si>
  <si>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</si>
  <si>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</si>
  <si>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</si>
  <si>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</si>
  <si>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</si>
  <si>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</si>
  <si>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</si>
  <si>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</si>
  <si>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</si>
  <si>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</si>
  <si>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</si>
  <si>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</si>
  <si>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</si>
  <si>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</si>
  <si>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</si>
  <si>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</si>
  <si>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</si>
  <si>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</si>
  <si>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</si>
  <si>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</si>
  <si>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</si>
  <si>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</si>
  <si>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</si>
  <si>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</si>
  <si>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</si>
  <si>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</si>
  <si>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</si>
  <si>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</si>
  <si>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</si>
  <si>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</si>
  <si>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</si>
  <si>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</si>
  <si>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</si>
  <si>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</si>
  <si>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</si>
  <si>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</si>
  <si>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</si>
  <si>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</si>
  <si>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</si>
  <si>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</si>
  <si>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</si>
  <si>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</si>
  <si>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</si>
  <si>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</si>
  <si>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</si>
  <si>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</si>
  <si>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</si>
  <si>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</si>
  <si>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</si>
  <si>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</si>
  <si>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</si>
  <si>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</si>
  <si>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</si>
  <si>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</si>
  <si>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</si>
  <si>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</si>
  <si>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</si>
  <si>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</si>
  <si>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</si>
  <si>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</si>
  <si>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</si>
  <si>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</si>
  <si>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</si>
  <si>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</si>
  <si>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</si>
  <si>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</si>
  <si>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</si>
  <si>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</si>
  <si>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</si>
  <si>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</si>
  <si>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</si>
  <si>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</si>
  <si>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</si>
  <si>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</si>
  <si>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</si>
  <si>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</si>
  <si>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</si>
  <si>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</si>
  <si>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</si>
  <si>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</si>
  <si>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</si>
  <si>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</si>
  <si>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</si>
  <si>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</si>
  <si>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</si>
  <si>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</si>
  <si>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</si>
  <si>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</si>
  <si>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</si>
  <si>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</si>
  <si>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</si>
  <si>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</si>
  <si>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</si>
  <si>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</si>
  <si>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</si>
  <si>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</si>
  <si>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</si>
  <si>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</si>
  <si>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</si>
  <si>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</si>
  <si>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</si>
  <si>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</si>
  <si>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</si>
  <si>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</si>
  <si>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</si>
  <si>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</si>
  <si>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</si>
  <si>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</si>
  <si>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</si>
  <si>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</si>
  <si>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</si>
  <si>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</si>
  <si>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</si>
  <si>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</si>
  <si>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</si>
  <si>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</si>
  <si>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</si>
  <si>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</si>
  <si>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</si>
  <si>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</si>
  <si>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</si>
  <si>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</si>
  <si>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</si>
  <si>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</si>
  <si>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</si>
  <si>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</si>
  <si>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</si>
  <si>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</si>
  <si>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</si>
  <si>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</si>
  <si>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</si>
  <si>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</si>
  <si>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</si>
  <si>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</si>
  <si>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</si>
  <si>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</si>
  <si>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</si>
  <si>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</si>
  <si>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</si>
  <si>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</si>
  <si>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</si>
  <si>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</si>
  <si>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</si>
  <si>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</si>
  <si>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</si>
  <si>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</si>
  <si>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</si>
  <si>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</si>
  <si>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</si>
  <si>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</si>
  <si>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</si>
  <si>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</si>
  <si>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</si>
  <si>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</si>
  <si>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</si>
  <si>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</si>
  <si>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</si>
  <si>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</si>
  <si>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</si>
  <si>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</si>
  <si>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</si>
  <si>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</si>
  <si>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</si>
  <si>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</si>
  <si>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</si>
  <si>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</si>
  <si>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</si>
  <si>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</si>
  <si>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</si>
  <si>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</si>
  <si>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</si>
  <si>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</si>
  <si>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</si>
  <si>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</si>
  <si>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</si>
  <si>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</si>
  <si>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</si>
  <si>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</si>
  <si>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</si>
  <si>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</si>
  <si>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</si>
  <si>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</si>
  <si>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</si>
  <si>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</si>
  <si>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</si>
  <si>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</si>
  <si>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</si>
  <si>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</si>
  <si>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</si>
  <si>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</si>
  <si>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</si>
  <si>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</si>
  <si>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</si>
  <si>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</si>
  <si>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</si>
  <si>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</si>
  <si>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</si>
  <si>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</si>
  <si>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</si>
  <si>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</si>
  <si>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</si>
  <si>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</si>
  <si>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</si>
  <si>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</si>
  <si>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</si>
  <si>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</si>
  <si>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</si>
  <si>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</si>
  <si>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</si>
  <si>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</si>
  <si>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</si>
  <si>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</si>
  <si>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</si>
  <si>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</si>
  <si>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</si>
  <si>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</si>
  <si>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</si>
  <si>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</si>
  <si>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</si>
  <si>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</si>
  <si>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</si>
  <si>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</si>
  <si>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</si>
  <si>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</si>
  <si>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</si>
  <si>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</si>
  <si>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</si>
  <si>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</si>
  <si>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</si>
  <si>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</si>
  <si>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</si>
  <si>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</si>
  <si>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</si>
  <si>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</si>
  <si>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</si>
  <si>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</si>
  <si>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</si>
  <si>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</si>
  <si>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</si>
  <si>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</si>
  <si>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</si>
  <si>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</si>
  <si>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</si>
  <si>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</si>
  <si>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</si>
  <si>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</si>
  <si>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</si>
  <si>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</si>
  <si>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</si>
  <si>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</si>
  <si>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</si>
  <si>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</si>
  <si>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</si>
  <si>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</si>
  <si>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</si>
  <si>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</si>
  <si>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</si>
  <si>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</si>
  <si>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</si>
  <si>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</si>
  <si>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</si>
  <si>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</si>
  <si>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</si>
  <si>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</si>
  <si>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</si>
  <si>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</si>
  <si>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</si>
  <si>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</si>
  <si>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</si>
  <si>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</si>
  <si>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</si>
  <si>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</si>
  <si>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</si>
  <si>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</si>
  <si>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</si>
  <si>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</si>
  <si>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</si>
  <si>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</si>
  <si>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</si>
  <si>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</si>
  <si>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</si>
  <si>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</si>
  <si>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</si>
  <si>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</si>
  <si>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</si>
  <si>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</si>
  <si>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</si>
  <si>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</si>
  <si>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</si>
  <si>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</si>
  <si>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</si>
  <si>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</si>
  <si>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</si>
  <si>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</si>
  <si>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</si>
  <si>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</si>
  <si>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</si>
  <si>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</si>
  <si>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</si>
  <si>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</si>
  <si>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</si>
  <si>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</si>
  <si>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</si>
  <si>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</si>
  <si>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</si>
  <si>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</si>
  <si>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</si>
  <si>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</si>
  <si>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</si>
  <si>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</si>
  <si>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</si>
  <si>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</si>
  <si>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</si>
  <si>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</si>
  <si>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</si>
  <si>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</si>
  <si>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</si>
  <si>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</si>
  <si>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</si>
  <si>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</si>
  <si>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</si>
  <si>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</si>
  <si>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</si>
  <si>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</si>
  <si>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</si>
  <si>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</si>
  <si>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</si>
  <si>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</si>
  <si>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</si>
  <si>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</si>
  <si>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</si>
  <si>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</si>
  <si>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</si>
  <si>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</si>
  <si>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</si>
  <si>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</si>
  <si>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</si>
  <si>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</si>
  <si>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</si>
  <si>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</si>
  <si>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</si>
  <si>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</si>
  <si>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</si>
  <si>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</si>
  <si>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</si>
  <si>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</si>
  <si>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</si>
  <si>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</si>
  <si>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</si>
  <si>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</si>
  <si>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</si>
  <si>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</si>
  <si>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</si>
  <si>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</si>
  <si>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</si>
  <si>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</si>
  <si>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</si>
  <si>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</si>
  <si>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</si>
  <si>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</si>
  <si>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</si>
  <si>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</si>
  <si>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</si>
  <si>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</si>
  <si>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</si>
  <si>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</si>
  <si>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</si>
  <si>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</si>
  <si>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</si>
  <si>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</si>
  <si>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</si>
  <si>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</si>
  <si>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</si>
  <si>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</si>
  <si>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</si>
  <si>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</si>
  <si>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</si>
  <si>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</si>
  <si>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</si>
  <si>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</si>
  <si>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</si>
  <si>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</si>
  <si>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</si>
  <si>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</si>
  <si>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</si>
  <si>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</si>
  <si>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</si>
  <si>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</si>
  <si>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</si>
  <si>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</si>
  <si>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</si>
  <si>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</si>
  <si>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</si>
  <si>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</si>
  <si>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</si>
  <si>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</si>
  <si>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</si>
  <si>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</si>
  <si>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</si>
  <si>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</si>
  <si>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</si>
  <si>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</si>
  <si>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</si>
  <si>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</si>
  <si>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</si>
  <si>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</si>
  <si>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</si>
  <si>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</si>
  <si>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</si>
  <si>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</si>
  <si>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</si>
  <si>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</si>
  <si>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</si>
  <si>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</si>
  <si>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</si>
  <si>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</si>
  <si>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</si>
  <si>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</si>
  <si>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</si>
  <si>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</si>
  <si>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</si>
  <si>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</si>
  <si>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</si>
  <si>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</si>
  <si>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</si>
  <si>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</si>
  <si>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</si>
  <si>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</si>
  <si>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</si>
  <si>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</si>
  <si>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</si>
  <si>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</si>
  <si>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</si>
  <si>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</si>
  <si>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</si>
  <si>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</si>
  <si>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</si>
  <si>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</si>
  <si>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</si>
  <si>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</si>
  <si>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</si>
  <si>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</si>
  <si>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</si>
  <si>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</si>
  <si>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</si>
  <si>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</si>
  <si>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</si>
  <si>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</si>
  <si>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</si>
  <si>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</si>
  <si>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</si>
  <si>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</si>
  <si>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</si>
  <si>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</si>
  <si>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</si>
  <si>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</si>
  <si>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</si>
  <si>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</si>
  <si>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</si>
  <si>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</si>
  <si>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</si>
  <si>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</si>
  <si>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</si>
  <si>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</si>
  <si>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</si>
  <si>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</si>
  <si>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</si>
  <si>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</si>
  <si>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</si>
  <si>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</si>
  <si>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</si>
  <si>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</si>
  <si>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</si>
  <si>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</si>
  <si>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</si>
  <si>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</si>
  <si>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</si>
  <si>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</si>
  <si>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</si>
  <si>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</si>
  <si>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</si>
  <si>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</si>
  <si>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</si>
  <si>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</si>
  <si>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</si>
  <si>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</si>
  <si>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</si>
  <si>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</si>
  <si>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</si>
  <si>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</si>
  <si>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</si>
  <si>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</si>
  <si>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</si>
  <si>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</si>
  <si>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</si>
  <si>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</si>
  <si>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</si>
  <si>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</si>
  <si>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</si>
  <si>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</si>
  <si>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</si>
  <si>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</si>
  <si>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</si>
  <si>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</si>
  <si>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</si>
  <si>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</si>
  <si>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</si>
  <si>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</si>
  <si>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</si>
  <si>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</si>
  <si>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</si>
  <si>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</si>
  <si>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</si>
  <si>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</si>
  <si>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</si>
  <si>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</si>
  <si>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</si>
  <si>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</si>
  <si>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</si>
  <si>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</si>
  <si>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</si>
  <si>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</si>
  <si>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</si>
  <si>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</si>
  <si>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</si>
  <si>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</si>
  <si>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</si>
  <si>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</si>
  <si>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</si>
  <si>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</si>
  <si>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</si>
  <si>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</si>
  <si>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</si>
  <si>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</si>
  <si>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</si>
  <si>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</si>
  <si>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</si>
  <si>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</si>
  <si>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</si>
  <si>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</si>
  <si>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</si>
  <si>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</si>
  <si>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</si>
  <si>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</si>
  <si>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</si>
  <si>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</si>
  <si>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</si>
  <si>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</si>
  <si>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</si>
  <si>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</si>
  <si>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</si>
  <si>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</si>
  <si>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</si>
  <si>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</si>
  <si>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</si>
  <si>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</si>
  <si>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</si>
  <si>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</si>
  <si>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</si>
  <si>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</si>
  <si>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</si>
  <si>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</si>
  <si>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</si>
  <si>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</si>
  <si>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</si>
  <si>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</si>
  <si>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</si>
  <si>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</si>
  <si>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</si>
  <si>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</si>
  <si>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</si>
  <si>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</si>
  <si>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</si>
  <si>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</si>
  <si>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</si>
  <si>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</si>
  <si>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</si>
  <si>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</si>
  <si>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</si>
  <si>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</si>
  <si>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</si>
  <si>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</si>
  <si>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</si>
  <si>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</si>
  <si>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</si>
  <si>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</si>
  <si>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</si>
  <si>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</si>
  <si>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</si>
  <si>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</si>
  <si>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</si>
  <si>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</si>
  <si>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</si>
  <si>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</si>
  <si>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</si>
  <si>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</si>
  <si>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</si>
  <si>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</si>
  <si>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</si>
  <si>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</si>
  <si>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</si>
  <si>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</si>
  <si>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</si>
  <si>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</si>
  <si>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</si>
  <si>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</si>
  <si>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</si>
  <si>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</si>
  <si>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</si>
  <si>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</si>
  <si>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</si>
  <si>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</si>
  <si>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</si>
  <si>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</si>
  <si>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</si>
  <si>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</si>
  <si>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</si>
  <si>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</si>
  <si>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</si>
  <si>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</si>
  <si>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</si>
  <si>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</si>
  <si>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</si>
  <si>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</si>
  <si>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</si>
  <si>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</si>
  <si>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</si>
  <si>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</si>
  <si>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</si>
  <si>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</si>
  <si>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</si>
  <si>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</si>
  <si>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</si>
  <si>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</si>
  <si>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</si>
  <si>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</si>
  <si>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</si>
  <si>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</si>
  <si>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</si>
  <si>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</si>
  <si>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</si>
  <si>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</si>
  <si>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</si>
  <si>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</si>
  <si>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</si>
  <si>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</si>
  <si>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</si>
  <si>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</si>
  <si>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</si>
  <si>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</si>
  <si>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</si>
  <si>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</si>
  <si>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</si>
  <si>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</si>
  <si>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</si>
  <si>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</si>
  <si>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</si>
  <si>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</si>
  <si>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</si>
  <si>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</si>
  <si>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</si>
  <si>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</si>
  <si>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</si>
  <si>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</si>
  <si>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</si>
  <si>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</si>
  <si>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</si>
  <si>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</si>
  <si>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</si>
  <si>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</si>
  <si>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</si>
  <si>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</si>
  <si>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</si>
  <si>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</si>
  <si>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</si>
  <si>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</si>
  <si>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</si>
  <si>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</si>
  <si>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</si>
  <si>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</si>
  <si>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</si>
  <si>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</si>
  <si>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</si>
  <si>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</si>
  <si>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</si>
  <si>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</si>
  <si>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</si>
  <si>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</si>
  <si>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</si>
  <si>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</si>
  <si>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</si>
  <si>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</si>
  <si>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</si>
  <si>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</si>
  <si>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</si>
  <si>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</si>
  <si>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</si>
  <si>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</si>
  <si>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</si>
  <si>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</si>
  <si>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</si>
  <si>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</si>
  <si>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</si>
  <si>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</si>
  <si>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</si>
  <si>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</si>
  <si>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</si>
  <si>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</si>
  <si>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</si>
  <si>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</si>
  <si>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</si>
  <si>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</si>
  <si>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</si>
  <si>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</si>
  <si>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</si>
  <si>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</si>
  <si>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</si>
  <si>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</si>
  <si>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</si>
  <si>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</si>
  <si>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</si>
  <si>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</si>
  <si>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</si>
  <si>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</si>
  <si>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</si>
  <si>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</si>
  <si>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</si>
  <si>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</si>
  <si>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</si>
  <si>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</si>
  <si>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</si>
  <si>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</si>
  <si>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</si>
  <si>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</si>
  <si>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</si>
  <si>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</si>
  <si>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</si>
  <si>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</si>
  <si>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</si>
  <si>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</si>
  <si>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</si>
  <si>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</si>
  <si>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</si>
  <si>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</si>
  <si>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</si>
  <si>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</si>
  <si>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</si>
  <si>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</si>
  <si>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</si>
  <si>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</si>
  <si>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</si>
  <si>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</si>
  <si>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</si>
  <si>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</si>
  <si>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</si>
  <si>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</si>
  <si>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</si>
  <si>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</si>
  <si>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</si>
  <si>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</si>
  <si>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</si>
  <si>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</si>
  <si>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</si>
  <si>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</si>
  <si>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</si>
  <si>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</si>
  <si>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</si>
  <si>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</si>
  <si>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</si>
  <si>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</si>
  <si>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</si>
  <si>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</si>
  <si>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</si>
  <si>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</si>
  <si>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</si>
  <si>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</si>
  <si>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</si>
  <si>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</si>
  <si>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</si>
  <si>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</si>
  <si>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</si>
  <si>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</si>
  <si>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</si>
  <si>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</si>
  <si>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</si>
  <si>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</si>
  <si>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</si>
  <si>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</si>
  <si>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</si>
  <si>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</si>
  <si>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</si>
  <si>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</si>
  <si>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</si>
  <si>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</si>
  <si>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</si>
  <si>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</si>
  <si>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</si>
  <si>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</si>
  <si>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</si>
  <si>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</si>
  <si>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</si>
  <si>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</si>
  <si>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</si>
  <si>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</si>
  <si>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</si>
  <si>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</si>
  <si>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</si>
  <si>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</si>
  <si>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</si>
  <si>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</si>
  <si>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</si>
  <si>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</si>
  <si>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</si>
  <si>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</si>
  <si>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</si>
  <si>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</si>
  <si>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</si>
  <si>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</si>
  <si>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</si>
  <si>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</si>
  <si>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</si>
  <si>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</si>
  <si>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</si>
  <si>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</si>
  <si>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</si>
  <si>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</si>
  <si>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</si>
  <si>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</si>
  <si>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</si>
  <si>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</si>
  <si>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</si>
  <si>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</si>
  <si>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</si>
  <si>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</si>
  <si>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</si>
  <si>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</si>
  <si>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</si>
  <si>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</si>
  <si>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</si>
  <si>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</si>
  <si>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</si>
  <si>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</si>
  <si>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</si>
  <si>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</si>
  <si>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</si>
  <si>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</si>
  <si>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</si>
  <si>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</si>
  <si>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</si>
  <si>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</si>
  <si>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</si>
  <si>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</si>
  <si>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</si>
  <si>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</si>
  <si>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</si>
  <si>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</si>
  <si>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</si>
  <si>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</si>
  <si>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</si>
  <si>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</si>
  <si>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</si>
  <si>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</si>
  <si>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</si>
  <si>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</si>
  <si>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</si>
  <si>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</si>
  <si>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</si>
  <si>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</si>
  <si>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</si>
  <si>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</si>
  <si>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</si>
  <si>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</si>
  <si>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</si>
  <si>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</si>
  <si>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</si>
  <si>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</si>
  <si>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</si>
  <si>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</si>
  <si>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</si>
  <si>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</si>
  <si>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</si>
  <si>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</si>
  <si>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</si>
  <si>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</si>
  <si>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</si>
  <si>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</si>
  <si>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</si>
  <si>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</si>
  <si>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</si>
  <si>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</si>
  <si>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</si>
  <si>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</si>
  <si>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</si>
  <si>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</si>
  <si>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</si>
  <si>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</si>
  <si>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</si>
  <si>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</si>
  <si>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</si>
  <si>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</si>
  <si>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</si>
  <si>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</si>
  <si>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</si>
  <si>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</si>
  <si>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</si>
  <si>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</si>
  <si>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</si>
  <si>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</si>
  <si>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</si>
  <si>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</si>
  <si>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</si>
  <si>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</si>
  <si>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</si>
  <si>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</si>
  <si>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</si>
  <si>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</si>
  <si>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</si>
  <si>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</si>
  <si>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</si>
  <si>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</si>
  <si>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</si>
  <si>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</si>
  <si>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</si>
  <si>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</si>
  <si>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</si>
  <si>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</si>
  <si>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</si>
  <si>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</si>
  <si>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</si>
  <si>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</si>
  <si>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</si>
  <si>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</si>
  <si>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</si>
  <si>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</si>
  <si>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</si>
  <si>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</si>
  <si>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</si>
  <si>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</si>
  <si>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</si>
  <si>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</si>
  <si>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</si>
  <si>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</si>
  <si>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</si>
  <si>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</si>
  <si>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</si>
  <si>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</si>
  <si>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</si>
  <si>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</si>
  <si>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</si>
  <si>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</si>
  <si>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</si>
  <si>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</si>
  <si>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</si>
  <si>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</si>
  <si>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</si>
  <si>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</si>
  <si>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</si>
  <si>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</si>
  <si>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</si>
  <si>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</si>
  <si>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</si>
  <si>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</si>
  <si>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</si>
  <si>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</si>
  <si>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</si>
  <si>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</si>
  <si>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</si>
  <si>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</si>
  <si>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</si>
  <si>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</si>
  <si>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</si>
  <si>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</si>
  <si>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</si>
  <si>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</si>
  <si>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</si>
  <si>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</si>
  <si>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</si>
  <si>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</si>
  <si>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</si>
  <si>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</si>
  <si>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</si>
  <si>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</si>
  <si>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</si>
  <si>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</si>
  <si>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</si>
  <si>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</si>
  <si>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</si>
  <si>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</si>
  <si>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</si>
  <si>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</si>
  <si>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</si>
  <si>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sub-cateogry</t>
  </si>
  <si>
    <t>Row Labels</t>
  </si>
  <si>
    <t>Grand Total</t>
  </si>
  <si>
    <t>Column Labels</t>
  </si>
  <si>
    <t>Count of name</t>
  </si>
  <si>
    <t>(All)</t>
  </si>
  <si>
    <t>date created conversion</t>
  </si>
  <si>
    <t>date ended conversion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</si>
  <si>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</si>
  <si>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</si>
  <si>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</si>
  <si>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</si>
  <si>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</si>
  <si>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</si>
  <si>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</si>
  <si>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</si>
  <si>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</si>
  <si>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</si>
  <si>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</si>
  <si>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 of outcome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</si>
  <si>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</si>
  <si>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</si>
  <si>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</si>
  <si>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</si>
  <si>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</si>
  <si>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</si>
  <si>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</si>
  <si>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</si>
  <si>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</si>
  <si>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</si>
  <si>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</si>
  <si>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</si>
  <si>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</si>
  <si>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</si>
  <si>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</si>
  <si>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</si>
  <si>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</si>
  <si>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</si>
  <si>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</si>
  <si>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backers successful </t>
  </si>
  <si>
    <t>mean</t>
  </si>
  <si>
    <t>median</t>
  </si>
  <si>
    <t>minimum</t>
  </si>
  <si>
    <t>maximum</t>
  </si>
  <si>
    <t>variance</t>
  </si>
  <si>
    <t>standard deviation</t>
  </si>
  <si>
    <t>backers unsuccessful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</si>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</sst>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0" fontId="18" fillId="0" borderId="0" xfId="0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21A0FF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C89400"/>
      <color rgb="FFA20000"/>
      <color rgb="FF21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[CrowdfundingBook_ET.xlsx]Success Rate_Parent!PivotTable4</c:name>
    <c:fmtId val="0"/>
  </c:pivotSource>
  <c:chart>
    <c:autoTitleDeleted val="0"/>
    <c:pivotFmts>
      <c:pivotFmt>
        <c:idx val="0"/>
        <c:spPr>
          <a:solidFill>
            <a:srgbClr val="21A0FF"/>
          </a:solidFill>
          <a:ln>
            <a:solidFill>
              <a:srgbClr val="21A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89400"/>
          </a:solidFill>
          <a:ln>
            <a:solidFill>
              <a:srgbClr val="C894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Rate_Parent'!$B$3:$B$4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21A0FF"/>
            </a:solidFill>
            <a:ln>
              <a:solidFill>
                <a:srgbClr val="21A0FF"/>
              </a:solidFill>
            </a:ln>
            <a:effectLst/>
          </c:spPr>
          <c:invertIfNegative val="0"/>
          <c:cat>
            <c:strRef>
              <c:f>'Success Rate_Parent'!$A$5:$A$14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Rate_Parent'!$B$5:$B$14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A-4F6D-B998-E7844808E8F1}"/>
            </c:ext>
          </c:extLst>
        </c:ser>
        <c:ser>
          <c:idx val="1"/>
          <c:order val="1"/>
          <c:tx>
            <c:strRef>
              <c:f>'Success Rate_Parent'!$C$3:$C$4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Rate_Parent'!$A$5:$A$14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Rate_Parent'!$C$5:$C$14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A-4F6D-B998-E7844808E8F1}"/>
            </c:ext>
          </c:extLst>
        </c:ser>
        <c:ser>
          <c:idx val="2"/>
          <c:order val="2"/>
          <c:tx>
            <c:strRef>
              <c:f>'Success Rate_Parent'!$D$3:$D$4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C89400"/>
            </a:solidFill>
            <a:ln>
              <a:solidFill>
                <a:srgbClr val="C89400"/>
              </a:solidFill>
            </a:ln>
            <a:effectLst/>
          </c:spPr>
          <c:invertIfNegative val="0"/>
          <c:cat>
            <c:strRef>
              <c:f>'Success Rate_Parent'!$A$5:$A$14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Rate_Parent'!$D$5:$D$14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3A-4F6D-B998-E7844808E8F1}"/>
            </c:ext>
          </c:extLst>
        </c:ser>
        <c:ser>
          <c:idx val="3"/>
          <c:order val="3"/>
          <c:tx>
            <c:strRef>
              <c:f>'Success Rate_Parent'!$E$3:$E$4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'Success Rate_Parent'!$A$5:$A$14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Rate_Parent'!$E$5:$E$14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3A-4F6D-B998-E7844808E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7096431"/>
        <c:axId val="297096847"/>
      </c:barChart>
      <c:catAx>
        <c:axId val="29709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96847"/>
        <c:crosses val="autoZero"/>
        <c:auto val="1"/>
        <c:lblAlgn val="ctr"/>
        <c:lblOffset val="100"/>
        <c:noMultiLvlLbl val="0"/>
      </c:catAx>
      <c:valAx>
        <c:axId val="2970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9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[CrowdfundingBook_ET.xlsx]Success Rate_Sub!PivotTable2</c:name>
    <c:fmtId val="3"/>
  </c:pivotSource>
  <c:chart>
    <c:autoTitleDeleted val="0"/>
    <c:pivotFmts>
      <c:pivotFmt>
        <c:idx val="0"/>
        <c:spPr>
          <a:solidFill>
            <a:srgbClr val="0070C0"/>
          </a:soli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solidFill>
              <a:srgbClr val="A2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Rate_Sub'!$B$4:$B$5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'Success Rate_Sub'!$A$6:$A$30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Rate_Sub'!$B$6:$B$30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6-4960-9A3D-97533C235849}"/>
            </c:ext>
          </c:extLst>
        </c:ser>
        <c:ser>
          <c:idx val="1"/>
          <c:order val="1"/>
          <c:tx>
            <c:strRef>
              <c:f>'Success Rate_Sub'!$C$4:$C$5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A20000"/>
              </a:solidFill>
            </a:ln>
            <a:effectLst/>
          </c:spPr>
          <c:invertIfNegative val="0"/>
          <c:cat>
            <c:strRef>
              <c:f>'Success Rate_Sub'!$A$6:$A$30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Rate_Sub'!$C$6:$C$30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6-4960-9A3D-97533C235849}"/>
            </c:ext>
          </c:extLst>
        </c:ser>
        <c:ser>
          <c:idx val="2"/>
          <c:order val="2"/>
          <c:tx>
            <c:strRef>
              <c:f>'Success Rate_Sub'!$D$4:$D$5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'Success Rate_Sub'!$A$6:$A$30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Rate_Sub'!$D$6:$D$30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6-4960-9A3D-97533C235849}"/>
            </c:ext>
          </c:extLst>
        </c:ser>
        <c:ser>
          <c:idx val="3"/>
          <c:order val="3"/>
          <c:tx>
            <c:strRef>
              <c:f>'Success Rate_Sub'!$E$4:$E$5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'Success Rate_Sub'!$A$6:$A$30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Rate_Sub'!$E$6:$E$30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6-4960-9A3D-97533C235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7381423"/>
        <c:axId val="2017380175"/>
      </c:barChart>
      <c:catAx>
        <c:axId val="201738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380175"/>
        <c:crosses val="autoZero"/>
        <c:auto val="1"/>
        <c:lblAlgn val="ctr"/>
        <c:lblOffset val="100"/>
        <c:noMultiLvlLbl val="0"/>
      </c:catAx>
      <c:valAx>
        <c:axId val="20173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38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[CrowdfundingBook_ET.xlsx]Success Rate_Year!PivotTable9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A20000"/>
            </a:solidFill>
            <a:round/>
          </a:ln>
          <a:effectLst/>
        </c:spPr>
        <c:marker>
          <c:symbol val="circle"/>
          <c:size val="5"/>
          <c:spPr>
            <a:solidFill>
              <a:srgbClr val="A20000"/>
            </a:solidFill>
            <a:ln w="9525">
              <a:solidFill>
                <a:srgbClr val="A2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89400"/>
            </a:solidFill>
            <a:round/>
          </a:ln>
          <a:effectLst/>
        </c:spPr>
        <c:marker>
          <c:symbol val="circle"/>
          <c:size val="5"/>
          <c:spPr>
            <a:solidFill>
              <a:srgbClr val="C89400"/>
            </a:solidFill>
            <a:ln w="9525">
              <a:solidFill>
                <a:srgbClr val="C894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Rate_Year'!$B$5:$B$6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'Success Rate_Year'!$A$7:$A$18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Rate_Year'!$B$7:$B$18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E-49F3-A517-7891BD74D85B}"/>
            </c:ext>
          </c:extLst>
        </c:ser>
        <c:ser>
          <c:idx val="1"/>
          <c:order val="1"/>
          <c:tx>
            <c:strRef>
              <c:f>'Success Rate_Year'!$C$5:$C$6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A2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20000"/>
              </a:solidFill>
              <a:ln w="9525">
                <a:solidFill>
                  <a:srgbClr val="A20000"/>
                </a:solidFill>
              </a:ln>
              <a:effectLst/>
            </c:spPr>
          </c:marker>
          <c:cat>
            <c:strRef>
              <c:f>'Success Rate_Year'!$A$7:$A$18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Rate_Year'!$C$7:$C$18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E-49F3-A517-7891BD74D85B}"/>
            </c:ext>
          </c:extLst>
        </c:ser>
        <c:ser>
          <c:idx val="2"/>
          <c:order val="2"/>
          <c:tx>
            <c:strRef>
              <c:f>'Success Rate_Year'!$D$5:$D$6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C894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89400"/>
              </a:solidFill>
              <a:ln w="9525">
                <a:solidFill>
                  <a:srgbClr val="C89400"/>
                </a:solidFill>
              </a:ln>
              <a:effectLst/>
            </c:spPr>
          </c:marker>
          <c:cat>
            <c:strRef>
              <c:f>'Success Rate_Year'!$A$7:$A$18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Rate_Year'!$D$7:$D$18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E-49F3-A517-7891BD74D85B}"/>
            </c:ext>
          </c:extLst>
        </c:ser>
        <c:ser>
          <c:idx val="3"/>
          <c:order val="3"/>
          <c:tx>
            <c:strRef>
              <c:f>'Success Rate_Year'!$E$5:$E$6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'Success Rate_Year'!$A$7:$A$18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'Success Rate_Year'!$E$7:$E$18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AE-49F3-A517-7891BD74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653247"/>
        <c:axId val="1646653663"/>
      </c:lineChart>
      <c:catAx>
        <c:axId val="164665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53663"/>
        <c:crosses val="autoZero"/>
        <c:auto val="1"/>
        <c:lblAlgn val="ctr"/>
        <c:lblOffset val="100"/>
        <c:noMultiLvlLbl val="0"/>
      </c:catAx>
      <c:valAx>
        <c:axId val="16466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5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Outcomes Based</a:t>
            </a:r>
            <a:r>
              <a:rPr lang="en-US" sz="2800" b="1" baseline="0"/>
              <a:t> on Goal</a:t>
            </a:r>
            <a:endParaRPr lang="en-US" sz="2800" b="1"/>
          </a:p>
        </c:rich>
      </c:tx>
      <c:layout>
        <c:manualLayout>
          <c:xMode val="edge"/>
          <c:yMode val="edge"/>
          <c:x val="0.36184680786142592"/>
          <c:y val="2.0560630655522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CF_Analysis!$F$1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CF_Analysis!$A$2:$A$13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CF_Analysis!$F$2:$F$13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2.3121387283236993E-2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4.2682926829268296E-2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F-4CB9-9C6A-177C263742A9}"/>
            </c:ext>
          </c:extLst>
        </c:ser>
        <c:ser>
          <c:idx val="1"/>
          <c:order val="1"/>
          <c:tx>
            <c:strRef>
              <c:f>CF_Analysis!$G$1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CF_Analysis!$A$2:$A$13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CF_Analysis!$G$2:$G$13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0.97687861271676302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0.95731707317073167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F-4CB9-9C6A-177C263742A9}"/>
            </c:ext>
          </c:extLst>
        </c:ser>
        <c:ser>
          <c:idx val="2"/>
          <c:order val="2"/>
          <c:tx>
            <c:strRef>
              <c:f>CF_Analysis!$H$1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CF_Analysis!$A$2:$A$13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CF_Analysis!$H$2:$H$13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3F-4CB9-9C6A-177C26374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190111"/>
        <c:axId val="347192191"/>
      </c:lineChart>
      <c:catAx>
        <c:axId val="34719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2191"/>
        <c:crosses val="autoZero"/>
        <c:auto val="1"/>
        <c:lblAlgn val="ctr"/>
        <c:lblOffset val="100"/>
        <c:noMultiLvlLbl val="0"/>
      </c:catAx>
      <c:valAx>
        <c:axId val="3471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462358</xdr:colOff>
      <xdr:row>1</xdr:row>
      <xdr:rowOff>55958</xdr:rowOff>
    </xdr:from>
    <xdr:to>
      <xdr:col>15</xdr:col>
      <xdr:colOff>168672</xdr:colOff>
      <xdr:row>21</xdr:row>
      <xdr:rowOff>29765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B773E-9006-E02A-FE2E-B2FE243E9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451531</xdr:colOff>
      <xdr:row>14</xdr:row>
      <xdr:rowOff>80784</xdr:rowOff>
    </xdr:from>
    <xdr:to>
      <xdr:col>17</xdr:col>
      <xdr:colOff>501302</xdr:colOff>
      <xdr:row>31</xdr:row>
      <xdr:rowOff>52813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7A30E3-503A-3BA0-82A3-058247237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359234</xdr:colOff>
      <xdr:row>3</xdr:row>
      <xdr:rowOff>158749</xdr:rowOff>
    </xdr:from>
    <xdr:to>
      <xdr:col>15</xdr:col>
      <xdr:colOff>306160</xdr:colOff>
      <xdr:row>18</xdr:row>
      <xdr:rowOff>153761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65DE5-43A1-9478-75A6-23E996DEC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914848</xdr:colOff>
      <xdr:row>14</xdr:row>
      <xdr:rowOff>120135</xdr:rowOff>
    </xdr:from>
    <xdr:to>
      <xdr:col>14</xdr:col>
      <xdr:colOff>291756</xdr:colOff>
      <xdr:row>40</xdr:row>
      <xdr:rowOff>137298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35A8F-B6E6-3976-A2EF-78CD75B39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a Tan" refreshedDate="44917.570884259258" createdVersion="8" refreshedVersion="8" minRefreshableVersion="3" recordCount="1000" xr:uid="{1291D94F-44E2-4F59-90F2-96A72932DE4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MixedTypes="1" containsNumber="1" minValue="0" maxValue="100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og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a Tan" refreshedDate="44917.690180092592" createdVersion="8" refreshedVersion="8" minRefreshableVersion="3" recordCount="1000" xr:uid="{8C0C8FF3-EC92-4333-BBB7-4A0C40977570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MixedTypes="1" containsNumber="1" minValue="0" maxValue="100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ogry" numFmtId="0">
      <sharedItems/>
    </cacheField>
    <cacheField name="Quarters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Quarters2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x v="1"/>
    <s v="Managed bottom-line architecture"/>
    <n v="1400"/>
    <n v="14560"/>
    <n v="1040"/>
    <x v="1"/>
    <n v="1.0851648351648351"/>
    <n v="158"/>
    <x v="1"/>
    <s v="USD"/>
    <x v="1"/>
    <x v="1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0.99983862253811662"/>
    <n v="1425"/>
    <x v="2"/>
    <s v="AUD"/>
    <x v="2"/>
    <x v="2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0.96891400888171175"/>
    <n v="24"/>
    <x v="1"/>
    <s v="USD"/>
    <x v="3"/>
    <x v="3"/>
    <b v="0"/>
    <b v="0"/>
    <s v="music/rock"/>
    <x v="1"/>
    <x v="1"/>
  </r>
  <r>
    <n v="4"/>
    <x v="4"/>
    <s v="Proactive foreground core"/>
    <n v="7600"/>
    <n v="5265"/>
    <n v="69.276315789473685"/>
    <x v="0"/>
    <n v="1.0066476733143399"/>
    <n v="53"/>
    <x v="1"/>
    <s v="USD"/>
    <x v="4"/>
    <x v="4"/>
    <b v="0"/>
    <b v="0"/>
    <s v="theater/plays"/>
    <x v="3"/>
    <x v="3"/>
  </r>
  <r>
    <n v="5"/>
    <x v="5"/>
    <s v="Open-source optimizing database"/>
    <n v="7600"/>
    <n v="13195"/>
    <n v="173.61842105263159"/>
    <x v="1"/>
    <n v="1.3186813186813187"/>
    <n v="174"/>
    <x v="3"/>
    <s v="DKK"/>
    <x v="5"/>
    <x v="5"/>
    <b v="0"/>
    <b v="0"/>
    <s v="theater/plays"/>
    <x v="3"/>
    <x v="3"/>
  </r>
  <r>
    <n v="6"/>
    <x v="6"/>
    <s v="Operative upward-trending algorithm"/>
    <n v="5200"/>
    <n v="1090"/>
    <n v="20.961538461538463"/>
    <x v="0"/>
    <n v="1.6513761467889909"/>
    <n v="18"/>
    <x v="4"/>
    <s v="GBP"/>
    <x v="6"/>
    <x v="6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1.5399226646767521"/>
    <n v="227"/>
    <x v="3"/>
    <s v="DKK"/>
    <x v="7"/>
    <x v="7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3.2261004283240684"/>
    <n v="708"/>
    <x v="3"/>
    <s v="DKK"/>
    <x v="8"/>
    <x v="8"/>
    <b v="0"/>
    <b v="0"/>
    <s v="theater/plays"/>
    <x v="3"/>
    <x v="3"/>
  </r>
  <r>
    <n v="9"/>
    <x v="9"/>
    <s v="Open-source fresh-thinking model"/>
    <n v="6200"/>
    <n v="3208"/>
    <n v="51.741935483870968"/>
    <x v="0"/>
    <n v="1.3715710723192018"/>
    <n v="44"/>
    <x v="1"/>
    <s v="USD"/>
    <x v="9"/>
    <x v="9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1.5898251192368837"/>
    <n v="220"/>
    <x v="1"/>
    <s v="USD"/>
    <x v="10"/>
    <x v="1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0.89108910891089099"/>
    <n v="27"/>
    <x v="1"/>
    <s v="USD"/>
    <x v="11"/>
    <x v="11"/>
    <b v="0"/>
    <b v="1"/>
    <s v="theater/plays"/>
    <x v="3"/>
    <x v="3"/>
  </r>
  <r>
    <n v="12"/>
    <x v="12"/>
    <s v="Assimilated hybrid intranet"/>
    <n v="6300"/>
    <n v="5629"/>
    <n v="89.349206349206341"/>
    <x v="0"/>
    <n v="0.9770829632261504"/>
    <n v="55"/>
    <x v="1"/>
    <s v="USD"/>
    <x v="12"/>
    <x v="12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0.95191840699368613"/>
    <n v="98"/>
    <x v="1"/>
    <s v="USD"/>
    <x v="13"/>
    <x v="13"/>
    <b v="0"/>
    <b v="0"/>
    <s v="music/indie rock"/>
    <x v="1"/>
    <x v="7"/>
  </r>
  <r>
    <n v="14"/>
    <x v="14"/>
    <s v="Cloned directional synergy"/>
    <n v="28200"/>
    <n v="18829"/>
    <n v="66.769503546099301"/>
    <x v="0"/>
    <n v="1.0621913006532475"/>
    <n v="200"/>
    <x v="1"/>
    <s v="USD"/>
    <x v="14"/>
    <x v="14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1.1766543447701359"/>
    <n v="452"/>
    <x v="1"/>
    <s v="USD"/>
    <x v="15"/>
    <x v="15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0.90571506204148167"/>
    <n v="100"/>
    <x v="1"/>
    <s v="USD"/>
    <x v="16"/>
    <x v="16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0.92624865586414029"/>
    <n v="1249"/>
    <x v="1"/>
    <s v="USD"/>
    <x v="17"/>
    <x v="17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2.2171128264082771"/>
    <n v="135"/>
    <x v="1"/>
    <s v="USD"/>
    <x v="18"/>
    <x v="18"/>
    <b v="0"/>
    <b v="0"/>
    <s v="theater/plays"/>
    <x v="3"/>
    <x v="3"/>
  </r>
  <r>
    <n v="19"/>
    <x v="19"/>
    <s v="Down-sized cohesive archive"/>
    <n v="62500"/>
    <n v="30331"/>
    <n v="48.529600000000002"/>
    <x v="0"/>
    <n v="2.2221489565131383"/>
    <n v="674"/>
    <x v="1"/>
    <s v="USD"/>
    <x v="19"/>
    <x v="19"/>
    <b v="0"/>
    <b v="1"/>
    <s v="theater/plays"/>
    <x v="3"/>
    <x v="3"/>
  </r>
  <r>
    <n v="20"/>
    <x v="20"/>
    <s v="Proactive composite alliance"/>
    <n v="131800"/>
    <n v="147936"/>
    <n v="112.24279210925646"/>
    <x v="1"/>
    <n v="0.94365130867402125"/>
    <n v="1396"/>
    <x v="1"/>
    <s v="USD"/>
    <x v="20"/>
    <x v="2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1.4481094127111827"/>
    <n v="558"/>
    <x v="1"/>
    <s v="USD"/>
    <x v="21"/>
    <x v="21"/>
    <b v="0"/>
    <b v="0"/>
    <s v="theater/plays"/>
    <x v="3"/>
    <x v="3"/>
  </r>
  <r>
    <n v="22"/>
    <x v="22"/>
    <s v="Enhanced dynamic definition"/>
    <n v="59100"/>
    <n v="75690"/>
    <n v="128.07106598984771"/>
    <x v="1"/>
    <n v="1.1758488571806052"/>
    <n v="890"/>
    <x v="1"/>
    <s v="USD"/>
    <x v="22"/>
    <x v="22"/>
    <b v="0"/>
    <b v="0"/>
    <s v="theater/plays"/>
    <x v="3"/>
    <x v="3"/>
  </r>
  <r>
    <n v="23"/>
    <x v="23"/>
    <s v="Devolved next generation adapter"/>
    <n v="4500"/>
    <n v="14942"/>
    <n v="332.04444444444448"/>
    <x v="1"/>
    <n v="0.95034131976977654"/>
    <n v="142"/>
    <x v="4"/>
    <s v="GBP"/>
    <x v="23"/>
    <x v="23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.5638566235360694"/>
    <n v="2673"/>
    <x v="1"/>
    <s v="USD"/>
    <x v="24"/>
    <x v="24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.3692876344086022"/>
    <n v="163"/>
    <x v="1"/>
    <s v="USD"/>
    <x v="25"/>
    <x v="25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2.8563708650171766"/>
    <n v="1480"/>
    <x v="1"/>
    <s v="USD"/>
    <x v="26"/>
    <x v="26"/>
    <b v="0"/>
    <b v="0"/>
    <s v="theater/plays"/>
    <x v="3"/>
    <x v="3"/>
  </r>
  <r>
    <n v="27"/>
    <x v="27"/>
    <s v="Diverse transitional migration"/>
    <n v="2000"/>
    <n v="1599"/>
    <n v="79.95"/>
    <x v="0"/>
    <n v="0.93808630393996251"/>
    <n v="15"/>
    <x v="1"/>
    <s v="USD"/>
    <x v="27"/>
    <x v="27"/>
    <b v="0"/>
    <b v="0"/>
    <s v="music/rock"/>
    <x v="1"/>
    <x v="1"/>
  </r>
  <r>
    <n v="28"/>
    <x v="28"/>
    <s v="Synchronized global task-force"/>
    <n v="130800"/>
    <n v="137635"/>
    <n v="105.22553516819573"/>
    <x v="1"/>
    <n v="1.6129618193046826"/>
    <n v="2220"/>
    <x v="1"/>
    <s v="USD"/>
    <x v="28"/>
    <x v="28"/>
    <b v="0"/>
    <b v="1"/>
    <s v="theater/plays"/>
    <x v="3"/>
    <x v="3"/>
  </r>
  <r>
    <n v="29"/>
    <x v="29"/>
    <s v="Focused 6thgeneration forecast"/>
    <n v="45900"/>
    <n v="150965"/>
    <n v="328.89978213507629"/>
    <x v="1"/>
    <n v="1.0638227403702845"/>
    <n v="1606"/>
    <x v="5"/>
    <s v="CHF"/>
    <x v="29"/>
    <x v="29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0.89242476651677627"/>
    <n v="129"/>
    <x v="1"/>
    <s v="USD"/>
    <x v="30"/>
    <x v="3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.0829493087557607"/>
    <n v="226"/>
    <x v="4"/>
    <s v="GBP"/>
    <x v="31"/>
    <x v="31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.6312787992152926"/>
    <n v="2307"/>
    <x v="6"/>
    <s v="EUR"/>
    <x v="32"/>
    <x v="32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2.8571277930678138"/>
    <n v="5419"/>
    <x v="1"/>
    <s v="USD"/>
    <x v="33"/>
    <x v="33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.1764705882352942"/>
    <n v="165"/>
    <x v="1"/>
    <s v="USD"/>
    <x v="34"/>
    <x v="34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.041732934665055"/>
    <n v="1965"/>
    <x v="3"/>
    <s v="DKK"/>
    <x v="35"/>
    <x v="35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.4532243415077202"/>
    <n v="16"/>
    <x v="1"/>
    <s v="USD"/>
    <x v="36"/>
    <x v="36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0.94364582414675025"/>
    <n v="107"/>
    <x v="1"/>
    <s v="USD"/>
    <x v="37"/>
    <x v="37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.3287059990084285"/>
    <n v="134"/>
    <x v="1"/>
    <s v="USD"/>
    <x v="38"/>
    <x v="38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1.7505470459518599"/>
    <n v="88"/>
    <x v="3"/>
    <s v="DKK"/>
    <x v="39"/>
    <x v="39"/>
    <b v="0"/>
    <b v="0"/>
    <s v="theater/plays"/>
    <x v="3"/>
    <x v="3"/>
  </r>
  <r>
    <n v="40"/>
    <x v="40"/>
    <s v="Reduced stable middleware"/>
    <n v="8800"/>
    <n v="14878"/>
    <n v="169.06818181818181"/>
    <x v="1"/>
    <n v="1.3308240354886409"/>
    <n v="198"/>
    <x v="1"/>
    <s v="USD"/>
    <x v="40"/>
    <x v="4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0.93089567259308958"/>
    <n v="111"/>
    <x v="6"/>
    <s v="EUR"/>
    <x v="41"/>
    <x v="41"/>
    <b v="0"/>
    <b v="1"/>
    <s v="music/rock"/>
    <x v="1"/>
    <x v="1"/>
  </r>
  <r>
    <n v="42"/>
    <x v="42"/>
    <s v="Virtual uniform frame"/>
    <n v="1800"/>
    <n v="7991"/>
    <n v="443.94444444444446"/>
    <x v="1"/>
    <n v="2.7781253910649482"/>
    <n v="222"/>
    <x v="1"/>
    <s v="USD"/>
    <x v="42"/>
    <x v="42"/>
    <b v="0"/>
    <b v="0"/>
    <s v="food/food trucks"/>
    <x v="0"/>
    <x v="0"/>
  </r>
  <r>
    <n v="43"/>
    <x v="43"/>
    <s v="Profound explicit paradigm"/>
    <n v="90200"/>
    <n v="167717"/>
    <n v="185.9390243902439"/>
    <x v="1"/>
    <n v="3.7038582850873794"/>
    <n v="6212"/>
    <x v="1"/>
    <s v="USD"/>
    <x v="43"/>
    <x v="43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0.9297030642254055"/>
    <n v="98"/>
    <x v="3"/>
    <s v="DKK"/>
    <x v="44"/>
    <x v="44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1.0596026490066226"/>
    <n v="48"/>
    <x v="1"/>
    <s v="USD"/>
    <x v="45"/>
    <x v="45"/>
    <b v="0"/>
    <b v="1"/>
    <s v="theater/plays"/>
    <x v="3"/>
    <x v="3"/>
  </r>
  <r>
    <n v="46"/>
    <x v="46"/>
    <s v="Virtual grid-enabled task-force"/>
    <n v="3700"/>
    <n v="4247"/>
    <n v="114.78378378378378"/>
    <x v="1"/>
    <n v="2.1662349894042854"/>
    <n v="92"/>
    <x v="1"/>
    <s v="USD"/>
    <x v="46"/>
    <x v="46"/>
    <b v="0"/>
    <b v="0"/>
    <s v="music/rock"/>
    <x v="1"/>
    <x v="1"/>
  </r>
  <r>
    <n v="47"/>
    <x v="47"/>
    <s v="Function-based multi-state software"/>
    <n v="1500"/>
    <n v="7129"/>
    <n v="475.26666666666665"/>
    <x v="1"/>
    <n v="2.0900547061298917"/>
    <n v="149"/>
    <x v="1"/>
    <s v="USD"/>
    <x v="47"/>
    <x v="47"/>
    <b v="0"/>
    <b v="0"/>
    <s v="theater/plays"/>
    <x v="3"/>
    <x v="3"/>
  </r>
  <r>
    <n v="48"/>
    <x v="48"/>
    <s v="Optimized leadingedge concept"/>
    <n v="33300"/>
    <n v="128862"/>
    <n v="386.97297297297297"/>
    <x v="1"/>
    <n v="1.8865142555602117"/>
    <n v="2431"/>
    <x v="1"/>
    <s v="USD"/>
    <x v="48"/>
    <x v="48"/>
    <b v="0"/>
    <b v="0"/>
    <s v="theater/plays"/>
    <x v="3"/>
    <x v="3"/>
  </r>
  <r>
    <n v="49"/>
    <x v="49"/>
    <s v="Sharable holistic interface"/>
    <n v="7200"/>
    <n v="13653"/>
    <n v="189.625"/>
    <x v="1"/>
    <n v="2.2192924631949023"/>
    <n v="303"/>
    <x v="1"/>
    <s v="USD"/>
    <x v="49"/>
    <x v="49"/>
    <b v="0"/>
    <b v="0"/>
    <s v="music/rock"/>
    <x v="1"/>
    <x v="1"/>
  </r>
  <r>
    <n v="50"/>
    <x v="50"/>
    <s v="Down-sized system-worthy secured line"/>
    <n v="100"/>
    <n v="2"/>
    <n v="2"/>
    <x v="0"/>
    <n v="50"/>
    <n v="1"/>
    <x v="6"/>
    <s v="EUR"/>
    <x v="50"/>
    <x v="5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.0100314645111985"/>
    <n v="1467"/>
    <x v="4"/>
    <s v="GBP"/>
    <x v="51"/>
    <x v="51"/>
    <b v="0"/>
    <b v="1"/>
    <s v="technology/wearables"/>
    <x v="2"/>
    <x v="8"/>
  </r>
  <r>
    <n v="52"/>
    <x v="52"/>
    <s v="Organic foreground leverage"/>
    <n v="7200"/>
    <n v="2459"/>
    <n v="34.152777777777779"/>
    <x v="0"/>
    <n v="3.0500203334688898"/>
    <n v="75"/>
    <x v="1"/>
    <s v="USD"/>
    <x v="52"/>
    <x v="52"/>
    <b v="0"/>
    <b v="0"/>
    <s v="theater/plays"/>
    <x v="3"/>
    <x v="3"/>
  </r>
  <r>
    <n v="53"/>
    <x v="53"/>
    <s v="Reverse-engineered static concept"/>
    <n v="8800"/>
    <n v="12356"/>
    <n v="140.40909090909091"/>
    <x v="1"/>
    <n v="1.6914859177727419"/>
    <n v="209"/>
    <x v="1"/>
    <s v="USD"/>
    <x v="53"/>
    <x v="53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2.2255192878338281"/>
    <n v="120"/>
    <x v="1"/>
    <s v="USD"/>
    <x v="54"/>
    <x v="54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.1152732845223907"/>
    <n v="131"/>
    <x v="1"/>
    <s v="USD"/>
    <x v="55"/>
    <x v="55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.4269555381536587"/>
    <n v="164"/>
    <x v="1"/>
    <s v="USD"/>
    <x v="56"/>
    <x v="56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3.2196059586737142"/>
    <n v="201"/>
    <x v="1"/>
    <s v="USD"/>
    <x v="57"/>
    <x v="57"/>
    <b v="0"/>
    <b v="0"/>
    <s v="games/video games"/>
    <x v="6"/>
    <x v="11"/>
  </r>
  <r>
    <n v="58"/>
    <x v="58"/>
    <s v="Expanded 3rdgeneration strategy"/>
    <n v="2700"/>
    <n v="6132"/>
    <n v="227.11111111111114"/>
    <x v="1"/>
    <n v="3.4409654272667969"/>
    <n v="211"/>
    <x v="1"/>
    <s v="USD"/>
    <x v="58"/>
    <x v="58"/>
    <b v="0"/>
    <b v="0"/>
    <s v="theater/plays"/>
    <x v="3"/>
    <x v="3"/>
  </r>
  <r>
    <n v="59"/>
    <x v="59"/>
    <s v="Assimilated real-time support"/>
    <n v="1400"/>
    <n v="3851"/>
    <n v="275.07142857142861"/>
    <x v="1"/>
    <n v="3.3238119968839261"/>
    <n v="128"/>
    <x v="1"/>
    <s v="USD"/>
    <x v="59"/>
    <x v="59"/>
    <b v="0"/>
    <b v="1"/>
    <s v="theater/plays"/>
    <x v="3"/>
    <x v="3"/>
  </r>
  <r>
    <n v="60"/>
    <x v="60"/>
    <s v="User-centric regional database"/>
    <n v="94200"/>
    <n v="135997"/>
    <n v="144.37048832271762"/>
    <x v="1"/>
    <n v="1.1764965403648611"/>
    <n v="1600"/>
    <x v="0"/>
    <s v="CAD"/>
    <x v="60"/>
    <x v="6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1.2194857916102841"/>
    <n v="2253"/>
    <x v="0"/>
    <s v="CAD"/>
    <x v="61"/>
    <x v="61"/>
    <b v="0"/>
    <b v="0"/>
    <s v="theater/plays"/>
    <x v="3"/>
    <x v="3"/>
  </r>
  <r>
    <n v="62"/>
    <x v="62"/>
    <s v="Organized incremental standardization"/>
    <n v="2000"/>
    <n v="14452"/>
    <n v="722.6"/>
    <x v="1"/>
    <n v="1.7229449211181844"/>
    <n v="249"/>
    <x v="1"/>
    <s v="USD"/>
    <x v="62"/>
    <x v="62"/>
    <b v="0"/>
    <b v="0"/>
    <s v="technology/web"/>
    <x v="2"/>
    <x v="2"/>
  </r>
  <r>
    <n v="63"/>
    <x v="63"/>
    <s v="Assimilated didactic open system"/>
    <n v="4700"/>
    <n v="557"/>
    <n v="11.851063829787234"/>
    <x v="0"/>
    <n v="0.89766606822262118"/>
    <n v="5"/>
    <x v="1"/>
    <s v="USD"/>
    <x v="63"/>
    <x v="63"/>
    <b v="0"/>
    <b v="0"/>
    <s v="theater/plays"/>
    <x v="3"/>
    <x v="3"/>
  </r>
  <r>
    <n v="64"/>
    <x v="64"/>
    <s v="Vision-oriented logistical intranet"/>
    <n v="2800"/>
    <n v="2734"/>
    <n v="97.642857142857139"/>
    <x v="0"/>
    <n v="1.3899049012435991"/>
    <n v="38"/>
    <x v="1"/>
    <s v="USD"/>
    <x v="64"/>
    <x v="64"/>
    <b v="0"/>
    <b v="1"/>
    <s v="technology/web"/>
    <x v="2"/>
    <x v="2"/>
  </r>
  <r>
    <n v="65"/>
    <x v="65"/>
    <s v="Mandatory incremental projection"/>
    <n v="6100"/>
    <n v="14405"/>
    <n v="236.14754098360655"/>
    <x v="1"/>
    <n v="1.638320027768136"/>
    <n v="236"/>
    <x v="1"/>
    <s v="USD"/>
    <x v="65"/>
    <x v="65"/>
    <b v="0"/>
    <b v="0"/>
    <s v="theater/plays"/>
    <x v="3"/>
    <x v="3"/>
  </r>
  <r>
    <n v="66"/>
    <x v="66"/>
    <s v="Grass-roots needs-based encryption"/>
    <n v="2900"/>
    <n v="1307"/>
    <n v="45.068965517241381"/>
    <x v="0"/>
    <n v="0.91813312930374913"/>
    <n v="12"/>
    <x v="1"/>
    <s v="USD"/>
    <x v="66"/>
    <x v="66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3.44807111593662"/>
    <n v="4065"/>
    <x v="4"/>
    <s v="GBP"/>
    <x v="67"/>
    <x v="67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1.695616211745244"/>
    <n v="246"/>
    <x v="6"/>
    <s v="EUR"/>
    <x v="68"/>
    <x v="68"/>
    <b v="0"/>
    <b v="1"/>
    <s v="theater/plays"/>
    <x v="3"/>
    <x v="3"/>
  </r>
  <r>
    <n v="69"/>
    <x v="69"/>
    <s v="Switchable disintermediate moderator"/>
    <n v="7900"/>
    <n v="1901"/>
    <n v="24.063291139240505"/>
    <x v="3"/>
    <n v="0.89426617569700151"/>
    <n v="17"/>
    <x v="1"/>
    <s v="USD"/>
    <x v="69"/>
    <x v="69"/>
    <b v="0"/>
    <b v="0"/>
    <s v="theater/plays"/>
    <x v="3"/>
    <x v="3"/>
  </r>
  <r>
    <n v="70"/>
    <x v="70"/>
    <s v="Re-engineered 24/7 task-force"/>
    <n v="128000"/>
    <n v="158389"/>
    <n v="123.74140625000001"/>
    <x v="1"/>
    <n v="1.5626085144801725"/>
    <n v="2475"/>
    <x v="6"/>
    <s v="EUR"/>
    <x v="70"/>
    <x v="7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1.1721159777914869"/>
    <n v="76"/>
    <x v="1"/>
    <s v="USD"/>
    <x v="71"/>
    <x v="49"/>
    <b v="0"/>
    <b v="0"/>
    <s v="theater/plays"/>
    <x v="3"/>
    <x v="3"/>
  </r>
  <r>
    <n v="72"/>
    <x v="72"/>
    <s v="Seamless coherent parallelism"/>
    <n v="600"/>
    <n v="4022"/>
    <n v="670.33333333333326"/>
    <x v="1"/>
    <n v="1.3426156141223273"/>
    <n v="54"/>
    <x v="1"/>
    <s v="USD"/>
    <x v="72"/>
    <x v="71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0.95104290500378252"/>
    <n v="88"/>
    <x v="1"/>
    <s v="USD"/>
    <x v="73"/>
    <x v="72"/>
    <b v="0"/>
    <b v="0"/>
    <s v="music/jazz"/>
    <x v="1"/>
    <x v="17"/>
  </r>
  <r>
    <n v="74"/>
    <x v="74"/>
    <s v="Progressive tertiary framework"/>
    <n v="3900"/>
    <n v="4776"/>
    <n v="122.46153846153847"/>
    <x v="1"/>
    <n v="1.7797319932998323"/>
    <n v="85"/>
    <x v="4"/>
    <s v="GBP"/>
    <x v="74"/>
    <x v="73"/>
    <b v="0"/>
    <b v="0"/>
    <s v="music/metal"/>
    <x v="1"/>
    <x v="16"/>
  </r>
  <r>
    <n v="75"/>
    <x v="75"/>
    <s v="Multi-layered dynamic protocol"/>
    <n v="9700"/>
    <n v="14606"/>
    <n v="150.57731958762886"/>
    <x v="1"/>
    <n v="1.1639052444201012"/>
    <n v="170"/>
    <x v="1"/>
    <s v="USD"/>
    <x v="75"/>
    <x v="74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.7542945839800821"/>
    <n v="1684"/>
    <x v="1"/>
    <s v="USD"/>
    <x v="76"/>
    <x v="75"/>
    <b v="1"/>
    <b v="1"/>
    <s v="theater/plays"/>
    <x v="3"/>
    <x v="3"/>
  </r>
  <r>
    <n v="77"/>
    <x v="77"/>
    <s v="Pre-emptive impactful model"/>
    <n v="9500"/>
    <n v="4460"/>
    <n v="46.94736842105263"/>
    <x v="0"/>
    <n v="1.2556053811659191"/>
    <n v="56"/>
    <x v="1"/>
    <s v="USD"/>
    <x v="77"/>
    <x v="76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2.4379432624113475"/>
    <n v="330"/>
    <x v="1"/>
    <s v="USD"/>
    <x v="78"/>
    <x v="77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2.0831261807696131"/>
    <n v="838"/>
    <x v="1"/>
    <s v="USD"/>
    <x v="79"/>
    <x v="78"/>
    <b v="0"/>
    <b v="0"/>
    <s v="theater/plays"/>
    <x v="3"/>
    <x v="3"/>
  </r>
  <r>
    <n v="80"/>
    <x v="80"/>
    <s v="Cross-platform needs-based approach"/>
    <n v="1100"/>
    <n v="7012"/>
    <n v="637.4545454545455"/>
    <x v="1"/>
    <n v="1.8111808328579577"/>
    <n v="127"/>
    <x v="1"/>
    <s v="USD"/>
    <x v="80"/>
    <x v="79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1.085664474205563"/>
    <n v="411"/>
    <x v="1"/>
    <s v="USD"/>
    <x v="81"/>
    <x v="80"/>
    <b v="0"/>
    <b v="0"/>
    <s v="music/rock"/>
    <x v="1"/>
    <x v="1"/>
  </r>
  <r>
    <n v="82"/>
    <x v="82"/>
    <s v="Reactive content-based framework"/>
    <n v="1000"/>
    <n v="14973"/>
    <n v="1497.3000000000002"/>
    <x v="1"/>
    <n v="1.2021638950110198"/>
    <n v="180"/>
    <x v="4"/>
    <s v="GBP"/>
    <x v="82"/>
    <x v="4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2.5002500250024999"/>
    <n v="1000"/>
    <x v="1"/>
    <s v="USD"/>
    <x v="83"/>
    <x v="81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0.89981714945626023"/>
    <n v="374"/>
    <x v="1"/>
    <s v="USD"/>
    <x v="84"/>
    <x v="82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1.104199066874028"/>
    <n v="71"/>
    <x v="2"/>
    <s v="AUD"/>
    <x v="85"/>
    <x v="83"/>
    <b v="0"/>
    <b v="0"/>
    <s v="music/indie rock"/>
    <x v="1"/>
    <x v="7"/>
  </r>
  <r>
    <n v="86"/>
    <x v="86"/>
    <s v="Organic motivating firmware"/>
    <n v="7400"/>
    <n v="12405"/>
    <n v="167.63513513513513"/>
    <x v="1"/>
    <n v="1.6364369205965335"/>
    <n v="203"/>
    <x v="1"/>
    <s v="USD"/>
    <x v="86"/>
    <x v="84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.2044863459037711"/>
    <n v="1482"/>
    <x v="2"/>
    <s v="AUD"/>
    <x v="87"/>
    <x v="85"/>
    <b v="0"/>
    <b v="1"/>
    <s v="music/rock"/>
    <x v="1"/>
    <x v="1"/>
  </r>
  <r>
    <n v="88"/>
    <x v="88"/>
    <s v="Grass-roots fault-tolerant policy"/>
    <n v="4800"/>
    <n v="12516"/>
    <n v="260.75"/>
    <x v="1"/>
    <n v="0.90284435922019812"/>
    <n v="113"/>
    <x v="1"/>
    <s v="USD"/>
    <x v="88"/>
    <x v="86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1.1178388448998604"/>
    <n v="96"/>
    <x v="1"/>
    <s v="USD"/>
    <x v="89"/>
    <x v="87"/>
    <b v="0"/>
    <b v="0"/>
    <s v="theater/plays"/>
    <x v="3"/>
    <x v="3"/>
  </r>
  <r>
    <n v="90"/>
    <x v="90"/>
    <s v="Synergistic explicit parallelism"/>
    <n v="7800"/>
    <n v="6132"/>
    <n v="78.615384615384613"/>
    <x v="0"/>
    <n v="1.7286366601435095"/>
    <n v="106"/>
    <x v="1"/>
    <s v="USD"/>
    <x v="90"/>
    <x v="88"/>
    <b v="0"/>
    <b v="1"/>
    <s v="theater/plays"/>
    <x v="3"/>
    <x v="3"/>
  </r>
  <r>
    <n v="91"/>
    <x v="91"/>
    <s v="Enhanced systemic analyzer"/>
    <n v="154300"/>
    <n v="74688"/>
    <n v="48.404406999351913"/>
    <x v="0"/>
    <n v="0.90911525278491867"/>
    <n v="679"/>
    <x v="6"/>
    <s v="EUR"/>
    <x v="91"/>
    <x v="89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0.9618541767262192"/>
    <n v="498"/>
    <x v="5"/>
    <s v="CHF"/>
    <x v="92"/>
    <x v="4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0.92596809205033626"/>
    <n v="610"/>
    <x v="1"/>
    <s v="USD"/>
    <x v="93"/>
    <x v="90"/>
    <b v="0"/>
    <b v="1"/>
    <s v="theater/plays"/>
    <x v="3"/>
    <x v="3"/>
  </r>
  <r>
    <n v="94"/>
    <x v="94"/>
    <s v="Grass-roots web-enabled contingency"/>
    <n v="2900"/>
    <n v="8807"/>
    <n v="303.68965517241378"/>
    <x v="1"/>
    <n v="2.0438287725672759"/>
    <n v="180"/>
    <x v="4"/>
    <s v="GBP"/>
    <x v="94"/>
    <x v="91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.6548672566371683"/>
    <n v="27"/>
    <x v="1"/>
    <s v="USD"/>
    <x v="95"/>
    <x v="92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1.5384818464422194"/>
    <n v="2331"/>
    <x v="1"/>
    <s v="USD"/>
    <x v="96"/>
    <x v="36"/>
    <b v="0"/>
    <b v="0"/>
    <s v="theater/plays"/>
    <x v="3"/>
    <x v="3"/>
  </r>
  <r>
    <n v="97"/>
    <x v="97"/>
    <s v="Cloned bi-directional architecture"/>
    <n v="1300"/>
    <n v="12047"/>
    <n v="926.69230769230762"/>
    <x v="1"/>
    <n v="0.93799286129326798"/>
    <n v="113"/>
    <x v="1"/>
    <s v="USD"/>
    <x v="48"/>
    <x v="93"/>
    <b v="0"/>
    <b v="0"/>
    <s v="food/food trucks"/>
    <x v="0"/>
    <x v="0"/>
  </r>
  <r>
    <n v="98"/>
    <x v="98"/>
    <s v="Seamless transitional portal"/>
    <n v="97800"/>
    <n v="32951"/>
    <n v="33.692229038854805"/>
    <x v="0"/>
    <n v="3.7024672999301997"/>
    <n v="1220"/>
    <x v="2"/>
    <s v="AUD"/>
    <x v="97"/>
    <x v="94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.0969165942077455"/>
    <n v="164"/>
    <x v="1"/>
    <s v="USD"/>
    <x v="98"/>
    <x v="95"/>
    <b v="0"/>
    <b v="0"/>
    <s v="theater/plays"/>
    <x v="3"/>
    <x v="3"/>
  </r>
  <r>
    <n v="100"/>
    <x v="100"/>
    <s v="Upgradable fault-tolerant approach"/>
    <n v="100"/>
    <n v="1"/>
    <n v="1"/>
    <x v="0"/>
    <n v="100"/>
    <n v="1"/>
    <x v="1"/>
    <s v="USD"/>
    <x v="99"/>
    <x v="96"/>
    <b v="0"/>
    <b v="0"/>
    <s v="theater/plays"/>
    <x v="3"/>
    <x v="3"/>
  </r>
  <r>
    <n v="101"/>
    <x v="101"/>
    <s v="Reduced heuristic moratorium"/>
    <n v="900"/>
    <n v="9193"/>
    <n v="1021.4444444444445"/>
    <x v="1"/>
    <n v="1.7839660611334711"/>
    <n v="164"/>
    <x v="1"/>
    <s v="USD"/>
    <x v="100"/>
    <x v="97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.2239493379389748"/>
    <n v="336"/>
    <x v="1"/>
    <s v="USD"/>
    <x v="101"/>
    <x v="98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1.5034538805363673"/>
    <n v="37"/>
    <x v="6"/>
    <s v="EUR"/>
    <x v="102"/>
    <x v="99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.1235296530948349"/>
    <n v="1917"/>
    <x v="1"/>
    <s v="USD"/>
    <x v="103"/>
    <x v="1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0.96652762234204914"/>
    <n v="95"/>
    <x v="1"/>
    <s v="USD"/>
    <x v="104"/>
    <x v="101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.0495501927745252"/>
    <n v="147"/>
    <x v="1"/>
    <s v="USD"/>
    <x v="105"/>
    <x v="102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1.3176037996016547"/>
    <n v="86"/>
    <x v="1"/>
    <s v="USD"/>
    <x v="106"/>
    <x v="103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0.92955538134169546"/>
    <n v="83"/>
    <x v="1"/>
    <s v="USD"/>
    <x v="107"/>
    <x v="104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1.948684637869438"/>
    <n v="60"/>
    <x v="1"/>
    <s v="USD"/>
    <x v="108"/>
    <x v="105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1.3892148120336039"/>
    <n v="296"/>
    <x v="1"/>
    <s v="USD"/>
    <x v="109"/>
    <x v="106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0.91781733262732001"/>
    <n v="676"/>
    <x v="1"/>
    <s v="USD"/>
    <x v="110"/>
    <x v="107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2.8571428571428572"/>
    <n v="361"/>
    <x v="2"/>
    <s v="AUD"/>
    <x v="111"/>
    <x v="108"/>
    <b v="0"/>
    <b v="0"/>
    <s v="technology/web"/>
    <x v="2"/>
    <x v="2"/>
  </r>
  <r>
    <n v="113"/>
    <x v="113"/>
    <s v="User-friendly tertiary array"/>
    <n v="3300"/>
    <n v="12437"/>
    <n v="376.87878787878788"/>
    <x v="1"/>
    <n v="1.0533086757256573"/>
    <n v="131"/>
    <x v="1"/>
    <s v="USD"/>
    <x v="112"/>
    <x v="109"/>
    <b v="0"/>
    <b v="0"/>
    <s v="food/food trucks"/>
    <x v="0"/>
    <x v="0"/>
  </r>
  <r>
    <n v="114"/>
    <x v="114"/>
    <s v="Robust heuristic encoding"/>
    <n v="1900"/>
    <n v="13816"/>
    <n v="727.15789473684208"/>
    <x v="1"/>
    <n v="0.9119861030689056"/>
    <n v="126"/>
    <x v="1"/>
    <s v="USD"/>
    <x v="113"/>
    <x v="11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2.2726334759461282"/>
    <n v="3304"/>
    <x v="6"/>
    <s v="EUR"/>
    <x v="114"/>
    <x v="111"/>
    <b v="0"/>
    <b v="0"/>
    <s v="publishing/fiction"/>
    <x v="5"/>
    <x v="13"/>
  </r>
  <r>
    <n v="116"/>
    <x v="116"/>
    <s v="De-engineered motivating standardization"/>
    <n v="7200"/>
    <n v="6336"/>
    <n v="88"/>
    <x v="0"/>
    <n v="1.1521464646464645"/>
    <n v="73"/>
    <x v="1"/>
    <s v="USD"/>
    <x v="115"/>
    <x v="112"/>
    <b v="0"/>
    <b v="0"/>
    <s v="theater/plays"/>
    <x v="3"/>
    <x v="3"/>
  </r>
  <r>
    <n v="117"/>
    <x v="117"/>
    <s v="Business-focused 24hour groupware"/>
    <n v="4900"/>
    <n v="8523"/>
    <n v="173.9387755102041"/>
    <x v="1"/>
    <n v="3.226563416637334"/>
    <n v="275"/>
    <x v="1"/>
    <s v="USD"/>
    <x v="116"/>
    <x v="113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1.0549519760667612"/>
    <n v="67"/>
    <x v="1"/>
    <s v="USD"/>
    <x v="117"/>
    <x v="114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.4328247115742463"/>
    <n v="154"/>
    <x v="1"/>
    <s v="USD"/>
    <x v="118"/>
    <x v="115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.5872167592988458"/>
    <n v="1782"/>
    <x v="1"/>
    <s v="USD"/>
    <x v="119"/>
    <x v="116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0.9088072785096768"/>
    <n v="903"/>
    <x v="1"/>
    <s v="USD"/>
    <x v="33"/>
    <x v="117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.8464595991141901"/>
    <n v="3387"/>
    <x v="1"/>
    <s v="USD"/>
    <x v="120"/>
    <x v="95"/>
    <b v="0"/>
    <b v="0"/>
    <s v="publishing/fiction"/>
    <x v="5"/>
    <x v="13"/>
  </r>
  <r>
    <n v="123"/>
    <x v="123"/>
    <s v="Enhanced scalable concept"/>
    <n v="177700"/>
    <n v="33092"/>
    <n v="18.622397298818232"/>
    <x v="0"/>
    <n v="2.0004835005439379"/>
    <n v="662"/>
    <x v="0"/>
    <s v="CAD"/>
    <x v="121"/>
    <x v="118"/>
    <b v="1"/>
    <b v="0"/>
    <s v="theater/plays"/>
    <x v="3"/>
    <x v="3"/>
  </r>
  <r>
    <n v="124"/>
    <x v="124"/>
    <s v="Polarized uniform software"/>
    <n v="2600"/>
    <n v="9562"/>
    <n v="367.76923076923077"/>
    <x v="1"/>
    <n v="0.98305793766994343"/>
    <n v="94"/>
    <x v="6"/>
    <s v="EUR"/>
    <x v="122"/>
    <x v="119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2.1238938053097343"/>
    <n v="180"/>
    <x v="1"/>
    <s v="USD"/>
    <x v="123"/>
    <x v="120"/>
    <b v="0"/>
    <b v="0"/>
    <s v="theater/plays"/>
    <x v="3"/>
    <x v="3"/>
  </r>
  <r>
    <n v="126"/>
    <x v="126"/>
    <s v="Proactive methodical benchmark"/>
    <n v="180200"/>
    <n v="69617"/>
    <n v="38.633185349611544"/>
    <x v="0"/>
    <n v="1.1117974058060531"/>
    <n v="774"/>
    <x v="1"/>
    <s v="USD"/>
    <x v="124"/>
    <x v="121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1.2663237039968342"/>
    <n v="672"/>
    <x v="0"/>
    <s v="CAD"/>
    <x v="125"/>
    <x v="122"/>
    <b v="0"/>
    <b v="0"/>
    <s v="theater/plays"/>
    <x v="3"/>
    <x v="3"/>
  </r>
  <r>
    <n v="128"/>
    <x v="128"/>
    <s v="Phased human-resource core"/>
    <n v="70600"/>
    <n v="42596"/>
    <n v="60.334277620396605"/>
    <x v="3"/>
    <n v="1.2489435627758476"/>
    <n v="532"/>
    <x v="1"/>
    <s v="USD"/>
    <x v="126"/>
    <x v="123"/>
    <b v="0"/>
    <b v="0"/>
    <s v="music/rock"/>
    <x v="1"/>
    <x v="1"/>
  </r>
  <r>
    <n v="129"/>
    <x v="129"/>
    <s v="Mandatory tertiary implementation"/>
    <n v="148500"/>
    <n v="4756"/>
    <n v="3.202693602693603"/>
    <x v="3"/>
    <n v="1.1564339781328847"/>
    <n v="55"/>
    <x v="2"/>
    <s v="AUD"/>
    <x v="127"/>
    <x v="97"/>
    <b v="0"/>
    <b v="0"/>
    <s v="food/food trucks"/>
    <x v="0"/>
    <x v="0"/>
  </r>
  <r>
    <n v="130"/>
    <x v="130"/>
    <s v="Secured directional encryption"/>
    <n v="9600"/>
    <n v="14925"/>
    <n v="155.46875"/>
    <x v="1"/>
    <n v="3.5711892797319935"/>
    <n v="533"/>
    <x v="3"/>
    <s v="DKK"/>
    <x v="128"/>
    <x v="124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1.4706590575260661"/>
    <n v="2443"/>
    <x v="4"/>
    <s v="GBP"/>
    <x v="129"/>
    <x v="125"/>
    <b v="0"/>
    <b v="0"/>
    <s v="technology/web"/>
    <x v="2"/>
    <x v="2"/>
  </r>
  <r>
    <n v="132"/>
    <x v="132"/>
    <s v="Virtual static core"/>
    <n v="3300"/>
    <n v="3834"/>
    <n v="116.18181818181819"/>
    <x v="1"/>
    <n v="2.3213354199269691"/>
    <n v="89"/>
    <x v="1"/>
    <s v="USD"/>
    <x v="130"/>
    <x v="126"/>
    <b v="0"/>
    <b v="1"/>
    <s v="theater/plays"/>
    <x v="3"/>
    <x v="3"/>
  </r>
  <r>
    <n v="133"/>
    <x v="133"/>
    <s v="Secured content-based product"/>
    <n v="4500"/>
    <n v="13985"/>
    <n v="310.77777777777777"/>
    <x v="1"/>
    <n v="1.1369324276010011"/>
    <n v="159"/>
    <x v="1"/>
    <s v="USD"/>
    <x v="131"/>
    <x v="127"/>
    <b v="0"/>
    <b v="0"/>
    <s v="music/world music"/>
    <x v="1"/>
    <x v="21"/>
  </r>
  <r>
    <n v="134"/>
    <x v="134"/>
    <s v="Secured executive concept"/>
    <n v="99500"/>
    <n v="89288"/>
    <n v="89.73668341708543"/>
    <x v="0"/>
    <n v="1.0527730490099454"/>
    <n v="940"/>
    <x v="5"/>
    <s v="CHF"/>
    <x v="132"/>
    <x v="128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2.1319241982507289"/>
    <n v="117"/>
    <x v="1"/>
    <s v="USD"/>
    <x v="133"/>
    <x v="129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2.1315692760014699"/>
    <n v="58"/>
    <x v="1"/>
    <s v="USD"/>
    <x v="134"/>
    <x v="13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1.0611205432937181"/>
    <n v="50"/>
    <x v="1"/>
    <s v="USD"/>
    <x v="135"/>
    <x v="131"/>
    <b v="0"/>
    <b v="0"/>
    <s v="publishing/nonfiction"/>
    <x v="5"/>
    <x v="9"/>
  </r>
  <r>
    <n v="138"/>
    <x v="138"/>
    <s v="Stand-alone mission-critical moratorium"/>
    <n v="9600"/>
    <n v="9216"/>
    <n v="96"/>
    <x v="0"/>
    <n v="1.2478298611111112"/>
    <n v="115"/>
    <x v="1"/>
    <s v="USD"/>
    <x v="136"/>
    <x v="132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1.6938584640964358"/>
    <n v="326"/>
    <x v="1"/>
    <s v="USD"/>
    <x v="137"/>
    <x v="133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.5153984031285646"/>
    <n v="186"/>
    <x v="1"/>
    <s v="USD"/>
    <x v="138"/>
    <x v="134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.6395450300812884"/>
    <n v="1071"/>
    <x v="1"/>
    <s v="USD"/>
    <x v="139"/>
    <x v="135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.0172143974960877"/>
    <n v="117"/>
    <x v="1"/>
    <s v="USD"/>
    <x v="107"/>
    <x v="136"/>
    <b v="0"/>
    <b v="0"/>
    <s v="technology/web"/>
    <x v="2"/>
    <x v="2"/>
  </r>
  <r>
    <n v="143"/>
    <x v="143"/>
    <s v="Implemented discrete secured line"/>
    <n v="5400"/>
    <n v="7322"/>
    <n v="135.59259259259261"/>
    <x v="1"/>
    <n v="0.95602294455066927"/>
    <n v="70"/>
    <x v="1"/>
    <s v="USD"/>
    <x v="140"/>
    <x v="137"/>
    <b v="0"/>
    <b v="0"/>
    <s v="music/indie rock"/>
    <x v="1"/>
    <x v="7"/>
  </r>
  <r>
    <n v="144"/>
    <x v="144"/>
    <s v="Multi-lateral actuating installation"/>
    <n v="9000"/>
    <n v="11619"/>
    <n v="129.1"/>
    <x v="1"/>
    <n v="1.1618900077459333"/>
    <n v="135"/>
    <x v="1"/>
    <s v="USD"/>
    <x v="141"/>
    <x v="138"/>
    <b v="0"/>
    <b v="0"/>
    <s v="theater/plays"/>
    <x v="3"/>
    <x v="3"/>
  </r>
  <r>
    <n v="145"/>
    <x v="145"/>
    <s v="Secured reciprocal array"/>
    <n v="25000"/>
    <n v="59128"/>
    <n v="236.512"/>
    <x v="1"/>
    <n v="1.298877012582871"/>
    <n v="768"/>
    <x v="5"/>
    <s v="CHF"/>
    <x v="142"/>
    <x v="139"/>
    <b v="0"/>
    <b v="0"/>
    <s v="technology/wearables"/>
    <x v="2"/>
    <x v="8"/>
  </r>
  <r>
    <n v="146"/>
    <x v="146"/>
    <s v="Optional bandwidth-monitored middleware"/>
    <n v="8800"/>
    <n v="1518"/>
    <n v="17.25"/>
    <x v="3"/>
    <n v="3.3596837944664033"/>
    <n v="51"/>
    <x v="1"/>
    <s v="USD"/>
    <x v="143"/>
    <x v="14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2.1313055585305776"/>
    <n v="199"/>
    <x v="1"/>
    <s v="USD"/>
    <x v="144"/>
    <x v="141"/>
    <b v="0"/>
    <b v="1"/>
    <s v="theater/plays"/>
    <x v="3"/>
    <x v="3"/>
  </r>
  <r>
    <n v="148"/>
    <x v="148"/>
    <s v="Upgradable hybrid capability"/>
    <n v="9300"/>
    <n v="11255"/>
    <n v="121.02150537634408"/>
    <x v="1"/>
    <n v="0.95068858285206581"/>
    <n v="107"/>
    <x v="1"/>
    <s v="USD"/>
    <x v="145"/>
    <x v="142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.4304577464788732"/>
    <n v="195"/>
    <x v="1"/>
    <s v="USD"/>
    <x v="146"/>
    <x v="143"/>
    <b v="0"/>
    <b v="0"/>
    <s v="music/indie rock"/>
    <x v="1"/>
    <x v="7"/>
  </r>
  <r>
    <n v="150"/>
    <x v="150"/>
    <s v="Networked stable workforce"/>
    <n v="100"/>
    <n v="1"/>
    <n v="1"/>
    <x v="0"/>
    <n v="100"/>
    <n v="1"/>
    <x v="1"/>
    <s v="USD"/>
    <x v="147"/>
    <x v="144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.6663448322864249"/>
    <n v="1467"/>
    <x v="1"/>
    <s v="USD"/>
    <x v="148"/>
    <x v="145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1.9228469069845593"/>
    <n v="3376"/>
    <x v="1"/>
    <s v="USD"/>
    <x v="149"/>
    <x v="146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3.2257881348232944"/>
    <n v="5681"/>
    <x v="1"/>
    <s v="USD"/>
    <x v="150"/>
    <x v="147"/>
    <b v="0"/>
    <b v="0"/>
    <s v="theater/plays"/>
    <x v="3"/>
    <x v="3"/>
  </r>
  <r>
    <n v="154"/>
    <x v="154"/>
    <s v="Devolved foreground benchmark"/>
    <n v="171300"/>
    <n v="100650"/>
    <n v="58.756567425569173"/>
    <x v="0"/>
    <n v="1.0521609538002981"/>
    <n v="1059"/>
    <x v="1"/>
    <s v="USD"/>
    <x v="151"/>
    <x v="148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.3163407051352722"/>
    <n v="1194"/>
    <x v="1"/>
    <s v="USD"/>
    <x v="152"/>
    <x v="149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1.4081890465928513"/>
    <n v="379"/>
    <x v="2"/>
    <s v="AUD"/>
    <x v="153"/>
    <x v="150"/>
    <b v="0"/>
    <b v="0"/>
    <s v="music/rock"/>
    <x v="1"/>
    <x v="1"/>
  </r>
  <r>
    <n v="157"/>
    <x v="157"/>
    <s v="User-friendly reciprocal initiative"/>
    <n v="4200"/>
    <n v="2212"/>
    <n v="52.666666666666664"/>
    <x v="0"/>
    <n v="1.3562386980108498"/>
    <n v="30"/>
    <x v="2"/>
    <s v="AUD"/>
    <x v="154"/>
    <x v="151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0.88362068965517249"/>
    <n v="41"/>
    <x v="1"/>
    <s v="USD"/>
    <x v="155"/>
    <x v="152"/>
    <b v="0"/>
    <b v="0"/>
    <s v="music/rock"/>
    <x v="1"/>
    <x v="1"/>
  </r>
  <r>
    <n v="159"/>
    <x v="159"/>
    <s v="Robust explicit hardware"/>
    <n v="191200"/>
    <n v="191222"/>
    <n v="100.01150627615063"/>
    <x v="1"/>
    <n v="0.95229628390038801"/>
    <n v="1821"/>
    <x v="1"/>
    <s v="USD"/>
    <x v="156"/>
    <x v="153"/>
    <b v="0"/>
    <b v="1"/>
    <s v="theater/plays"/>
    <x v="3"/>
    <x v="3"/>
  </r>
  <r>
    <n v="160"/>
    <x v="160"/>
    <s v="Stand-alone actuating support"/>
    <n v="8000"/>
    <n v="12985"/>
    <n v="162.3125"/>
    <x v="1"/>
    <n v="1.262995764343473"/>
    <n v="164"/>
    <x v="1"/>
    <s v="USD"/>
    <x v="157"/>
    <x v="154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1.7441860465116279"/>
    <n v="75"/>
    <x v="1"/>
    <s v="USD"/>
    <x v="158"/>
    <x v="155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.7188526384935405"/>
    <n v="157"/>
    <x v="5"/>
    <s v="CHF"/>
    <x v="159"/>
    <x v="156"/>
    <b v="0"/>
    <b v="0"/>
    <s v="music/rock"/>
    <x v="1"/>
    <x v="1"/>
  </r>
  <r>
    <n v="163"/>
    <x v="163"/>
    <s v="Extended reciprocal circuit"/>
    <n v="3500"/>
    <n v="8864"/>
    <n v="253.25714285714284"/>
    <x v="1"/>
    <n v="2.7752707581227436"/>
    <n v="246"/>
    <x v="1"/>
    <s v="USD"/>
    <x v="160"/>
    <x v="157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0.92600577095287051"/>
    <n v="1396"/>
    <x v="1"/>
    <s v="USD"/>
    <x v="161"/>
    <x v="158"/>
    <b v="0"/>
    <b v="0"/>
    <s v="theater/plays"/>
    <x v="3"/>
    <x v="3"/>
  </r>
  <r>
    <n v="165"/>
    <x v="165"/>
    <s v="Synergized radical product"/>
    <n v="90400"/>
    <n v="110279"/>
    <n v="121.99004424778761"/>
    <x v="1"/>
    <n v="2.2724181394463137"/>
    <n v="2506"/>
    <x v="1"/>
    <s v="USD"/>
    <x v="162"/>
    <x v="159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1.8156112806012352"/>
    <n v="244"/>
    <x v="1"/>
    <s v="USD"/>
    <x v="163"/>
    <x v="16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.3513513513513513"/>
    <n v="146"/>
    <x v="2"/>
    <s v="AUD"/>
    <x v="164"/>
    <x v="161"/>
    <b v="0"/>
    <b v="0"/>
    <s v="theater/plays"/>
    <x v="3"/>
    <x v="3"/>
  </r>
  <r>
    <n v="168"/>
    <x v="168"/>
    <s v="Ergonomic uniform open system"/>
    <n v="128100"/>
    <n v="40107"/>
    <n v="31.30913348946136"/>
    <x v="0"/>
    <n v="2.3811304759767622"/>
    <n v="955"/>
    <x v="3"/>
    <s v="DKK"/>
    <x v="165"/>
    <x v="162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.282245903796136"/>
    <n v="1267"/>
    <x v="1"/>
    <s v="USD"/>
    <x v="166"/>
    <x v="163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1.2120115774240232"/>
    <n v="67"/>
    <x v="1"/>
    <s v="USD"/>
    <x v="167"/>
    <x v="164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0.95969289827255266"/>
    <n v="5"/>
    <x v="1"/>
    <s v="USD"/>
    <x v="168"/>
    <x v="165"/>
    <b v="0"/>
    <b v="0"/>
    <s v="publishing/translations"/>
    <x v="5"/>
    <x v="18"/>
  </r>
  <r>
    <n v="172"/>
    <x v="172"/>
    <s v="Centralized national firmware"/>
    <n v="800"/>
    <n v="663"/>
    <n v="82.875"/>
    <x v="0"/>
    <n v="3.9215686274509802"/>
    <n v="26"/>
    <x v="1"/>
    <s v="USD"/>
    <x v="169"/>
    <x v="166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0.99026231484124727"/>
    <n v="1561"/>
    <x v="1"/>
    <s v="USD"/>
    <x v="170"/>
    <x v="167"/>
    <b v="0"/>
    <b v="0"/>
    <s v="theater/plays"/>
    <x v="3"/>
    <x v="3"/>
  </r>
  <r>
    <n v="174"/>
    <x v="174"/>
    <s v="Pre-emptive scalable access"/>
    <n v="600"/>
    <n v="5368"/>
    <n v="894.66666666666674"/>
    <x v="1"/>
    <n v="0.89418777943368111"/>
    <n v="48"/>
    <x v="1"/>
    <s v="USD"/>
    <x v="171"/>
    <x v="168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2.3810025495691018"/>
    <n v="1130"/>
    <x v="1"/>
    <s v="USD"/>
    <x v="172"/>
    <x v="169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0.90866837090402053"/>
    <n v="782"/>
    <x v="1"/>
    <s v="USD"/>
    <x v="173"/>
    <x v="17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1.694999164567772"/>
    <n v="2739"/>
    <x v="1"/>
    <s v="USD"/>
    <x v="174"/>
    <x v="171"/>
    <b v="0"/>
    <b v="0"/>
    <s v="theater/plays"/>
    <x v="3"/>
    <x v="3"/>
  </r>
  <r>
    <n v="178"/>
    <x v="178"/>
    <s v="Triple-buffered cohesive structure"/>
    <n v="7200"/>
    <n v="6927"/>
    <n v="96.208333333333329"/>
    <x v="0"/>
    <n v="3.0316154179298396"/>
    <n v="210"/>
    <x v="1"/>
    <s v="USD"/>
    <x v="175"/>
    <x v="172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2.2219430222696861"/>
    <n v="3537"/>
    <x v="0"/>
    <s v="CAD"/>
    <x v="176"/>
    <x v="173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1.219780474249722"/>
    <n v="2107"/>
    <x v="2"/>
    <s v="AUD"/>
    <x v="177"/>
    <x v="174"/>
    <b v="0"/>
    <b v="0"/>
    <s v="technology/wearables"/>
    <x v="2"/>
    <x v="8"/>
  </r>
  <r>
    <n v="181"/>
    <x v="181"/>
    <s v="Centralized global approach"/>
    <n v="8600"/>
    <n v="5315"/>
    <n v="61.802325581395344"/>
    <x v="0"/>
    <n v="2.5587958607714016"/>
    <n v="136"/>
    <x v="1"/>
    <s v="USD"/>
    <x v="178"/>
    <x v="175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1.6950191570881228"/>
    <n v="3318"/>
    <x v="3"/>
    <s v="DKK"/>
    <x v="179"/>
    <x v="176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2.4397163120567376"/>
    <n v="86"/>
    <x v="0"/>
    <s v="CAD"/>
    <x v="180"/>
    <x v="177"/>
    <b v="0"/>
    <b v="0"/>
    <s v="music/rock"/>
    <x v="1"/>
    <x v="1"/>
  </r>
  <r>
    <n v="184"/>
    <x v="184"/>
    <s v="Adaptive asynchronous emulation"/>
    <n v="3600"/>
    <n v="10550"/>
    <n v="293.05555555555554"/>
    <x v="1"/>
    <n v="3.2227488151658767"/>
    <n v="340"/>
    <x v="1"/>
    <s v="USD"/>
    <x v="181"/>
    <x v="178"/>
    <b v="0"/>
    <b v="0"/>
    <s v="theater/plays"/>
    <x v="3"/>
    <x v="3"/>
  </r>
  <r>
    <n v="185"/>
    <x v="185"/>
    <s v="Innovative actuating conglomeration"/>
    <n v="1000"/>
    <n v="718"/>
    <n v="71.8"/>
    <x v="0"/>
    <n v="2.6462395543175488"/>
    <n v="19"/>
    <x v="1"/>
    <s v="USD"/>
    <x v="182"/>
    <x v="179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3.1243388109175543"/>
    <n v="886"/>
    <x v="1"/>
    <s v="USD"/>
    <x v="183"/>
    <x v="18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.0420279801133079"/>
    <n v="1442"/>
    <x v="0"/>
    <s v="CAD"/>
    <x v="184"/>
    <x v="181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1.3333333333333335"/>
    <n v="35"/>
    <x v="6"/>
    <s v="EUR"/>
    <x v="185"/>
    <x v="182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0.97991289663141057"/>
    <n v="441"/>
    <x v="1"/>
    <s v="USD"/>
    <x v="186"/>
    <x v="183"/>
    <b v="0"/>
    <b v="0"/>
    <s v="theater/plays"/>
    <x v="3"/>
    <x v="3"/>
  </r>
  <r>
    <n v="190"/>
    <x v="190"/>
    <s v="Up-sized dynamic throughput"/>
    <n v="3700"/>
    <n v="2538"/>
    <n v="68.594594594594597"/>
    <x v="0"/>
    <n v="0.94562647754137119"/>
    <n v="24"/>
    <x v="1"/>
    <s v="USD"/>
    <x v="187"/>
    <x v="184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2.697616060225847"/>
    <n v="86"/>
    <x v="6"/>
    <s v="EUR"/>
    <x v="188"/>
    <x v="185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.8531172948221202"/>
    <n v="243"/>
    <x v="1"/>
    <s v="USD"/>
    <x v="189"/>
    <x v="186"/>
    <b v="0"/>
    <b v="0"/>
    <s v="music/rock"/>
    <x v="1"/>
    <x v="1"/>
  </r>
  <r>
    <n v="193"/>
    <x v="193"/>
    <s v="Progressive discrete hub"/>
    <n v="6600"/>
    <n v="3012"/>
    <n v="45.636363636363633"/>
    <x v="0"/>
    <n v="2.1580345285524571"/>
    <n v="65"/>
    <x v="1"/>
    <s v="USD"/>
    <x v="190"/>
    <x v="187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.445617255621845"/>
    <n v="126"/>
    <x v="1"/>
    <s v="USD"/>
    <x v="191"/>
    <x v="188"/>
    <b v="0"/>
    <b v="0"/>
    <s v="music/metal"/>
    <x v="1"/>
    <x v="16"/>
  </r>
  <r>
    <n v="195"/>
    <x v="195"/>
    <s v="Upgradable high-level solution"/>
    <n v="15800"/>
    <n v="57157"/>
    <n v="361.75316455696202"/>
    <x v="1"/>
    <n v="0.9167730986580821"/>
    <n v="524"/>
    <x v="1"/>
    <s v="USD"/>
    <x v="192"/>
    <x v="189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.9312475859405174"/>
    <n v="100"/>
    <x v="3"/>
    <s v="DKK"/>
    <x v="173"/>
    <x v="19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.2193626699689795"/>
    <n v="1989"/>
    <x v="1"/>
    <s v="USD"/>
    <x v="193"/>
    <x v="191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2.7809965237543453"/>
    <n v="168"/>
    <x v="1"/>
    <s v="USD"/>
    <x v="194"/>
    <x v="192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.3429752066115703"/>
    <n v="13"/>
    <x v="1"/>
    <s v="USD"/>
    <x v="195"/>
    <x v="193"/>
    <b v="0"/>
    <b v="0"/>
    <s v="music/rock"/>
    <x v="1"/>
    <x v="1"/>
  </r>
  <r>
    <n v="200"/>
    <x v="200"/>
    <s v="Reduced dedicated capability"/>
    <n v="100"/>
    <n v="2"/>
    <n v="2"/>
    <x v="0"/>
    <n v="50"/>
    <n v="1"/>
    <x v="0"/>
    <s v="CAD"/>
    <x v="152"/>
    <x v="194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.0975183502271935"/>
    <n v="157"/>
    <x v="1"/>
    <s v="USD"/>
    <x v="196"/>
    <x v="195"/>
    <b v="0"/>
    <b v="0"/>
    <s v="technology/web"/>
    <x v="2"/>
    <x v="2"/>
  </r>
  <r>
    <n v="202"/>
    <x v="202"/>
    <s v="Upgradable scalable methodology"/>
    <n v="8300"/>
    <n v="6543"/>
    <n v="78.831325301204828"/>
    <x v="3"/>
    <n v="1.2532477456824087"/>
    <n v="82"/>
    <x v="1"/>
    <s v="USD"/>
    <x v="197"/>
    <x v="196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2.3255934192634413"/>
    <n v="4498"/>
    <x v="2"/>
    <s v="AUD"/>
    <x v="198"/>
    <x v="197"/>
    <b v="0"/>
    <b v="0"/>
    <s v="theater/plays"/>
    <x v="3"/>
    <x v="3"/>
  </r>
  <r>
    <n v="204"/>
    <x v="204"/>
    <s v="Mandatory multimedia leverage"/>
    <n v="75000"/>
    <n v="2529"/>
    <n v="3.3719999999999999"/>
    <x v="0"/>
    <n v="1.5816528272044286"/>
    <n v="40"/>
    <x v="1"/>
    <s v="USD"/>
    <x v="199"/>
    <x v="198"/>
    <b v="0"/>
    <b v="0"/>
    <s v="music/jazz"/>
    <x v="1"/>
    <x v="17"/>
  </r>
  <r>
    <n v="205"/>
    <x v="205"/>
    <s v="Focused analyzing circuit"/>
    <n v="1300"/>
    <n v="5614"/>
    <n v="431.84615384615387"/>
    <x v="1"/>
    <n v="1.4250089063056643"/>
    <n v="80"/>
    <x v="1"/>
    <s v="USD"/>
    <x v="200"/>
    <x v="199"/>
    <b v="1"/>
    <b v="0"/>
    <s v="theater/plays"/>
    <x v="3"/>
    <x v="3"/>
  </r>
  <r>
    <n v="206"/>
    <x v="206"/>
    <s v="Fundamental grid-enabled strategy"/>
    <n v="9000"/>
    <n v="3496"/>
    <n v="38.844444444444441"/>
    <x v="3"/>
    <n v="1.6304347826086956"/>
    <n v="57"/>
    <x v="1"/>
    <s v="USD"/>
    <x v="201"/>
    <x v="200"/>
    <b v="0"/>
    <b v="0"/>
    <s v="publishing/fiction"/>
    <x v="5"/>
    <x v="13"/>
  </r>
  <r>
    <n v="207"/>
    <x v="207"/>
    <s v="Digitized 5thgeneration knowledgebase"/>
    <n v="1000"/>
    <n v="4257"/>
    <n v="425.7"/>
    <x v="1"/>
    <n v="1.0101010101010102"/>
    <n v="43"/>
    <x v="1"/>
    <s v="USD"/>
    <x v="202"/>
    <x v="201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1.0310883431269147"/>
    <n v="2053"/>
    <x v="1"/>
    <s v="USD"/>
    <x v="203"/>
    <x v="202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1.9605940017470638"/>
    <n v="808"/>
    <x v="2"/>
    <s v="AUD"/>
    <x v="204"/>
    <x v="203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3.565793625749448"/>
    <n v="226"/>
    <x v="3"/>
    <s v="DKK"/>
    <x v="205"/>
    <x v="204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.6397578203834511"/>
    <n v="1625"/>
    <x v="1"/>
    <s v="USD"/>
    <x v="206"/>
    <x v="205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.3658536585365855"/>
    <n v="168"/>
    <x v="1"/>
    <s v="USD"/>
    <x v="207"/>
    <x v="206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2.5001603040530695"/>
    <n v="4289"/>
    <x v="1"/>
    <s v="USD"/>
    <x v="208"/>
    <x v="207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.1519128734990227"/>
    <n v="165"/>
    <x v="1"/>
    <s v="USD"/>
    <x v="209"/>
    <x v="208"/>
    <b v="0"/>
    <b v="0"/>
    <s v="music/rock"/>
    <x v="1"/>
    <x v="1"/>
  </r>
  <r>
    <n v="215"/>
    <x v="215"/>
    <s v="Extended 24/7 implementation"/>
    <n v="156800"/>
    <n v="6024"/>
    <n v="3.841836734693878"/>
    <x v="0"/>
    <n v="2.3738379814077026"/>
    <n v="143"/>
    <x v="1"/>
    <s v="USD"/>
    <x v="210"/>
    <x v="209"/>
    <b v="0"/>
    <b v="0"/>
    <s v="theater/plays"/>
    <x v="3"/>
    <x v="3"/>
  </r>
  <r>
    <n v="216"/>
    <x v="216"/>
    <s v="Organic dynamic algorithm"/>
    <n v="121700"/>
    <n v="188721"/>
    <n v="155.07066557107643"/>
    <x v="1"/>
    <n v="0.96173716756481797"/>
    <n v="1815"/>
    <x v="1"/>
    <s v="USD"/>
    <x v="211"/>
    <x v="21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1.6128196715649876"/>
    <n v="934"/>
    <x v="1"/>
    <s v="USD"/>
    <x v="212"/>
    <x v="211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.225282313754164"/>
    <n v="397"/>
    <x v="4"/>
    <s v="GBP"/>
    <x v="213"/>
    <x v="212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.1112154053878422"/>
    <n v="1539"/>
    <x v="1"/>
    <s v="USD"/>
    <x v="214"/>
    <x v="213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2.5487256371814091"/>
    <n v="17"/>
    <x v="1"/>
    <s v="USD"/>
    <x v="215"/>
    <x v="214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1.8184094133355588"/>
    <n v="2179"/>
    <x v="1"/>
    <s v="USD"/>
    <x v="216"/>
    <x v="215"/>
    <b v="1"/>
    <b v="0"/>
    <s v="food/food trucks"/>
    <x v="0"/>
    <x v="0"/>
  </r>
  <r>
    <n v="222"/>
    <x v="222"/>
    <s v="Cross-group cohesive circuit"/>
    <n v="4800"/>
    <n v="6623"/>
    <n v="137.97916666666669"/>
    <x v="1"/>
    <n v="2.0836478937037595"/>
    <n v="138"/>
    <x v="1"/>
    <s v="USD"/>
    <x v="217"/>
    <x v="216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1.1367937775498491"/>
    <n v="931"/>
    <x v="1"/>
    <s v="USD"/>
    <x v="218"/>
    <x v="217"/>
    <b v="0"/>
    <b v="0"/>
    <s v="theater/plays"/>
    <x v="3"/>
    <x v="3"/>
  </r>
  <r>
    <n v="224"/>
    <x v="224"/>
    <s v="Diverse analyzing definition"/>
    <n v="46300"/>
    <n v="186885"/>
    <n v="403.63930885529157"/>
    <x v="1"/>
    <n v="1.9231077935628862"/>
    <n v="3594"/>
    <x v="1"/>
    <s v="USD"/>
    <x v="219"/>
    <x v="218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3.3333711266567647"/>
    <n v="5880"/>
    <x v="1"/>
    <s v="USD"/>
    <x v="220"/>
    <x v="219"/>
    <b v="1"/>
    <b v="0"/>
    <s v="music/rock"/>
    <x v="1"/>
    <x v="1"/>
  </r>
  <r>
    <n v="226"/>
    <x v="102"/>
    <s v="Progressive neutral middleware"/>
    <n v="3000"/>
    <n v="10999"/>
    <n v="366.63333333333333"/>
    <x v="1"/>
    <n v="1.0182743885807801"/>
    <n v="112"/>
    <x v="1"/>
    <s v="USD"/>
    <x v="221"/>
    <x v="122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0.91775262527858614"/>
    <n v="943"/>
    <x v="1"/>
    <s v="USD"/>
    <x v="222"/>
    <x v="22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1.4925734191300981"/>
    <n v="2468"/>
    <x v="1"/>
    <s v="USD"/>
    <x v="172"/>
    <x v="221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1.5386192837066792"/>
    <n v="2551"/>
    <x v="1"/>
    <s v="USD"/>
    <x v="223"/>
    <x v="222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.0015866719555733"/>
    <n v="101"/>
    <x v="1"/>
    <s v="USD"/>
    <x v="224"/>
    <x v="223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1.2131088176715554"/>
    <n v="67"/>
    <x v="1"/>
    <s v="USD"/>
    <x v="225"/>
    <x v="224"/>
    <b v="0"/>
    <b v="0"/>
    <s v="theater/plays"/>
    <x v="3"/>
    <x v="3"/>
  </r>
  <r>
    <n v="232"/>
    <x v="231"/>
    <s v="Progressive secondary portal"/>
    <n v="3400"/>
    <n v="5823"/>
    <n v="171.26470588235293"/>
    <x v="1"/>
    <n v="1.5799416108535118"/>
    <n v="92"/>
    <x v="1"/>
    <s v="USD"/>
    <x v="226"/>
    <x v="225"/>
    <b v="0"/>
    <b v="0"/>
    <s v="theater/plays"/>
    <x v="3"/>
    <x v="3"/>
  </r>
  <r>
    <n v="233"/>
    <x v="232"/>
    <s v="Multi-lateral national adapter"/>
    <n v="3800"/>
    <n v="6000"/>
    <n v="157.89473684210526"/>
    <x v="1"/>
    <n v="1.0333333333333332"/>
    <n v="62"/>
    <x v="1"/>
    <s v="USD"/>
    <x v="227"/>
    <x v="226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.8212932404351547"/>
    <n v="149"/>
    <x v="6"/>
    <s v="EUR"/>
    <x v="228"/>
    <x v="227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2.5633881303984398"/>
    <n v="92"/>
    <x v="1"/>
    <s v="USD"/>
    <x v="229"/>
    <x v="228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1.31852879944483"/>
    <n v="57"/>
    <x v="2"/>
    <s v="AUD"/>
    <x v="230"/>
    <x v="229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2.2196734583726894"/>
    <n v="329"/>
    <x v="1"/>
    <s v="USD"/>
    <x v="231"/>
    <x v="23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0.9567962122706648"/>
    <n v="97"/>
    <x v="3"/>
    <s v="DKK"/>
    <x v="232"/>
    <x v="231"/>
    <b v="0"/>
    <b v="1"/>
    <s v="theater/plays"/>
    <x v="3"/>
    <x v="3"/>
  </r>
  <r>
    <n v="239"/>
    <x v="238"/>
    <s v="Networked web-enabled instruction set"/>
    <n v="3200"/>
    <n v="3127"/>
    <n v="97.71875"/>
    <x v="0"/>
    <n v="1.311160857051487"/>
    <n v="41"/>
    <x v="1"/>
    <s v="USD"/>
    <x v="233"/>
    <x v="232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.4489457782398232"/>
    <n v="1784"/>
    <x v="1"/>
    <s v="USD"/>
    <x v="194"/>
    <x v="233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0.98061480588601813"/>
    <n v="1684"/>
    <x v="2"/>
    <s v="AUD"/>
    <x v="234"/>
    <x v="234"/>
    <b v="0"/>
    <b v="1"/>
    <s v="publishing/nonfiction"/>
    <x v="5"/>
    <x v="9"/>
  </r>
  <r>
    <n v="242"/>
    <x v="241"/>
    <s v="Sharable scalable core"/>
    <n v="8400"/>
    <n v="10729"/>
    <n v="127.72619047619047"/>
    <x v="1"/>
    <n v="2.3301332836238231"/>
    <n v="250"/>
    <x v="1"/>
    <s v="USD"/>
    <x v="235"/>
    <x v="235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.32421875"/>
    <n v="238"/>
    <x v="1"/>
    <s v="USD"/>
    <x v="236"/>
    <x v="236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1.3289869608826479"/>
    <n v="53"/>
    <x v="1"/>
    <s v="USD"/>
    <x v="237"/>
    <x v="237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1.4487847809897771"/>
    <n v="214"/>
    <x v="1"/>
    <s v="USD"/>
    <x v="238"/>
    <x v="238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1.5154618062666392"/>
    <n v="222"/>
    <x v="1"/>
    <s v="USD"/>
    <x v="239"/>
    <x v="239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.0202644889471348"/>
    <n v="1884"/>
    <x v="1"/>
    <s v="USD"/>
    <x v="240"/>
    <x v="24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1.6637411279859575"/>
    <n v="218"/>
    <x v="2"/>
    <s v="AUD"/>
    <x v="241"/>
    <x v="241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3.8460394419822124"/>
    <n v="6465"/>
    <x v="1"/>
    <s v="USD"/>
    <x v="242"/>
    <x v="242"/>
    <b v="0"/>
    <b v="0"/>
    <s v="publishing/translations"/>
    <x v="5"/>
    <x v="18"/>
  </r>
  <r>
    <n v="250"/>
    <x v="249"/>
    <s v="Future-proofed directional synergy"/>
    <n v="100"/>
    <n v="3"/>
    <n v="3"/>
    <x v="0"/>
    <n v="33.333333333333329"/>
    <n v="1"/>
    <x v="1"/>
    <s v="USD"/>
    <x v="67"/>
    <x v="243"/>
    <b v="0"/>
    <b v="0"/>
    <s v="music/rock"/>
    <x v="1"/>
    <x v="1"/>
  </r>
  <r>
    <n v="251"/>
    <x v="250"/>
    <s v="Enhanced user-facing function"/>
    <n v="7100"/>
    <n v="3840"/>
    <n v="54.084507042253513"/>
    <x v="0"/>
    <n v="2.6302083333333335"/>
    <n v="101"/>
    <x v="1"/>
    <s v="USD"/>
    <x v="243"/>
    <x v="244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0.94204055564426004"/>
    <n v="59"/>
    <x v="1"/>
    <s v="USD"/>
    <x v="244"/>
    <x v="245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.2342711328482541"/>
    <n v="1335"/>
    <x v="0"/>
    <s v="CAD"/>
    <x v="245"/>
    <x v="246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1.0346854791299236"/>
    <n v="88"/>
    <x v="1"/>
    <s v="USD"/>
    <x v="246"/>
    <x v="247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.7542771489119762"/>
    <n v="1697"/>
    <x v="1"/>
    <s v="USD"/>
    <x v="247"/>
    <x v="248"/>
    <b v="0"/>
    <b v="1"/>
    <s v="music/rock"/>
    <x v="1"/>
    <x v="1"/>
  </r>
  <r>
    <n v="256"/>
    <x v="255"/>
    <s v="Optimized actuating toolset"/>
    <n v="4100"/>
    <n v="959"/>
    <n v="23.390243902439025"/>
    <x v="0"/>
    <n v="1.5641293013555788"/>
    <n v="15"/>
    <x v="4"/>
    <s v="GBP"/>
    <x v="248"/>
    <x v="249"/>
    <b v="0"/>
    <b v="0"/>
    <s v="music/rock"/>
    <x v="1"/>
    <x v="1"/>
  </r>
  <r>
    <n v="257"/>
    <x v="256"/>
    <s v="Decentralized exuding strategy"/>
    <n v="5700"/>
    <n v="8322"/>
    <n v="146"/>
    <x v="1"/>
    <n v="1.1055034847392453"/>
    <n v="92"/>
    <x v="1"/>
    <s v="USD"/>
    <x v="249"/>
    <x v="250"/>
    <b v="0"/>
    <b v="0"/>
    <s v="theater/plays"/>
    <x v="3"/>
    <x v="3"/>
  </r>
  <r>
    <n v="258"/>
    <x v="257"/>
    <s v="Assimilated coherent hardware"/>
    <n v="5000"/>
    <n v="13424"/>
    <n v="268.48"/>
    <x v="1"/>
    <n v="1.3855780691299164"/>
    <n v="186"/>
    <x v="1"/>
    <s v="USD"/>
    <x v="250"/>
    <x v="251"/>
    <b v="0"/>
    <b v="1"/>
    <s v="theater/plays"/>
    <x v="3"/>
    <x v="3"/>
  </r>
  <r>
    <n v="259"/>
    <x v="258"/>
    <s v="Multi-channeled responsive implementation"/>
    <n v="1800"/>
    <n v="10755"/>
    <n v="597.5"/>
    <x v="1"/>
    <n v="1.2831241283124128"/>
    <n v="138"/>
    <x v="1"/>
    <s v="USD"/>
    <x v="251"/>
    <x v="252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.6270759939607449"/>
    <n v="261"/>
    <x v="1"/>
    <s v="USD"/>
    <x v="136"/>
    <x v="253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1.7260388548834733"/>
    <n v="454"/>
    <x v="1"/>
    <s v="USD"/>
    <x v="252"/>
    <x v="254"/>
    <b v="0"/>
    <b v="1"/>
    <s v="music/rock"/>
    <x v="1"/>
    <x v="1"/>
  </r>
  <r>
    <n v="262"/>
    <x v="261"/>
    <s v="Compatible multimedia hub"/>
    <n v="1700"/>
    <n v="5328"/>
    <n v="313.41176470588238"/>
    <x v="1"/>
    <n v="2.008258258258258"/>
    <n v="107"/>
    <x v="1"/>
    <s v="USD"/>
    <x v="253"/>
    <x v="255"/>
    <b v="0"/>
    <b v="1"/>
    <s v="music/indie rock"/>
    <x v="1"/>
    <x v="7"/>
  </r>
  <r>
    <n v="263"/>
    <x v="262"/>
    <s v="Organic eco-centric success"/>
    <n v="2900"/>
    <n v="10756"/>
    <n v="370.89655172413791"/>
    <x v="1"/>
    <n v="1.8501301599107474"/>
    <n v="199"/>
    <x v="1"/>
    <s v="USD"/>
    <x v="254"/>
    <x v="256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3.3330309901738473"/>
    <n v="5512"/>
    <x v="1"/>
    <s v="USD"/>
    <x v="255"/>
    <x v="257"/>
    <b v="0"/>
    <b v="0"/>
    <s v="theater/plays"/>
    <x v="3"/>
    <x v="3"/>
  </r>
  <r>
    <n v="265"/>
    <x v="264"/>
    <s v="Persevering interactive emulation"/>
    <n v="4900"/>
    <n v="6031"/>
    <n v="123.08163265306122"/>
    <x v="1"/>
    <n v="1.4259658431437572"/>
    <n v="86"/>
    <x v="1"/>
    <s v="USD"/>
    <x v="256"/>
    <x v="258"/>
    <b v="0"/>
    <b v="0"/>
    <s v="theater/plays"/>
    <x v="3"/>
    <x v="3"/>
  </r>
  <r>
    <n v="266"/>
    <x v="265"/>
    <s v="Proactive responsive emulation"/>
    <n v="111900"/>
    <n v="85902"/>
    <n v="76.766756032171585"/>
    <x v="0"/>
    <n v="3.7042210891480991"/>
    <n v="3182"/>
    <x v="6"/>
    <s v="EUR"/>
    <x v="257"/>
    <x v="259"/>
    <b v="0"/>
    <b v="1"/>
    <s v="music/jazz"/>
    <x v="1"/>
    <x v="17"/>
  </r>
  <r>
    <n v="267"/>
    <x v="266"/>
    <s v="Extended eco-centric function"/>
    <n v="61600"/>
    <n v="143910"/>
    <n v="233.62012987012989"/>
    <x v="1"/>
    <n v="1.9234243624487526"/>
    <n v="2768"/>
    <x v="2"/>
    <s v="AUD"/>
    <x v="258"/>
    <x v="260"/>
    <b v="0"/>
    <b v="0"/>
    <s v="theater/plays"/>
    <x v="3"/>
    <x v="3"/>
  </r>
  <r>
    <n v="268"/>
    <x v="267"/>
    <s v="Networked optimal productivity"/>
    <n v="1500"/>
    <n v="2708"/>
    <n v="180.53333333333333"/>
    <x v="1"/>
    <n v="1.7725258493353029"/>
    <n v="48"/>
    <x v="1"/>
    <s v="USD"/>
    <x v="259"/>
    <x v="261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0.98394028500339292"/>
    <n v="87"/>
    <x v="1"/>
    <s v="USD"/>
    <x v="260"/>
    <x v="262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3.999153618281845"/>
    <n v="1890"/>
    <x v="1"/>
    <s v="USD"/>
    <x v="261"/>
    <x v="263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3.1233998975934463"/>
    <n v="61"/>
    <x v="1"/>
    <s v="USD"/>
    <x v="262"/>
    <x v="264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.2191903391718002"/>
    <n v="1894"/>
    <x v="1"/>
    <s v="USD"/>
    <x v="263"/>
    <x v="265"/>
    <b v="0"/>
    <b v="1"/>
    <s v="theater/plays"/>
    <x v="3"/>
    <x v="3"/>
  </r>
  <r>
    <n v="273"/>
    <x v="272"/>
    <s v="Re-engineered heuristic forecast"/>
    <n v="7800"/>
    <n v="10704"/>
    <n v="137.23076923076923"/>
    <x v="1"/>
    <n v="2.6345291479820627"/>
    <n v="282"/>
    <x v="0"/>
    <s v="CAD"/>
    <x v="264"/>
    <x v="266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.9404915912031047"/>
    <n v="15"/>
    <x v="1"/>
    <s v="USD"/>
    <x v="265"/>
    <x v="267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.2315532434441023"/>
    <n v="116"/>
    <x v="1"/>
    <s v="USD"/>
    <x v="266"/>
    <x v="153"/>
    <b v="0"/>
    <b v="0"/>
    <s v="publishing/translations"/>
    <x v="5"/>
    <x v="18"/>
  </r>
  <r>
    <n v="276"/>
    <x v="275"/>
    <s v="Front-line foreground project"/>
    <n v="5500"/>
    <n v="5324"/>
    <n v="96.8"/>
    <x v="0"/>
    <n v="2.498121712997746"/>
    <n v="133"/>
    <x v="1"/>
    <s v="USD"/>
    <x v="267"/>
    <x v="268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1.1118553248492968"/>
    <n v="83"/>
    <x v="1"/>
    <s v="USD"/>
    <x v="268"/>
    <x v="269"/>
    <b v="0"/>
    <b v="0"/>
    <s v="theater/plays"/>
    <x v="3"/>
    <x v="3"/>
  </r>
  <r>
    <n v="278"/>
    <x v="277"/>
    <s v="Distributed multi-tasking strategy"/>
    <n v="2700"/>
    <n v="8799"/>
    <n v="325.88888888888891"/>
    <x v="1"/>
    <n v="1.0342084327764518"/>
    <n v="91"/>
    <x v="1"/>
    <s v="USD"/>
    <x v="269"/>
    <x v="27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3.9982425307557121"/>
    <n v="546"/>
    <x v="1"/>
    <s v="USD"/>
    <x v="270"/>
    <x v="271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2.7036323610346726"/>
    <n v="393"/>
    <x v="1"/>
    <s v="USD"/>
    <x v="271"/>
    <x v="272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1.3696264413624528"/>
    <n v="2062"/>
    <x v="1"/>
    <s v="USD"/>
    <x v="272"/>
    <x v="273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.4654032613486117"/>
    <n v="133"/>
    <x v="1"/>
    <s v="USD"/>
    <x v="73"/>
    <x v="274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1.9116677653263019"/>
    <n v="29"/>
    <x v="3"/>
    <s v="DKK"/>
    <x v="273"/>
    <x v="148"/>
    <b v="0"/>
    <b v="0"/>
    <s v="music/rock"/>
    <x v="1"/>
    <x v="1"/>
  </r>
  <r>
    <n v="284"/>
    <x v="283"/>
    <s v="Ameliorated fresh-thinking protocol"/>
    <n v="9800"/>
    <n v="8153"/>
    <n v="83.193877551020407"/>
    <x v="0"/>
    <n v="1.6190359376916472"/>
    <n v="132"/>
    <x v="1"/>
    <s v="USD"/>
    <x v="274"/>
    <x v="275"/>
    <b v="0"/>
    <b v="0"/>
    <s v="technology/web"/>
    <x v="2"/>
    <x v="2"/>
  </r>
  <r>
    <n v="285"/>
    <x v="284"/>
    <s v="Front-line optimizing emulation"/>
    <n v="900"/>
    <n v="6357"/>
    <n v="706.33333333333337"/>
    <x v="1"/>
    <n v="3.9955954066383512"/>
    <n v="254"/>
    <x v="1"/>
    <s v="USD"/>
    <x v="275"/>
    <x v="276"/>
    <b v="0"/>
    <b v="0"/>
    <s v="theater/plays"/>
    <x v="3"/>
    <x v="3"/>
  </r>
  <r>
    <n v="286"/>
    <x v="285"/>
    <s v="Devolved uniform complexity"/>
    <n v="112100"/>
    <n v="19557"/>
    <n v="17.446030330062445"/>
    <x v="3"/>
    <n v="0.94083959707521614"/>
    <n v="184"/>
    <x v="1"/>
    <s v="USD"/>
    <x v="276"/>
    <x v="72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.3320214939831982"/>
    <n v="176"/>
    <x v="1"/>
    <s v="USD"/>
    <x v="277"/>
    <x v="277"/>
    <b v="0"/>
    <b v="0"/>
    <s v="music/electric music"/>
    <x v="1"/>
    <x v="5"/>
  </r>
  <r>
    <n v="288"/>
    <x v="287"/>
    <s v="Secured global success"/>
    <n v="5600"/>
    <n v="5476"/>
    <n v="97.785714285714292"/>
    <x v="0"/>
    <n v="2.5018261504747992"/>
    <n v="137"/>
    <x v="3"/>
    <s v="DKK"/>
    <x v="278"/>
    <x v="278"/>
    <b v="0"/>
    <b v="1"/>
    <s v="music/metal"/>
    <x v="1"/>
    <x v="16"/>
  </r>
  <r>
    <n v="289"/>
    <x v="288"/>
    <s v="Grass-roots mission-critical capability"/>
    <n v="800"/>
    <n v="13474"/>
    <n v="1684.25"/>
    <x v="1"/>
    <n v="2.5011132551580819"/>
    <n v="337"/>
    <x v="0"/>
    <s v="CAD"/>
    <x v="279"/>
    <x v="71"/>
    <b v="0"/>
    <b v="0"/>
    <s v="theater/plays"/>
    <x v="3"/>
    <x v="3"/>
  </r>
  <r>
    <n v="290"/>
    <x v="289"/>
    <s v="Advanced global data-warehouse"/>
    <n v="168600"/>
    <n v="91722"/>
    <n v="54.402135231316727"/>
    <x v="0"/>
    <n v="0.98994788600335804"/>
    <n v="908"/>
    <x v="1"/>
    <s v="USD"/>
    <x v="280"/>
    <x v="279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.3018615403333738"/>
    <n v="107"/>
    <x v="1"/>
    <s v="USD"/>
    <x v="281"/>
    <x v="280"/>
    <b v="1"/>
    <b v="0"/>
    <s v="technology/web"/>
    <x v="2"/>
    <x v="2"/>
  </r>
  <r>
    <n v="292"/>
    <x v="291"/>
    <s v="Versatile cohesive encoding"/>
    <n v="7300"/>
    <n v="717"/>
    <n v="9.8219178082191778"/>
    <x v="0"/>
    <n v="1.394700139470014"/>
    <n v="10"/>
    <x v="1"/>
    <s v="USD"/>
    <x v="282"/>
    <x v="281"/>
    <b v="0"/>
    <b v="0"/>
    <s v="food/food trucks"/>
    <x v="0"/>
    <x v="0"/>
  </r>
  <r>
    <n v="293"/>
    <x v="292"/>
    <s v="Organized executive solution"/>
    <n v="6500"/>
    <n v="1065"/>
    <n v="16.384615384615383"/>
    <x v="3"/>
    <n v="3.004694835680751"/>
    <n v="32"/>
    <x v="6"/>
    <s v="EUR"/>
    <x v="283"/>
    <x v="282"/>
    <b v="0"/>
    <b v="0"/>
    <s v="theater/plays"/>
    <x v="3"/>
    <x v="3"/>
  </r>
  <r>
    <n v="294"/>
    <x v="293"/>
    <s v="Automated local emulation"/>
    <n v="600"/>
    <n v="8038"/>
    <n v="1339.6666666666667"/>
    <x v="1"/>
    <n v="2.2766857427220701"/>
    <n v="183"/>
    <x v="1"/>
    <s v="USD"/>
    <x v="284"/>
    <x v="283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2.7774142418822434"/>
    <n v="1910"/>
    <x v="5"/>
    <s v="CHF"/>
    <x v="285"/>
    <x v="284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1.1336515513126491"/>
    <n v="38"/>
    <x v="2"/>
    <s v="AUD"/>
    <x v="286"/>
    <x v="285"/>
    <b v="0"/>
    <b v="0"/>
    <s v="theater/plays"/>
    <x v="3"/>
    <x v="3"/>
  </r>
  <r>
    <n v="297"/>
    <x v="296"/>
    <s v="Organized client-driven capacity"/>
    <n v="7200"/>
    <n v="6785"/>
    <n v="94.236111111111114"/>
    <x v="0"/>
    <n v="1.5327929255711128"/>
    <n v="104"/>
    <x v="2"/>
    <s v="AUD"/>
    <x v="287"/>
    <x v="286"/>
    <b v="0"/>
    <b v="1"/>
    <s v="theater/plays"/>
    <x v="3"/>
    <x v="3"/>
  </r>
  <r>
    <n v="298"/>
    <x v="297"/>
    <s v="Adaptive intangible database"/>
    <n v="3500"/>
    <n v="5037"/>
    <n v="143.91428571428571"/>
    <x v="1"/>
    <n v="1.4294222751637879"/>
    <n v="72"/>
    <x v="1"/>
    <s v="USD"/>
    <x v="288"/>
    <x v="287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2.5076765609007166"/>
    <n v="49"/>
    <x v="1"/>
    <s v="USD"/>
    <x v="289"/>
    <x v="288"/>
    <b v="0"/>
    <b v="0"/>
    <s v="food/food trucks"/>
    <x v="0"/>
    <x v="0"/>
  </r>
  <r>
    <n v="300"/>
    <x v="299"/>
    <s v="Focused executive core"/>
    <n v="100"/>
    <n v="5"/>
    <n v="5"/>
    <x v="0"/>
    <n v="20"/>
    <n v="1"/>
    <x v="3"/>
    <s v="DKK"/>
    <x v="290"/>
    <x v="289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.4376136175838705"/>
    <n v="295"/>
    <x v="1"/>
    <s v="USD"/>
    <x v="291"/>
    <x v="29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1.0109763142692085"/>
    <n v="245"/>
    <x v="1"/>
    <s v="USD"/>
    <x v="292"/>
    <x v="18"/>
    <b v="0"/>
    <b v="0"/>
    <s v="theater/plays"/>
    <x v="3"/>
    <x v="3"/>
  </r>
  <r>
    <n v="303"/>
    <x v="302"/>
    <s v="Networked optimal architecture"/>
    <n v="3400"/>
    <n v="2809"/>
    <n v="82.617647058823536"/>
    <x v="0"/>
    <n v="1.1391954432182272"/>
    <n v="32"/>
    <x v="1"/>
    <s v="USD"/>
    <x v="293"/>
    <x v="291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.2381201499694829"/>
    <n v="142"/>
    <x v="1"/>
    <s v="USD"/>
    <x v="294"/>
    <x v="292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1.0606438732218617"/>
    <n v="85"/>
    <x v="1"/>
    <s v="USD"/>
    <x v="295"/>
    <x v="293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1.3618677042801557"/>
    <n v="7"/>
    <x v="1"/>
    <s v="USD"/>
    <x v="296"/>
    <x v="294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1.5158834218940491"/>
    <n v="659"/>
    <x v="3"/>
    <s v="DKK"/>
    <x v="297"/>
    <x v="295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0.91708542713567831"/>
    <n v="803"/>
    <x v="1"/>
    <s v="USD"/>
    <x v="298"/>
    <x v="296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2.4295432458697768"/>
    <n v="75"/>
    <x v="1"/>
    <s v="USD"/>
    <x v="299"/>
    <x v="297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.0088272383354351"/>
    <n v="16"/>
    <x v="1"/>
    <s v="USD"/>
    <x v="300"/>
    <x v="298"/>
    <b v="0"/>
    <b v="0"/>
    <s v="games/video games"/>
    <x v="6"/>
    <x v="11"/>
  </r>
  <r>
    <n v="311"/>
    <x v="310"/>
    <s v="Focused real-time help-desk"/>
    <n v="6300"/>
    <n v="12812"/>
    <n v="203.36507936507937"/>
    <x v="1"/>
    <n v="0.9444270995941304"/>
    <n v="121"/>
    <x v="1"/>
    <s v="USD"/>
    <x v="247"/>
    <x v="299"/>
    <b v="0"/>
    <b v="0"/>
    <s v="theater/plays"/>
    <x v="3"/>
    <x v="3"/>
  </r>
  <r>
    <n v="312"/>
    <x v="311"/>
    <s v="Robust impactful approach"/>
    <n v="59100"/>
    <n v="183345"/>
    <n v="310.2284263959391"/>
    <x v="1"/>
    <n v="2.0409610297526521"/>
    <n v="3742"/>
    <x v="1"/>
    <s v="USD"/>
    <x v="244"/>
    <x v="300"/>
    <b v="0"/>
    <b v="0"/>
    <s v="theater/plays"/>
    <x v="3"/>
    <x v="3"/>
  </r>
  <r>
    <n v="313"/>
    <x v="312"/>
    <s v="Secured maximized policy"/>
    <n v="2200"/>
    <n v="8697"/>
    <n v="395.31818181818181"/>
    <x v="1"/>
    <n v="2.5641025641025639"/>
    <n v="223"/>
    <x v="1"/>
    <s v="USD"/>
    <x v="301"/>
    <x v="301"/>
    <b v="0"/>
    <b v="0"/>
    <s v="music/rock"/>
    <x v="1"/>
    <x v="1"/>
  </r>
  <r>
    <n v="314"/>
    <x v="313"/>
    <s v="Realigned upward-trending strategy"/>
    <n v="1400"/>
    <n v="4126"/>
    <n v="294.71428571428572"/>
    <x v="1"/>
    <n v="3.223460979156568"/>
    <n v="133"/>
    <x v="1"/>
    <s v="USD"/>
    <x v="188"/>
    <x v="162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0.96273291925465831"/>
    <n v="31"/>
    <x v="1"/>
    <s v="USD"/>
    <x v="302"/>
    <x v="302"/>
    <b v="0"/>
    <b v="0"/>
    <s v="theater/plays"/>
    <x v="3"/>
    <x v="3"/>
  </r>
  <r>
    <n v="316"/>
    <x v="315"/>
    <s v="Configurable demand-driven matrix"/>
    <n v="9600"/>
    <n v="6401"/>
    <n v="66.677083333333329"/>
    <x v="0"/>
    <n v="1.687236369317294"/>
    <n v="108"/>
    <x v="6"/>
    <s v="EUR"/>
    <x v="303"/>
    <x v="303"/>
    <b v="0"/>
    <b v="1"/>
    <s v="food/food trucks"/>
    <x v="0"/>
    <x v="0"/>
  </r>
  <r>
    <n v="317"/>
    <x v="316"/>
    <s v="Cross-group coherent hierarchy"/>
    <n v="6600"/>
    <n v="1269"/>
    <n v="19.227272727272727"/>
    <x v="0"/>
    <n v="2.3640661938534278"/>
    <n v="30"/>
    <x v="1"/>
    <s v="USD"/>
    <x v="304"/>
    <x v="304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.8826135105204873"/>
    <n v="17"/>
    <x v="1"/>
    <s v="USD"/>
    <x v="305"/>
    <x v="305"/>
    <b v="0"/>
    <b v="0"/>
    <s v="music/rock"/>
    <x v="1"/>
    <x v="1"/>
  </r>
  <r>
    <n v="319"/>
    <x v="318"/>
    <s v="Advanced empowering matrix"/>
    <n v="8400"/>
    <n v="3251"/>
    <n v="38.702380952380956"/>
    <x v="3"/>
    <n v="1.9686250384497079"/>
    <n v="64"/>
    <x v="1"/>
    <s v="USD"/>
    <x v="306"/>
    <x v="306"/>
    <b v="0"/>
    <b v="0"/>
    <s v="technology/web"/>
    <x v="2"/>
    <x v="2"/>
  </r>
  <r>
    <n v="320"/>
    <x v="319"/>
    <s v="Phased holistic implementation"/>
    <n v="84400"/>
    <n v="8092"/>
    <n v="9.5876777251184837"/>
    <x v="0"/>
    <n v="0.98863074641621362"/>
    <n v="80"/>
    <x v="1"/>
    <s v="USD"/>
    <x v="307"/>
    <x v="307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1.5384423582800364"/>
    <n v="2468"/>
    <x v="1"/>
    <s v="USD"/>
    <x v="308"/>
    <x v="308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2.6316727519006808"/>
    <n v="5168"/>
    <x v="1"/>
    <s v="USD"/>
    <x v="309"/>
    <x v="309"/>
    <b v="0"/>
    <b v="0"/>
    <s v="theater/plays"/>
    <x v="3"/>
    <x v="3"/>
  </r>
  <r>
    <n v="323"/>
    <x v="322"/>
    <s v="Integrated zero-defect help-desk"/>
    <n v="8900"/>
    <n v="2148"/>
    <n v="24.134831460674157"/>
    <x v="0"/>
    <n v="1.2104283054003724"/>
    <n v="26"/>
    <x v="4"/>
    <s v="GBP"/>
    <x v="310"/>
    <x v="31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2.6356456043956045"/>
    <n v="307"/>
    <x v="1"/>
    <s v="USD"/>
    <x v="311"/>
    <x v="311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1.2379175852128201"/>
    <n v="73"/>
    <x v="1"/>
    <s v="USD"/>
    <x v="79"/>
    <x v="312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3.8484666265784728"/>
    <n v="128"/>
    <x v="1"/>
    <s v="USD"/>
    <x v="312"/>
    <x v="313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.293413173652695"/>
    <n v="33"/>
    <x v="1"/>
    <s v="USD"/>
    <x v="313"/>
    <x v="314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1.8516832794744587"/>
    <n v="2441"/>
    <x v="1"/>
    <s v="USD"/>
    <x v="314"/>
    <x v="315"/>
    <b v="0"/>
    <b v="0"/>
    <s v="music/rock"/>
    <x v="1"/>
    <x v="1"/>
  </r>
  <r>
    <n v="329"/>
    <x v="328"/>
    <s v="Fundamental incremental database"/>
    <n v="93800"/>
    <n v="21477"/>
    <n v="22.896588486140725"/>
    <x v="2"/>
    <n v="0.98244633794291569"/>
    <n v="211"/>
    <x v="1"/>
    <s v="USD"/>
    <x v="315"/>
    <x v="316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2.2220439595700303"/>
    <n v="1385"/>
    <x v="4"/>
    <s v="GBP"/>
    <x v="316"/>
    <x v="317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.2975483166017894"/>
    <n v="190"/>
    <x v="1"/>
    <s v="USD"/>
    <x v="317"/>
    <x v="318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1.1353753985892356"/>
    <n v="470"/>
    <x v="1"/>
    <s v="USD"/>
    <x v="318"/>
    <x v="319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.1260504201680672"/>
    <n v="253"/>
    <x v="1"/>
    <s v="USD"/>
    <x v="319"/>
    <x v="320"/>
    <b v="0"/>
    <b v="0"/>
    <s v="theater/plays"/>
    <x v="3"/>
    <x v="3"/>
  </r>
  <r>
    <n v="334"/>
    <x v="333"/>
    <s v="Assimilated discrete algorithm"/>
    <n v="66200"/>
    <n v="123538"/>
    <n v="186.61329305135951"/>
    <x v="1"/>
    <n v="0.90093736340235397"/>
    <n v="1113"/>
    <x v="1"/>
    <s v="USD"/>
    <x v="32"/>
    <x v="321"/>
    <b v="0"/>
    <b v="0"/>
    <s v="music/rock"/>
    <x v="1"/>
    <x v="1"/>
  </r>
  <r>
    <n v="335"/>
    <x v="334"/>
    <s v="Operative uniform hub"/>
    <n v="173800"/>
    <n v="198628"/>
    <n v="114.28538550057536"/>
    <x v="1"/>
    <n v="1.1493847795879735"/>
    <n v="2283"/>
    <x v="1"/>
    <s v="USD"/>
    <x v="320"/>
    <x v="322"/>
    <b v="0"/>
    <b v="0"/>
    <s v="music/rock"/>
    <x v="1"/>
    <x v="1"/>
  </r>
  <r>
    <n v="336"/>
    <x v="335"/>
    <s v="Customizable intangible capability"/>
    <n v="70700"/>
    <n v="68602"/>
    <n v="97.032531824611041"/>
    <x v="0"/>
    <n v="1.562636657823387"/>
    <n v="1072"/>
    <x v="1"/>
    <s v="USD"/>
    <x v="321"/>
    <x v="323"/>
    <b v="0"/>
    <b v="1"/>
    <s v="music/rock"/>
    <x v="1"/>
    <x v="1"/>
  </r>
  <r>
    <n v="337"/>
    <x v="336"/>
    <s v="Innovative didactic analyzer"/>
    <n v="94500"/>
    <n v="116064"/>
    <n v="122.81904761904762"/>
    <x v="1"/>
    <n v="0.94344499586435071"/>
    <n v="1095"/>
    <x v="1"/>
    <s v="USD"/>
    <x v="322"/>
    <x v="324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.3515458805841236"/>
    <n v="1690"/>
    <x v="1"/>
    <s v="USD"/>
    <x v="323"/>
    <x v="325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.190192155927102"/>
    <n v="1297"/>
    <x v="0"/>
    <s v="CAD"/>
    <x v="324"/>
    <x v="326"/>
    <b v="0"/>
    <b v="0"/>
    <s v="theater/plays"/>
    <x v="3"/>
    <x v="3"/>
  </r>
  <r>
    <n v="340"/>
    <x v="339"/>
    <s v="Switchable didactic matrices"/>
    <n v="37100"/>
    <n v="34964"/>
    <n v="94.242587601078171"/>
    <x v="0"/>
    <n v="1.1240132707928154"/>
    <n v="393"/>
    <x v="1"/>
    <s v="USD"/>
    <x v="325"/>
    <x v="327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.2988623329923432"/>
    <n v="1257"/>
    <x v="1"/>
    <s v="USD"/>
    <x v="326"/>
    <x v="328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1.0293748430831033"/>
    <n v="328"/>
    <x v="1"/>
    <s v="USD"/>
    <x v="327"/>
    <x v="329"/>
    <b v="0"/>
    <b v="0"/>
    <s v="theater/plays"/>
    <x v="3"/>
    <x v="3"/>
  </r>
  <r>
    <n v="343"/>
    <x v="342"/>
    <s v="Optional zero-defect task-force"/>
    <n v="9000"/>
    <n v="4853"/>
    <n v="53.922222222222224"/>
    <x v="0"/>
    <n v="3.0290541932825059"/>
    <n v="147"/>
    <x v="1"/>
    <s v="USD"/>
    <x v="328"/>
    <x v="151"/>
    <b v="0"/>
    <b v="0"/>
    <s v="theater/plays"/>
    <x v="3"/>
    <x v="3"/>
  </r>
  <r>
    <n v="344"/>
    <x v="343"/>
    <s v="Devolved exuding emulation"/>
    <n v="197600"/>
    <n v="82959"/>
    <n v="41.983299595141702"/>
    <x v="0"/>
    <n v="1.0004942200364035"/>
    <n v="830"/>
    <x v="1"/>
    <s v="USD"/>
    <x v="329"/>
    <x v="33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1.429249967615182"/>
    <n v="331"/>
    <x v="4"/>
    <s v="GBP"/>
    <x v="330"/>
    <x v="331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0.9064539521392313"/>
    <n v="25"/>
    <x v="1"/>
    <s v="USD"/>
    <x v="331"/>
    <x v="332"/>
    <b v="0"/>
    <b v="1"/>
    <s v="music/indie rock"/>
    <x v="1"/>
    <x v="7"/>
  </r>
  <r>
    <n v="347"/>
    <x v="346"/>
    <s v="Open-source full-range portal"/>
    <n v="900"/>
    <n v="12607"/>
    <n v="1400.7777777777778"/>
    <x v="1"/>
    <n v="1.5150313317997937"/>
    <n v="191"/>
    <x v="1"/>
    <s v="USD"/>
    <x v="332"/>
    <x v="333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2.4386828452000029"/>
    <n v="3483"/>
    <x v="1"/>
    <s v="USD"/>
    <x v="333"/>
    <x v="334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0.96187915546384872"/>
    <n v="923"/>
    <x v="1"/>
    <s v="USD"/>
    <x v="296"/>
    <x v="335"/>
    <b v="0"/>
    <b v="0"/>
    <s v="theater/plays"/>
    <x v="3"/>
    <x v="3"/>
  </r>
  <r>
    <n v="350"/>
    <x v="349"/>
    <s v="Pre-emptive neutral capacity"/>
    <n v="100"/>
    <n v="5"/>
    <n v="5"/>
    <x v="0"/>
    <n v="20"/>
    <n v="1"/>
    <x v="1"/>
    <s v="USD"/>
    <x v="334"/>
    <x v="336"/>
    <b v="0"/>
    <b v="1"/>
    <s v="music/jazz"/>
    <x v="1"/>
    <x v="17"/>
  </r>
  <r>
    <n v="351"/>
    <x v="350"/>
    <s v="Universal maximized methodology"/>
    <n v="74100"/>
    <n v="94631"/>
    <n v="127.70715249662618"/>
    <x v="1"/>
    <n v="2.1272098995043907"/>
    <n v="2013"/>
    <x v="1"/>
    <s v="USD"/>
    <x v="335"/>
    <x v="337"/>
    <b v="0"/>
    <b v="0"/>
    <s v="music/rock"/>
    <x v="1"/>
    <x v="1"/>
  </r>
  <r>
    <n v="352"/>
    <x v="351"/>
    <s v="Expanded hybrid hardware"/>
    <n v="2800"/>
    <n v="977"/>
    <n v="34.892857142857139"/>
    <x v="0"/>
    <n v="3.3776867963152504"/>
    <n v="33"/>
    <x v="0"/>
    <s v="CAD"/>
    <x v="336"/>
    <x v="338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.2344068251172433"/>
    <n v="1703"/>
    <x v="1"/>
    <s v="USD"/>
    <x v="337"/>
    <x v="339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1.0598834128245893"/>
    <n v="80"/>
    <x v="3"/>
    <s v="DKK"/>
    <x v="338"/>
    <x v="34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3.8375725122713074"/>
    <n v="86"/>
    <x v="1"/>
    <s v="USD"/>
    <x v="339"/>
    <x v="341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1.1658408627222383"/>
    <n v="40"/>
    <x v="6"/>
    <s v="EUR"/>
    <x v="340"/>
    <x v="342"/>
    <b v="0"/>
    <b v="0"/>
    <s v="theater/plays"/>
    <x v="3"/>
    <x v="3"/>
  </r>
  <r>
    <n v="357"/>
    <x v="356"/>
    <s v="Implemented tangible algorithm"/>
    <n v="2300"/>
    <n v="4253"/>
    <n v="184.91304347826087"/>
    <x v="1"/>
    <n v="0.96402539383964259"/>
    <n v="41"/>
    <x v="1"/>
    <s v="USD"/>
    <x v="341"/>
    <x v="343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.0069808027923211"/>
    <n v="23"/>
    <x v="0"/>
    <s v="CAD"/>
    <x v="342"/>
    <x v="344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.5651155005021762"/>
    <n v="187"/>
    <x v="1"/>
    <s v="USD"/>
    <x v="343"/>
    <x v="127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.127549359145132"/>
    <n v="2875"/>
    <x v="4"/>
    <s v="GBP"/>
    <x v="344"/>
    <x v="345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0.92185208464278223"/>
    <n v="88"/>
    <x v="1"/>
    <s v="USD"/>
    <x v="345"/>
    <x v="346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.3885859687386406"/>
    <n v="191"/>
    <x v="1"/>
    <s v="USD"/>
    <x v="65"/>
    <x v="347"/>
    <b v="0"/>
    <b v="0"/>
    <s v="music/rock"/>
    <x v="1"/>
    <x v="1"/>
  </r>
  <r>
    <n v="363"/>
    <x v="362"/>
    <s v="Re-contextualized local initiative"/>
    <n v="5200"/>
    <n v="8330"/>
    <n v="160.19230769230771"/>
    <x v="1"/>
    <n v="1.6686674669867947"/>
    <n v="139"/>
    <x v="1"/>
    <s v="USD"/>
    <x v="346"/>
    <x v="348"/>
    <b v="0"/>
    <b v="0"/>
    <s v="music/rock"/>
    <x v="1"/>
    <x v="1"/>
  </r>
  <r>
    <n v="364"/>
    <x v="363"/>
    <s v="Switchable intangible definition"/>
    <n v="900"/>
    <n v="14547"/>
    <n v="1616.3333333333335"/>
    <x v="1"/>
    <n v="1.2786141472468548"/>
    <n v="186"/>
    <x v="1"/>
    <s v="USD"/>
    <x v="347"/>
    <x v="349"/>
    <b v="0"/>
    <b v="0"/>
    <s v="music/indie rock"/>
    <x v="1"/>
    <x v="7"/>
  </r>
  <r>
    <n v="365"/>
    <x v="364"/>
    <s v="Networked bottom-line initiative"/>
    <n v="1600"/>
    <n v="11735"/>
    <n v="733.4375"/>
    <x v="1"/>
    <n v="0.95440988495952284"/>
    <n v="112"/>
    <x v="2"/>
    <s v="AUD"/>
    <x v="348"/>
    <x v="350"/>
    <b v="0"/>
    <b v="0"/>
    <s v="theater/plays"/>
    <x v="3"/>
    <x v="3"/>
  </r>
  <r>
    <n v="366"/>
    <x v="365"/>
    <s v="Robust directional system engine"/>
    <n v="1800"/>
    <n v="10658"/>
    <n v="592.11111111111109"/>
    <x v="1"/>
    <n v="0.94764496153124411"/>
    <n v="101"/>
    <x v="1"/>
    <s v="USD"/>
    <x v="349"/>
    <x v="351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4.0106951871657754"/>
    <n v="75"/>
    <x v="1"/>
    <s v="USD"/>
    <x v="350"/>
    <x v="33"/>
    <b v="0"/>
    <b v="1"/>
    <s v="theater/plays"/>
    <x v="3"/>
    <x v="3"/>
  </r>
  <r>
    <n v="368"/>
    <x v="367"/>
    <s v="Reactive directional capacity"/>
    <n v="5200"/>
    <n v="14394"/>
    <n v="276.80769230769232"/>
    <x v="1"/>
    <n v="1.4311518688342364"/>
    <n v="206"/>
    <x v="4"/>
    <s v="GBP"/>
    <x v="351"/>
    <x v="352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.0445635216713016"/>
    <n v="154"/>
    <x v="1"/>
    <s v="USD"/>
    <x v="352"/>
    <x v="353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3.3336127175704751"/>
    <n v="5966"/>
    <x v="1"/>
    <s v="USD"/>
    <x v="353"/>
    <x v="354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1.6945720738260259"/>
    <n v="2176"/>
    <x v="1"/>
    <s v="USD"/>
    <x v="354"/>
    <x v="355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.1798380340686958"/>
    <n v="169"/>
    <x v="1"/>
    <s v="USD"/>
    <x v="355"/>
    <x v="356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1.281871800646414"/>
    <n v="2106"/>
    <x v="1"/>
    <s v="USD"/>
    <x v="356"/>
    <x v="357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1.9979160059801568"/>
    <n v="441"/>
    <x v="1"/>
    <s v="USD"/>
    <x v="357"/>
    <x v="358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1.6903313049357673"/>
    <n v="25"/>
    <x v="1"/>
    <s v="USD"/>
    <x v="358"/>
    <x v="359"/>
    <b v="0"/>
    <b v="0"/>
    <s v="music/indie rock"/>
    <x v="1"/>
    <x v="7"/>
  </r>
  <r>
    <n v="376"/>
    <x v="375"/>
    <s v="Mandatory uniform matrix"/>
    <n v="3400"/>
    <n v="12275"/>
    <n v="361.02941176470591"/>
    <x v="1"/>
    <n v="1.0672097759674135"/>
    <n v="131"/>
    <x v="1"/>
    <s v="USD"/>
    <x v="359"/>
    <x v="360"/>
    <b v="0"/>
    <b v="0"/>
    <s v="music/rock"/>
    <x v="1"/>
    <x v="1"/>
  </r>
  <r>
    <n v="377"/>
    <x v="376"/>
    <s v="Phased methodical initiative"/>
    <n v="49700"/>
    <n v="5098"/>
    <n v="10.257545271629779"/>
    <x v="0"/>
    <n v="2.4911730090231465"/>
    <n v="127"/>
    <x v="1"/>
    <s v="USD"/>
    <x v="12"/>
    <x v="361"/>
    <b v="0"/>
    <b v="0"/>
    <s v="theater/plays"/>
    <x v="3"/>
    <x v="3"/>
  </r>
  <r>
    <n v="378"/>
    <x v="377"/>
    <s v="Managed stable function"/>
    <n v="178200"/>
    <n v="24882"/>
    <n v="13.962962962962964"/>
    <x v="0"/>
    <n v="1.426734185354875"/>
    <n v="355"/>
    <x v="1"/>
    <s v="USD"/>
    <x v="360"/>
    <x v="362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1.5109890109890109"/>
    <n v="44"/>
    <x v="4"/>
    <s v="GBP"/>
    <x v="361"/>
    <x v="363"/>
    <b v="0"/>
    <b v="0"/>
    <s v="theater/plays"/>
    <x v="3"/>
    <x v="3"/>
  </r>
  <r>
    <n v="380"/>
    <x v="379"/>
    <s v="Optional clear-thinking process improvement"/>
    <n v="2500"/>
    <n v="4008"/>
    <n v="160.32"/>
    <x v="1"/>
    <n v="2.0958083832335328"/>
    <n v="84"/>
    <x v="1"/>
    <s v="USD"/>
    <x v="362"/>
    <x v="364"/>
    <b v="0"/>
    <b v="0"/>
    <s v="theater/plays"/>
    <x v="3"/>
    <x v="3"/>
  </r>
  <r>
    <n v="381"/>
    <x v="380"/>
    <s v="Cross-group global moratorium"/>
    <n v="5300"/>
    <n v="9749"/>
    <n v="183.9433962264151"/>
    <x v="1"/>
    <n v="1.5899066570930351"/>
    <n v="155"/>
    <x v="1"/>
    <s v="USD"/>
    <x v="363"/>
    <x v="365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1.1545752197139409"/>
    <n v="67"/>
    <x v="1"/>
    <s v="USD"/>
    <x v="364"/>
    <x v="366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.3310796534967251"/>
    <n v="189"/>
    <x v="1"/>
    <s v="USD"/>
    <x v="210"/>
    <x v="285"/>
    <b v="0"/>
    <b v="1"/>
    <s v="food/food trucks"/>
    <x v="0"/>
    <x v="0"/>
  </r>
  <r>
    <n v="384"/>
    <x v="383"/>
    <s v="Reactive real-time software"/>
    <n v="114400"/>
    <n v="196779"/>
    <n v="172.00961538461539"/>
    <x v="1"/>
    <n v="2.4387764954593734"/>
    <n v="4799"/>
    <x v="1"/>
    <s v="USD"/>
    <x v="365"/>
    <x v="367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.9996834274257371"/>
    <n v="1137"/>
    <x v="1"/>
    <s v="USD"/>
    <x v="366"/>
    <x v="368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.0313459644243583"/>
    <n v="1068"/>
    <x v="1"/>
    <s v="USD"/>
    <x v="367"/>
    <x v="369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0.99076994976048605"/>
    <n v="424"/>
    <x v="1"/>
    <s v="USD"/>
    <x v="368"/>
    <x v="37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.1207296336373473"/>
    <n v="145"/>
    <x v="5"/>
    <s v="CHF"/>
    <x v="369"/>
    <x v="371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.1366327255505566"/>
    <n v="1152"/>
    <x v="1"/>
    <s v="USD"/>
    <x v="370"/>
    <x v="372"/>
    <b v="0"/>
    <b v="0"/>
    <s v="theater/plays"/>
    <x v="3"/>
    <x v="3"/>
  </r>
  <r>
    <n v="390"/>
    <x v="389"/>
    <s v="Digitized eco-centric core"/>
    <n v="2400"/>
    <n v="4477"/>
    <n v="186.54166666666669"/>
    <x v="1"/>
    <n v="1.1168192986374805"/>
    <n v="50"/>
    <x v="1"/>
    <s v="USD"/>
    <x v="371"/>
    <x v="373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3.4372865923059415"/>
    <n v="151"/>
    <x v="1"/>
    <s v="USD"/>
    <x v="287"/>
    <x v="374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2.380599887484085"/>
    <n v="1608"/>
    <x v="1"/>
    <s v="USD"/>
    <x v="372"/>
    <x v="375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2.127437616490945"/>
    <n v="3059"/>
    <x v="0"/>
    <s v="CAD"/>
    <x v="373"/>
    <x v="376"/>
    <b v="0"/>
    <b v="0"/>
    <s v="music/jazz"/>
    <x v="1"/>
    <x v="17"/>
  </r>
  <r>
    <n v="394"/>
    <x v="393"/>
    <s v="Customizable dynamic info-mediaries"/>
    <n v="800"/>
    <n v="3755"/>
    <n v="469.37499999999994"/>
    <x v="1"/>
    <n v="0.90545938748335564"/>
    <n v="34"/>
    <x v="1"/>
    <s v="USD"/>
    <x v="374"/>
    <x v="377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.3814678501840225"/>
    <n v="220"/>
    <x v="1"/>
    <s v="USD"/>
    <x v="375"/>
    <x v="378"/>
    <b v="1"/>
    <b v="0"/>
    <s v="theater/plays"/>
    <x v="3"/>
    <x v="3"/>
  </r>
  <r>
    <n v="396"/>
    <x v="394"/>
    <s v="Digitized local info-mediaries"/>
    <n v="46100"/>
    <n v="77012"/>
    <n v="167.05422993492408"/>
    <x v="1"/>
    <n v="2.0827922921103208"/>
    <n v="1604"/>
    <x v="2"/>
    <s v="AUD"/>
    <x v="376"/>
    <x v="379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3.2237449407086558"/>
    <n v="454"/>
    <x v="1"/>
    <s v="USD"/>
    <x v="377"/>
    <x v="38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.0080314702507787"/>
    <n v="123"/>
    <x v="6"/>
    <s v="EUR"/>
    <x v="378"/>
    <x v="103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1.5146393677467123"/>
    <n v="941"/>
    <x v="1"/>
    <s v="USD"/>
    <x v="379"/>
    <x v="381"/>
    <b v="0"/>
    <b v="0"/>
    <s v="music/indie rock"/>
    <x v="1"/>
    <x v="7"/>
  </r>
  <r>
    <n v="400"/>
    <x v="398"/>
    <s v="Ergonomic eco-centric open architecture"/>
    <n v="100"/>
    <n v="2"/>
    <n v="2"/>
    <x v="0"/>
    <n v="50"/>
    <n v="1"/>
    <x v="1"/>
    <s v="USD"/>
    <x v="380"/>
    <x v="382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.1710717397618358"/>
    <n v="299"/>
    <x v="1"/>
    <s v="USD"/>
    <x v="381"/>
    <x v="383"/>
    <b v="0"/>
    <b v="0"/>
    <s v="theater/plays"/>
    <x v="3"/>
    <x v="3"/>
  </r>
  <r>
    <n v="402"/>
    <x v="400"/>
    <s v="Team-oriented static interface"/>
    <n v="7300"/>
    <n v="2946"/>
    <n v="40.356164383561641"/>
    <x v="0"/>
    <n v="1.3577732518669383"/>
    <n v="40"/>
    <x v="1"/>
    <s v="USD"/>
    <x v="382"/>
    <x v="384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1.7859258381708327"/>
    <n v="3015"/>
    <x v="0"/>
    <s v="CAD"/>
    <x v="125"/>
    <x v="385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1.4495758840339292"/>
    <n v="2237"/>
    <x v="1"/>
    <s v="USD"/>
    <x v="383"/>
    <x v="386"/>
    <b v="0"/>
    <b v="0"/>
    <s v="theater/plays"/>
    <x v="3"/>
    <x v="3"/>
  </r>
  <r>
    <n v="405"/>
    <x v="403"/>
    <s v="Synchronized secondary analyzer"/>
    <n v="29600"/>
    <n v="26527"/>
    <n v="89.618243243243242"/>
    <x v="0"/>
    <n v="1.6398386549553285"/>
    <n v="435"/>
    <x v="1"/>
    <s v="USD"/>
    <x v="384"/>
    <x v="387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0.90105192573655746"/>
    <n v="645"/>
    <x v="1"/>
    <s v="USD"/>
    <x v="385"/>
    <x v="388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"/>
    <n v="484"/>
    <x v="3"/>
    <s v="DKK"/>
    <x v="386"/>
    <x v="389"/>
    <b v="0"/>
    <b v="0"/>
    <s v="theater/plays"/>
    <x v="3"/>
    <x v="3"/>
  </r>
  <r>
    <n v="408"/>
    <x v="406"/>
    <s v="Cloned leadingedge utilization"/>
    <n v="9200"/>
    <n v="12129"/>
    <n v="131.83695652173913"/>
    <x v="1"/>
    <n v="1.2696842278835849"/>
    <n v="154"/>
    <x v="0"/>
    <s v="CAD"/>
    <x v="387"/>
    <x v="39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1.1368702630405707"/>
    <n v="714"/>
    <x v="1"/>
    <s v="USD"/>
    <x v="388"/>
    <x v="391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2.0005041774704697"/>
    <n v="1111"/>
    <x v="1"/>
    <s v="USD"/>
    <x v="277"/>
    <x v="277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1.0047788261242494"/>
    <n v="82"/>
    <x v="1"/>
    <s v="USD"/>
    <x v="389"/>
    <x v="392"/>
    <b v="0"/>
    <b v="0"/>
    <s v="theater/plays"/>
    <x v="3"/>
    <x v="3"/>
  </r>
  <r>
    <n v="412"/>
    <x v="409"/>
    <s v="Realigned zero tolerance software"/>
    <n v="2100"/>
    <n v="14046"/>
    <n v="668.85714285714289"/>
    <x v="1"/>
    <n v="0.95400825857895488"/>
    <n v="134"/>
    <x v="1"/>
    <s v="USD"/>
    <x v="390"/>
    <x v="393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0.92579997959669458"/>
    <n v="1089"/>
    <x v="1"/>
    <s v="USD"/>
    <x v="391"/>
    <x v="394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3.4484489194190902"/>
    <n v="5497"/>
    <x v="1"/>
    <s v="USD"/>
    <x v="392"/>
    <x v="395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3.3301465901848313"/>
    <n v="418"/>
    <x v="1"/>
    <s v="USD"/>
    <x v="393"/>
    <x v="396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2.4386937143050824"/>
    <n v="1439"/>
    <x v="1"/>
    <s v="USD"/>
    <x v="394"/>
    <x v="397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.5906680805938493"/>
    <n v="15"/>
    <x v="1"/>
    <s v="USD"/>
    <x v="395"/>
    <x v="398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2.1274331385758223"/>
    <n v="1999"/>
    <x v="0"/>
    <s v="CAD"/>
    <x v="396"/>
    <x v="399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3.7040201040799041"/>
    <n v="5203"/>
    <x v="1"/>
    <s v="USD"/>
    <x v="397"/>
    <x v="348"/>
    <b v="0"/>
    <b v="0"/>
    <s v="technology/web"/>
    <x v="2"/>
    <x v="2"/>
  </r>
  <r>
    <n v="420"/>
    <x v="416"/>
    <s v="Cross-platform interactive synergy"/>
    <n v="5000"/>
    <n v="6423"/>
    <n v="128.46"/>
    <x v="1"/>
    <n v="1.4634905807255176"/>
    <n v="94"/>
    <x v="1"/>
    <s v="USD"/>
    <x v="398"/>
    <x v="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.9617622610141314"/>
    <n v="118"/>
    <x v="1"/>
    <s v="USD"/>
    <x v="399"/>
    <x v="401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1.8510158013544018"/>
    <n v="205"/>
    <x v="1"/>
    <s v="USD"/>
    <x v="400"/>
    <x v="402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.030337721808815"/>
    <n v="162"/>
    <x v="1"/>
    <s v="USD"/>
    <x v="116"/>
    <x v="403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4.0213178294573648"/>
    <n v="83"/>
    <x v="1"/>
    <s v="USD"/>
    <x v="401"/>
    <x v="404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1.1844985193768507"/>
    <n v="92"/>
    <x v="1"/>
    <s v="USD"/>
    <x v="402"/>
    <x v="405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.1235334044409968"/>
    <n v="219"/>
    <x v="1"/>
    <s v="USD"/>
    <x v="403"/>
    <x v="406"/>
    <b v="0"/>
    <b v="0"/>
    <s v="theater/plays"/>
    <x v="3"/>
    <x v="3"/>
  </r>
  <r>
    <n v="427"/>
    <x v="423"/>
    <s v="Managed discrete framework"/>
    <n v="174500"/>
    <n v="197018"/>
    <n v="112.90429799426933"/>
    <x v="1"/>
    <n v="1.2821163548508259"/>
    <n v="2526"/>
    <x v="1"/>
    <s v="USD"/>
    <x v="404"/>
    <x v="407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1.5881114867019579"/>
    <n v="747"/>
    <x v="1"/>
    <s v="USD"/>
    <x v="405"/>
    <x v="408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1.2344752325467259"/>
    <n v="2138"/>
    <x v="1"/>
    <s v="USD"/>
    <x v="406"/>
    <x v="409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1.530891197375615"/>
    <n v="84"/>
    <x v="1"/>
    <s v="USD"/>
    <x v="407"/>
    <x v="410"/>
    <b v="0"/>
    <b v="0"/>
    <s v="theater/plays"/>
    <x v="3"/>
    <x v="3"/>
  </r>
  <r>
    <n v="431"/>
    <x v="427"/>
    <s v="Compatible multimedia utilization"/>
    <n v="5100"/>
    <n v="9817"/>
    <n v="192.49019607843135"/>
    <x v="1"/>
    <n v="0.9575226647652032"/>
    <n v="94"/>
    <x v="1"/>
    <s v="USD"/>
    <x v="408"/>
    <x v="312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1.428795729313864"/>
    <n v="91"/>
    <x v="1"/>
    <s v="USD"/>
    <x v="409"/>
    <x v="411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1.2044711428788686"/>
    <n v="792"/>
    <x v="1"/>
    <s v="USD"/>
    <x v="410"/>
    <x v="412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.1074197120708749"/>
    <n v="10"/>
    <x v="0"/>
    <s v="CAD"/>
    <x v="411"/>
    <x v="413"/>
    <b v="1"/>
    <b v="0"/>
    <s v="theater/plays"/>
    <x v="3"/>
    <x v="3"/>
  </r>
  <r>
    <n v="435"/>
    <x v="431"/>
    <s v="Advanced discrete leverage"/>
    <n v="152400"/>
    <n v="178120"/>
    <n v="116.87664041994749"/>
    <x v="1"/>
    <n v="0.9617112059285875"/>
    <n v="1713"/>
    <x v="6"/>
    <s v="EUR"/>
    <x v="412"/>
    <x v="414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1.8204415850270508"/>
    <n v="249"/>
    <x v="1"/>
    <s v="USD"/>
    <x v="413"/>
    <x v="354"/>
    <b v="0"/>
    <b v="0"/>
    <s v="music/jazz"/>
    <x v="1"/>
    <x v="17"/>
  </r>
  <r>
    <n v="437"/>
    <x v="433"/>
    <s v="Centralized regional interface"/>
    <n v="8100"/>
    <n v="9969"/>
    <n v="123.07407407407408"/>
    <x v="1"/>
    <n v="1.9259705085765875"/>
    <n v="192"/>
    <x v="1"/>
    <s v="USD"/>
    <x v="414"/>
    <x v="415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1.6658798138531057"/>
    <n v="247"/>
    <x v="1"/>
    <s v="USD"/>
    <x v="415"/>
    <x v="416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.2725470763131814"/>
    <n v="2293"/>
    <x v="1"/>
    <s v="USD"/>
    <x v="416"/>
    <x v="417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1.8866673897586079"/>
    <n v="3131"/>
    <x v="1"/>
    <s v="USD"/>
    <x v="417"/>
    <x v="418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1.834862385321101"/>
    <n v="32"/>
    <x v="1"/>
    <s v="USD"/>
    <x v="418"/>
    <x v="419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.332587829652409"/>
    <n v="143"/>
    <x v="6"/>
    <s v="EUR"/>
    <x v="419"/>
    <x v="42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2.7846534653465347"/>
    <n v="90"/>
    <x v="1"/>
    <s v="USD"/>
    <x v="420"/>
    <x v="421"/>
    <b v="0"/>
    <b v="0"/>
    <s v="theater/plays"/>
    <x v="3"/>
    <x v="3"/>
  </r>
  <r>
    <n v="444"/>
    <x v="347"/>
    <s v="Versatile global attitude"/>
    <n v="6200"/>
    <n v="10938"/>
    <n v="176.41935483870967"/>
    <x v="1"/>
    <n v="2.7061620040226733"/>
    <n v="296"/>
    <x v="1"/>
    <s v="USD"/>
    <x v="421"/>
    <x v="422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.5830151783220039"/>
    <n v="170"/>
    <x v="1"/>
    <s v="USD"/>
    <x v="422"/>
    <x v="423"/>
    <b v="0"/>
    <b v="1"/>
    <s v="theater/plays"/>
    <x v="3"/>
    <x v="3"/>
  </r>
  <r>
    <n v="446"/>
    <x v="441"/>
    <s v="Assimilated uniform methodology"/>
    <n v="6800"/>
    <n v="5579"/>
    <n v="82.044117647058826"/>
    <x v="0"/>
    <n v="3.3339308119734721"/>
    <n v="186"/>
    <x v="1"/>
    <s v="USD"/>
    <x v="423"/>
    <x v="424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1.1627906976744187"/>
    <n v="439"/>
    <x v="4"/>
    <s v="GBP"/>
    <x v="424"/>
    <x v="425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1.3330689229684471"/>
    <n v="605"/>
    <x v="1"/>
    <s v="USD"/>
    <x v="425"/>
    <x v="426"/>
    <b v="0"/>
    <b v="1"/>
    <s v="games/video games"/>
    <x v="6"/>
    <x v="11"/>
  </r>
  <r>
    <n v="449"/>
    <x v="444"/>
    <s v="Public-key coherent ability"/>
    <n v="900"/>
    <n v="8703"/>
    <n v="967"/>
    <x v="1"/>
    <n v="0.98816500057451462"/>
    <n v="86"/>
    <x v="3"/>
    <s v="DKK"/>
    <x v="426"/>
    <x v="427"/>
    <b v="0"/>
    <b v="0"/>
    <s v="games/video games"/>
    <x v="6"/>
    <x v="11"/>
  </r>
  <r>
    <n v="450"/>
    <x v="445"/>
    <s v="Up-sized composite success"/>
    <n v="100"/>
    <n v="4"/>
    <n v="4"/>
    <x v="0"/>
    <n v="25"/>
    <n v="1"/>
    <x v="0"/>
    <s v="CAD"/>
    <x v="427"/>
    <x v="428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3.4481245405974699"/>
    <n v="6286"/>
    <x v="1"/>
    <s v="USD"/>
    <x v="428"/>
    <x v="429"/>
    <b v="0"/>
    <b v="0"/>
    <s v="music/rock"/>
    <x v="1"/>
    <x v="1"/>
  </r>
  <r>
    <n v="452"/>
    <x v="447"/>
    <s v="Realigned impactful artificial intelligence"/>
    <n v="4800"/>
    <n v="3045"/>
    <n v="63.4375"/>
    <x v="0"/>
    <n v="1.0180623973727421"/>
    <n v="31"/>
    <x v="1"/>
    <s v="USD"/>
    <x v="429"/>
    <x v="43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.1494029138969721"/>
    <n v="1181"/>
    <x v="1"/>
    <s v="USD"/>
    <x v="411"/>
    <x v="431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2.2121384004537719"/>
    <n v="39"/>
    <x v="1"/>
    <s v="USD"/>
    <x v="430"/>
    <x v="432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2.7026047105232625"/>
    <n v="3727"/>
    <x v="1"/>
    <s v="USD"/>
    <x v="431"/>
    <x v="433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.0528870754011468"/>
    <n v="1605"/>
    <x v="1"/>
    <s v="USD"/>
    <x v="432"/>
    <x v="434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3.4534534534534531"/>
    <n v="46"/>
    <x v="1"/>
    <s v="USD"/>
    <x v="433"/>
    <x v="435"/>
    <b v="0"/>
    <b v="0"/>
    <s v="theater/plays"/>
    <x v="3"/>
    <x v="3"/>
  </r>
  <r>
    <n v="458"/>
    <x v="453"/>
    <s v="Pre-emptive neutral portal"/>
    <n v="33800"/>
    <n v="118706"/>
    <n v="351.20118343195264"/>
    <x v="1"/>
    <n v="1.7859248900645293"/>
    <n v="2120"/>
    <x v="1"/>
    <s v="USD"/>
    <x v="434"/>
    <x v="436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.8505463517800493"/>
    <n v="105"/>
    <x v="1"/>
    <s v="USD"/>
    <x v="435"/>
    <x v="437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1.2138868657441126"/>
    <n v="50"/>
    <x v="1"/>
    <s v="USD"/>
    <x v="8"/>
    <x v="438"/>
    <b v="0"/>
    <b v="0"/>
    <s v="theater/plays"/>
    <x v="3"/>
    <x v="3"/>
  </r>
  <r>
    <n v="461"/>
    <x v="456"/>
    <s v="Networked secondary structure"/>
    <n v="98800"/>
    <n v="139354"/>
    <n v="141.04655870445345"/>
    <x v="1"/>
    <n v="1.4926015758428175"/>
    <n v="2080"/>
    <x v="1"/>
    <s v="USD"/>
    <x v="436"/>
    <x v="439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0.92666366439186609"/>
    <n v="535"/>
    <x v="1"/>
    <s v="USD"/>
    <x v="385"/>
    <x v="44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1.4490758269369772"/>
    <n v="2105"/>
    <x v="1"/>
    <s v="USD"/>
    <x v="437"/>
    <x v="441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.5636708061460745"/>
    <n v="2436"/>
    <x v="1"/>
    <s v="USD"/>
    <x v="438"/>
    <x v="442"/>
    <b v="0"/>
    <b v="0"/>
    <s v="theater/plays"/>
    <x v="3"/>
    <x v="3"/>
  </r>
  <r>
    <n v="465"/>
    <x v="460"/>
    <s v="Up-sized responsive protocol"/>
    <n v="4700"/>
    <n v="8829"/>
    <n v="187.85106382978722"/>
    <x v="1"/>
    <n v="0.90610488164004976"/>
    <n v="80"/>
    <x v="1"/>
    <s v="USD"/>
    <x v="439"/>
    <x v="443"/>
    <b v="0"/>
    <b v="0"/>
    <s v="publishing/translations"/>
    <x v="5"/>
    <x v="18"/>
  </r>
  <r>
    <n v="466"/>
    <x v="461"/>
    <s v="Pre-emptive transitional frame"/>
    <n v="1200"/>
    <n v="3984"/>
    <n v="332"/>
    <x v="1"/>
    <n v="1.0542168674698795"/>
    <n v="42"/>
    <x v="1"/>
    <s v="USD"/>
    <x v="440"/>
    <x v="444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.726064820563765"/>
    <n v="139"/>
    <x v="0"/>
    <s v="CAD"/>
    <x v="441"/>
    <x v="445"/>
    <b v="0"/>
    <b v="1"/>
    <s v="technology/web"/>
    <x v="2"/>
    <x v="2"/>
  </r>
  <r>
    <n v="468"/>
    <x v="463"/>
    <s v="Streamlined neutral analyzer"/>
    <n v="4000"/>
    <n v="1620"/>
    <n v="40.5"/>
    <x v="0"/>
    <n v="0.98765432098765427"/>
    <n v="16"/>
    <x v="1"/>
    <s v="USD"/>
    <x v="442"/>
    <x v="368"/>
    <b v="0"/>
    <b v="0"/>
    <s v="theater/plays"/>
    <x v="3"/>
    <x v="3"/>
  </r>
  <r>
    <n v="469"/>
    <x v="464"/>
    <s v="Assimilated neutral utilization"/>
    <n v="5600"/>
    <n v="10328"/>
    <n v="184.42857142857144"/>
    <x v="1"/>
    <n v="1.5395042602633617"/>
    <n v="159"/>
    <x v="1"/>
    <s v="USD"/>
    <x v="443"/>
    <x v="446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.7029837690737679"/>
    <n v="381"/>
    <x v="1"/>
    <s v="USD"/>
    <x v="315"/>
    <x v="447"/>
    <b v="0"/>
    <b v="0"/>
    <s v="technology/wearables"/>
    <x v="2"/>
    <x v="8"/>
  </r>
  <r>
    <n v="471"/>
    <x v="197"/>
    <s v="Configurable static help-desk"/>
    <n v="3100"/>
    <n v="9889"/>
    <n v="319"/>
    <x v="1"/>
    <n v="1.9617757103852766"/>
    <n v="194"/>
    <x v="4"/>
    <s v="GBP"/>
    <x v="444"/>
    <x v="448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0.95290179311259149"/>
    <n v="575"/>
    <x v="1"/>
    <s v="USD"/>
    <x v="445"/>
    <x v="178"/>
    <b v="0"/>
    <b v="0"/>
    <s v="music/rock"/>
    <x v="1"/>
    <x v="1"/>
  </r>
  <r>
    <n v="473"/>
    <x v="467"/>
    <s v="Assimilated fault-tolerant capacity"/>
    <n v="5000"/>
    <n v="8907"/>
    <n v="178.14000000000001"/>
    <x v="1"/>
    <n v="1.1900752217357136"/>
    <n v="106"/>
    <x v="1"/>
    <s v="USD"/>
    <x v="446"/>
    <x v="449"/>
    <b v="0"/>
    <b v="0"/>
    <s v="music/electric music"/>
    <x v="1"/>
    <x v="5"/>
  </r>
  <r>
    <n v="474"/>
    <x v="468"/>
    <s v="Enhanced neutral ability"/>
    <n v="4000"/>
    <n v="14606"/>
    <n v="365.15"/>
    <x v="1"/>
    <n v="0.97220320416267281"/>
    <n v="142"/>
    <x v="1"/>
    <s v="USD"/>
    <x v="447"/>
    <x v="45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.502371916508539"/>
    <n v="211"/>
    <x v="1"/>
    <s v="USD"/>
    <x v="448"/>
    <x v="451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.9607156612163439"/>
    <n v="1120"/>
    <x v="1"/>
    <s v="USD"/>
    <x v="342"/>
    <x v="452"/>
    <b v="0"/>
    <b v="0"/>
    <s v="publishing/fiction"/>
    <x v="5"/>
    <x v="13"/>
  </r>
  <r>
    <n v="477"/>
    <x v="471"/>
    <s v="Organic object-oriented core"/>
    <n v="8500"/>
    <n v="4613"/>
    <n v="54.270588235294113"/>
    <x v="0"/>
    <n v="2.4495989594623886"/>
    <n v="113"/>
    <x v="1"/>
    <s v="USD"/>
    <x v="449"/>
    <x v="453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1.694925677878022"/>
    <n v="2756"/>
    <x v="1"/>
    <s v="USD"/>
    <x v="450"/>
    <x v="454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.4053614947197401"/>
    <n v="173"/>
    <x v="4"/>
    <s v="GBP"/>
    <x v="451"/>
    <x v="455"/>
    <b v="0"/>
    <b v="0"/>
    <s v="food/food trucks"/>
    <x v="0"/>
    <x v="0"/>
  </r>
  <r>
    <n v="480"/>
    <x v="474"/>
    <s v="Balanced bifurcated leverage"/>
    <n v="8600"/>
    <n v="8656"/>
    <n v="100.65116279069768"/>
    <x v="1"/>
    <n v="1.0050831792975972"/>
    <n v="87"/>
    <x v="1"/>
    <s v="USD"/>
    <x v="452"/>
    <x v="456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0.96166471790959851"/>
    <n v="1538"/>
    <x v="1"/>
    <s v="USD"/>
    <x v="453"/>
    <x v="457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1.3062409288824384"/>
    <n v="9"/>
    <x v="1"/>
    <s v="USD"/>
    <x v="454"/>
    <x v="458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1.1485197777593499"/>
    <n v="554"/>
    <x v="1"/>
    <s v="USD"/>
    <x v="455"/>
    <x v="459"/>
    <b v="0"/>
    <b v="0"/>
    <s v="theater/plays"/>
    <x v="3"/>
    <x v="3"/>
  </r>
  <r>
    <n v="484"/>
    <x v="478"/>
    <s v="Synergistic cohesive adapter"/>
    <n v="29600"/>
    <n v="77021"/>
    <n v="260.20608108108109"/>
    <x v="1"/>
    <n v="2.0410018047026135"/>
    <n v="1572"/>
    <x v="4"/>
    <s v="GBP"/>
    <x v="456"/>
    <x v="46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2.3272518316333861"/>
    <n v="648"/>
    <x v="4"/>
    <s v="GBP"/>
    <x v="457"/>
    <x v="461"/>
    <b v="0"/>
    <b v="0"/>
    <s v="theater/plays"/>
    <x v="3"/>
    <x v="3"/>
  </r>
  <r>
    <n v="486"/>
    <x v="480"/>
    <s v="Compatible exuding Graphical User Interface"/>
    <n v="5200"/>
    <n v="702"/>
    <n v="13.5"/>
    <x v="0"/>
    <n v="2.9914529914529915"/>
    <n v="21"/>
    <x v="4"/>
    <s v="GBP"/>
    <x v="458"/>
    <x v="462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1.1907178820854312"/>
    <n v="2346"/>
    <x v="1"/>
    <s v="USD"/>
    <x v="459"/>
    <x v="463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0.98602417902769435"/>
    <n v="115"/>
    <x v="1"/>
    <s v="USD"/>
    <x v="460"/>
    <x v="464"/>
    <b v="0"/>
    <b v="0"/>
    <s v="theater/plays"/>
    <x v="3"/>
    <x v="3"/>
  </r>
  <r>
    <n v="489"/>
    <x v="483"/>
    <s v="Down-sized mobile time-frame"/>
    <n v="9200"/>
    <n v="9339"/>
    <n v="101.5108695652174"/>
    <x v="1"/>
    <n v="0.91016168754684645"/>
    <n v="85"/>
    <x v="6"/>
    <s v="EUR"/>
    <x v="461"/>
    <x v="465"/>
    <b v="0"/>
    <b v="0"/>
    <s v="technology/wearables"/>
    <x v="2"/>
    <x v="8"/>
  </r>
  <r>
    <n v="490"/>
    <x v="484"/>
    <s v="Innovative disintermediate encryption"/>
    <n v="2400"/>
    <n v="4596"/>
    <n v="191.5"/>
    <x v="1"/>
    <n v="3.1331592689295036"/>
    <n v="144"/>
    <x v="1"/>
    <s v="USD"/>
    <x v="462"/>
    <x v="466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1.4085806373495853"/>
    <n v="2443"/>
    <x v="1"/>
    <s v="USD"/>
    <x v="463"/>
    <x v="467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1.2982479108027318"/>
    <n v="595"/>
    <x v="1"/>
    <s v="USD"/>
    <x v="464"/>
    <x v="468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0.98249923242247472"/>
    <n v="64"/>
    <x v="1"/>
    <s v="USD"/>
    <x v="465"/>
    <x v="469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1.9584916691026015"/>
    <n v="268"/>
    <x v="1"/>
    <s v="USD"/>
    <x v="466"/>
    <x v="47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.4701447527141134"/>
    <n v="195"/>
    <x v="3"/>
    <s v="DKK"/>
    <x v="467"/>
    <x v="471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3.239352129574085"/>
    <n v="54"/>
    <x v="1"/>
    <s v="USD"/>
    <x v="468"/>
    <x v="472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3.5831591519856674"/>
    <n v="120"/>
    <x v="1"/>
    <s v="USD"/>
    <x v="469"/>
    <x v="473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1.2500809637929917"/>
    <n v="579"/>
    <x v="3"/>
    <s v="DKK"/>
    <x v="470"/>
    <x v="474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.6313450084451953"/>
    <n v="2072"/>
    <x v="1"/>
    <s v="USD"/>
    <x v="471"/>
    <x v="475"/>
    <b v="0"/>
    <b v="1"/>
    <s v="film &amp; video/documentary"/>
    <x v="4"/>
    <x v="4"/>
  </r>
  <r>
    <n v="500"/>
    <x v="494"/>
    <s v="Team-oriented clear-thinking matrix"/>
    <n v="100"/>
    <n v="0"/>
    <n v="0"/>
    <x v="0"/>
    <e v="#DIV/0!"/>
    <n v="0"/>
    <x v="1"/>
    <s v="USD"/>
    <x v="472"/>
    <x v="380"/>
    <b v="0"/>
    <b v="1"/>
    <s v="theater/plays"/>
    <x v="3"/>
    <x v="3"/>
  </r>
  <r>
    <n v="501"/>
    <x v="495"/>
    <s v="Focused coherent methodology"/>
    <n v="153600"/>
    <n v="107743"/>
    <n v="70.145182291666657"/>
    <x v="0"/>
    <n v="1.666929638120342"/>
    <n v="1796"/>
    <x v="1"/>
    <s v="USD"/>
    <x v="473"/>
    <x v="353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2.699956452315285"/>
    <n v="186"/>
    <x v="2"/>
    <s v="AUD"/>
    <x v="474"/>
    <x v="476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1.0003697018463344"/>
    <n v="460"/>
    <x v="1"/>
    <s v="USD"/>
    <x v="72"/>
    <x v="477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0.89543616406701321"/>
    <n v="62"/>
    <x v="6"/>
    <s v="EUR"/>
    <x v="443"/>
    <x v="478"/>
    <b v="0"/>
    <b v="0"/>
    <s v="music/rock"/>
    <x v="1"/>
    <x v="1"/>
  </r>
  <r>
    <n v="505"/>
    <x v="498"/>
    <s v="Ameliorated explicit parallelism"/>
    <n v="89900"/>
    <n v="12497"/>
    <n v="13.901001112347053"/>
    <x v="0"/>
    <n v="2.7766663999359844"/>
    <n v="347"/>
    <x v="1"/>
    <s v="USD"/>
    <x v="475"/>
    <x v="479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1.5149154451861884"/>
    <n v="2528"/>
    <x v="1"/>
    <s v="USD"/>
    <x v="81"/>
    <x v="48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2.2700119474313025"/>
    <n v="19"/>
    <x v="1"/>
    <s v="USD"/>
    <x v="476"/>
    <x v="481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1.8868021875967391"/>
    <n v="3657"/>
    <x v="1"/>
    <s v="USD"/>
    <x v="192"/>
    <x v="482"/>
    <b v="0"/>
    <b v="0"/>
    <s v="theater/plays"/>
    <x v="3"/>
    <x v="3"/>
  </r>
  <r>
    <n v="509"/>
    <x v="173"/>
    <s v="Robust zero-defect project"/>
    <n v="168500"/>
    <n v="119510"/>
    <n v="70.925816023738875"/>
    <x v="0"/>
    <n v="1.0526315789473684"/>
    <n v="1258"/>
    <x v="1"/>
    <s v="USD"/>
    <x v="477"/>
    <x v="483"/>
    <b v="0"/>
    <b v="0"/>
    <s v="theater/plays"/>
    <x v="3"/>
    <x v="3"/>
  </r>
  <r>
    <n v="510"/>
    <x v="502"/>
    <s v="Re-engineered mobile task-force"/>
    <n v="7800"/>
    <n v="9289"/>
    <n v="119.08974358974358"/>
    <x v="1"/>
    <n v="1.4102702120788029"/>
    <n v="131"/>
    <x v="2"/>
    <s v="AUD"/>
    <x v="478"/>
    <x v="484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1.0197757620147614"/>
    <n v="362"/>
    <x v="1"/>
    <s v="USD"/>
    <x v="479"/>
    <x v="265"/>
    <b v="0"/>
    <b v="0"/>
    <s v="theater/plays"/>
    <x v="3"/>
    <x v="3"/>
  </r>
  <r>
    <n v="512"/>
    <x v="504"/>
    <s v="Organized explicit core"/>
    <n v="9100"/>
    <n v="12678"/>
    <n v="139.31868131868131"/>
    <x v="1"/>
    <n v="1.8851553872850608"/>
    <n v="239"/>
    <x v="1"/>
    <s v="USD"/>
    <x v="480"/>
    <x v="485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1.0736196319018405"/>
    <n v="35"/>
    <x v="1"/>
    <s v="USD"/>
    <x v="180"/>
    <x v="486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1.6964945538669154"/>
    <n v="528"/>
    <x v="5"/>
    <s v="CHF"/>
    <x v="481"/>
    <x v="412"/>
    <b v="0"/>
    <b v="1"/>
    <s v="music/rock"/>
    <x v="1"/>
    <x v="1"/>
  </r>
  <r>
    <n v="515"/>
    <x v="507"/>
    <s v="Phased 24hour flexibility"/>
    <n v="8600"/>
    <n v="4797"/>
    <n v="55.779069767441861"/>
    <x v="0"/>
    <n v="2.7725661872003338"/>
    <n v="133"/>
    <x v="0"/>
    <s v="CAD"/>
    <x v="482"/>
    <x v="487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1.5865276423374091"/>
    <n v="846"/>
    <x v="1"/>
    <s v="USD"/>
    <x v="194"/>
    <x v="488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1.1803874092009685"/>
    <n v="78"/>
    <x v="1"/>
    <s v="USD"/>
    <x v="483"/>
    <x v="489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.607717041800643"/>
    <n v="10"/>
    <x v="1"/>
    <s v="USD"/>
    <x v="484"/>
    <x v="442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0.98063074523511917"/>
    <n v="1773"/>
    <x v="1"/>
    <s v="USD"/>
    <x v="355"/>
    <x v="437"/>
    <b v="0"/>
    <b v="1"/>
    <s v="music/rock"/>
    <x v="1"/>
    <x v="1"/>
  </r>
  <r>
    <n v="520"/>
    <x v="512"/>
    <s v="Organic radical collaboration"/>
    <n v="800"/>
    <n v="3406"/>
    <n v="425.75"/>
    <x v="1"/>
    <n v="0.93951849677040511"/>
    <n v="32"/>
    <x v="1"/>
    <s v="USD"/>
    <x v="485"/>
    <x v="49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.3360455655004069"/>
    <n v="369"/>
    <x v="1"/>
    <s v="USD"/>
    <x v="486"/>
    <x v="491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.1654158276893039"/>
    <n v="191"/>
    <x v="1"/>
    <s v="USD"/>
    <x v="487"/>
    <x v="163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1.4120260193558622"/>
    <n v="89"/>
    <x v="1"/>
    <s v="USD"/>
    <x v="488"/>
    <x v="492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2.4391145730625121"/>
    <n v="1979"/>
    <x v="1"/>
    <s v="USD"/>
    <x v="489"/>
    <x v="493"/>
    <b v="0"/>
    <b v="0"/>
    <s v="theater/plays"/>
    <x v="3"/>
    <x v="3"/>
  </r>
  <r>
    <n v="525"/>
    <x v="517"/>
    <s v="Balanced leadingedge data-warehouse"/>
    <n v="2100"/>
    <n v="1768"/>
    <n v="84.19047619047619"/>
    <x v="0"/>
    <n v="3.5633484162895925"/>
    <n v="63"/>
    <x v="1"/>
    <s v="USD"/>
    <x v="490"/>
    <x v="494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.1356613102595798"/>
    <n v="147"/>
    <x v="1"/>
    <s v="USD"/>
    <x v="312"/>
    <x v="495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3.225806451612903"/>
    <n v="6080"/>
    <x v="0"/>
    <s v="CAD"/>
    <x v="491"/>
    <x v="496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1.1069600110696001"/>
    <n v="80"/>
    <x v="4"/>
    <s v="GBP"/>
    <x v="492"/>
    <x v="497"/>
    <b v="0"/>
    <b v="0"/>
    <s v="music/indie rock"/>
    <x v="1"/>
    <x v="7"/>
  </r>
  <r>
    <n v="529"/>
    <x v="521"/>
    <s v="Seamless logistical encryption"/>
    <n v="5100"/>
    <n v="574"/>
    <n v="11.254901960784313"/>
    <x v="0"/>
    <n v="1.5679442508710801"/>
    <n v="9"/>
    <x v="1"/>
    <s v="USD"/>
    <x v="493"/>
    <x v="18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.8520056473714808"/>
    <n v="1784"/>
    <x v="1"/>
    <s v="USD"/>
    <x v="494"/>
    <x v="498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2.0410680841996656"/>
    <n v="3640"/>
    <x v="5"/>
    <s v="CHF"/>
    <x v="495"/>
    <x v="499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.5659955257270695"/>
    <n v="126"/>
    <x v="0"/>
    <s v="CAD"/>
    <x v="496"/>
    <x v="5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1.2048716360831351"/>
    <n v="2218"/>
    <x v="4"/>
    <s v="GBP"/>
    <x v="497"/>
    <x v="5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1.8154650728427344"/>
    <n v="243"/>
    <x v="1"/>
    <s v="USD"/>
    <x v="498"/>
    <x v="501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1.6117449932179049"/>
    <n v="202"/>
    <x v="6"/>
    <s v="EUR"/>
    <x v="499"/>
    <x v="502"/>
    <b v="0"/>
    <b v="1"/>
    <s v="theater/plays"/>
    <x v="3"/>
    <x v="3"/>
  </r>
  <r>
    <n v="536"/>
    <x v="528"/>
    <s v="Enhanced methodical middleware"/>
    <n v="9800"/>
    <n v="14697"/>
    <n v="149.96938775510205"/>
    <x v="1"/>
    <n v="0.95257535551473094"/>
    <n v="140"/>
    <x v="6"/>
    <s v="EUR"/>
    <x v="500"/>
    <x v="52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.0633244049123163"/>
    <n v="1052"/>
    <x v="3"/>
    <s v="DKK"/>
    <x v="501"/>
    <x v="503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2.2723287863379737"/>
    <n v="1296"/>
    <x v="1"/>
    <s v="USD"/>
    <x v="502"/>
    <x v="504"/>
    <b v="0"/>
    <b v="0"/>
    <s v="games/mobile games"/>
    <x v="6"/>
    <x v="20"/>
  </r>
  <r>
    <n v="539"/>
    <x v="531"/>
    <s v="Assimilated exuding toolset"/>
    <n v="9800"/>
    <n v="7120"/>
    <n v="72.653061224489804"/>
    <x v="0"/>
    <n v="1.0814606741573034"/>
    <n v="77"/>
    <x v="1"/>
    <s v="USD"/>
    <x v="503"/>
    <x v="505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1.7521458466340356"/>
    <n v="247"/>
    <x v="1"/>
    <s v="USD"/>
    <x v="504"/>
    <x v="506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0.91677110894490088"/>
    <n v="395"/>
    <x v="6"/>
    <s v="EUR"/>
    <x v="505"/>
    <x v="507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2.5388601036269427"/>
    <n v="49"/>
    <x v="4"/>
    <s v="GBP"/>
    <x v="506"/>
    <x v="508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.2983266012694747"/>
    <n v="180"/>
    <x v="1"/>
    <s v="USD"/>
    <x v="507"/>
    <x v="509"/>
    <b v="0"/>
    <b v="0"/>
    <s v="games/video games"/>
    <x v="6"/>
    <x v="11"/>
  </r>
  <r>
    <n v="544"/>
    <x v="536"/>
    <s v="Public-key 3rdgeneration system engine"/>
    <n v="2800"/>
    <n v="7742"/>
    <n v="276.5"/>
    <x v="1"/>
    <n v="1.0849909584086799"/>
    <n v="84"/>
    <x v="1"/>
    <s v="USD"/>
    <x v="508"/>
    <x v="510"/>
    <b v="0"/>
    <b v="0"/>
    <s v="music/rock"/>
    <x v="1"/>
    <x v="1"/>
  </r>
  <r>
    <n v="545"/>
    <x v="537"/>
    <s v="Organized value-added access"/>
    <n v="184800"/>
    <n v="164109"/>
    <n v="88.803571428571431"/>
    <x v="0"/>
    <n v="1.6391544644108489"/>
    <n v="2690"/>
    <x v="1"/>
    <s v="USD"/>
    <x v="509"/>
    <x v="511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1.2809315866084425"/>
    <n v="88"/>
    <x v="1"/>
    <s v="USD"/>
    <x v="510"/>
    <x v="512"/>
    <b v="0"/>
    <b v="1"/>
    <s v="theater/plays"/>
    <x v="3"/>
    <x v="3"/>
  </r>
  <r>
    <n v="547"/>
    <x v="539"/>
    <s v="Focused solution-oriented matrix"/>
    <n v="1300"/>
    <n v="12597"/>
    <n v="969"/>
    <x v="1"/>
    <n v="1.2383900928792571"/>
    <n v="156"/>
    <x v="1"/>
    <s v="USD"/>
    <x v="511"/>
    <x v="513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1.6669086522889978"/>
    <n v="2985"/>
    <x v="1"/>
    <s v="USD"/>
    <x v="512"/>
    <x v="514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0.90884152523168293"/>
    <n v="762"/>
    <x v="1"/>
    <s v="USD"/>
    <x v="513"/>
    <x v="515"/>
    <b v="0"/>
    <b v="0"/>
    <s v="technology/wearables"/>
    <x v="2"/>
    <x v="8"/>
  </r>
  <r>
    <n v="550"/>
    <x v="542"/>
    <s v="De-engineered disintermediate encoding"/>
    <n v="100"/>
    <n v="4"/>
    <n v="4"/>
    <x v="3"/>
    <n v="25"/>
    <n v="1"/>
    <x v="5"/>
    <s v="CHF"/>
    <x v="514"/>
    <x v="516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.6316786302770887"/>
    <n v="2779"/>
    <x v="2"/>
    <s v="AUD"/>
    <x v="515"/>
    <x v="517"/>
    <b v="0"/>
    <b v="1"/>
    <s v="technology/web"/>
    <x v="2"/>
    <x v="2"/>
  </r>
  <r>
    <n v="552"/>
    <x v="544"/>
    <s v="Distributed human-resource policy"/>
    <n v="9000"/>
    <n v="8866"/>
    <n v="98.51111111111112"/>
    <x v="0"/>
    <n v="1.037672005413941"/>
    <n v="92"/>
    <x v="1"/>
    <s v="USD"/>
    <x v="516"/>
    <x v="518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.3702647223481113"/>
    <n v="1028"/>
    <x v="1"/>
    <s v="USD"/>
    <x v="517"/>
    <x v="519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3.8450860632981678"/>
    <n v="554"/>
    <x v="0"/>
    <s v="CAD"/>
    <x v="518"/>
    <x v="520"/>
    <b v="0"/>
    <b v="0"/>
    <s v="music/indie rock"/>
    <x v="1"/>
    <x v="7"/>
  </r>
  <r>
    <n v="555"/>
    <x v="547"/>
    <s v="Organic maximized database"/>
    <n v="6300"/>
    <n v="14089"/>
    <n v="223.63492063492063"/>
    <x v="1"/>
    <n v="0.9581943360068137"/>
    <n v="135"/>
    <x v="3"/>
    <s v="DKK"/>
    <x v="519"/>
    <x v="219"/>
    <b v="0"/>
    <b v="0"/>
    <s v="music/rock"/>
    <x v="1"/>
    <x v="1"/>
  </r>
  <r>
    <n v="556"/>
    <x v="195"/>
    <s v="Grass-roots 24/7 attitude"/>
    <n v="5200"/>
    <n v="12467"/>
    <n v="239.75"/>
    <x v="1"/>
    <n v="0.9785834603352852"/>
    <n v="122"/>
    <x v="1"/>
    <s v="USD"/>
    <x v="520"/>
    <x v="521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1.8478260869565217"/>
    <n v="221"/>
    <x v="1"/>
    <s v="USD"/>
    <x v="521"/>
    <x v="522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.5817223198594026"/>
    <n v="126"/>
    <x v="1"/>
    <s v="USD"/>
    <x v="522"/>
    <x v="523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0.96124001843474005"/>
    <n v="1022"/>
    <x v="1"/>
    <s v="USD"/>
    <x v="523"/>
    <x v="524"/>
    <b v="0"/>
    <b v="0"/>
    <s v="theater/plays"/>
    <x v="3"/>
    <x v="3"/>
  </r>
  <r>
    <n v="560"/>
    <x v="551"/>
    <s v="Re-engineered radical policy"/>
    <n v="20000"/>
    <n v="158832"/>
    <n v="794.16"/>
    <x v="1"/>
    <n v="2.0002266545784226"/>
    <n v="3177"/>
    <x v="1"/>
    <s v="USD"/>
    <x v="524"/>
    <x v="348"/>
    <b v="0"/>
    <b v="0"/>
    <s v="film &amp; video/animation"/>
    <x v="4"/>
    <x v="10"/>
  </r>
  <r>
    <n v="561"/>
    <x v="552"/>
    <s v="Down-sized logistical adapter"/>
    <n v="3000"/>
    <n v="11091"/>
    <n v="369.7"/>
    <x v="1"/>
    <n v="1.7852312685961591"/>
    <n v="198"/>
    <x v="5"/>
    <s v="CHF"/>
    <x v="525"/>
    <x v="28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.048857368006304"/>
    <n v="26"/>
    <x v="5"/>
    <s v="CHF"/>
    <x v="188"/>
    <x v="525"/>
    <b v="0"/>
    <b v="0"/>
    <s v="music/rock"/>
    <x v="1"/>
    <x v="1"/>
  </r>
  <r>
    <n v="563"/>
    <x v="554"/>
    <s v="Optional tangible pricing structure"/>
    <n v="3700"/>
    <n v="5107"/>
    <n v="138.02702702702703"/>
    <x v="1"/>
    <n v="1.664382220481692"/>
    <n v="85"/>
    <x v="2"/>
    <s v="AUD"/>
    <x v="526"/>
    <x v="526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.2659749775448572"/>
    <n v="1790"/>
    <x v="1"/>
    <s v="USD"/>
    <x v="527"/>
    <x v="527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1.8520235262610343"/>
    <n v="3596"/>
    <x v="1"/>
    <s v="USD"/>
    <x v="528"/>
    <x v="528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0.89718719689621718"/>
    <n v="37"/>
    <x v="1"/>
    <s v="USD"/>
    <x v="522"/>
    <x v="529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1.6414396232761519"/>
    <n v="244"/>
    <x v="1"/>
    <s v="USD"/>
    <x v="529"/>
    <x v="36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3.8459253979567594"/>
    <n v="5180"/>
    <x v="1"/>
    <s v="USD"/>
    <x v="530"/>
    <x v="254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1.2346714180903469"/>
    <n v="589"/>
    <x v="6"/>
    <s v="EUR"/>
    <x v="531"/>
    <x v="53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.8574724214588314"/>
    <n v="2725"/>
    <x v="1"/>
    <s v="USD"/>
    <x v="515"/>
    <x v="531"/>
    <b v="0"/>
    <b v="1"/>
    <s v="music/rock"/>
    <x v="1"/>
    <x v="1"/>
  </r>
  <r>
    <n v="571"/>
    <x v="562"/>
    <s v="Monitored grid-enabled model"/>
    <n v="3500"/>
    <n v="3295"/>
    <n v="94.142857142857139"/>
    <x v="0"/>
    <n v="1.062215477996965"/>
    <n v="35"/>
    <x v="6"/>
    <s v="EUR"/>
    <x v="532"/>
    <x v="532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1.9199346405228759"/>
    <n v="94"/>
    <x v="1"/>
    <s v="USD"/>
    <x v="533"/>
    <x v="533"/>
    <b v="0"/>
    <b v="1"/>
    <s v="music/rock"/>
    <x v="1"/>
    <x v="1"/>
  </r>
  <r>
    <n v="573"/>
    <x v="564"/>
    <s v="Total incremental productivity"/>
    <n v="6700"/>
    <n v="7496"/>
    <n v="111.88059701492537"/>
    <x v="1"/>
    <n v="4.0021344717182492"/>
    <n v="300"/>
    <x v="1"/>
    <s v="USD"/>
    <x v="409"/>
    <x v="534"/>
    <b v="0"/>
    <b v="0"/>
    <s v="journalism/audio"/>
    <x v="8"/>
    <x v="23"/>
  </r>
  <r>
    <n v="574"/>
    <x v="565"/>
    <s v="Adaptive local task-force"/>
    <n v="2700"/>
    <n v="9967"/>
    <n v="369.14814814814815"/>
    <x v="1"/>
    <n v="1.4447677335206179"/>
    <n v="144"/>
    <x v="1"/>
    <s v="USD"/>
    <x v="534"/>
    <x v="535"/>
    <b v="0"/>
    <b v="1"/>
    <s v="food/food trucks"/>
    <x v="0"/>
    <x v="0"/>
  </r>
  <r>
    <n v="575"/>
    <x v="566"/>
    <s v="Universal zero-defect concept"/>
    <n v="83300"/>
    <n v="52421"/>
    <n v="62.930372148859547"/>
    <x v="0"/>
    <n v="1.0644589000591367"/>
    <n v="558"/>
    <x v="1"/>
    <s v="USD"/>
    <x v="53"/>
    <x v="536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1.0161956176563989"/>
    <n v="64"/>
    <x v="1"/>
    <s v="USD"/>
    <x v="535"/>
    <x v="537"/>
    <b v="0"/>
    <b v="0"/>
    <s v="theater/plays"/>
    <x v="3"/>
    <x v="3"/>
  </r>
  <r>
    <n v="577"/>
    <x v="568"/>
    <s v="Adaptive 24hour projection"/>
    <n v="8200"/>
    <n v="1546"/>
    <n v="18.853658536585368"/>
    <x v="3"/>
    <n v="2.3932729624838291"/>
    <n v="37"/>
    <x v="1"/>
    <s v="USD"/>
    <x v="536"/>
    <x v="538"/>
    <b v="0"/>
    <b v="0"/>
    <s v="music/jazz"/>
    <x v="1"/>
    <x v="17"/>
  </r>
  <r>
    <n v="578"/>
    <x v="569"/>
    <s v="Sharable radical toolset"/>
    <n v="96500"/>
    <n v="16168"/>
    <n v="16.754404145077721"/>
    <x v="0"/>
    <n v="1.5153389411182583"/>
    <n v="245"/>
    <x v="1"/>
    <s v="USD"/>
    <x v="537"/>
    <x v="539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1.3877811453182325"/>
    <n v="87"/>
    <x v="1"/>
    <s v="USD"/>
    <x v="538"/>
    <x v="540"/>
    <b v="0"/>
    <b v="0"/>
    <s v="music/jazz"/>
    <x v="1"/>
    <x v="17"/>
  </r>
  <r>
    <n v="580"/>
    <x v="251"/>
    <s v="Seamless 6thgeneration extranet"/>
    <n v="43800"/>
    <n v="149578"/>
    <n v="341.5022831050228"/>
    <x v="1"/>
    <n v="2.0831940526013186"/>
    <n v="3116"/>
    <x v="1"/>
    <s v="USD"/>
    <x v="539"/>
    <x v="541"/>
    <b v="0"/>
    <b v="0"/>
    <s v="theater/plays"/>
    <x v="3"/>
    <x v="3"/>
  </r>
  <r>
    <n v="581"/>
    <x v="571"/>
    <s v="Sharable mobile knowledgebase"/>
    <n v="6000"/>
    <n v="3841"/>
    <n v="64.016666666666666"/>
    <x v="0"/>
    <n v="1.8484769591252277"/>
    <n v="71"/>
    <x v="1"/>
    <s v="USD"/>
    <x v="540"/>
    <x v="542"/>
    <b v="0"/>
    <b v="0"/>
    <s v="technology/web"/>
    <x v="2"/>
    <x v="2"/>
  </r>
  <r>
    <n v="582"/>
    <x v="572"/>
    <s v="Cross-group global system engine"/>
    <n v="8700"/>
    <n v="4531"/>
    <n v="52.080459770114942"/>
    <x v="0"/>
    <n v="0.92694769366585739"/>
    <n v="42"/>
    <x v="1"/>
    <s v="USD"/>
    <x v="505"/>
    <x v="543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1.4917779892998984"/>
    <n v="909"/>
    <x v="1"/>
    <s v="USD"/>
    <x v="541"/>
    <x v="544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.5621519539005375"/>
    <n v="1613"/>
    <x v="1"/>
    <s v="USD"/>
    <x v="542"/>
    <x v="545"/>
    <b v="0"/>
    <b v="0"/>
    <s v="technology/web"/>
    <x v="2"/>
    <x v="2"/>
  </r>
  <r>
    <n v="585"/>
    <x v="574"/>
    <s v="Reactive analyzing function"/>
    <n v="8900"/>
    <n v="13065"/>
    <n v="146.79775280898878"/>
    <x v="1"/>
    <n v="1.0409491006505931"/>
    <n v="136"/>
    <x v="1"/>
    <s v="USD"/>
    <x v="543"/>
    <x v="546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.953712052900511"/>
    <n v="130"/>
    <x v="1"/>
    <s v="USD"/>
    <x v="544"/>
    <x v="547"/>
    <b v="0"/>
    <b v="0"/>
    <s v="music/rock"/>
    <x v="1"/>
    <x v="1"/>
  </r>
  <r>
    <n v="587"/>
    <x v="576"/>
    <s v="Open-source analyzing monitoring"/>
    <n v="9400"/>
    <n v="6852"/>
    <n v="72.893617021276597"/>
    <x v="0"/>
    <n v="2.276707530647986"/>
    <n v="156"/>
    <x v="0"/>
    <s v="CAD"/>
    <x v="35"/>
    <x v="548"/>
    <b v="0"/>
    <b v="1"/>
    <s v="food/food trucks"/>
    <x v="0"/>
    <x v="0"/>
  </r>
  <r>
    <n v="588"/>
    <x v="577"/>
    <s v="Up-sized discrete firmware"/>
    <n v="157600"/>
    <n v="124517"/>
    <n v="79.008248730964468"/>
    <x v="0"/>
    <n v="1.0986451649172402"/>
    <n v="1368"/>
    <x v="4"/>
    <s v="GBP"/>
    <x v="152"/>
    <x v="298"/>
    <b v="0"/>
    <b v="0"/>
    <s v="theater/plays"/>
    <x v="3"/>
    <x v="3"/>
  </r>
  <r>
    <n v="589"/>
    <x v="578"/>
    <s v="Exclusive intangible extranet"/>
    <n v="7900"/>
    <n v="5113"/>
    <n v="64.721518987341781"/>
    <x v="0"/>
    <n v="1.994914922745942"/>
    <n v="102"/>
    <x v="1"/>
    <s v="USD"/>
    <x v="545"/>
    <x v="549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1.4766483516483515"/>
    <n v="86"/>
    <x v="2"/>
    <s v="AUD"/>
    <x v="546"/>
    <x v="55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.6382910375843238"/>
    <n v="102"/>
    <x v="1"/>
    <s v="USD"/>
    <x v="547"/>
    <x v="551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1.2498147507780468"/>
    <n v="253"/>
    <x v="1"/>
    <s v="USD"/>
    <x v="548"/>
    <x v="552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2.1275917743031951"/>
    <n v="4006"/>
    <x v="1"/>
    <s v="USD"/>
    <x v="549"/>
    <x v="238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.4059281812483209"/>
    <n v="157"/>
    <x v="1"/>
    <s v="USD"/>
    <x v="550"/>
    <x v="553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.1112248030287528"/>
    <n v="1629"/>
    <x v="1"/>
    <s v="USD"/>
    <x v="551"/>
    <x v="554"/>
    <b v="0"/>
    <b v="1"/>
    <s v="theater/plays"/>
    <x v="3"/>
    <x v="3"/>
  </r>
  <r>
    <n v="596"/>
    <x v="585"/>
    <s v="Managed optimizing archive"/>
    <n v="7900"/>
    <n v="7875"/>
    <n v="99.683544303797461"/>
    <x v="0"/>
    <n v="2.323809523809524"/>
    <n v="183"/>
    <x v="1"/>
    <s v="USD"/>
    <x v="552"/>
    <x v="496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1.4706376571962441"/>
    <n v="2188"/>
    <x v="1"/>
    <s v="USD"/>
    <x v="462"/>
    <x v="555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1.3697773329997498"/>
    <n v="2409"/>
    <x v="6"/>
    <s v="EUR"/>
    <x v="553"/>
    <x v="556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1.6040688575899842"/>
    <n v="82"/>
    <x v="3"/>
    <s v="DKK"/>
    <x v="554"/>
    <x v="557"/>
    <b v="0"/>
    <b v="0"/>
    <s v="film &amp; video/documentary"/>
    <x v="4"/>
    <x v="4"/>
  </r>
  <r>
    <n v="600"/>
    <x v="589"/>
    <s v="Cross-platform tertiary array"/>
    <n v="100"/>
    <n v="5"/>
    <n v="5"/>
    <x v="0"/>
    <n v="20"/>
    <n v="1"/>
    <x v="4"/>
    <s v="GBP"/>
    <x v="555"/>
    <x v="558"/>
    <b v="0"/>
    <b v="0"/>
    <s v="food/food trucks"/>
    <x v="0"/>
    <x v="0"/>
  </r>
  <r>
    <n v="601"/>
    <x v="590"/>
    <s v="Inverse neutral structure"/>
    <n v="6300"/>
    <n v="13018"/>
    <n v="206.63492063492063"/>
    <x v="1"/>
    <n v="1.4902442771547089"/>
    <n v="194"/>
    <x v="1"/>
    <s v="USD"/>
    <x v="548"/>
    <x v="559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.2503290339563042"/>
    <n v="1140"/>
    <x v="1"/>
    <s v="USD"/>
    <x v="62"/>
    <x v="56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.6083254493850521"/>
    <n v="102"/>
    <x v="1"/>
    <s v="USD"/>
    <x v="556"/>
    <x v="561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1.8865806468653836"/>
    <n v="2857"/>
    <x v="1"/>
    <s v="USD"/>
    <x v="557"/>
    <x v="562"/>
    <b v="0"/>
    <b v="0"/>
    <s v="theater/plays"/>
    <x v="3"/>
    <x v="3"/>
  </r>
  <r>
    <n v="605"/>
    <x v="594"/>
    <s v="Profound solution-oriented matrix"/>
    <n v="3300"/>
    <n v="6178"/>
    <n v="187.21212121212122"/>
    <x v="1"/>
    <n v="1.7319520880543866"/>
    <n v="107"/>
    <x v="1"/>
    <s v="USD"/>
    <x v="27"/>
    <x v="563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2.4980483996877441"/>
    <n v="160"/>
    <x v="4"/>
    <s v="GBP"/>
    <x v="558"/>
    <x v="529"/>
    <b v="0"/>
    <b v="0"/>
    <s v="music/rock"/>
    <x v="1"/>
    <x v="1"/>
  </r>
  <r>
    <n v="607"/>
    <x v="596"/>
    <s v="Fundamental needs-based frame"/>
    <n v="137600"/>
    <n v="180667"/>
    <n v="131.29869186046511"/>
    <x v="1"/>
    <n v="1.234315065839362"/>
    <n v="2230"/>
    <x v="1"/>
    <s v="USD"/>
    <x v="559"/>
    <x v="564"/>
    <b v="0"/>
    <b v="0"/>
    <s v="food/food trucks"/>
    <x v="0"/>
    <x v="0"/>
  </r>
  <r>
    <n v="608"/>
    <x v="597"/>
    <s v="Compatible full-range leverage"/>
    <n v="3900"/>
    <n v="11075"/>
    <n v="283.97435897435901"/>
    <x v="1"/>
    <n v="2.8532731376975167"/>
    <n v="316"/>
    <x v="1"/>
    <s v="USD"/>
    <x v="426"/>
    <x v="565"/>
    <b v="0"/>
    <b v="1"/>
    <s v="music/jazz"/>
    <x v="1"/>
    <x v="17"/>
  </r>
  <r>
    <n v="609"/>
    <x v="598"/>
    <s v="Upgradable holistic system engine"/>
    <n v="10000"/>
    <n v="12042"/>
    <n v="120.41999999999999"/>
    <x v="1"/>
    <n v="0.97159940209267559"/>
    <n v="117"/>
    <x v="1"/>
    <s v="USD"/>
    <x v="560"/>
    <x v="566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3.5716675215771989"/>
    <n v="6406"/>
    <x v="1"/>
    <s v="USD"/>
    <x v="561"/>
    <x v="567"/>
    <b v="0"/>
    <b v="0"/>
    <s v="theater/plays"/>
    <x v="3"/>
    <x v="3"/>
  </r>
  <r>
    <n v="611"/>
    <x v="600"/>
    <s v="Multi-lateral maximized core"/>
    <n v="8200"/>
    <n v="1136"/>
    <n v="13.853658536585368"/>
    <x v="3"/>
    <n v="1.3204225352112675"/>
    <n v="15"/>
    <x v="1"/>
    <s v="USD"/>
    <x v="562"/>
    <x v="568"/>
    <b v="0"/>
    <b v="0"/>
    <s v="theater/plays"/>
    <x v="3"/>
    <x v="3"/>
  </r>
  <r>
    <n v="612"/>
    <x v="601"/>
    <s v="Innovative holistic hub"/>
    <n v="6200"/>
    <n v="8645"/>
    <n v="139.43548387096774"/>
    <x v="1"/>
    <n v="2.2209369577790632"/>
    <n v="192"/>
    <x v="1"/>
    <s v="USD"/>
    <x v="563"/>
    <x v="569"/>
    <b v="0"/>
    <b v="0"/>
    <s v="music/electric music"/>
    <x v="1"/>
    <x v="5"/>
  </r>
  <r>
    <n v="613"/>
    <x v="602"/>
    <s v="Reverse-engineered 24/7 methodology"/>
    <n v="1100"/>
    <n v="1914"/>
    <n v="174"/>
    <x v="1"/>
    <n v="1.3584117032392893"/>
    <n v="26"/>
    <x v="0"/>
    <s v="CAD"/>
    <x v="564"/>
    <x v="57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1.7546414270112851"/>
    <n v="723"/>
    <x v="1"/>
    <s v="USD"/>
    <x v="565"/>
    <x v="571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.1733848702374379"/>
    <n v="170"/>
    <x v="6"/>
    <s v="EUR"/>
    <x v="566"/>
    <x v="572"/>
    <b v="0"/>
    <b v="0"/>
    <s v="theater/plays"/>
    <x v="3"/>
    <x v="3"/>
  </r>
  <r>
    <n v="616"/>
    <x v="605"/>
    <s v="Quality-focused 24/7 superstructure"/>
    <n v="6400"/>
    <n v="12129"/>
    <n v="189.515625"/>
    <x v="1"/>
    <n v="1.9622392612746311"/>
    <n v="238"/>
    <x v="4"/>
    <s v="GBP"/>
    <x v="567"/>
    <x v="573"/>
    <b v="0"/>
    <b v="1"/>
    <s v="music/indie rock"/>
    <x v="1"/>
    <x v="7"/>
  </r>
  <r>
    <n v="617"/>
    <x v="606"/>
    <s v="Multi-channeled local intranet"/>
    <n v="1400"/>
    <n v="3496"/>
    <n v="249.71428571428572"/>
    <x v="1"/>
    <n v="1.5732265446224258"/>
    <n v="55"/>
    <x v="1"/>
    <s v="USD"/>
    <x v="568"/>
    <x v="471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.2345806238857342"/>
    <n v="1198"/>
    <x v="1"/>
    <s v="USD"/>
    <x v="569"/>
    <x v="574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1.1621859138762847"/>
    <n v="648"/>
    <x v="1"/>
    <s v="USD"/>
    <x v="570"/>
    <x v="575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.1106290672451193"/>
    <n v="128"/>
    <x v="2"/>
    <s v="AUD"/>
    <x v="571"/>
    <x v="576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1.351240633015901"/>
    <n v="2144"/>
    <x v="1"/>
    <s v="USD"/>
    <x v="572"/>
    <x v="577"/>
    <b v="0"/>
    <b v="0"/>
    <s v="theater/plays"/>
    <x v="3"/>
    <x v="3"/>
  </r>
  <r>
    <n v="622"/>
    <x v="611"/>
    <s v="Total leadingedge neural-net"/>
    <n v="189000"/>
    <n v="5916"/>
    <n v="3.1301587301587301"/>
    <x v="0"/>
    <n v="1.0818120351588911"/>
    <n v="64"/>
    <x v="1"/>
    <s v="USD"/>
    <x v="573"/>
    <x v="578"/>
    <b v="0"/>
    <b v="0"/>
    <s v="music/indie rock"/>
    <x v="1"/>
    <x v="7"/>
  </r>
  <r>
    <n v="623"/>
    <x v="612"/>
    <s v="Organic actuating protocol"/>
    <n v="94300"/>
    <n v="150806"/>
    <n v="159.92152704135739"/>
    <x v="1"/>
    <n v="1.7857379679853587"/>
    <n v="2693"/>
    <x v="4"/>
    <s v="GBP"/>
    <x v="574"/>
    <x v="477"/>
    <b v="0"/>
    <b v="0"/>
    <s v="theater/plays"/>
    <x v="3"/>
    <x v="3"/>
  </r>
  <r>
    <n v="624"/>
    <x v="613"/>
    <s v="Down-sized national software"/>
    <n v="5100"/>
    <n v="14249"/>
    <n v="279.39215686274508"/>
    <x v="1"/>
    <n v="3.0317917046810301"/>
    <n v="432"/>
    <x v="1"/>
    <s v="USD"/>
    <x v="511"/>
    <x v="579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1.0684128898845424"/>
    <n v="62"/>
    <x v="1"/>
    <s v="USD"/>
    <x v="575"/>
    <x v="58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.4312760318061339"/>
    <n v="189"/>
    <x v="1"/>
    <s v="USD"/>
    <x v="576"/>
    <x v="581"/>
    <b v="0"/>
    <b v="1"/>
    <s v="theater/plays"/>
    <x v="3"/>
    <x v="3"/>
  </r>
  <r>
    <n v="627"/>
    <x v="616"/>
    <s v="Open-architected incremental ability"/>
    <n v="1600"/>
    <n v="11108"/>
    <n v="694.25"/>
    <x v="1"/>
    <n v="1.386388188692834"/>
    <n v="154"/>
    <x v="4"/>
    <s v="GBP"/>
    <x v="577"/>
    <x v="582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3.3287101248266295"/>
    <n v="96"/>
    <x v="1"/>
    <s v="USD"/>
    <x v="578"/>
    <x v="581"/>
    <b v="0"/>
    <b v="0"/>
    <s v="music/indie rock"/>
    <x v="1"/>
    <x v="7"/>
  </r>
  <r>
    <n v="629"/>
    <x v="618"/>
    <s v="Multi-tiered executive toolset"/>
    <n v="85900"/>
    <n v="55476"/>
    <n v="64.58207217694995"/>
    <x v="0"/>
    <n v="1.3519359723123512"/>
    <n v="750"/>
    <x v="1"/>
    <s v="USD"/>
    <x v="579"/>
    <x v="583"/>
    <b v="0"/>
    <b v="1"/>
    <s v="theater/plays"/>
    <x v="3"/>
    <x v="3"/>
  </r>
  <r>
    <n v="630"/>
    <x v="619"/>
    <s v="Grass-roots directional workforce"/>
    <n v="9500"/>
    <n v="5973"/>
    <n v="62.873684210526314"/>
    <x v="3"/>
    <n v="1.4565544952285283"/>
    <n v="87"/>
    <x v="1"/>
    <s v="USD"/>
    <x v="580"/>
    <x v="584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1.6668843466335792"/>
    <n v="3063"/>
    <x v="1"/>
    <s v="USD"/>
    <x v="581"/>
    <x v="585"/>
    <b v="0"/>
    <b v="0"/>
    <s v="theater/plays"/>
    <x v="3"/>
    <x v="3"/>
  </r>
  <r>
    <n v="632"/>
    <x v="621"/>
    <s v="Reduced interactive matrix"/>
    <n v="72100"/>
    <n v="30902"/>
    <n v="42.859916782246884"/>
    <x v="2"/>
    <n v="0.89961814769270587"/>
    <n v="278"/>
    <x v="1"/>
    <s v="USD"/>
    <x v="582"/>
    <x v="586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.8854372418746632"/>
    <n v="105"/>
    <x v="1"/>
    <s v="USD"/>
    <x v="336"/>
    <x v="587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.7861759889683704"/>
    <n v="1658"/>
    <x v="1"/>
    <s v="USD"/>
    <x v="583"/>
    <x v="588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1.4288416671921307"/>
    <n v="2266"/>
    <x v="1"/>
    <s v="USD"/>
    <x v="584"/>
    <x v="589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.0408963014632695"/>
    <n v="2604"/>
    <x v="3"/>
    <s v="DKK"/>
    <x v="585"/>
    <x v="59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0.96296296296296302"/>
    <n v="65"/>
    <x v="1"/>
    <s v="USD"/>
    <x v="586"/>
    <x v="591"/>
    <b v="0"/>
    <b v="0"/>
    <s v="theater/plays"/>
    <x v="3"/>
    <x v="3"/>
  </r>
  <r>
    <n v="638"/>
    <x v="627"/>
    <s v="Monitored 24/7 approach"/>
    <n v="81600"/>
    <n v="9318"/>
    <n v="11.419117647058824"/>
    <x v="0"/>
    <n v="1.0088001717106676"/>
    <n v="94"/>
    <x v="1"/>
    <s v="USD"/>
    <x v="587"/>
    <x v="592"/>
    <b v="0"/>
    <b v="1"/>
    <s v="theater/plays"/>
    <x v="3"/>
    <x v="3"/>
  </r>
  <r>
    <n v="639"/>
    <x v="628"/>
    <s v="Upgradable explicit forecast"/>
    <n v="8600"/>
    <n v="4832"/>
    <n v="56.186046511627907"/>
    <x v="2"/>
    <n v="0.93129139072847689"/>
    <n v="45"/>
    <x v="1"/>
    <s v="USD"/>
    <x v="588"/>
    <x v="593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1.3000151752744196"/>
    <n v="257"/>
    <x v="1"/>
    <s v="USD"/>
    <x v="589"/>
    <x v="51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.720315686796134"/>
    <n v="194"/>
    <x v="5"/>
    <s v="CHF"/>
    <x v="590"/>
    <x v="594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0.96398146764310277"/>
    <n v="129"/>
    <x v="0"/>
    <s v="CAD"/>
    <x v="591"/>
    <x v="595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1.1368459346389379"/>
    <n v="375"/>
    <x v="1"/>
    <s v="USD"/>
    <x v="592"/>
    <x v="596"/>
    <b v="0"/>
    <b v="0"/>
    <s v="theater/plays"/>
    <x v="3"/>
    <x v="3"/>
  </r>
  <r>
    <n v="644"/>
    <x v="633"/>
    <s v="Distributed real-time algorithm"/>
    <n v="169400"/>
    <n v="81984"/>
    <n v="48.396694214876035"/>
    <x v="0"/>
    <n v="3.5714285714285712"/>
    <n v="2928"/>
    <x v="0"/>
    <s v="CAD"/>
    <x v="593"/>
    <x v="597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2.6316231797986362"/>
    <n v="4697"/>
    <x v="1"/>
    <s v="USD"/>
    <x v="594"/>
    <x v="598"/>
    <b v="0"/>
    <b v="1"/>
    <s v="music/rock"/>
    <x v="1"/>
    <x v="1"/>
  </r>
  <r>
    <n v="646"/>
    <x v="635"/>
    <s v="Switchable reciprocal middleware"/>
    <n v="98700"/>
    <n v="87448"/>
    <n v="88.599797365754824"/>
    <x v="0"/>
    <n v="3.3334095691153602"/>
    <n v="2915"/>
    <x v="1"/>
    <s v="USD"/>
    <x v="595"/>
    <x v="599"/>
    <b v="0"/>
    <b v="0"/>
    <s v="games/video games"/>
    <x v="6"/>
    <x v="11"/>
  </r>
  <r>
    <n v="647"/>
    <x v="636"/>
    <s v="Inverse multimedia Graphic Interface"/>
    <n v="4500"/>
    <n v="1863"/>
    <n v="41.4"/>
    <x v="0"/>
    <n v="0.96618357487922701"/>
    <n v="18"/>
    <x v="1"/>
    <s v="USD"/>
    <x v="596"/>
    <x v="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1.1628655064818092"/>
    <n v="723"/>
    <x v="1"/>
    <s v="USD"/>
    <x v="597"/>
    <x v="601"/>
    <b v="1"/>
    <b v="0"/>
    <s v="food/food trucks"/>
    <x v="0"/>
    <x v="0"/>
  </r>
  <r>
    <n v="649"/>
    <x v="638"/>
    <s v="Reactive 6thgeneration hub"/>
    <n v="121700"/>
    <n v="59003"/>
    <n v="48.482333607230892"/>
    <x v="0"/>
    <n v="1.020287104045557"/>
    <n v="602"/>
    <x v="5"/>
    <s v="CHF"/>
    <x v="598"/>
    <x v="602"/>
    <b v="1"/>
    <b v="1"/>
    <s v="theater/plays"/>
    <x v="3"/>
    <x v="3"/>
  </r>
  <r>
    <n v="650"/>
    <x v="639"/>
    <s v="Optional asymmetric success"/>
    <n v="100"/>
    <n v="2"/>
    <n v="2"/>
    <x v="0"/>
    <n v="50"/>
    <n v="1"/>
    <x v="1"/>
    <s v="USD"/>
    <x v="599"/>
    <x v="603"/>
    <b v="0"/>
    <b v="0"/>
    <s v="music/jazz"/>
    <x v="1"/>
    <x v="17"/>
  </r>
  <r>
    <n v="651"/>
    <x v="640"/>
    <s v="Digitized analyzing capacity"/>
    <n v="196700"/>
    <n v="174039"/>
    <n v="88.47941026944585"/>
    <x v="0"/>
    <n v="2.222490361355788"/>
    <n v="3868"/>
    <x v="6"/>
    <s v="EUR"/>
    <x v="600"/>
    <x v="604"/>
    <b v="0"/>
    <b v="0"/>
    <s v="film &amp; video/shorts"/>
    <x v="4"/>
    <x v="12"/>
  </r>
  <r>
    <n v="652"/>
    <x v="641"/>
    <s v="Vision-oriented regional hub"/>
    <n v="10000"/>
    <n v="12684"/>
    <n v="126.84"/>
    <x v="1"/>
    <n v="3.224534847051403"/>
    <n v="409"/>
    <x v="1"/>
    <s v="USD"/>
    <x v="601"/>
    <x v="292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1.6674980403334996"/>
    <n v="234"/>
    <x v="1"/>
    <s v="USD"/>
    <x v="602"/>
    <x v="605"/>
    <b v="0"/>
    <b v="0"/>
    <s v="technology/web"/>
    <x v="2"/>
    <x v="2"/>
  </r>
  <r>
    <n v="654"/>
    <x v="643"/>
    <s v="Programmable static middleware"/>
    <n v="35000"/>
    <n v="177936"/>
    <n v="508.38857142857148"/>
    <x v="1"/>
    <n v="1.6949914576027336"/>
    <n v="3016"/>
    <x v="1"/>
    <s v="USD"/>
    <x v="335"/>
    <x v="606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1.9981834695731153"/>
    <n v="264"/>
    <x v="1"/>
    <s v="USD"/>
    <x v="603"/>
    <x v="607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1.0104452775717234"/>
    <n v="504"/>
    <x v="2"/>
    <s v="AUD"/>
    <x v="604"/>
    <x v="608"/>
    <b v="0"/>
    <b v="0"/>
    <s v="food/food trucks"/>
    <x v="0"/>
    <x v="0"/>
  </r>
  <r>
    <n v="657"/>
    <x v="646"/>
    <s v="Balanced optimal hardware"/>
    <n v="10000"/>
    <n v="824"/>
    <n v="8.24"/>
    <x v="0"/>
    <n v="1.6990291262135921"/>
    <n v="14"/>
    <x v="1"/>
    <s v="USD"/>
    <x v="605"/>
    <x v="609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1.2344115971386971"/>
    <n v="390"/>
    <x v="1"/>
    <s v="USD"/>
    <x v="606"/>
    <x v="610"/>
    <b v="0"/>
    <b v="0"/>
    <s v="music/rock"/>
    <x v="1"/>
    <x v="1"/>
  </r>
  <r>
    <n v="659"/>
    <x v="648"/>
    <s v="Grass-roots dynamic emulation"/>
    <n v="120700"/>
    <n v="57010"/>
    <n v="47.232808616404313"/>
    <x v="0"/>
    <n v="1.3155586739168568"/>
    <n v="750"/>
    <x v="4"/>
    <s v="GBP"/>
    <x v="65"/>
    <x v="611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1.0352245227211616"/>
    <n v="77"/>
    <x v="1"/>
    <s v="USD"/>
    <x v="607"/>
    <x v="612"/>
    <b v="1"/>
    <b v="0"/>
    <s v="theater/plays"/>
    <x v="3"/>
    <x v="3"/>
  </r>
  <r>
    <n v="661"/>
    <x v="650"/>
    <s v="Right-sized secondary challenge"/>
    <n v="106800"/>
    <n v="57872"/>
    <n v="54.187265917603"/>
    <x v="0"/>
    <n v="1.299419408349461"/>
    <n v="752"/>
    <x v="3"/>
    <s v="DKK"/>
    <x v="608"/>
    <x v="613"/>
    <b v="0"/>
    <b v="0"/>
    <s v="music/jazz"/>
    <x v="1"/>
    <x v="17"/>
  </r>
  <r>
    <n v="662"/>
    <x v="651"/>
    <s v="Implemented exuding software"/>
    <n v="9100"/>
    <n v="8906"/>
    <n v="97.868131868131869"/>
    <x v="0"/>
    <n v="1.4709184819222996"/>
    <n v="131"/>
    <x v="1"/>
    <s v="USD"/>
    <x v="609"/>
    <x v="614"/>
    <b v="0"/>
    <b v="0"/>
    <s v="theater/plays"/>
    <x v="3"/>
    <x v="3"/>
  </r>
  <r>
    <n v="663"/>
    <x v="652"/>
    <s v="Total optimizing software"/>
    <n v="10000"/>
    <n v="7724"/>
    <n v="77.239999999999995"/>
    <x v="0"/>
    <n v="1.1263593992749872"/>
    <n v="87"/>
    <x v="1"/>
    <s v="USD"/>
    <x v="610"/>
    <x v="615"/>
    <b v="0"/>
    <b v="0"/>
    <s v="theater/plays"/>
    <x v="3"/>
    <x v="3"/>
  </r>
  <r>
    <n v="664"/>
    <x v="327"/>
    <s v="Optional maximized attitude"/>
    <n v="79400"/>
    <n v="26571"/>
    <n v="33.464735516372798"/>
    <x v="0"/>
    <n v="4.0006021602498967"/>
    <n v="1063"/>
    <x v="1"/>
    <s v="USD"/>
    <x v="541"/>
    <x v="616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.226041410917424"/>
    <n v="272"/>
    <x v="1"/>
    <s v="USD"/>
    <x v="611"/>
    <x v="453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1.2594458438287155"/>
    <n v="25"/>
    <x v="1"/>
    <s v="USD"/>
    <x v="612"/>
    <x v="617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3.4471410941999174"/>
    <n v="419"/>
    <x v="1"/>
    <s v="USD"/>
    <x v="613"/>
    <x v="618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1.3588414089039871"/>
    <n v="76"/>
    <x v="1"/>
    <s v="USD"/>
    <x v="614"/>
    <x v="619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0.92617986515826767"/>
    <n v="1621"/>
    <x v="6"/>
    <s v="EUR"/>
    <x v="615"/>
    <x v="62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.449542492265157"/>
    <n v="1101"/>
    <x v="1"/>
    <s v="USD"/>
    <x v="90"/>
    <x v="621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0.90071940030387743"/>
    <n v="1073"/>
    <x v="1"/>
    <s v="USD"/>
    <x v="616"/>
    <x v="622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.0003975101410258"/>
    <n v="4428"/>
    <x v="2"/>
    <s v="AUD"/>
    <x v="617"/>
    <x v="623"/>
    <b v="0"/>
    <b v="0"/>
    <s v="theater/plays"/>
    <x v="3"/>
    <x v="3"/>
  </r>
  <r>
    <n v="673"/>
    <x v="660"/>
    <s v="Assimilated regional groupware"/>
    <n v="5600"/>
    <n v="2445"/>
    <n v="43.660714285714285"/>
    <x v="0"/>
    <n v="2.3721881390593049"/>
    <n v="58"/>
    <x v="6"/>
    <s v="EUR"/>
    <x v="618"/>
    <x v="624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2.1275109170305675"/>
    <n v="1218"/>
    <x v="1"/>
    <s v="USD"/>
    <x v="619"/>
    <x v="625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2.7747506077625954"/>
    <n v="331"/>
    <x v="1"/>
    <s v="USD"/>
    <x v="620"/>
    <x v="626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0.98973048877459524"/>
    <n v="1170"/>
    <x v="1"/>
    <s v="USD"/>
    <x v="621"/>
    <x v="627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2.5045126353790614"/>
    <n v="111"/>
    <x v="1"/>
    <s v="USD"/>
    <x v="622"/>
    <x v="491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1.2025281055987471"/>
    <n v="215"/>
    <x v="1"/>
    <s v="USD"/>
    <x v="35"/>
    <x v="628"/>
    <b v="0"/>
    <b v="0"/>
    <s v="film &amp; video/drama"/>
    <x v="4"/>
    <x v="6"/>
  </r>
  <r>
    <n v="679"/>
    <x v="307"/>
    <s v="Synchronized motivating solution"/>
    <n v="1400"/>
    <n v="14511"/>
    <n v="1036.5"/>
    <x v="1"/>
    <n v="2.5015505478602438"/>
    <n v="363"/>
    <x v="1"/>
    <s v="USD"/>
    <x v="623"/>
    <x v="629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.0835977492913651"/>
    <n v="2955"/>
    <x v="1"/>
    <s v="USD"/>
    <x v="624"/>
    <x v="63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.0418959110144181"/>
    <n v="1657"/>
    <x v="1"/>
    <s v="USD"/>
    <x v="625"/>
    <x v="631"/>
    <b v="0"/>
    <b v="0"/>
    <s v="theater/plays"/>
    <x v="3"/>
    <x v="3"/>
  </r>
  <r>
    <n v="682"/>
    <x v="668"/>
    <s v="Compatible 5thgeneration concept"/>
    <n v="5400"/>
    <n v="8109"/>
    <n v="150.16666666666666"/>
    <x v="1"/>
    <n v="1.2701936120360093"/>
    <n v="103"/>
    <x v="1"/>
    <s v="USD"/>
    <x v="626"/>
    <x v="632"/>
    <b v="0"/>
    <b v="0"/>
    <s v="theater/plays"/>
    <x v="3"/>
    <x v="3"/>
  </r>
  <r>
    <n v="683"/>
    <x v="669"/>
    <s v="Virtual systemic intranet"/>
    <n v="2300"/>
    <n v="8244"/>
    <n v="358.43478260869563"/>
    <x v="1"/>
    <n v="1.7831149927219796"/>
    <n v="147"/>
    <x v="1"/>
    <s v="USD"/>
    <x v="627"/>
    <x v="633"/>
    <b v="0"/>
    <b v="0"/>
    <s v="theater/plays"/>
    <x v="3"/>
    <x v="3"/>
  </r>
  <r>
    <n v="684"/>
    <x v="670"/>
    <s v="Optimized systemic algorithm"/>
    <n v="1400"/>
    <n v="7600"/>
    <n v="542.85714285714289"/>
    <x v="1"/>
    <n v="1.4473684210526316"/>
    <n v="110"/>
    <x v="0"/>
    <s v="CAD"/>
    <x v="628"/>
    <x v="634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0.97988381075332542"/>
    <n v="926"/>
    <x v="0"/>
    <s v="CAD"/>
    <x v="629"/>
    <x v="415"/>
    <b v="0"/>
    <b v="0"/>
    <s v="theater/plays"/>
    <x v="3"/>
    <x v="3"/>
  </r>
  <r>
    <n v="686"/>
    <x v="672"/>
    <s v="Front-line cohesive extranet"/>
    <n v="7500"/>
    <n v="14381"/>
    <n v="191.74666666666667"/>
    <x v="1"/>
    <n v="0.9317849940894235"/>
    <n v="134"/>
    <x v="1"/>
    <s v="USD"/>
    <x v="630"/>
    <x v="635"/>
    <b v="0"/>
    <b v="0"/>
    <s v="technology/wearables"/>
    <x v="2"/>
    <x v="8"/>
  </r>
  <r>
    <n v="687"/>
    <x v="673"/>
    <s v="Distributed holistic neural-net"/>
    <n v="1500"/>
    <n v="13980"/>
    <n v="932"/>
    <x v="1"/>
    <n v="1.9241773962804007"/>
    <n v="269"/>
    <x v="1"/>
    <s v="USD"/>
    <x v="631"/>
    <x v="607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.4057354004337699"/>
    <n v="175"/>
    <x v="1"/>
    <s v="USD"/>
    <x v="632"/>
    <x v="636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0.93903102885138823"/>
    <n v="69"/>
    <x v="1"/>
    <s v="USD"/>
    <x v="633"/>
    <x v="637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2.329002206423143"/>
    <n v="190"/>
    <x v="1"/>
    <s v="USD"/>
    <x v="634"/>
    <x v="638"/>
    <b v="0"/>
    <b v="1"/>
    <s v="film &amp; video/documentary"/>
    <x v="4"/>
    <x v="4"/>
  </r>
  <r>
    <n v="691"/>
    <x v="677"/>
    <s v="Front-line disintermediate hub"/>
    <n v="5000"/>
    <n v="7119"/>
    <n v="142.38"/>
    <x v="1"/>
    <n v="3.3291192583227982"/>
    <n v="237"/>
    <x v="1"/>
    <s v="USD"/>
    <x v="635"/>
    <x v="639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1.4159617506436188"/>
    <n v="77"/>
    <x v="4"/>
    <s v="GBP"/>
    <x v="636"/>
    <x v="64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.5147838746577003"/>
    <n v="1748"/>
    <x v="1"/>
    <s v="USD"/>
    <x v="637"/>
    <x v="641"/>
    <b v="0"/>
    <b v="0"/>
    <s v="theater/plays"/>
    <x v="3"/>
    <x v="3"/>
  </r>
  <r>
    <n v="694"/>
    <x v="680"/>
    <s v="Programmable tangible ability"/>
    <n v="9100"/>
    <n v="7656"/>
    <n v="84.131868131868131"/>
    <x v="0"/>
    <n v="1.0318704284221527"/>
    <n v="79"/>
    <x v="1"/>
    <s v="USD"/>
    <x v="638"/>
    <x v="642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.5906508683655249"/>
    <n v="196"/>
    <x v="6"/>
    <s v="EUR"/>
    <x v="639"/>
    <x v="445"/>
    <b v="1"/>
    <b v="0"/>
    <s v="music/rock"/>
    <x v="1"/>
    <x v="1"/>
  </r>
  <r>
    <n v="696"/>
    <x v="682"/>
    <s v="Total real-time hardware"/>
    <n v="164100"/>
    <n v="96888"/>
    <n v="59.042047531992694"/>
    <x v="0"/>
    <n v="0.91755428948889439"/>
    <n v="889"/>
    <x v="1"/>
    <s v="USD"/>
    <x v="640"/>
    <x v="116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3.7037977254264822"/>
    <n v="7295"/>
    <x v="1"/>
    <s v="USD"/>
    <x v="641"/>
    <x v="643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1.5383633685531515"/>
    <n v="2893"/>
    <x v="0"/>
    <s v="CAD"/>
    <x v="642"/>
    <x v="644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0.89671737389911932"/>
    <n v="56"/>
    <x v="1"/>
    <s v="USD"/>
    <x v="230"/>
    <x v="645"/>
    <b v="0"/>
    <b v="0"/>
    <s v="film &amp; video/drama"/>
    <x v="4"/>
    <x v="6"/>
  </r>
  <r>
    <n v="700"/>
    <x v="685"/>
    <s v="Realigned zero administration paradigm"/>
    <n v="100"/>
    <n v="3"/>
    <n v="3"/>
    <x v="0"/>
    <n v="33.333333333333329"/>
    <n v="1"/>
    <x v="1"/>
    <s v="USD"/>
    <x v="67"/>
    <x v="646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0.900960291823236"/>
    <n v="820"/>
    <x v="1"/>
    <s v="USD"/>
    <x v="643"/>
    <x v="647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1.7622080679405521"/>
    <n v="83"/>
    <x v="1"/>
    <s v="USD"/>
    <x v="644"/>
    <x v="467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1.03070885256514"/>
    <n v="2038"/>
    <x v="1"/>
    <s v="USD"/>
    <x v="645"/>
    <x v="648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.0859389627410598"/>
    <n v="116"/>
    <x v="1"/>
    <s v="USD"/>
    <x v="646"/>
    <x v="649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1.205012853470437"/>
    <n v="2025"/>
    <x v="4"/>
    <s v="GBP"/>
    <x v="626"/>
    <x v="65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0.97051650238840859"/>
    <n v="1345"/>
    <x v="2"/>
    <s v="AUD"/>
    <x v="647"/>
    <x v="651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.4509024958977459"/>
    <n v="168"/>
    <x v="1"/>
    <s v="USD"/>
    <x v="159"/>
    <x v="652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.1397670549084857"/>
    <n v="137"/>
    <x v="5"/>
    <s v="CHF"/>
    <x v="648"/>
    <x v="653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.332951125125412"/>
    <n v="186"/>
    <x v="6"/>
    <s v="EUR"/>
    <x v="267"/>
    <x v="654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.9660270525322427"/>
    <n v="125"/>
    <x v="1"/>
    <s v="USD"/>
    <x v="649"/>
    <x v="655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.1111111111111112"/>
    <n v="14"/>
    <x v="6"/>
    <s v="EUR"/>
    <x v="248"/>
    <x v="656"/>
    <b v="1"/>
    <b v="1"/>
    <s v="theater/plays"/>
    <x v="3"/>
    <x v="3"/>
  </r>
  <r>
    <n v="712"/>
    <x v="697"/>
    <s v="Programmable leadingedge contingency"/>
    <n v="800"/>
    <n v="14725"/>
    <n v="1840.625"/>
    <x v="1"/>
    <n v="1.3718166383701189"/>
    <n v="202"/>
    <x v="1"/>
    <s v="USD"/>
    <x v="571"/>
    <x v="657"/>
    <b v="0"/>
    <b v="0"/>
    <s v="theater/plays"/>
    <x v="3"/>
    <x v="3"/>
  </r>
  <r>
    <n v="713"/>
    <x v="698"/>
    <s v="Multi-layered global groupware"/>
    <n v="6900"/>
    <n v="11174"/>
    <n v="161.94202898550725"/>
    <x v="1"/>
    <n v="0.92178270986218014"/>
    <n v="103"/>
    <x v="1"/>
    <s v="USD"/>
    <x v="650"/>
    <x v="89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0.98057527082555107"/>
    <n v="1785"/>
    <x v="1"/>
    <s v="USD"/>
    <x v="1"/>
    <x v="658"/>
    <b v="0"/>
    <b v="0"/>
    <s v="music/rock"/>
    <x v="1"/>
    <x v="1"/>
  </r>
  <r>
    <n v="715"/>
    <x v="700"/>
    <s v="Expanded even-keeled portal"/>
    <n v="118000"/>
    <n v="28870"/>
    <n v="24.466101694915253"/>
    <x v="0"/>
    <n v="2.2722549359196398"/>
    <n v="656"/>
    <x v="1"/>
    <s v="USD"/>
    <x v="651"/>
    <x v="438"/>
    <b v="0"/>
    <b v="0"/>
    <s v="games/mobile games"/>
    <x v="6"/>
    <x v="20"/>
  </r>
  <r>
    <n v="716"/>
    <x v="701"/>
    <s v="Advanced modular moderator"/>
    <n v="2000"/>
    <n v="10353"/>
    <n v="517.65"/>
    <x v="1"/>
    <n v="1.5164686564280885"/>
    <n v="157"/>
    <x v="1"/>
    <s v="USD"/>
    <x v="652"/>
    <x v="659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4.0020190366310926"/>
    <n v="555"/>
    <x v="1"/>
    <s v="USD"/>
    <x v="653"/>
    <x v="66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3.5709991583503666"/>
    <n v="297"/>
    <x v="1"/>
    <s v="USD"/>
    <x v="654"/>
    <x v="661"/>
    <b v="0"/>
    <b v="0"/>
    <s v="technology/wearables"/>
    <x v="2"/>
    <x v="8"/>
  </r>
  <r>
    <n v="719"/>
    <x v="704"/>
    <s v="Down-sized uniform ability"/>
    <n v="6900"/>
    <n v="10557"/>
    <n v="153"/>
    <x v="1"/>
    <n v="1.1651037226484797"/>
    <n v="123"/>
    <x v="1"/>
    <s v="USD"/>
    <x v="655"/>
    <x v="662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1.1775643012085528"/>
    <n v="38"/>
    <x v="3"/>
    <s v="DKK"/>
    <x v="656"/>
    <x v="236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1.1051759071652238"/>
    <n v="60"/>
    <x v="1"/>
    <s v="USD"/>
    <x v="657"/>
    <x v="663"/>
    <b v="0"/>
    <b v="0"/>
    <s v="music/rock"/>
    <x v="1"/>
    <x v="1"/>
  </r>
  <r>
    <n v="722"/>
    <x v="707"/>
    <s v="Proactive 24hour frame"/>
    <n v="48500"/>
    <n v="75906"/>
    <n v="156.50721649484535"/>
    <x v="1"/>
    <n v="3.9996838194609121"/>
    <n v="3036"/>
    <x v="1"/>
    <s v="USD"/>
    <x v="265"/>
    <x v="202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.0867924528301887"/>
    <n v="144"/>
    <x v="2"/>
    <s v="AUD"/>
    <x v="658"/>
    <x v="664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.0745049285143415"/>
    <n v="121"/>
    <x v="4"/>
    <s v="GBP"/>
    <x v="659"/>
    <x v="665"/>
    <b v="0"/>
    <b v="1"/>
    <s v="theater/plays"/>
    <x v="3"/>
    <x v="3"/>
  </r>
  <r>
    <n v="725"/>
    <x v="710"/>
    <s v="Optional 6thgeneration access"/>
    <n v="193200"/>
    <n v="97369"/>
    <n v="50.398033126293996"/>
    <x v="0"/>
    <n v="1.6391253889841737"/>
    <n v="1596"/>
    <x v="1"/>
    <s v="USD"/>
    <x v="660"/>
    <x v="666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1.086528293279698"/>
    <n v="524"/>
    <x v="1"/>
    <s v="USD"/>
    <x v="661"/>
    <x v="602"/>
    <b v="0"/>
    <b v="1"/>
    <s v="theater/plays"/>
    <x v="3"/>
    <x v="3"/>
  </r>
  <r>
    <n v="727"/>
    <x v="712"/>
    <s v="Enterprise-wide multimedia software"/>
    <n v="8900"/>
    <n v="14685"/>
    <n v="165"/>
    <x v="1"/>
    <n v="1.2325502213142663"/>
    <n v="181"/>
    <x v="1"/>
    <s v="USD"/>
    <x v="4"/>
    <x v="667"/>
    <b v="0"/>
    <b v="0"/>
    <s v="technology/web"/>
    <x v="2"/>
    <x v="2"/>
  </r>
  <r>
    <n v="728"/>
    <x v="713"/>
    <s v="Versatile mission-critical knowledgebase"/>
    <n v="4200"/>
    <n v="735"/>
    <n v="17.5"/>
    <x v="0"/>
    <n v="1.3605442176870748"/>
    <n v="10"/>
    <x v="1"/>
    <s v="USD"/>
    <x v="662"/>
    <x v="668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.173415408290853"/>
    <n v="122"/>
    <x v="1"/>
    <s v="USD"/>
    <x v="663"/>
    <x v="669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0.90115863252753536"/>
    <n v="1071"/>
    <x v="0"/>
    <s v="CAD"/>
    <x v="664"/>
    <x v="670"/>
    <b v="0"/>
    <b v="0"/>
    <s v="technology/wearables"/>
    <x v="2"/>
    <x v="8"/>
  </r>
  <r>
    <n v="731"/>
    <x v="716"/>
    <s v="Synergized content-based hierarchy"/>
    <n v="8000"/>
    <n v="7220"/>
    <n v="90.25"/>
    <x v="3"/>
    <n v="3.033240997229917"/>
    <n v="219"/>
    <x v="1"/>
    <s v="USD"/>
    <x v="665"/>
    <x v="601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.0416085930385981"/>
    <n v="1121"/>
    <x v="1"/>
    <s v="USD"/>
    <x v="666"/>
    <x v="671"/>
    <b v="0"/>
    <b v="1"/>
    <s v="music/rock"/>
    <x v="1"/>
    <x v="1"/>
  </r>
  <r>
    <n v="733"/>
    <x v="718"/>
    <s v="Automated hybrid orchestration"/>
    <n v="15800"/>
    <n v="83267"/>
    <n v="527.00632911392404"/>
    <x v="1"/>
    <n v="1.1769368417260138"/>
    <n v="980"/>
    <x v="1"/>
    <s v="USD"/>
    <x v="43"/>
    <x v="672"/>
    <b v="0"/>
    <b v="0"/>
    <s v="music/metal"/>
    <x v="1"/>
    <x v="16"/>
  </r>
  <r>
    <n v="734"/>
    <x v="719"/>
    <s v="Exclusive 5thgeneration leverage"/>
    <n v="4200"/>
    <n v="13404"/>
    <n v="319.14285714285711"/>
    <x v="1"/>
    <n v="3.9988063264697109"/>
    <n v="536"/>
    <x v="1"/>
    <s v="USD"/>
    <x v="667"/>
    <x v="673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.5151745761164044"/>
    <n v="1991"/>
    <x v="1"/>
    <s v="USD"/>
    <x v="668"/>
    <x v="674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1.1448874851954205"/>
    <n v="29"/>
    <x v="1"/>
    <s v="USD"/>
    <x v="669"/>
    <x v="675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3.5799522673031028"/>
    <n v="180"/>
    <x v="1"/>
    <s v="USD"/>
    <x v="670"/>
    <x v="676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0.96339113680154131"/>
    <n v="15"/>
    <x v="1"/>
    <s v="USD"/>
    <x v="671"/>
    <x v="677"/>
    <b v="0"/>
    <b v="1"/>
    <s v="theater/plays"/>
    <x v="3"/>
    <x v="3"/>
  </r>
  <r>
    <n v="739"/>
    <x v="723"/>
    <s v="Multi-tiered discrete support"/>
    <n v="10000"/>
    <n v="6100"/>
    <n v="61"/>
    <x v="0"/>
    <n v="3.1311475409836067"/>
    <n v="191"/>
    <x v="1"/>
    <s v="USD"/>
    <x v="672"/>
    <x v="678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.0050251256281406"/>
    <n v="16"/>
    <x v="1"/>
    <s v="USD"/>
    <x v="673"/>
    <x v="679"/>
    <b v="0"/>
    <b v="0"/>
    <s v="theater/plays"/>
    <x v="3"/>
    <x v="3"/>
  </r>
  <r>
    <n v="741"/>
    <x v="287"/>
    <s v="Balanced mobile alliance"/>
    <n v="1200"/>
    <n v="14150"/>
    <n v="1179.1666666666665"/>
    <x v="1"/>
    <n v="0.91872791519434627"/>
    <n v="130"/>
    <x v="1"/>
    <s v="USD"/>
    <x v="674"/>
    <x v="68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0.90283430770369266"/>
    <n v="122"/>
    <x v="1"/>
    <s v="USD"/>
    <x v="675"/>
    <x v="681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3.373015873015873"/>
    <n v="17"/>
    <x v="1"/>
    <s v="USD"/>
    <x v="676"/>
    <x v="682"/>
    <b v="0"/>
    <b v="1"/>
    <s v="theater/plays"/>
    <x v="3"/>
    <x v="3"/>
  </r>
  <r>
    <n v="744"/>
    <x v="727"/>
    <s v="Intuitive exuding initiative"/>
    <n v="2000"/>
    <n v="14240"/>
    <n v="712"/>
    <x v="1"/>
    <n v="0.9831460674157303"/>
    <n v="140"/>
    <x v="1"/>
    <s v="USD"/>
    <x v="342"/>
    <x v="683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1.6260162601626018"/>
    <n v="34"/>
    <x v="1"/>
    <s v="USD"/>
    <x v="677"/>
    <x v="684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2.8571428571428572"/>
    <n v="3388"/>
    <x v="1"/>
    <s v="USD"/>
    <x v="678"/>
    <x v="685"/>
    <b v="0"/>
    <b v="0"/>
    <s v="technology/web"/>
    <x v="2"/>
    <x v="2"/>
  </r>
  <r>
    <n v="747"/>
    <x v="730"/>
    <s v="Secured clear-thinking intranet"/>
    <n v="4900"/>
    <n v="11214"/>
    <n v="228.85714285714286"/>
    <x v="1"/>
    <n v="2.4968789013732833"/>
    <n v="280"/>
    <x v="1"/>
    <s v="USD"/>
    <x v="679"/>
    <x v="488"/>
    <b v="0"/>
    <b v="0"/>
    <s v="theater/plays"/>
    <x v="3"/>
    <x v="3"/>
  </r>
  <r>
    <n v="748"/>
    <x v="731"/>
    <s v="Cloned actuating architecture"/>
    <n v="194900"/>
    <n v="68137"/>
    <n v="34.959979476654695"/>
    <x v="3"/>
    <n v="0.90112567327589999"/>
    <n v="614"/>
    <x v="1"/>
    <s v="USD"/>
    <x v="680"/>
    <x v="686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2.7056997116877359"/>
    <n v="366"/>
    <x v="6"/>
    <s v="EUR"/>
    <x v="681"/>
    <x v="687"/>
    <b v="0"/>
    <b v="1"/>
    <s v="technology/wearables"/>
    <x v="2"/>
    <x v="8"/>
  </r>
  <r>
    <n v="750"/>
    <x v="733"/>
    <s v="Extended responsive Internet solution"/>
    <n v="100"/>
    <n v="1"/>
    <n v="1"/>
    <x v="0"/>
    <n v="100"/>
    <n v="1"/>
    <x v="4"/>
    <s v="GBP"/>
    <x v="682"/>
    <x v="688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3.2285065168001914"/>
    <n v="270"/>
    <x v="1"/>
    <s v="USD"/>
    <x v="683"/>
    <x v="689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2.1260723610593062"/>
    <n v="114"/>
    <x v="1"/>
    <s v="USD"/>
    <x v="684"/>
    <x v="690"/>
    <b v="0"/>
    <b v="1"/>
    <s v="theater/plays"/>
    <x v="3"/>
    <x v="3"/>
  </r>
  <r>
    <n v="753"/>
    <x v="736"/>
    <s v="Networked web-enabled product"/>
    <n v="4700"/>
    <n v="12065"/>
    <n v="256.70212765957444"/>
    <x v="1"/>
    <n v="1.1355159552424368"/>
    <n v="137"/>
    <x v="1"/>
    <s v="USD"/>
    <x v="674"/>
    <x v="691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2.7022925221115823"/>
    <n v="3205"/>
    <x v="1"/>
    <s v="USD"/>
    <x v="685"/>
    <x v="424"/>
    <b v="0"/>
    <b v="0"/>
    <s v="theater/plays"/>
    <x v="3"/>
    <x v="3"/>
  </r>
  <r>
    <n v="755"/>
    <x v="738"/>
    <s v="Stand-alone multi-state project"/>
    <n v="4500"/>
    <n v="7496"/>
    <n v="166.57777777777778"/>
    <x v="1"/>
    <n v="3.8420490928495199"/>
    <n v="288"/>
    <x v="3"/>
    <s v="DKK"/>
    <x v="605"/>
    <x v="231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.4745441865099134"/>
    <n v="148"/>
    <x v="1"/>
    <s v="USD"/>
    <x v="686"/>
    <x v="692"/>
    <b v="0"/>
    <b v="0"/>
    <s v="theater/plays"/>
    <x v="3"/>
    <x v="3"/>
  </r>
  <r>
    <n v="757"/>
    <x v="740"/>
    <s v="Profit-focused motivating function"/>
    <n v="1400"/>
    <n v="5696"/>
    <n v="406.85714285714283"/>
    <x v="1"/>
    <n v="2.0014044943820224"/>
    <n v="114"/>
    <x v="1"/>
    <s v="USD"/>
    <x v="687"/>
    <x v="693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0.90895482171192477"/>
    <n v="1518"/>
    <x v="0"/>
    <s v="CAD"/>
    <x v="688"/>
    <x v="694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.1115473541857523"/>
    <n v="1274"/>
    <x v="1"/>
    <s v="USD"/>
    <x v="689"/>
    <x v="236"/>
    <b v="0"/>
    <b v="0"/>
    <s v="music/electric music"/>
    <x v="1"/>
    <x v="5"/>
  </r>
  <r>
    <n v="760"/>
    <x v="743"/>
    <s v="Virtual heuristic hub"/>
    <n v="48300"/>
    <n v="16592"/>
    <n v="34.351966873706004"/>
    <x v="0"/>
    <n v="1.2656702025072324"/>
    <n v="210"/>
    <x v="6"/>
    <s v="EUR"/>
    <x v="690"/>
    <x v="695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.1511789181692096"/>
    <n v="166"/>
    <x v="1"/>
    <s v="USD"/>
    <x v="691"/>
    <x v="696"/>
    <b v="0"/>
    <b v="0"/>
    <s v="music/rock"/>
    <x v="1"/>
    <x v="1"/>
  </r>
  <r>
    <n v="762"/>
    <x v="307"/>
    <s v="Upgradable uniform service-desk"/>
    <n v="3500"/>
    <n v="6204"/>
    <n v="177.25714285714284"/>
    <x v="1"/>
    <n v="1.6118633139909737"/>
    <n v="100"/>
    <x v="2"/>
    <s v="AUD"/>
    <x v="692"/>
    <x v="697"/>
    <b v="0"/>
    <b v="0"/>
    <s v="music/jazz"/>
    <x v="1"/>
    <x v="17"/>
  </r>
  <r>
    <n v="763"/>
    <x v="745"/>
    <s v="Inverse client-driven product"/>
    <n v="5600"/>
    <n v="6338"/>
    <n v="113.17857142857144"/>
    <x v="1"/>
    <n v="3.7077942568633637"/>
    <n v="235"/>
    <x v="1"/>
    <s v="USD"/>
    <x v="693"/>
    <x v="698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.8476903870162296"/>
    <n v="148"/>
    <x v="1"/>
    <s v="USD"/>
    <x v="694"/>
    <x v="699"/>
    <b v="0"/>
    <b v="0"/>
    <s v="music/rock"/>
    <x v="1"/>
    <x v="1"/>
  </r>
  <r>
    <n v="765"/>
    <x v="747"/>
    <s v="Advanced transitional help-desk"/>
    <n v="3900"/>
    <n v="8125"/>
    <n v="208.33333333333334"/>
    <x v="1"/>
    <n v="2.436923076923077"/>
    <n v="198"/>
    <x v="1"/>
    <s v="USD"/>
    <x v="695"/>
    <x v="489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1.8164505969384019"/>
    <n v="248"/>
    <x v="2"/>
    <s v="AUD"/>
    <x v="123"/>
    <x v="512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0.92646102723398105"/>
    <n v="513"/>
    <x v="1"/>
    <s v="USD"/>
    <x v="696"/>
    <x v="7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.3528138528138527"/>
    <n v="150"/>
    <x v="1"/>
    <s v="USD"/>
    <x v="626"/>
    <x v="701"/>
    <b v="0"/>
    <b v="0"/>
    <s v="theater/plays"/>
    <x v="3"/>
    <x v="3"/>
  </r>
  <r>
    <n v="769"/>
    <x v="751"/>
    <s v="Devolved 24hour forecast"/>
    <n v="125600"/>
    <n v="109106"/>
    <n v="86.867834394904463"/>
    <x v="0"/>
    <n v="3.1254009861969094"/>
    <n v="3410"/>
    <x v="1"/>
    <s v="USD"/>
    <x v="697"/>
    <x v="34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1.8553513142071809"/>
    <n v="216"/>
    <x v="6"/>
    <s v="EUR"/>
    <x v="698"/>
    <x v="702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0.93896713615023475"/>
    <n v="26"/>
    <x v="1"/>
    <s v="USD"/>
    <x v="699"/>
    <x v="703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3.0303208991308246"/>
    <n v="5139"/>
    <x v="1"/>
    <s v="USD"/>
    <x v="700"/>
    <x v="704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.3254434945891189"/>
    <n v="2353"/>
    <x v="1"/>
    <s v="USD"/>
    <x v="701"/>
    <x v="705"/>
    <b v="0"/>
    <b v="0"/>
    <s v="theater/plays"/>
    <x v="3"/>
    <x v="3"/>
  </r>
  <r>
    <n v="774"/>
    <x v="756"/>
    <s v="Polarized user-facing interface"/>
    <n v="5000"/>
    <n v="6775"/>
    <n v="135.5"/>
    <x v="1"/>
    <n v="1.1512915129151291"/>
    <n v="78"/>
    <x v="6"/>
    <s v="EUR"/>
    <x v="702"/>
    <x v="706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.0330578512396695"/>
    <n v="10"/>
    <x v="1"/>
    <s v="USD"/>
    <x v="703"/>
    <x v="707"/>
    <b v="0"/>
    <b v="0"/>
    <s v="music/rock"/>
    <x v="1"/>
    <x v="1"/>
  </r>
  <r>
    <n v="776"/>
    <x v="758"/>
    <s v="Synchronized multimedia frame"/>
    <n v="110800"/>
    <n v="72623"/>
    <n v="65.544223826714799"/>
    <x v="0"/>
    <n v="3.0307202952232761"/>
    <n v="2201"/>
    <x v="1"/>
    <s v="USD"/>
    <x v="704"/>
    <x v="708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1.4699806467045033"/>
    <n v="676"/>
    <x v="1"/>
    <s v="USD"/>
    <x v="431"/>
    <x v="709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.6987210778092356"/>
    <n v="174"/>
    <x v="5"/>
    <s v="CHF"/>
    <x v="705"/>
    <x v="71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0.95196636614619734"/>
    <n v="831"/>
    <x v="1"/>
    <s v="USD"/>
    <x v="706"/>
    <x v="711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3.0252720900202914"/>
    <n v="164"/>
    <x v="1"/>
    <s v="USD"/>
    <x v="707"/>
    <x v="712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1.2686905301314002"/>
    <n v="56"/>
    <x v="5"/>
    <s v="CHF"/>
    <x v="708"/>
    <x v="7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.466168837082233"/>
    <n v="161"/>
    <x v="1"/>
    <s v="USD"/>
    <x v="709"/>
    <x v="713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.3204478040378911"/>
    <n v="138"/>
    <x v="1"/>
    <s v="USD"/>
    <x v="710"/>
    <x v="714"/>
    <b v="0"/>
    <b v="0"/>
    <s v="music/rock"/>
    <x v="1"/>
    <x v="1"/>
  </r>
  <r>
    <n v="784"/>
    <x v="766"/>
    <s v="Profound fault-tolerant model"/>
    <n v="88900"/>
    <n v="102535"/>
    <n v="115.33745781777279"/>
    <x v="1"/>
    <n v="3.2262154386307111"/>
    <n v="3308"/>
    <x v="1"/>
    <s v="USD"/>
    <x v="711"/>
    <x v="715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0.98152871164695876"/>
    <n v="127"/>
    <x v="2"/>
    <s v="AUD"/>
    <x v="157"/>
    <x v="716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1.8911017723369266"/>
    <n v="207"/>
    <x v="6"/>
    <s v="EUR"/>
    <x v="630"/>
    <x v="717"/>
    <b v="0"/>
    <b v="1"/>
    <s v="music/jazz"/>
    <x v="1"/>
    <x v="17"/>
  </r>
  <r>
    <n v="787"/>
    <x v="769"/>
    <s v="Progressive coherent secured line"/>
    <n v="61200"/>
    <n v="60994"/>
    <n v="99.66339869281046"/>
    <x v="0"/>
    <n v="1.4083352460897793"/>
    <n v="859"/>
    <x v="0"/>
    <s v="CAD"/>
    <x v="712"/>
    <x v="718"/>
    <b v="0"/>
    <b v="0"/>
    <s v="music/rock"/>
    <x v="1"/>
    <x v="1"/>
  </r>
  <r>
    <n v="788"/>
    <x v="770"/>
    <s v="Synchronized directional capability"/>
    <n v="3600"/>
    <n v="3174"/>
    <n v="88.166666666666671"/>
    <x v="2"/>
    <n v="0.97668557025834912"/>
    <n v="31"/>
    <x v="1"/>
    <s v="USD"/>
    <x v="93"/>
    <x v="719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1.3428827215756489"/>
    <n v="45"/>
    <x v="1"/>
    <s v="USD"/>
    <x v="713"/>
    <x v="115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.9604044104695812"/>
    <n v="1113"/>
    <x v="1"/>
    <s v="USD"/>
    <x v="714"/>
    <x v="720"/>
    <b v="0"/>
    <b v="0"/>
    <s v="theater/plays"/>
    <x v="3"/>
    <x v="3"/>
  </r>
  <r>
    <n v="791"/>
    <x v="773"/>
    <s v="Optional web-enabled extranet"/>
    <n v="2100"/>
    <n v="540"/>
    <n v="25.714285714285712"/>
    <x v="0"/>
    <n v="1.1111111111111112"/>
    <n v="6"/>
    <x v="1"/>
    <s v="USD"/>
    <x v="715"/>
    <x v="721"/>
    <b v="0"/>
    <b v="0"/>
    <s v="food/food trucks"/>
    <x v="0"/>
    <x v="0"/>
  </r>
  <r>
    <n v="792"/>
    <x v="774"/>
    <s v="Reduced 6thgeneration intranet"/>
    <n v="2000"/>
    <n v="680"/>
    <n v="34"/>
    <x v="0"/>
    <n v="1.0294117647058822"/>
    <n v="7"/>
    <x v="1"/>
    <s v="USD"/>
    <x v="716"/>
    <x v="722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.3875047911077041"/>
    <n v="181"/>
    <x v="5"/>
    <s v="CHF"/>
    <x v="448"/>
    <x v="451"/>
    <b v="0"/>
    <b v="0"/>
    <s v="publishing/nonfiction"/>
    <x v="5"/>
    <x v="9"/>
  </r>
  <r>
    <n v="794"/>
    <x v="776"/>
    <s v="Optional optimal website"/>
    <n v="6600"/>
    <n v="8276"/>
    <n v="125.39393939393939"/>
    <x v="1"/>
    <n v="1.3291445142580955"/>
    <n v="110"/>
    <x v="1"/>
    <s v="USD"/>
    <x v="717"/>
    <x v="642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.0332681017612524"/>
    <n v="31"/>
    <x v="1"/>
    <s v="USD"/>
    <x v="718"/>
    <x v="723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1.8245614035087718"/>
    <n v="78"/>
    <x v="1"/>
    <s v="USD"/>
    <x v="719"/>
    <x v="724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2.2203552568410947"/>
    <n v="185"/>
    <x v="1"/>
    <s v="USD"/>
    <x v="720"/>
    <x v="725"/>
    <b v="0"/>
    <b v="0"/>
    <s v="technology/web"/>
    <x v="2"/>
    <x v="2"/>
  </r>
  <r>
    <n v="798"/>
    <x v="780"/>
    <s v="Seamless maximized product"/>
    <n v="3400"/>
    <n v="6408"/>
    <n v="188.47058823529412"/>
    <x v="1"/>
    <n v="1.8882646691635456"/>
    <n v="121"/>
    <x v="1"/>
    <s v="USD"/>
    <x v="721"/>
    <x v="726"/>
    <b v="0"/>
    <b v="1"/>
    <s v="theater/plays"/>
    <x v="3"/>
    <x v="3"/>
  </r>
  <r>
    <n v="799"/>
    <x v="781"/>
    <s v="Devolved tertiary time-frame"/>
    <n v="84500"/>
    <n v="73522"/>
    <n v="87.008284023668637"/>
    <x v="0"/>
    <n v="1.6661679497293327"/>
    <n v="1225"/>
    <x v="4"/>
    <s v="GBP"/>
    <x v="722"/>
    <x v="727"/>
    <b v="0"/>
    <b v="0"/>
    <s v="theater/plays"/>
    <x v="3"/>
    <x v="3"/>
  </r>
  <r>
    <n v="800"/>
    <x v="782"/>
    <s v="Centralized regional function"/>
    <n v="100"/>
    <n v="1"/>
    <n v="1"/>
    <x v="0"/>
    <n v="100"/>
    <n v="1"/>
    <x v="5"/>
    <s v="CHF"/>
    <x v="139"/>
    <x v="560"/>
    <b v="0"/>
    <b v="0"/>
    <s v="music/rock"/>
    <x v="1"/>
    <x v="1"/>
  </r>
  <r>
    <n v="801"/>
    <x v="783"/>
    <s v="User-friendly high-level initiative"/>
    <n v="2300"/>
    <n v="4667"/>
    <n v="202.9130434782609"/>
    <x v="1"/>
    <n v="2.2712663381187057"/>
    <n v="106"/>
    <x v="1"/>
    <s v="USD"/>
    <x v="723"/>
    <x v="728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.1624099541584807"/>
    <n v="142"/>
    <x v="1"/>
    <s v="USD"/>
    <x v="704"/>
    <x v="339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3.5697870384556456"/>
    <n v="233"/>
    <x v="1"/>
    <s v="USD"/>
    <x v="724"/>
    <x v="35"/>
    <b v="0"/>
    <b v="0"/>
    <s v="theater/plays"/>
    <x v="3"/>
    <x v="3"/>
  </r>
  <r>
    <n v="804"/>
    <x v="786"/>
    <s v="Business-focused discrete software"/>
    <n v="2600"/>
    <n v="6987"/>
    <n v="268.73076923076923"/>
    <x v="1"/>
    <n v="3.12008014884786"/>
    <n v="218"/>
    <x v="1"/>
    <s v="USD"/>
    <x v="725"/>
    <x v="729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1.3584752635847526"/>
    <n v="67"/>
    <x v="2"/>
    <s v="AUD"/>
    <x v="660"/>
    <x v="241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0.91987412248850153"/>
    <n v="76"/>
    <x v="1"/>
    <s v="USD"/>
    <x v="726"/>
    <x v="730"/>
    <b v="0"/>
    <b v="1"/>
    <s v="film &amp; video/drama"/>
    <x v="4"/>
    <x v="6"/>
  </r>
  <r>
    <n v="807"/>
    <x v="789"/>
    <s v="Automated uniform concept"/>
    <n v="700"/>
    <n v="1848"/>
    <n v="264"/>
    <x v="1"/>
    <n v="2.3268398268398269"/>
    <n v="43"/>
    <x v="1"/>
    <s v="USD"/>
    <x v="727"/>
    <x v="322"/>
    <b v="0"/>
    <b v="1"/>
    <s v="theater/plays"/>
    <x v="3"/>
    <x v="3"/>
  </r>
  <r>
    <n v="808"/>
    <x v="790"/>
    <s v="Enhanced regional flexibility"/>
    <n v="5200"/>
    <n v="1583"/>
    <n v="30.44230769230769"/>
    <x v="0"/>
    <n v="1.2002526847757422"/>
    <n v="19"/>
    <x v="1"/>
    <s v="USD"/>
    <x v="728"/>
    <x v="731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.3809523809523809"/>
    <n v="2108"/>
    <x v="5"/>
    <s v="CHF"/>
    <x v="729"/>
    <x v="732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1.7880258899676376"/>
    <n v="221"/>
    <x v="1"/>
    <s v="USD"/>
    <x v="730"/>
    <x v="157"/>
    <b v="0"/>
    <b v="1"/>
    <s v="theater/plays"/>
    <x v="3"/>
    <x v="3"/>
  </r>
  <r>
    <n v="811"/>
    <x v="792"/>
    <s v="Fundamental methodical emulation"/>
    <n v="92500"/>
    <n v="71320"/>
    <n v="77.102702702702715"/>
    <x v="0"/>
    <n v="0.95204711160964661"/>
    <n v="679"/>
    <x v="1"/>
    <s v="USD"/>
    <x v="731"/>
    <x v="733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.083333333333333"/>
    <n v="2805"/>
    <x v="0"/>
    <s v="CAD"/>
    <x v="78"/>
    <x v="734"/>
    <b v="0"/>
    <b v="0"/>
    <s v="publishing/nonfiction"/>
    <x v="5"/>
    <x v="9"/>
  </r>
  <r>
    <n v="813"/>
    <x v="794"/>
    <s v="Diverse high-level attitude"/>
    <n v="3200"/>
    <n v="7661"/>
    <n v="239.40625"/>
    <x v="1"/>
    <n v="0.88761258321367975"/>
    <n v="68"/>
    <x v="1"/>
    <s v="USD"/>
    <x v="732"/>
    <x v="735"/>
    <b v="0"/>
    <b v="0"/>
    <s v="games/video games"/>
    <x v="6"/>
    <x v="11"/>
  </r>
  <r>
    <n v="814"/>
    <x v="795"/>
    <s v="Visionary 24hour analyzer"/>
    <n v="3200"/>
    <n v="2950"/>
    <n v="92.1875"/>
    <x v="0"/>
    <n v="1.2203389830508475"/>
    <n v="36"/>
    <x v="3"/>
    <s v="DKK"/>
    <x v="733"/>
    <x v="736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.5613002303557717"/>
    <n v="183"/>
    <x v="0"/>
    <s v="CAD"/>
    <x v="734"/>
    <x v="737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0.93992932862190814"/>
    <n v="133"/>
    <x v="1"/>
    <s v="USD"/>
    <x v="406"/>
    <x v="738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1.3155947397352954"/>
    <n v="2489"/>
    <x v="6"/>
    <s v="EUR"/>
    <x v="735"/>
    <x v="739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0.90031315240083498"/>
    <n v="69"/>
    <x v="1"/>
    <s v="USD"/>
    <x v="736"/>
    <x v="74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1.0423597249944556"/>
    <n v="47"/>
    <x v="1"/>
    <s v="USD"/>
    <x v="737"/>
    <x v="697"/>
    <b v="1"/>
    <b v="0"/>
    <s v="games/video games"/>
    <x v="6"/>
    <x v="11"/>
  </r>
  <r>
    <n v="820"/>
    <x v="800"/>
    <s v="Cross-group heuristic forecast"/>
    <n v="1500"/>
    <n v="12009"/>
    <n v="800.6"/>
    <x v="1"/>
    <n v="2.3232575568323757"/>
    <n v="279"/>
    <x v="4"/>
    <s v="GBP"/>
    <x v="192"/>
    <x v="741"/>
    <b v="0"/>
    <b v="1"/>
    <s v="music/rock"/>
    <x v="1"/>
    <x v="1"/>
  </r>
  <r>
    <n v="821"/>
    <x v="801"/>
    <s v="Extended impactful secured line"/>
    <n v="4900"/>
    <n v="14273"/>
    <n v="291.28571428571428"/>
    <x v="1"/>
    <n v="1.4713094654242276"/>
    <n v="210"/>
    <x v="1"/>
    <s v="USD"/>
    <x v="738"/>
    <x v="742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1.1112169412959965"/>
    <n v="2100"/>
    <x v="1"/>
    <s v="USD"/>
    <x v="739"/>
    <x v="743"/>
    <b v="0"/>
    <b v="0"/>
    <s v="music/rock"/>
    <x v="1"/>
    <x v="1"/>
  </r>
  <r>
    <n v="823"/>
    <x v="803"/>
    <s v="Secured well-modulated system engine"/>
    <n v="4100"/>
    <n v="14640"/>
    <n v="357.07317073170731"/>
    <x v="1"/>
    <n v="1.7213114754098362"/>
    <n v="252"/>
    <x v="1"/>
    <s v="USD"/>
    <x v="613"/>
    <x v="744"/>
    <b v="1"/>
    <b v="1"/>
    <s v="music/rock"/>
    <x v="1"/>
    <x v="1"/>
  </r>
  <r>
    <n v="824"/>
    <x v="804"/>
    <s v="Streamlined national benchmark"/>
    <n v="85000"/>
    <n v="107516"/>
    <n v="126.48941176470588"/>
    <x v="1"/>
    <n v="1.1905204806726439"/>
    <n v="1280"/>
    <x v="1"/>
    <s v="USD"/>
    <x v="740"/>
    <x v="269"/>
    <b v="0"/>
    <b v="1"/>
    <s v="publishing/nonfiction"/>
    <x v="5"/>
    <x v="9"/>
  </r>
  <r>
    <n v="825"/>
    <x v="805"/>
    <s v="Open-architected 24/7 infrastructure"/>
    <n v="3600"/>
    <n v="13950"/>
    <n v="387.5"/>
    <x v="1"/>
    <n v="1.1254480286738351"/>
    <n v="157"/>
    <x v="4"/>
    <s v="GBP"/>
    <x v="145"/>
    <x v="745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.5159803078846603"/>
    <n v="194"/>
    <x v="1"/>
    <s v="USD"/>
    <x v="741"/>
    <x v="746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1.3368112161721553"/>
    <n v="82"/>
    <x v="2"/>
    <s v="AUD"/>
    <x v="742"/>
    <x v="747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1.4288630332720964"/>
    <n v="70"/>
    <x v="1"/>
    <s v="USD"/>
    <x v="202"/>
    <x v="503"/>
    <b v="0"/>
    <b v="0"/>
    <s v="theater/plays"/>
    <x v="3"/>
    <x v="3"/>
  </r>
  <r>
    <n v="829"/>
    <x v="809"/>
    <s v="Vision-oriented scalable portal"/>
    <n v="9600"/>
    <n v="4929"/>
    <n v="51.34375"/>
    <x v="0"/>
    <n v="3.1243659971596669"/>
    <n v="154"/>
    <x v="1"/>
    <s v="USD"/>
    <x v="743"/>
    <x v="748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1.544943820224719"/>
    <n v="22"/>
    <x v="1"/>
    <s v="USD"/>
    <x v="744"/>
    <x v="33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.0003024088757009"/>
    <n v="4233"/>
    <x v="1"/>
    <s v="USD"/>
    <x v="745"/>
    <x v="749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0.95258380093422246"/>
    <n v="1297"/>
    <x v="3"/>
    <s v="DKK"/>
    <x v="746"/>
    <x v="75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.5387484845658863"/>
    <n v="165"/>
    <x v="3"/>
    <s v="DKK"/>
    <x v="747"/>
    <x v="751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.059850374064838"/>
    <n v="119"/>
    <x v="1"/>
    <s v="USD"/>
    <x v="362"/>
    <x v="451"/>
    <b v="0"/>
    <b v="0"/>
    <s v="theater/plays"/>
    <x v="3"/>
    <x v="3"/>
  </r>
  <r>
    <n v="835"/>
    <x v="815"/>
    <s v="Future-proofed 24hour model"/>
    <n v="86200"/>
    <n v="77355"/>
    <n v="89.738979118329468"/>
    <x v="0"/>
    <n v="2.2726391312778746"/>
    <n v="1758"/>
    <x v="1"/>
    <s v="USD"/>
    <x v="748"/>
    <x v="752"/>
    <b v="0"/>
    <b v="0"/>
    <s v="technology/web"/>
    <x v="2"/>
    <x v="2"/>
  </r>
  <r>
    <n v="836"/>
    <x v="816"/>
    <s v="Optimized didactic intranet"/>
    <n v="8100"/>
    <n v="6086"/>
    <n v="75.135802469135797"/>
    <x v="0"/>
    <n v="1.5445284258954979"/>
    <n v="94"/>
    <x v="1"/>
    <s v="USD"/>
    <x v="749"/>
    <x v="753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.1903815580286168"/>
    <n v="1797"/>
    <x v="1"/>
    <s v="USD"/>
    <x v="643"/>
    <x v="754"/>
    <b v="0"/>
    <b v="0"/>
    <s v="music/jazz"/>
    <x v="1"/>
    <x v="17"/>
  </r>
  <r>
    <n v="838"/>
    <x v="818"/>
    <s v="Vision-oriented high-level extranet"/>
    <n v="6400"/>
    <n v="8890"/>
    <n v="138.90625"/>
    <x v="1"/>
    <n v="2.935883014623172"/>
    <n v="261"/>
    <x v="1"/>
    <s v="USD"/>
    <x v="750"/>
    <x v="755"/>
    <b v="0"/>
    <b v="0"/>
    <s v="theater/plays"/>
    <x v="3"/>
    <x v="3"/>
  </r>
  <r>
    <n v="839"/>
    <x v="819"/>
    <s v="Organized scalable initiative"/>
    <n v="7700"/>
    <n v="14644"/>
    <n v="190.18181818181819"/>
    <x v="1"/>
    <n v="1.0721114449603932"/>
    <n v="157"/>
    <x v="1"/>
    <s v="USD"/>
    <x v="751"/>
    <x v="756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.0304589863016047"/>
    <n v="3533"/>
    <x v="1"/>
    <s v="USD"/>
    <x v="752"/>
    <x v="757"/>
    <b v="0"/>
    <b v="1"/>
    <s v="theater/plays"/>
    <x v="3"/>
    <x v="3"/>
  </r>
  <r>
    <n v="841"/>
    <x v="821"/>
    <s v="Automated even-keeled emulation"/>
    <n v="9100"/>
    <n v="12991"/>
    <n v="142.75824175824175"/>
    <x v="1"/>
    <n v="1.1931337079516589"/>
    <n v="155"/>
    <x v="1"/>
    <s v="USD"/>
    <x v="753"/>
    <x v="758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.562684976914881"/>
    <n v="132"/>
    <x v="6"/>
    <s v="EUR"/>
    <x v="754"/>
    <x v="759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1.2208657047724751"/>
    <n v="33"/>
    <x v="1"/>
    <s v="USD"/>
    <x v="755"/>
    <x v="76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1.0746541671430205"/>
    <n v="94"/>
    <x v="1"/>
    <s v="USD"/>
    <x v="756"/>
    <x v="761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0.98054125297819483"/>
    <n v="1354"/>
    <x v="4"/>
    <s v="GBP"/>
    <x v="757"/>
    <x v="78"/>
    <b v="0"/>
    <b v="0"/>
    <s v="technology/web"/>
    <x v="2"/>
    <x v="2"/>
  </r>
  <r>
    <n v="846"/>
    <x v="826"/>
    <s v="Phased empowering success"/>
    <n v="1000"/>
    <n v="5085"/>
    <n v="508.5"/>
    <x v="1"/>
    <n v="0.94395280235988199"/>
    <n v="48"/>
    <x v="1"/>
    <s v="USD"/>
    <x v="758"/>
    <x v="762"/>
    <b v="1"/>
    <b v="1"/>
    <s v="technology/web"/>
    <x v="2"/>
    <x v="2"/>
  </r>
  <r>
    <n v="847"/>
    <x v="827"/>
    <s v="Distributed actuating project"/>
    <n v="4700"/>
    <n v="11174"/>
    <n v="237.74468085106383"/>
    <x v="1"/>
    <n v="0.98442813674601748"/>
    <n v="110"/>
    <x v="1"/>
    <s v="USD"/>
    <x v="759"/>
    <x v="763"/>
    <b v="0"/>
    <b v="0"/>
    <s v="food/food trucks"/>
    <x v="0"/>
    <x v="0"/>
  </r>
  <r>
    <n v="848"/>
    <x v="828"/>
    <s v="Robust motivating orchestration"/>
    <n v="3200"/>
    <n v="10831"/>
    <n v="338.46875"/>
    <x v="1"/>
    <n v="1.588034345859108"/>
    <n v="172"/>
    <x v="1"/>
    <s v="USD"/>
    <x v="760"/>
    <x v="764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.4428619490860153"/>
    <n v="307"/>
    <x v="1"/>
    <s v="USD"/>
    <x v="761"/>
    <x v="765"/>
    <b v="0"/>
    <b v="1"/>
    <s v="music/indie rock"/>
    <x v="1"/>
    <x v="7"/>
  </r>
  <r>
    <n v="850"/>
    <x v="830"/>
    <s v="Cross-group upward-trending hierarchy"/>
    <n v="100"/>
    <n v="1"/>
    <n v="1"/>
    <x v="0"/>
    <n v="100"/>
    <n v="1"/>
    <x v="1"/>
    <s v="USD"/>
    <x v="762"/>
    <x v="539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.2832852101379533"/>
    <n v="160"/>
    <x v="1"/>
    <s v="USD"/>
    <x v="444"/>
    <x v="766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1.2375249500998005"/>
    <n v="31"/>
    <x v="1"/>
    <s v="USD"/>
    <x v="763"/>
    <x v="422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.3156714677763628"/>
    <n v="1467"/>
    <x v="0"/>
    <s v="CAD"/>
    <x v="764"/>
    <x v="767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1.3699828623481156"/>
    <n v="2662"/>
    <x v="0"/>
    <s v="CAD"/>
    <x v="765"/>
    <x v="768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1.8867924528301887"/>
    <n v="452"/>
    <x v="2"/>
    <s v="AUD"/>
    <x v="766"/>
    <x v="214"/>
    <b v="0"/>
    <b v="0"/>
    <s v="theater/plays"/>
    <x v="3"/>
    <x v="3"/>
  </r>
  <r>
    <n v="856"/>
    <x v="764"/>
    <s v="Profound composite core"/>
    <n v="2400"/>
    <n v="8558"/>
    <n v="356.58333333333331"/>
    <x v="1"/>
    <n v="1.8462257536807667"/>
    <n v="158"/>
    <x v="1"/>
    <s v="USD"/>
    <x v="767"/>
    <x v="769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3.0352084176446783"/>
    <n v="225"/>
    <x v="5"/>
    <s v="CHF"/>
    <x v="768"/>
    <x v="77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1.2598992080633551"/>
    <n v="35"/>
    <x v="1"/>
    <s v="USD"/>
    <x v="769"/>
    <x v="771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2.4286815728604472"/>
    <n v="63"/>
    <x v="1"/>
    <s v="USD"/>
    <x v="770"/>
    <x v="250"/>
    <b v="0"/>
    <b v="1"/>
    <s v="theater/plays"/>
    <x v="3"/>
    <x v="3"/>
  </r>
  <r>
    <n v="860"/>
    <x v="839"/>
    <s v="Re-contextualized leadingedge firmware"/>
    <n v="2000"/>
    <n v="5033"/>
    <n v="251.65"/>
    <x v="1"/>
    <n v="1.2914762567057421"/>
    <n v="65"/>
    <x v="1"/>
    <s v="USD"/>
    <x v="771"/>
    <x v="772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.7494901792422455"/>
    <n v="163"/>
    <x v="1"/>
    <s v="USD"/>
    <x v="772"/>
    <x v="773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1.2957317073170731"/>
    <n v="85"/>
    <x v="1"/>
    <s v="USD"/>
    <x v="773"/>
    <x v="774"/>
    <b v="0"/>
    <b v="0"/>
    <s v="theater/plays"/>
    <x v="3"/>
    <x v="3"/>
  </r>
  <r>
    <n v="863"/>
    <x v="842"/>
    <s v="Automated reciprocal protocol"/>
    <n v="1400"/>
    <n v="5415"/>
    <n v="386.78571428571428"/>
    <x v="1"/>
    <n v="4.0073868882733148"/>
    <n v="217"/>
    <x v="1"/>
    <s v="USD"/>
    <x v="774"/>
    <x v="331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.029018316526034"/>
    <n v="150"/>
    <x v="1"/>
    <s v="USD"/>
    <x v="775"/>
    <x v="775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2.1738697139819951"/>
    <n v="3272"/>
    <x v="1"/>
    <s v="USD"/>
    <x v="776"/>
    <x v="776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1.1360617369852615"/>
    <n v="898"/>
    <x v="1"/>
    <s v="USD"/>
    <x v="777"/>
    <x v="777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.8476337052712584"/>
    <n v="300"/>
    <x v="1"/>
    <s v="USD"/>
    <x v="778"/>
    <x v="778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0.97380013911430552"/>
    <n v="126"/>
    <x v="1"/>
    <s v="USD"/>
    <x v="779"/>
    <x v="779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1.370648321867834"/>
    <n v="526"/>
    <x v="1"/>
    <s v="USD"/>
    <x v="780"/>
    <x v="78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.748554913294798"/>
    <n v="121"/>
    <x v="1"/>
    <s v="USD"/>
    <x v="335"/>
    <x v="781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1.1902807420784765"/>
    <n v="2320"/>
    <x v="1"/>
    <s v="USD"/>
    <x v="535"/>
    <x v="782"/>
    <b v="0"/>
    <b v="1"/>
    <s v="theater/plays"/>
    <x v="3"/>
    <x v="3"/>
  </r>
  <r>
    <n v="872"/>
    <x v="851"/>
    <s v="Compatible logistical paradigm"/>
    <n v="4700"/>
    <n v="7992"/>
    <n v="170.04255319148936"/>
    <x v="1"/>
    <n v="1.0135135135135136"/>
    <n v="81"/>
    <x v="2"/>
    <s v="AUD"/>
    <x v="270"/>
    <x v="783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2.3805318665791999"/>
    <n v="1887"/>
    <x v="1"/>
    <s v="USD"/>
    <x v="781"/>
    <x v="393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3.1247311211173892"/>
    <n v="4358"/>
    <x v="1"/>
    <s v="USD"/>
    <x v="782"/>
    <x v="784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1.2259835315645013"/>
    <n v="67"/>
    <x v="1"/>
    <s v="USD"/>
    <x v="783"/>
    <x v="785"/>
    <b v="0"/>
    <b v="0"/>
    <s v="music/rock"/>
    <x v="1"/>
    <x v="1"/>
  </r>
  <r>
    <n v="876"/>
    <x v="855"/>
    <s v="Re-engineered encompassing definition"/>
    <n v="8300"/>
    <n v="2111"/>
    <n v="25.433734939759034"/>
    <x v="0"/>
    <n v="2.700142112742776"/>
    <n v="57"/>
    <x v="0"/>
    <s v="CAD"/>
    <x v="784"/>
    <x v="229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0.97055943393246358"/>
    <n v="1229"/>
    <x v="1"/>
    <s v="USD"/>
    <x v="785"/>
    <x v="786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.1857707509881421"/>
    <n v="12"/>
    <x v="6"/>
    <s v="EUR"/>
    <x v="786"/>
    <x v="787"/>
    <b v="0"/>
    <b v="0"/>
    <s v="music/metal"/>
    <x v="1"/>
    <x v="16"/>
  </r>
  <r>
    <n v="879"/>
    <x v="858"/>
    <s v="Stand-alone incremental parallelism"/>
    <n v="1000"/>
    <n v="5438"/>
    <n v="543.79999999999995"/>
    <x v="1"/>
    <n v="0.97462302317028326"/>
    <n v="53"/>
    <x v="1"/>
    <s v="USD"/>
    <x v="787"/>
    <x v="341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1.2501229926307995"/>
    <n v="2414"/>
    <x v="1"/>
    <s v="USD"/>
    <x v="788"/>
    <x v="788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1.4274435496605085"/>
    <n v="452"/>
    <x v="1"/>
    <s v="USD"/>
    <x v="330"/>
    <x v="789"/>
    <b v="0"/>
    <b v="1"/>
    <s v="theater/plays"/>
    <x v="3"/>
    <x v="3"/>
  </r>
  <r>
    <n v="882"/>
    <x v="861"/>
    <s v="Balanced demand-driven definition"/>
    <n v="800"/>
    <n v="2960"/>
    <n v="370"/>
    <x v="1"/>
    <n v="2.7027027027027026"/>
    <n v="80"/>
    <x v="1"/>
    <s v="USD"/>
    <x v="789"/>
    <x v="79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2.3859562368648781"/>
    <n v="193"/>
    <x v="1"/>
    <s v="USD"/>
    <x v="790"/>
    <x v="791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.7243586227074077"/>
    <n v="1886"/>
    <x v="1"/>
    <s v="USD"/>
    <x v="791"/>
    <x v="792"/>
    <b v="0"/>
    <b v="1"/>
    <s v="theater/plays"/>
    <x v="3"/>
    <x v="3"/>
  </r>
  <r>
    <n v="885"/>
    <x v="864"/>
    <s v="Virtual analyzing collaboration"/>
    <n v="1800"/>
    <n v="2129"/>
    <n v="118.27777777777777"/>
    <x v="1"/>
    <n v="2.4424612494128697"/>
    <n v="52"/>
    <x v="1"/>
    <s v="USD"/>
    <x v="792"/>
    <x v="556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.4286273435359507"/>
    <n v="1825"/>
    <x v="1"/>
    <s v="USD"/>
    <x v="793"/>
    <x v="488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1.3543031891655744"/>
    <n v="31"/>
    <x v="1"/>
    <s v="USD"/>
    <x v="794"/>
    <x v="232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.3821258419582718"/>
    <n v="290"/>
    <x v="1"/>
    <s v="USD"/>
    <x v="795"/>
    <x v="793"/>
    <b v="0"/>
    <b v="0"/>
    <s v="theater/plays"/>
    <x v="3"/>
    <x v="3"/>
  </r>
  <r>
    <n v="889"/>
    <x v="868"/>
    <s v="Secured dynamic capacity"/>
    <n v="5600"/>
    <n v="9508"/>
    <n v="169.78571428571431"/>
    <x v="1"/>
    <n v="1.2831299957930165"/>
    <n v="122"/>
    <x v="1"/>
    <s v="USD"/>
    <x v="796"/>
    <x v="794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0.94322068155714822"/>
    <n v="1470"/>
    <x v="1"/>
    <s v="USD"/>
    <x v="797"/>
    <x v="138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2.1268368136117557"/>
    <n v="165"/>
    <x v="0"/>
    <s v="CAD"/>
    <x v="798"/>
    <x v="795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.3155041561257681"/>
    <n v="182"/>
    <x v="1"/>
    <s v="USD"/>
    <x v="799"/>
    <x v="796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.8477251624883937"/>
    <n v="199"/>
    <x v="6"/>
    <s v="EUR"/>
    <x v="800"/>
    <x v="797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1.7456359102244388"/>
    <n v="56"/>
    <x v="4"/>
    <s v="GBP"/>
    <x v="801"/>
    <x v="798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0.96326971552034568"/>
    <n v="107"/>
    <x v="1"/>
    <s v="USD"/>
    <x v="802"/>
    <x v="799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0.952144934719378"/>
    <n v="1460"/>
    <x v="2"/>
    <s v="AUD"/>
    <x v="803"/>
    <x v="800"/>
    <b v="0"/>
    <b v="1"/>
    <s v="food/food trucks"/>
    <x v="0"/>
    <x v="0"/>
  </r>
  <r>
    <n v="897"/>
    <x v="876"/>
    <s v="Organized discrete encoding"/>
    <n v="8800"/>
    <n v="2437"/>
    <n v="27.693181818181817"/>
    <x v="0"/>
    <n v="1.107919573245794"/>
    <n v="27"/>
    <x v="1"/>
    <s v="USD"/>
    <x v="212"/>
    <x v="368"/>
    <b v="0"/>
    <b v="0"/>
    <s v="theater/plays"/>
    <x v="3"/>
    <x v="3"/>
  </r>
  <r>
    <n v="898"/>
    <x v="877"/>
    <s v="Balanced regional flexibility"/>
    <n v="179100"/>
    <n v="93991"/>
    <n v="52.479620323841424"/>
    <x v="0"/>
    <n v="1.2990605483503739"/>
    <n v="1221"/>
    <x v="1"/>
    <s v="USD"/>
    <x v="804"/>
    <x v="801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0.97464342313787633"/>
    <n v="123"/>
    <x v="5"/>
    <s v="CHF"/>
    <x v="805"/>
    <x v="802"/>
    <b v="0"/>
    <b v="0"/>
    <s v="music/jazz"/>
    <x v="1"/>
    <x v="17"/>
  </r>
  <r>
    <n v="900"/>
    <x v="879"/>
    <s v="Enhanced uniform service-desk"/>
    <n v="100"/>
    <n v="2"/>
    <n v="2"/>
    <x v="0"/>
    <n v="50"/>
    <n v="1"/>
    <x v="1"/>
    <s v="USD"/>
    <x v="806"/>
    <x v="803"/>
    <b v="0"/>
    <b v="1"/>
    <s v="technology/web"/>
    <x v="2"/>
    <x v="2"/>
  </r>
  <r>
    <n v="901"/>
    <x v="880"/>
    <s v="Versatile bottom-line definition"/>
    <n v="5600"/>
    <n v="8746"/>
    <n v="156.17857142857144"/>
    <x v="1"/>
    <n v="1.8179739309398584"/>
    <n v="159"/>
    <x v="1"/>
    <s v="USD"/>
    <x v="807"/>
    <x v="482"/>
    <b v="0"/>
    <b v="1"/>
    <s v="music/rock"/>
    <x v="1"/>
    <x v="1"/>
  </r>
  <r>
    <n v="902"/>
    <x v="881"/>
    <s v="Integrated bifurcated software"/>
    <n v="1400"/>
    <n v="3534"/>
    <n v="252.42857142857144"/>
    <x v="1"/>
    <n v="3.11262026032824"/>
    <n v="110"/>
    <x v="1"/>
    <s v="USD"/>
    <x v="722"/>
    <x v="496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.9746121297602257"/>
    <n v="14"/>
    <x v="1"/>
    <s v="USD"/>
    <x v="477"/>
    <x v="804"/>
    <b v="0"/>
    <b v="1"/>
    <s v="publishing/nonfiction"/>
    <x v="5"/>
    <x v="9"/>
  </r>
  <r>
    <n v="904"/>
    <x v="883"/>
    <s v="Digitized foreground array"/>
    <n v="6500"/>
    <n v="795"/>
    <n v="12.230769230769232"/>
    <x v="0"/>
    <n v="2.0125786163522013"/>
    <n v="16"/>
    <x v="1"/>
    <s v="USD"/>
    <x v="259"/>
    <x v="805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1.821690467001158"/>
    <n v="236"/>
    <x v="1"/>
    <s v="USD"/>
    <x v="9"/>
    <x v="806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2.1307452030343597"/>
    <n v="191"/>
    <x v="1"/>
    <s v="USD"/>
    <x v="808"/>
    <x v="807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2.2246337493217578"/>
    <n v="41"/>
    <x v="1"/>
    <s v="USD"/>
    <x v="809"/>
    <x v="808"/>
    <b v="0"/>
    <b v="0"/>
    <s v="theater/plays"/>
    <x v="3"/>
    <x v="3"/>
  </r>
  <r>
    <n v="908"/>
    <x v="887"/>
    <s v="Networked intangible help-desk"/>
    <n v="38200"/>
    <n v="121950"/>
    <n v="319.24083769633506"/>
    <x v="1"/>
    <n v="3.2259122591225911"/>
    <n v="3934"/>
    <x v="1"/>
    <s v="USD"/>
    <x v="444"/>
    <x v="104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0.92796659320264463"/>
    <n v="80"/>
    <x v="0"/>
    <s v="CAD"/>
    <x v="384"/>
    <x v="809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0.97964587125599856"/>
    <n v="296"/>
    <x v="1"/>
    <s v="USD"/>
    <x v="810"/>
    <x v="81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.0038131553860818"/>
    <n v="462"/>
    <x v="1"/>
    <s v="USD"/>
    <x v="811"/>
    <x v="811"/>
    <b v="1"/>
    <b v="0"/>
    <s v="technology/web"/>
    <x v="2"/>
    <x v="2"/>
  </r>
  <r>
    <n v="912"/>
    <x v="891"/>
    <s v="Reduced bifurcated pricing structure"/>
    <n v="1800"/>
    <n v="14310"/>
    <n v="795"/>
    <x v="1"/>
    <n v="1.2508735150244583"/>
    <n v="179"/>
    <x v="1"/>
    <s v="USD"/>
    <x v="812"/>
    <x v="812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1.4717469608284557"/>
    <n v="523"/>
    <x v="2"/>
    <s v="AUD"/>
    <x v="813"/>
    <x v="813"/>
    <b v="0"/>
    <b v="0"/>
    <s v="film &amp; video/drama"/>
    <x v="4"/>
    <x v="6"/>
  </r>
  <r>
    <n v="914"/>
    <x v="893"/>
    <s v="Diverse client-driven conglomeration"/>
    <n v="6400"/>
    <n v="3676"/>
    <n v="57.4375"/>
    <x v="0"/>
    <n v="3.8356909684439611"/>
    <n v="141"/>
    <x v="4"/>
    <s v="GBP"/>
    <x v="814"/>
    <x v="814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0.95235178833904954"/>
    <n v="1866"/>
    <x v="4"/>
    <s v="GBP"/>
    <x v="80"/>
    <x v="815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3.8719285182427399"/>
    <n v="52"/>
    <x v="1"/>
    <s v="USD"/>
    <x v="815"/>
    <x v="414"/>
    <b v="0"/>
    <b v="0"/>
    <s v="photography/photography books"/>
    <x v="7"/>
    <x v="14"/>
  </r>
  <r>
    <n v="917"/>
    <x v="896"/>
    <s v="Polarized discrete product"/>
    <n v="3600"/>
    <n v="2097"/>
    <n v="58.25"/>
    <x v="2"/>
    <n v="1.2875536480686696"/>
    <n v="27"/>
    <x v="4"/>
    <s v="GBP"/>
    <x v="816"/>
    <x v="816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.7292983039574328"/>
    <n v="156"/>
    <x v="5"/>
    <s v="CHF"/>
    <x v="474"/>
    <x v="82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1.0757829309108295"/>
    <n v="225"/>
    <x v="2"/>
    <s v="AUD"/>
    <x v="817"/>
    <x v="817"/>
    <b v="0"/>
    <b v="1"/>
    <s v="theater/plays"/>
    <x v="3"/>
    <x v="3"/>
  </r>
  <r>
    <n v="920"/>
    <x v="899"/>
    <s v="Versatile directional project"/>
    <n v="5300"/>
    <n v="9676"/>
    <n v="182.56603773584905"/>
    <x v="1"/>
    <n v="2.6353865233567588"/>
    <n v="255"/>
    <x v="1"/>
    <s v="USD"/>
    <x v="818"/>
    <x v="818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.1404958677685952"/>
    <n v="38"/>
    <x v="1"/>
    <s v="USD"/>
    <x v="819"/>
    <x v="819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.5"/>
    <n v="2261"/>
    <x v="1"/>
    <s v="USD"/>
    <x v="609"/>
    <x v="320"/>
    <b v="0"/>
    <b v="1"/>
    <s v="music/world music"/>
    <x v="1"/>
    <x v="21"/>
  </r>
  <r>
    <n v="923"/>
    <x v="902"/>
    <s v="Sharable discrete definition"/>
    <n v="1700"/>
    <n v="4044"/>
    <n v="237.88235294117646"/>
    <x v="1"/>
    <n v="0.98911968348170121"/>
    <n v="40"/>
    <x v="1"/>
    <s v="USD"/>
    <x v="547"/>
    <x v="82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1.1903771347741976"/>
    <n v="2289"/>
    <x v="6"/>
    <s v="EUR"/>
    <x v="820"/>
    <x v="821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0.96697411484677176"/>
    <n v="65"/>
    <x v="1"/>
    <s v="USD"/>
    <x v="821"/>
    <x v="822"/>
    <b v="0"/>
    <b v="0"/>
    <s v="theater/plays"/>
    <x v="3"/>
    <x v="3"/>
  </r>
  <r>
    <n v="926"/>
    <x v="905"/>
    <s v="Synchronized cohesive encoding"/>
    <n v="8700"/>
    <n v="1577"/>
    <n v="18.126436781609197"/>
    <x v="0"/>
    <n v="0.95117311350665823"/>
    <n v="15"/>
    <x v="1"/>
    <s v="USD"/>
    <x v="151"/>
    <x v="823"/>
    <b v="0"/>
    <b v="0"/>
    <s v="food/food trucks"/>
    <x v="0"/>
    <x v="0"/>
  </r>
  <r>
    <n v="927"/>
    <x v="906"/>
    <s v="Synergistic dynamic utilization"/>
    <n v="7200"/>
    <n v="3301"/>
    <n v="45.847222222222221"/>
    <x v="0"/>
    <n v="1.1208724628900333"/>
    <n v="37"/>
    <x v="1"/>
    <s v="USD"/>
    <x v="822"/>
    <x v="824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1.9232531850539243"/>
    <n v="3777"/>
    <x v="6"/>
    <s v="EUR"/>
    <x v="823"/>
    <x v="497"/>
    <b v="0"/>
    <b v="0"/>
    <s v="technology/web"/>
    <x v="2"/>
    <x v="2"/>
  </r>
  <r>
    <n v="929"/>
    <x v="908"/>
    <s v="Polarized tertiary function"/>
    <n v="5500"/>
    <n v="11952"/>
    <n v="217.30909090909088"/>
    <x v="1"/>
    <n v="1.5394912985274432"/>
    <n v="184"/>
    <x v="4"/>
    <s v="GBP"/>
    <x v="824"/>
    <x v="825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2.1628498727735366"/>
    <n v="85"/>
    <x v="1"/>
    <s v="USD"/>
    <x v="825"/>
    <x v="826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.9549659626461862"/>
    <n v="112"/>
    <x v="1"/>
    <s v="USD"/>
    <x v="826"/>
    <x v="827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2.9490067581404875"/>
    <n v="144"/>
    <x v="1"/>
    <s v="USD"/>
    <x v="827"/>
    <x v="828"/>
    <b v="0"/>
    <b v="0"/>
    <s v="music/rock"/>
    <x v="1"/>
    <x v="1"/>
  </r>
  <r>
    <n v="933"/>
    <x v="912"/>
    <s v="Implemented tangible support"/>
    <n v="73000"/>
    <n v="175015"/>
    <n v="239.74657534246577"/>
    <x v="1"/>
    <n v="1.086763991657858"/>
    <n v="1902"/>
    <x v="1"/>
    <s v="USD"/>
    <x v="828"/>
    <x v="829"/>
    <b v="0"/>
    <b v="0"/>
    <s v="theater/plays"/>
    <x v="3"/>
    <x v="3"/>
  </r>
  <r>
    <n v="934"/>
    <x v="913"/>
    <s v="Reactive radical framework"/>
    <n v="6200"/>
    <n v="11280"/>
    <n v="181.93548387096774"/>
    <x v="1"/>
    <n v="0.93085106382978722"/>
    <n v="105"/>
    <x v="1"/>
    <s v="USD"/>
    <x v="829"/>
    <x v="83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.3184178985217738"/>
    <n v="132"/>
    <x v="1"/>
    <s v="USD"/>
    <x v="830"/>
    <x v="94"/>
    <b v="0"/>
    <b v="0"/>
    <s v="theater/plays"/>
    <x v="3"/>
    <x v="3"/>
  </r>
  <r>
    <n v="936"/>
    <x v="591"/>
    <s v="Enhanced composite contingency"/>
    <n v="103200"/>
    <n v="1690"/>
    <n v="1.6375968992248062"/>
    <x v="0"/>
    <n v="1.2426035502958579"/>
    <n v="21"/>
    <x v="1"/>
    <s v="USD"/>
    <x v="831"/>
    <x v="831"/>
    <b v="1"/>
    <b v="0"/>
    <s v="theater/plays"/>
    <x v="3"/>
    <x v="3"/>
  </r>
  <r>
    <n v="937"/>
    <x v="915"/>
    <s v="Cloned fresh-thinking model"/>
    <n v="171000"/>
    <n v="84891"/>
    <n v="49.64385964912281"/>
    <x v="3"/>
    <n v="1.1497096276401502"/>
    <n v="976"/>
    <x v="1"/>
    <s v="USD"/>
    <x v="832"/>
    <x v="832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0.95115426533240854"/>
    <n v="96"/>
    <x v="1"/>
    <s v="USD"/>
    <x v="833"/>
    <x v="833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1.7452461578536076"/>
    <n v="67"/>
    <x v="1"/>
    <s v="USD"/>
    <x v="834"/>
    <x v="834"/>
    <b v="0"/>
    <b v="1"/>
    <s v="games/video games"/>
    <x v="6"/>
    <x v="11"/>
  </r>
  <r>
    <n v="940"/>
    <x v="918"/>
    <s v="Upgradable analyzing core"/>
    <n v="9900"/>
    <n v="6161"/>
    <n v="62.232323232323225"/>
    <x v="2"/>
    <n v="1.0712546664502516"/>
    <n v="66"/>
    <x v="0"/>
    <s v="CAD"/>
    <x v="835"/>
    <x v="835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1.3891362422083704"/>
    <n v="78"/>
    <x v="1"/>
    <s v="USD"/>
    <x v="836"/>
    <x v="836"/>
    <b v="1"/>
    <b v="0"/>
    <s v="theater/plays"/>
    <x v="3"/>
    <x v="3"/>
  </r>
  <r>
    <n v="942"/>
    <x v="916"/>
    <s v="Horizontal optimizing model"/>
    <n v="9600"/>
    <n v="6205"/>
    <n v="64.635416666666671"/>
    <x v="0"/>
    <n v="1.0797743755036262"/>
    <n v="67"/>
    <x v="2"/>
    <s v="AUD"/>
    <x v="837"/>
    <x v="611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0.95246052301779605"/>
    <n v="114"/>
    <x v="1"/>
    <s v="USD"/>
    <x v="219"/>
    <x v="837"/>
    <b v="0"/>
    <b v="0"/>
    <s v="food/food trucks"/>
    <x v="0"/>
    <x v="0"/>
  </r>
  <r>
    <n v="944"/>
    <x v="921"/>
    <s v="Streamlined 5thgeneration intranet"/>
    <n v="10000"/>
    <n v="8142"/>
    <n v="81.42"/>
    <x v="0"/>
    <n v="3.2301645787275852"/>
    <n v="263"/>
    <x v="2"/>
    <s v="AUD"/>
    <x v="365"/>
    <x v="334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3.0301944270226682"/>
    <n v="1691"/>
    <x v="1"/>
    <s v="USD"/>
    <x v="838"/>
    <x v="838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.1878199238745242"/>
    <n v="181"/>
    <x v="1"/>
    <s v="USD"/>
    <x v="839"/>
    <x v="839"/>
    <b v="0"/>
    <b v="0"/>
    <s v="theater/plays"/>
    <x v="3"/>
    <x v="3"/>
  </r>
  <r>
    <n v="947"/>
    <x v="924"/>
    <s v="Upgradable clear-thinking hardware"/>
    <n v="3600"/>
    <n v="961"/>
    <n v="26.694444444444443"/>
    <x v="0"/>
    <n v="1.3527575442247659"/>
    <n v="13"/>
    <x v="1"/>
    <s v="USD"/>
    <x v="840"/>
    <x v="216"/>
    <b v="0"/>
    <b v="0"/>
    <s v="theater/plays"/>
    <x v="3"/>
    <x v="3"/>
  </r>
  <r>
    <n v="948"/>
    <x v="925"/>
    <s v="Integrated holistic paradigm"/>
    <n v="9400"/>
    <n v="5918"/>
    <n v="62.957446808510639"/>
    <x v="3"/>
    <n v="2.7036160865157148"/>
    <n v="160"/>
    <x v="1"/>
    <s v="USD"/>
    <x v="841"/>
    <x v="84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.1323529411764706"/>
    <n v="203"/>
    <x v="1"/>
    <s v="USD"/>
    <x v="842"/>
    <x v="133"/>
    <b v="0"/>
    <b v="0"/>
    <s v="technology/web"/>
    <x v="2"/>
    <x v="2"/>
  </r>
  <r>
    <n v="950"/>
    <x v="927"/>
    <s v="Persistent content-based methodology"/>
    <n v="100"/>
    <n v="5"/>
    <n v="5"/>
    <x v="0"/>
    <n v="20"/>
    <n v="1"/>
    <x v="1"/>
    <s v="USD"/>
    <x v="843"/>
    <x v="354"/>
    <b v="0"/>
    <b v="1"/>
    <s v="theater/plays"/>
    <x v="3"/>
    <x v="3"/>
  </r>
  <r>
    <n v="951"/>
    <x v="928"/>
    <s v="Re-engineered 24hour matrix"/>
    <n v="14500"/>
    <n v="159056"/>
    <n v="1096.9379310344827"/>
    <x v="1"/>
    <n v="0.9801579317976058"/>
    <n v="1559"/>
    <x v="1"/>
    <s v="USD"/>
    <x v="844"/>
    <x v="721"/>
    <b v="0"/>
    <b v="1"/>
    <s v="music/rock"/>
    <x v="1"/>
    <x v="1"/>
  </r>
  <r>
    <n v="952"/>
    <x v="929"/>
    <s v="Virtual multi-tasking core"/>
    <n v="145500"/>
    <n v="101987"/>
    <n v="70.094158075601371"/>
    <x v="3"/>
    <n v="2.2218518046417683"/>
    <n v="2266"/>
    <x v="1"/>
    <s v="USD"/>
    <x v="845"/>
    <x v="841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1.0606060606060608"/>
    <n v="21"/>
    <x v="1"/>
    <s v="USD"/>
    <x v="846"/>
    <x v="842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0.98987108655616951"/>
    <n v="1548"/>
    <x v="2"/>
    <s v="AUD"/>
    <x v="110"/>
    <x v="843"/>
    <b v="0"/>
    <b v="0"/>
    <s v="technology/web"/>
    <x v="2"/>
    <x v="2"/>
  </r>
  <r>
    <n v="955"/>
    <x v="932"/>
    <s v="Function-based next generation emulation"/>
    <n v="700"/>
    <n v="7763"/>
    <n v="1109"/>
    <x v="1"/>
    <n v="1.0305294344969729"/>
    <n v="80"/>
    <x v="1"/>
    <s v="USD"/>
    <x v="847"/>
    <x v="844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2.3250602274637235"/>
    <n v="830"/>
    <x v="1"/>
    <s v="USD"/>
    <x v="848"/>
    <x v="845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.0535628116454883"/>
    <n v="131"/>
    <x v="1"/>
    <s v="USD"/>
    <x v="849"/>
    <x v="846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.3859670832817721"/>
    <n v="112"/>
    <x v="1"/>
    <s v="USD"/>
    <x v="780"/>
    <x v="847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.9604886140853566"/>
    <n v="130"/>
    <x v="1"/>
    <s v="USD"/>
    <x v="140"/>
    <x v="688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1.1757161179991449"/>
    <n v="55"/>
    <x v="1"/>
    <s v="USD"/>
    <x v="850"/>
    <x v="848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2.2794117647058822"/>
    <n v="155"/>
    <x v="1"/>
    <s v="USD"/>
    <x v="851"/>
    <x v="248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.4960120108848645"/>
    <n v="266"/>
    <x v="1"/>
    <s v="USD"/>
    <x v="852"/>
    <x v="849"/>
    <b v="0"/>
    <b v="0"/>
    <s v="food/food trucks"/>
    <x v="0"/>
    <x v="0"/>
  </r>
  <r>
    <n v="963"/>
    <x v="940"/>
    <s v="Ergonomic methodical hub"/>
    <n v="5900"/>
    <n v="4997"/>
    <n v="84.694915254237287"/>
    <x v="0"/>
    <n v="2.2813688212927756"/>
    <n v="114"/>
    <x v="6"/>
    <s v="EUR"/>
    <x v="853"/>
    <x v="85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.1774536615010636"/>
    <n v="155"/>
    <x v="1"/>
    <s v="USD"/>
    <x v="854"/>
    <x v="851"/>
    <b v="0"/>
    <b v="0"/>
    <s v="theater/plays"/>
    <x v="3"/>
    <x v="3"/>
  </r>
  <r>
    <n v="965"/>
    <x v="942"/>
    <s v="Phased clear-thinking policy"/>
    <n v="2200"/>
    <n v="8501"/>
    <n v="386.40909090909093"/>
    <x v="1"/>
    <n v="2.4350076461592756"/>
    <n v="207"/>
    <x v="4"/>
    <s v="GBP"/>
    <x v="67"/>
    <x v="852"/>
    <b v="0"/>
    <b v="0"/>
    <s v="music/rock"/>
    <x v="1"/>
    <x v="1"/>
  </r>
  <r>
    <n v="966"/>
    <x v="411"/>
    <s v="Seamless solution-oriented capacity"/>
    <n v="1700"/>
    <n v="13468"/>
    <n v="792.23529411764707"/>
    <x v="1"/>
    <n v="1.8191268191268193"/>
    <n v="245"/>
    <x v="1"/>
    <s v="USD"/>
    <x v="855"/>
    <x v="853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.298519044395648"/>
    <n v="1573"/>
    <x v="1"/>
    <s v="USD"/>
    <x v="107"/>
    <x v="104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.4044597757792288"/>
    <n v="114"/>
    <x v="1"/>
    <s v="USD"/>
    <x v="344"/>
    <x v="854"/>
    <b v="0"/>
    <b v="0"/>
    <s v="food/food trucks"/>
    <x v="0"/>
    <x v="0"/>
  </r>
  <r>
    <n v="969"/>
    <x v="945"/>
    <s v="Multi-lateral radical solution"/>
    <n v="7900"/>
    <n v="8550"/>
    <n v="108.22784810126582"/>
    <x v="1"/>
    <n v="1.0877192982456141"/>
    <n v="93"/>
    <x v="1"/>
    <s v="USD"/>
    <x v="856"/>
    <x v="855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1.0301947657781092"/>
    <n v="594"/>
    <x v="1"/>
    <s v="USD"/>
    <x v="857"/>
    <x v="856"/>
    <b v="0"/>
    <b v="0"/>
    <s v="theater/plays"/>
    <x v="3"/>
    <x v="3"/>
  </r>
  <r>
    <n v="971"/>
    <x v="947"/>
    <s v="Versatile neutral workforce"/>
    <n v="5100"/>
    <n v="1414"/>
    <n v="27.725490196078432"/>
    <x v="0"/>
    <n v="1.6973125884016973"/>
    <n v="24"/>
    <x v="1"/>
    <s v="USD"/>
    <x v="858"/>
    <x v="857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.7236782740658712"/>
    <n v="1681"/>
    <x v="1"/>
    <s v="USD"/>
    <x v="859"/>
    <x v="858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0.96271393643031777"/>
    <n v="252"/>
    <x v="1"/>
    <s v="USD"/>
    <x v="860"/>
    <x v="859"/>
    <b v="0"/>
    <b v="1"/>
    <s v="theater/plays"/>
    <x v="3"/>
    <x v="3"/>
  </r>
  <r>
    <n v="974"/>
    <x v="950"/>
    <s v="Multi-channeled reciprocal interface"/>
    <n v="800"/>
    <n v="2991"/>
    <n v="373.875"/>
    <x v="1"/>
    <n v="1.0698762955533265"/>
    <n v="32"/>
    <x v="1"/>
    <s v="USD"/>
    <x v="170"/>
    <x v="86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.6136743963662443"/>
    <n v="135"/>
    <x v="1"/>
    <s v="USD"/>
    <x v="861"/>
    <x v="264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.0864504112990843"/>
    <n v="140"/>
    <x v="1"/>
    <s v="USD"/>
    <x v="862"/>
    <x v="65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1.2941858219045779"/>
    <n v="67"/>
    <x v="1"/>
    <s v="USD"/>
    <x v="863"/>
    <x v="861"/>
    <b v="0"/>
    <b v="0"/>
    <s v="food/food trucks"/>
    <x v="0"/>
    <x v="0"/>
  </r>
  <r>
    <n v="978"/>
    <x v="953"/>
    <s v="Fundamental user-facing productivity"/>
    <n v="1000"/>
    <n v="8641"/>
    <n v="864.1"/>
    <x v="1"/>
    <n v="1.0646915866219189"/>
    <n v="92"/>
    <x v="1"/>
    <s v="USD"/>
    <x v="864"/>
    <x v="862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.1768934650526415"/>
    <n v="1015"/>
    <x v="4"/>
    <s v="GBP"/>
    <x v="527"/>
    <x v="454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0.94366018059264911"/>
    <n v="742"/>
    <x v="1"/>
    <s v="USD"/>
    <x v="865"/>
    <x v="863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2.7049660832426095"/>
    <n v="323"/>
    <x v="1"/>
    <s v="USD"/>
    <x v="866"/>
    <x v="864"/>
    <b v="0"/>
    <b v="0"/>
    <s v="technology/web"/>
    <x v="2"/>
    <x v="2"/>
  </r>
  <r>
    <n v="982"/>
    <x v="957"/>
    <s v="Multi-layered optimal application"/>
    <n v="7200"/>
    <n v="6115"/>
    <n v="84.930555555555557"/>
    <x v="0"/>
    <n v="1.2264922322158627"/>
    <n v="75"/>
    <x v="1"/>
    <s v="USD"/>
    <x v="867"/>
    <x v="865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1.2345810067726801"/>
    <n v="2326"/>
    <x v="1"/>
    <s v="USD"/>
    <x v="868"/>
    <x v="866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.8446014127144297"/>
    <n v="381"/>
    <x v="1"/>
    <s v="USD"/>
    <x v="105"/>
    <x v="867"/>
    <b v="0"/>
    <b v="0"/>
    <s v="theater/plays"/>
    <x v="3"/>
    <x v="3"/>
  </r>
  <r>
    <n v="985"/>
    <x v="960"/>
    <s v="Enhanced optimal ability"/>
    <n v="170600"/>
    <n v="114523"/>
    <n v="67.129542790152414"/>
    <x v="0"/>
    <n v="3.8463889349737608"/>
    <n v="4405"/>
    <x v="1"/>
    <s v="USD"/>
    <x v="481"/>
    <x v="868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2.9262086513994912"/>
    <n v="92"/>
    <x v="1"/>
    <s v="USD"/>
    <x v="253"/>
    <x v="296"/>
    <b v="0"/>
    <b v="0"/>
    <s v="music/rock"/>
    <x v="1"/>
    <x v="1"/>
  </r>
  <r>
    <n v="987"/>
    <x v="962"/>
    <s v="Ameliorated foreground focus group"/>
    <n v="6200"/>
    <n v="13441"/>
    <n v="216.79032258064518"/>
    <x v="1"/>
    <n v="3.5711628599062575"/>
    <n v="480"/>
    <x v="1"/>
    <s v="USD"/>
    <x v="869"/>
    <x v="869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1.3063890589916309"/>
    <n v="64"/>
    <x v="1"/>
    <s v="USD"/>
    <x v="864"/>
    <x v="274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1.884904086738949"/>
    <n v="226"/>
    <x v="1"/>
    <s v="USD"/>
    <x v="843"/>
    <x v="354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0.93580932884924695"/>
    <n v="64"/>
    <x v="1"/>
    <s v="USD"/>
    <x v="289"/>
    <x v="87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.1729330087458298"/>
    <n v="241"/>
    <x v="1"/>
    <s v="USD"/>
    <x v="870"/>
    <x v="871"/>
    <b v="0"/>
    <b v="1"/>
    <s v="music/rock"/>
    <x v="1"/>
    <x v="1"/>
  </r>
  <r>
    <n v="992"/>
    <x v="966"/>
    <s v="Networked global migration"/>
    <n v="3100"/>
    <n v="13223"/>
    <n v="426.54838709677421"/>
    <x v="1"/>
    <n v="0.99826060651894422"/>
    <n v="132"/>
    <x v="1"/>
    <s v="USD"/>
    <x v="871"/>
    <x v="98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0.98580441640378547"/>
    <n v="75"/>
    <x v="6"/>
    <s v="EUR"/>
    <x v="872"/>
    <x v="872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1.1367164823889946"/>
    <n v="842"/>
    <x v="1"/>
    <s v="USD"/>
    <x v="873"/>
    <x v="873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1.3334116541353385"/>
    <n v="2043"/>
    <x v="1"/>
    <s v="USD"/>
    <x v="874"/>
    <x v="526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2.3265475695886995"/>
    <n v="112"/>
    <x v="1"/>
    <s v="USD"/>
    <x v="875"/>
    <x v="874"/>
    <b v="0"/>
    <b v="0"/>
    <s v="theater/plays"/>
    <x v="3"/>
    <x v="3"/>
  </r>
  <r>
    <n v="997"/>
    <x v="971"/>
    <s v="Right-sized full-range throughput"/>
    <n v="7600"/>
    <n v="4603"/>
    <n v="60.565789473684205"/>
    <x v="3"/>
    <n v="3.0197697154029979"/>
    <n v="139"/>
    <x v="6"/>
    <s v="EUR"/>
    <x v="876"/>
    <x v="875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0.98881632868889291"/>
    <n v="374"/>
    <x v="1"/>
    <s v="USD"/>
    <x v="877"/>
    <x v="876"/>
    <b v="0"/>
    <b v="1"/>
    <s v="music/indie rock"/>
    <x v="1"/>
    <x v="7"/>
  </r>
  <r>
    <n v="999"/>
    <x v="973"/>
    <s v="Expanded eco-centric policy"/>
    <n v="111100"/>
    <n v="62819"/>
    <n v="56.542754275427541"/>
    <x v="3"/>
    <n v="1.7860838281411675"/>
    <n v="1122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.0851648351648351"/>
    <n v="158"/>
    <x v="1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0.99983862253811662"/>
    <n v="1425"/>
    <x v="2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0.96891400888171175"/>
    <n v="24"/>
    <x v="1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1.0066476733143399"/>
    <n v="53"/>
    <x v="1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.3186813186813187"/>
    <n v="174"/>
    <x v="3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.6513761467889909"/>
    <n v="18"/>
    <x v="4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1.5399226646767521"/>
    <n v="227"/>
    <x v="3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3.2261004283240684"/>
    <n v="708"/>
    <x v="3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1.3715710723192018"/>
    <n v="44"/>
    <x v="1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1.5898251192368837"/>
    <n v="220"/>
    <x v="1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0.89108910891089099"/>
    <n v="27"/>
    <x v="1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0.9770829632261504"/>
    <n v="55"/>
    <x v="1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0.95191840699368613"/>
    <n v="98"/>
    <x v="1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1.0621913006532475"/>
    <n v="200"/>
    <x v="1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1.1766543447701359"/>
    <n v="452"/>
    <x v="1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0.90571506204148167"/>
    <n v="100"/>
    <x v="1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0.92624865586414029"/>
    <n v="1249"/>
    <x v="1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2.2171128264082771"/>
    <n v="135"/>
    <x v="1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2.2221489565131383"/>
    <n v="674"/>
    <x v="1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0.94365130867402125"/>
    <n v="1396"/>
    <x v="1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1.4481094127111827"/>
    <n v="558"/>
    <x v="1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1.1758488571806052"/>
    <n v="890"/>
    <x v="1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0.95034131976977654"/>
    <n v="142"/>
    <x v="4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.5638566235360694"/>
    <n v="2673"/>
    <x v="1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.3692876344086022"/>
    <n v="163"/>
    <x v="1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2.8563708650171766"/>
    <n v="1480"/>
    <x v="1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0.93808630393996251"/>
    <n v="15"/>
    <x v="1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1.6129618193046826"/>
    <n v="2220"/>
    <x v="1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.0638227403702845"/>
    <n v="1606"/>
    <x v="5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0.89242476651677627"/>
    <n v="129"/>
    <x v="1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.0829493087557607"/>
    <n v="226"/>
    <x v="4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.6312787992152926"/>
    <n v="2307"/>
    <x v="6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2.8571277930678138"/>
    <n v="5419"/>
    <x v="1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.1764705882352942"/>
    <n v="165"/>
    <x v="1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.041732934665055"/>
    <n v="1965"/>
    <x v="3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.4532243415077202"/>
    <n v="16"/>
    <x v="1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0.94364582414675025"/>
    <n v="107"/>
    <x v="1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.3287059990084285"/>
    <n v="134"/>
    <x v="1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1.7505470459518599"/>
    <n v="88"/>
    <x v="3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.3308240354886409"/>
    <n v="198"/>
    <x v="1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0.93089567259308958"/>
    <n v="111"/>
    <x v="6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.7781253910649482"/>
    <n v="222"/>
    <x v="1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3.7038582850873794"/>
    <n v="6212"/>
    <x v="1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0.9297030642254055"/>
    <n v="98"/>
    <x v="3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1.0596026490066226"/>
    <n v="48"/>
    <x v="1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2.1662349894042854"/>
    <n v="92"/>
    <x v="1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2.0900547061298917"/>
    <n v="149"/>
    <x v="1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1.8865142555602117"/>
    <n v="2431"/>
    <x v="1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2.2192924631949023"/>
    <n v="303"/>
    <x v="1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50"/>
    <n v="1"/>
    <x v="6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.0100314645111985"/>
    <n v="1467"/>
    <x v="4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3.0500203334688898"/>
    <n v="75"/>
    <x v="1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1.6914859177727419"/>
    <n v="209"/>
    <x v="1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2.2255192878338281"/>
    <n v="120"/>
    <x v="1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.1152732845223907"/>
    <n v="131"/>
    <x v="1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.4269555381536587"/>
    <n v="164"/>
    <x v="1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3.2196059586737142"/>
    <n v="201"/>
    <x v="1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3.4409654272667969"/>
    <n v="211"/>
    <x v="1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3.3238119968839261"/>
    <n v="128"/>
    <x v="1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.1764965403648611"/>
    <n v="1600"/>
    <x v="0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1.2194857916102841"/>
    <n v="2253"/>
    <x v="0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1.7229449211181844"/>
    <n v="249"/>
    <x v="1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0.89766606822262118"/>
    <n v="5"/>
    <x v="1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1.3899049012435991"/>
    <n v="38"/>
    <x v="1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1.638320027768136"/>
    <n v="236"/>
    <x v="1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0.91813312930374913"/>
    <n v="12"/>
    <x v="1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3.44807111593662"/>
    <n v="4065"/>
    <x v="4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1.695616211745244"/>
    <n v="246"/>
    <x v="6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0.89426617569700151"/>
    <n v="17"/>
    <x v="1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1.5626085144801725"/>
    <n v="2475"/>
    <x v="6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1.1721159777914869"/>
    <n v="76"/>
    <x v="1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1.3426156141223273"/>
    <n v="54"/>
    <x v="1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0.95104290500378252"/>
    <n v="88"/>
    <x v="1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1.7797319932998323"/>
    <n v="85"/>
    <x v="4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.1639052444201012"/>
    <n v="170"/>
    <x v="1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.7542945839800821"/>
    <n v="1684"/>
    <x v="1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1.2556053811659191"/>
    <n v="56"/>
    <x v="1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2.4379432624113475"/>
    <n v="330"/>
    <x v="1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2.0831261807696131"/>
    <n v="838"/>
    <x v="1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.8111808328579577"/>
    <n v="127"/>
    <x v="1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1.085664474205563"/>
    <n v="411"/>
    <x v="1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.2021638950110198"/>
    <n v="180"/>
    <x v="4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2.5002500250024999"/>
    <n v="1000"/>
    <x v="1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0.89981714945626023"/>
    <n v="374"/>
    <x v="1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1.104199066874028"/>
    <n v="71"/>
    <x v="2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1.6364369205965335"/>
    <n v="203"/>
    <x v="1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.2044863459037711"/>
    <n v="1482"/>
    <x v="2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0.90284435922019812"/>
    <n v="113"/>
    <x v="1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1.1178388448998604"/>
    <n v="96"/>
    <x v="1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.7286366601435095"/>
    <n v="106"/>
    <x v="1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0.90911525278491867"/>
    <n v="679"/>
    <x v="6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0.9618541767262192"/>
    <n v="498"/>
    <x v="5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0.92596809205033626"/>
    <n v="610"/>
    <x v="1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2.0438287725672759"/>
    <n v="180"/>
    <x v="4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.6548672566371683"/>
    <n v="27"/>
    <x v="1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1.5384818464422194"/>
    <n v="2331"/>
    <x v="1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0.93799286129326798"/>
    <n v="113"/>
    <x v="1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3.7024672999301997"/>
    <n v="1220"/>
    <x v="2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.0969165942077455"/>
    <n v="164"/>
    <x v="1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00"/>
    <n v="1"/>
    <x v="1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.7839660611334711"/>
    <n v="164"/>
    <x v="1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.2239493379389748"/>
    <n v="336"/>
    <x v="1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1.5034538805363673"/>
    <n v="37"/>
    <x v="6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.1235296530948349"/>
    <n v="1917"/>
    <x v="1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0.96652762234204914"/>
    <n v="95"/>
    <x v="1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.0495501927745252"/>
    <n v="147"/>
    <x v="1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1.3176037996016547"/>
    <n v="86"/>
    <x v="1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0.92955538134169546"/>
    <n v="83"/>
    <x v="1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1.948684637869438"/>
    <n v="60"/>
    <x v="1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1.3892148120336039"/>
    <n v="296"/>
    <x v="1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0.91781733262732001"/>
    <n v="676"/>
    <x v="1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2.8571428571428572"/>
    <n v="361"/>
    <x v="2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.0533086757256573"/>
    <n v="131"/>
    <x v="1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0.9119861030689056"/>
    <n v="126"/>
    <x v="1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2.2726334759461282"/>
    <n v="3304"/>
    <x v="6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1.1521464646464645"/>
    <n v="73"/>
    <x v="1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3.226563416637334"/>
    <n v="275"/>
    <x v="1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1.0549519760667612"/>
    <n v="67"/>
    <x v="1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.4328247115742463"/>
    <n v="154"/>
    <x v="1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.5872167592988458"/>
    <n v="1782"/>
    <x v="1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0.9088072785096768"/>
    <n v="903"/>
    <x v="1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.8464595991141901"/>
    <n v="3387"/>
    <x v="1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2.0004835005439379"/>
    <n v="662"/>
    <x v="0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0.98305793766994343"/>
    <n v="94"/>
    <x v="6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2.1238938053097343"/>
    <n v="180"/>
    <x v="1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1.1117974058060531"/>
    <n v="774"/>
    <x v="1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1.2663237039968342"/>
    <n v="672"/>
    <x v="0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1.2489435627758476"/>
    <n v="532"/>
    <x v="1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1.1564339781328847"/>
    <n v="55"/>
    <x v="2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3.5711892797319935"/>
    <n v="533"/>
    <x v="3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1.4706590575260661"/>
    <n v="2443"/>
    <x v="4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2.3213354199269691"/>
    <n v="89"/>
    <x v="1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.1369324276010011"/>
    <n v="159"/>
    <x v="1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1.0527730490099454"/>
    <n v="940"/>
    <x v="5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2.1319241982507289"/>
    <n v="117"/>
    <x v="1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2.1315692760014699"/>
    <n v="58"/>
    <x v="1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1.0611205432937181"/>
    <n v="50"/>
    <x v="1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.2478298611111112"/>
    <n v="115"/>
    <x v="1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1.6938584640964358"/>
    <n v="326"/>
    <x v="1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.5153984031285646"/>
    <n v="186"/>
    <x v="1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.6395450300812884"/>
    <n v="1071"/>
    <x v="1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.0172143974960877"/>
    <n v="117"/>
    <x v="1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0.95602294455066927"/>
    <n v="70"/>
    <x v="1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.1618900077459333"/>
    <n v="135"/>
    <x v="1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1.298877012582871"/>
    <n v="768"/>
    <x v="5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3.3596837944664033"/>
    <n v="51"/>
    <x v="1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2.1313055585305776"/>
    <n v="199"/>
    <x v="1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0.95068858285206581"/>
    <n v="107"/>
    <x v="1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.4304577464788732"/>
    <n v="195"/>
    <x v="1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00"/>
    <n v="1"/>
    <x v="1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.6663448322864249"/>
    <n v="1467"/>
    <x v="1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1.9228469069845593"/>
    <n v="3376"/>
    <x v="1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3.2257881348232944"/>
    <n v="5681"/>
    <x v="1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.0521609538002981"/>
    <n v="1059"/>
    <x v="1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.3163407051352722"/>
    <n v="1194"/>
    <x v="1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1.4081890465928513"/>
    <n v="379"/>
    <x v="2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1.3562386980108498"/>
    <n v="30"/>
    <x v="2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0.88362068965517249"/>
    <n v="41"/>
    <x v="1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0.95229628390038801"/>
    <n v="1821"/>
    <x v="1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.262995764343473"/>
    <n v="164"/>
    <x v="1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1.7441860465116279"/>
    <n v="75"/>
    <x v="1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.7188526384935405"/>
    <n v="157"/>
    <x v="5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.7752707581227436"/>
    <n v="246"/>
    <x v="1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0.92600577095287051"/>
    <n v="1396"/>
    <x v="1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.2724181394463137"/>
    <n v="2506"/>
    <x v="1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1.8156112806012352"/>
    <n v="244"/>
    <x v="1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.3513513513513513"/>
    <n v="146"/>
    <x v="2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2.3811304759767622"/>
    <n v="955"/>
    <x v="3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.282245903796136"/>
    <n v="1267"/>
    <x v="1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1.2120115774240232"/>
    <n v="67"/>
    <x v="1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0.95969289827255266"/>
    <n v="5"/>
    <x v="1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3.9215686274509802"/>
    <n v="26"/>
    <x v="1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0.99026231484124727"/>
    <n v="1561"/>
    <x v="1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0.89418777943368111"/>
    <n v="48"/>
    <x v="1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2.3810025495691018"/>
    <n v="1130"/>
    <x v="1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0.90866837090402053"/>
    <n v="782"/>
    <x v="1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1.694999164567772"/>
    <n v="2739"/>
    <x v="1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3.0316154179298396"/>
    <n v="210"/>
    <x v="1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2.2219430222696861"/>
    <n v="3537"/>
    <x v="0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1.219780474249722"/>
    <n v="2107"/>
    <x v="2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2.5587958607714016"/>
    <n v="136"/>
    <x v="1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1.6950191570881228"/>
    <n v="3318"/>
    <x v="3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2.4397163120567376"/>
    <n v="86"/>
    <x v="0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.2227488151658767"/>
    <n v="340"/>
    <x v="1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2.6462395543175488"/>
    <n v="19"/>
    <x v="1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3.1243388109175543"/>
    <n v="886"/>
    <x v="1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.0420279801133079"/>
    <n v="1442"/>
    <x v="0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1.3333333333333335"/>
    <n v="35"/>
    <x v="6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0.97991289663141057"/>
    <n v="441"/>
    <x v="1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0.94562647754137119"/>
    <n v="24"/>
    <x v="1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2.697616060225847"/>
    <n v="86"/>
    <x v="6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.8531172948221202"/>
    <n v="243"/>
    <x v="1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2.1580345285524571"/>
    <n v="65"/>
    <x v="1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.445617255621845"/>
    <n v="126"/>
    <x v="1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0.9167730986580821"/>
    <n v="524"/>
    <x v="1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.9312475859405174"/>
    <n v="100"/>
    <x v="3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.2193626699689795"/>
    <n v="1989"/>
    <x v="1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2.7809965237543453"/>
    <n v="168"/>
    <x v="1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.3429752066115703"/>
    <n v="13"/>
    <x v="1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50"/>
    <n v="1"/>
    <x v="0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.0975183502271935"/>
    <n v="157"/>
    <x v="1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1.2532477456824087"/>
    <n v="82"/>
    <x v="1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2.3255934192634413"/>
    <n v="4498"/>
    <x v="2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1.5816528272044286"/>
    <n v="40"/>
    <x v="1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1.4250089063056643"/>
    <n v="80"/>
    <x v="1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1.6304347826086956"/>
    <n v="57"/>
    <x v="1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1.0101010101010102"/>
    <n v="43"/>
    <x v="1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1.0310883431269147"/>
    <n v="2053"/>
    <x v="1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1.9605940017470638"/>
    <n v="808"/>
    <x v="2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3.565793625749448"/>
    <n v="226"/>
    <x v="3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.6397578203834511"/>
    <n v="1625"/>
    <x v="1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.3658536585365855"/>
    <n v="168"/>
    <x v="1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2.5001603040530695"/>
    <n v="4289"/>
    <x v="1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.1519128734990227"/>
    <n v="165"/>
    <x v="1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2.3738379814077026"/>
    <n v="143"/>
    <x v="1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0.96173716756481797"/>
    <n v="1815"/>
    <x v="1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1.6128196715649876"/>
    <n v="934"/>
    <x v="1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.225282313754164"/>
    <n v="397"/>
    <x v="4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.1112154053878422"/>
    <n v="1539"/>
    <x v="1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2.5487256371814091"/>
    <n v="17"/>
    <x v="1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1.8184094133355588"/>
    <n v="2179"/>
    <x v="1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2.0836478937037595"/>
    <n v="138"/>
    <x v="1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1.1367937775498491"/>
    <n v="931"/>
    <x v="1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1.9231077935628862"/>
    <n v="3594"/>
    <x v="1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3.3333711266567647"/>
    <n v="5880"/>
    <x v="1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.0182743885807801"/>
    <n v="112"/>
    <x v="1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0.91775262527858614"/>
    <n v="943"/>
    <x v="1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1.4925734191300981"/>
    <n v="2468"/>
    <x v="1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1.5386192837066792"/>
    <n v="2551"/>
    <x v="1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.0015866719555733"/>
    <n v="101"/>
    <x v="1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1.2131088176715554"/>
    <n v="67"/>
    <x v="1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1.5799416108535118"/>
    <n v="92"/>
    <x v="1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1.0333333333333332"/>
    <n v="62"/>
    <x v="1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.8212932404351547"/>
    <n v="149"/>
    <x v="6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2.5633881303984398"/>
    <n v="92"/>
    <x v="1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1.31852879944483"/>
    <n v="57"/>
    <x v="2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2.2196734583726894"/>
    <n v="329"/>
    <x v="1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0.9567962122706648"/>
    <n v="97"/>
    <x v="3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1.311160857051487"/>
    <n v="41"/>
    <x v="1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.4489457782398232"/>
    <n v="1784"/>
    <x v="1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0.98061480588601813"/>
    <n v="1684"/>
    <x v="2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.3301332836238231"/>
    <n v="250"/>
    <x v="1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.32421875"/>
    <n v="238"/>
    <x v="1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1.3289869608826479"/>
    <n v="53"/>
    <x v="1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1.4487847809897771"/>
    <n v="214"/>
    <x v="1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1.5154618062666392"/>
    <n v="222"/>
    <x v="1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.0202644889471348"/>
    <n v="1884"/>
    <x v="1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1.6637411279859575"/>
    <n v="218"/>
    <x v="2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3.8460394419822124"/>
    <n v="6465"/>
    <x v="1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33.333333333333329"/>
    <n v="1"/>
    <x v="1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2.6302083333333335"/>
    <n v="101"/>
    <x v="1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0.94204055564426004"/>
    <n v="59"/>
    <x v="1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.2342711328482541"/>
    <n v="1335"/>
    <x v="0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1.0346854791299236"/>
    <n v="88"/>
    <x v="1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.7542771489119762"/>
    <n v="1697"/>
    <x v="1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.5641293013555788"/>
    <n v="15"/>
    <x v="4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1.1055034847392453"/>
    <n v="92"/>
    <x v="1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.3855780691299164"/>
    <n v="186"/>
    <x v="1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.2831241283124128"/>
    <n v="138"/>
    <x v="1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.6270759939607449"/>
    <n v="261"/>
    <x v="1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1.7260388548834733"/>
    <n v="454"/>
    <x v="1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2.008258258258258"/>
    <n v="107"/>
    <x v="1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.8501301599107474"/>
    <n v="199"/>
    <x v="1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3.3330309901738473"/>
    <n v="5512"/>
    <x v="1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1.4259658431437572"/>
    <n v="86"/>
    <x v="1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.7042210891480991"/>
    <n v="3182"/>
    <x v="6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1.9234243624487526"/>
    <n v="2768"/>
    <x v="2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1.7725258493353029"/>
    <n v="48"/>
    <x v="1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0.98394028500339292"/>
    <n v="87"/>
    <x v="1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3.999153618281845"/>
    <n v="1890"/>
    <x v="1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3.1233998975934463"/>
    <n v="61"/>
    <x v="1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.2191903391718002"/>
    <n v="1894"/>
    <x v="1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.6345291479820627"/>
    <n v="282"/>
    <x v="0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.9404915912031047"/>
    <n v="15"/>
    <x v="1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.2315532434441023"/>
    <n v="116"/>
    <x v="1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2.498121712997746"/>
    <n v="133"/>
    <x v="1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1.1118553248492968"/>
    <n v="83"/>
    <x v="1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1.0342084327764518"/>
    <n v="91"/>
    <x v="1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3.9982425307557121"/>
    <n v="546"/>
    <x v="1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2.7036323610346726"/>
    <n v="393"/>
    <x v="1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1.3696264413624528"/>
    <n v="2062"/>
    <x v="1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.4654032613486117"/>
    <n v="133"/>
    <x v="1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1.9116677653263019"/>
    <n v="29"/>
    <x v="3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.6190359376916472"/>
    <n v="132"/>
    <x v="1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3.9955954066383512"/>
    <n v="254"/>
    <x v="1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0.94083959707521614"/>
    <n v="184"/>
    <x v="1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.3320214939831982"/>
    <n v="176"/>
    <x v="1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2.5018261504747992"/>
    <n v="137"/>
    <x v="3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2.5011132551580819"/>
    <n v="337"/>
    <x v="0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0.98994788600335804"/>
    <n v="908"/>
    <x v="1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.3018615403333738"/>
    <n v="107"/>
    <x v="1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.394700139470014"/>
    <n v="10"/>
    <x v="1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.004694835680751"/>
    <n v="32"/>
    <x v="6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2.2766857427220701"/>
    <n v="183"/>
    <x v="1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2.7774142418822434"/>
    <n v="1910"/>
    <x v="5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1.1336515513126491"/>
    <n v="38"/>
    <x v="2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.5327929255711128"/>
    <n v="104"/>
    <x v="2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1.4294222751637879"/>
    <n v="72"/>
    <x v="1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2.5076765609007166"/>
    <n v="49"/>
    <x v="1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20"/>
    <n v="1"/>
    <x v="3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.4376136175838705"/>
    <n v="295"/>
    <x v="1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1.0109763142692085"/>
    <n v="245"/>
    <x v="1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1.1391954432182272"/>
    <n v="32"/>
    <x v="1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.2381201499694829"/>
    <n v="142"/>
    <x v="1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1.0606438732218617"/>
    <n v="85"/>
    <x v="1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1.3618677042801557"/>
    <n v="7"/>
    <x v="1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1.5158834218940491"/>
    <n v="659"/>
    <x v="3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0.91708542713567831"/>
    <n v="803"/>
    <x v="1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2.4295432458697768"/>
    <n v="75"/>
    <x v="1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.0088272383354351"/>
    <n v="16"/>
    <x v="1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0.9444270995941304"/>
    <n v="121"/>
    <x v="1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2.0409610297526521"/>
    <n v="3742"/>
    <x v="1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.5641025641025639"/>
    <n v="223"/>
    <x v="1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3.223460979156568"/>
    <n v="133"/>
    <x v="1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0.96273291925465831"/>
    <n v="31"/>
    <x v="1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.687236369317294"/>
    <n v="108"/>
    <x v="6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2.3640661938534278"/>
    <n v="30"/>
    <x v="1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.8826135105204873"/>
    <n v="17"/>
    <x v="1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1.9686250384497079"/>
    <n v="64"/>
    <x v="1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0.98863074641621362"/>
    <n v="80"/>
    <x v="1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1.5384423582800364"/>
    <n v="2468"/>
    <x v="1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2.6316727519006808"/>
    <n v="5168"/>
    <x v="1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1.2104283054003724"/>
    <n v="26"/>
    <x v="4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2.6356456043956045"/>
    <n v="307"/>
    <x v="1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1.2379175852128201"/>
    <n v="73"/>
    <x v="1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3.8484666265784728"/>
    <n v="128"/>
    <x v="1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.293413173652695"/>
    <n v="33"/>
    <x v="1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1.8516832794744587"/>
    <n v="2441"/>
    <x v="1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0.98244633794291569"/>
    <n v="211"/>
    <x v="1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2.2220439595700303"/>
    <n v="1385"/>
    <x v="4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.2975483166017894"/>
    <n v="190"/>
    <x v="1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1.1353753985892356"/>
    <n v="470"/>
    <x v="1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.1260504201680672"/>
    <n v="253"/>
    <x v="1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0.90093736340235397"/>
    <n v="1113"/>
    <x v="1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1.1493847795879735"/>
    <n v="2283"/>
    <x v="1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.562636657823387"/>
    <n v="1072"/>
    <x v="1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0.94344499586435071"/>
    <n v="1095"/>
    <x v="1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.3515458805841236"/>
    <n v="1690"/>
    <x v="1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.190192155927102"/>
    <n v="1297"/>
    <x v="0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1.1240132707928154"/>
    <n v="393"/>
    <x v="1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.2988623329923432"/>
    <n v="1257"/>
    <x v="1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1.0293748430831033"/>
    <n v="328"/>
    <x v="1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3.0290541932825059"/>
    <n v="147"/>
    <x v="1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1.0004942200364035"/>
    <n v="830"/>
    <x v="1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1.429249967615182"/>
    <n v="331"/>
    <x v="4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0.9064539521392313"/>
    <n v="25"/>
    <x v="1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.5150313317997937"/>
    <n v="191"/>
    <x v="1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2.4386828452000029"/>
    <n v="3483"/>
    <x v="1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0.96187915546384872"/>
    <n v="923"/>
    <x v="1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20"/>
    <n v="1"/>
    <x v="1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.1272098995043907"/>
    <n v="2013"/>
    <x v="1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.3776867963152504"/>
    <n v="33"/>
    <x v="0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.2344068251172433"/>
    <n v="1703"/>
    <x v="1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1.0598834128245893"/>
    <n v="80"/>
    <x v="3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3.8375725122713074"/>
    <n v="86"/>
    <x v="1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1.1658408627222383"/>
    <n v="40"/>
    <x v="6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0.96402539383964259"/>
    <n v="41"/>
    <x v="1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.0069808027923211"/>
    <n v="23"/>
    <x v="0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.5651155005021762"/>
    <n v="187"/>
    <x v="1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.127549359145132"/>
    <n v="2875"/>
    <x v="4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0.92185208464278223"/>
    <n v="88"/>
    <x v="1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.3885859687386406"/>
    <n v="191"/>
    <x v="1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.6686674669867947"/>
    <n v="139"/>
    <x v="1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.2786141472468548"/>
    <n v="186"/>
    <x v="1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0.95440988495952284"/>
    <n v="112"/>
    <x v="2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0.94764496153124411"/>
    <n v="101"/>
    <x v="1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4.0106951871657754"/>
    <n v="75"/>
    <x v="1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1.4311518688342364"/>
    <n v="206"/>
    <x v="4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.0445635216713016"/>
    <n v="154"/>
    <x v="1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3.3336127175704751"/>
    <n v="5966"/>
    <x v="1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1.6945720738260259"/>
    <n v="2176"/>
    <x v="1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.1798380340686958"/>
    <n v="169"/>
    <x v="1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1.281871800646414"/>
    <n v="2106"/>
    <x v="1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1.9979160059801568"/>
    <n v="441"/>
    <x v="1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1.6903313049357673"/>
    <n v="25"/>
    <x v="1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.0672097759674135"/>
    <n v="131"/>
    <x v="1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2.4911730090231465"/>
    <n v="127"/>
    <x v="1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1.426734185354875"/>
    <n v="355"/>
    <x v="1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1.5109890109890109"/>
    <n v="44"/>
    <x v="4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2.0958083832335328"/>
    <n v="84"/>
    <x v="1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.5899066570930351"/>
    <n v="155"/>
    <x v="1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1.1545752197139409"/>
    <n v="67"/>
    <x v="1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.3310796534967251"/>
    <n v="189"/>
    <x v="1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2.4387764954593734"/>
    <n v="4799"/>
    <x v="1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.9996834274257371"/>
    <n v="1137"/>
    <x v="1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.0313459644243583"/>
    <n v="1068"/>
    <x v="1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0.99076994976048605"/>
    <n v="424"/>
    <x v="1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.1207296336373473"/>
    <n v="145"/>
    <x v="5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.1366327255505566"/>
    <n v="1152"/>
    <x v="1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1.1168192986374805"/>
    <n v="50"/>
    <x v="1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3.4372865923059415"/>
    <n v="151"/>
    <x v="1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2.380599887484085"/>
    <n v="1608"/>
    <x v="1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2.127437616490945"/>
    <n v="3059"/>
    <x v="0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0.90545938748335564"/>
    <n v="34"/>
    <x v="1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.3814678501840225"/>
    <n v="220"/>
    <x v="1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2.0827922921103208"/>
    <n v="1604"/>
    <x v="2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3.2237449407086558"/>
    <n v="454"/>
    <x v="1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.0080314702507787"/>
    <n v="123"/>
    <x v="6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1.5146393677467123"/>
    <n v="941"/>
    <x v="1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50"/>
    <n v="1"/>
    <x v="1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.1710717397618358"/>
    <n v="299"/>
    <x v="1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1.3577732518669383"/>
    <n v="40"/>
    <x v="1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1.7859258381708327"/>
    <n v="3015"/>
    <x v="0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1.4495758840339292"/>
    <n v="2237"/>
    <x v="1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1.6398386549553285"/>
    <n v="435"/>
    <x v="1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0.90105192573655746"/>
    <n v="645"/>
    <x v="1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"/>
    <n v="484"/>
    <x v="3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.2696842278835849"/>
    <n v="154"/>
    <x v="0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1.1368702630405707"/>
    <n v="714"/>
    <x v="1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2.0005041774704697"/>
    <n v="1111"/>
    <x v="1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1.0047788261242494"/>
    <n v="82"/>
    <x v="1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0.95400825857895488"/>
    <n v="134"/>
    <x v="1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0.92579997959669458"/>
    <n v="1089"/>
    <x v="1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3.4484489194190902"/>
    <n v="5497"/>
    <x v="1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3.3301465901848313"/>
    <n v="418"/>
    <x v="1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2.4386937143050824"/>
    <n v="1439"/>
    <x v="1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.5906680805938493"/>
    <n v="15"/>
    <x v="1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2.1274331385758223"/>
    <n v="1999"/>
    <x v="0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3.7040201040799041"/>
    <n v="5203"/>
    <x v="1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1.4634905807255176"/>
    <n v="94"/>
    <x v="1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.9617622610141314"/>
    <n v="118"/>
    <x v="1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1.8510158013544018"/>
    <n v="205"/>
    <x v="1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.030337721808815"/>
    <n v="162"/>
    <x v="1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4.0213178294573648"/>
    <n v="83"/>
    <x v="1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1.1844985193768507"/>
    <n v="92"/>
    <x v="1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.1235334044409968"/>
    <n v="219"/>
    <x v="1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1.2821163548508259"/>
    <n v="2526"/>
    <x v="1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1.5881114867019579"/>
    <n v="747"/>
    <x v="1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1.2344752325467259"/>
    <n v="2138"/>
    <x v="1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1.530891197375615"/>
    <n v="84"/>
    <x v="1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0.9575226647652032"/>
    <n v="94"/>
    <x v="1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1.428795729313864"/>
    <n v="91"/>
    <x v="1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1.2044711428788686"/>
    <n v="792"/>
    <x v="1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.1074197120708749"/>
    <n v="10"/>
    <x v="0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0.9617112059285875"/>
    <n v="1713"/>
    <x v="6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1.8204415850270508"/>
    <n v="249"/>
    <x v="1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.9259705085765875"/>
    <n v="192"/>
    <x v="1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1.6658798138531057"/>
    <n v="247"/>
    <x v="1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.2725470763131814"/>
    <n v="2293"/>
    <x v="1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1.8866673897586079"/>
    <n v="3131"/>
    <x v="1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1.834862385321101"/>
    <n v="32"/>
    <x v="1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.332587829652409"/>
    <n v="143"/>
    <x v="6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2.7846534653465347"/>
    <n v="90"/>
    <x v="1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.7061620040226733"/>
    <n v="296"/>
    <x v="1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.5830151783220039"/>
    <n v="170"/>
    <x v="1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3.3339308119734721"/>
    <n v="186"/>
    <x v="1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1.1627906976744187"/>
    <n v="439"/>
    <x v="4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1.3330689229684471"/>
    <n v="605"/>
    <x v="1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0.98816500057451462"/>
    <n v="86"/>
    <x v="3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25"/>
    <n v="1"/>
    <x v="0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3.4481245405974699"/>
    <n v="6286"/>
    <x v="1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1.0180623973727421"/>
    <n v="31"/>
    <x v="1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.1494029138969721"/>
    <n v="1181"/>
    <x v="1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2.2121384004537719"/>
    <n v="39"/>
    <x v="1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2.7026047105232625"/>
    <n v="3727"/>
    <x v="1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.0528870754011468"/>
    <n v="1605"/>
    <x v="1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3.4534534534534531"/>
    <n v="46"/>
    <x v="1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1.7859248900645293"/>
    <n v="2120"/>
    <x v="1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.8505463517800493"/>
    <n v="105"/>
    <x v="1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1.2138868657441126"/>
    <n v="50"/>
    <x v="1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1.4926015758428175"/>
    <n v="2080"/>
    <x v="1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0.92666366439186609"/>
    <n v="535"/>
    <x v="1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1.4490758269369772"/>
    <n v="2105"/>
    <x v="1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.5636708061460745"/>
    <n v="2436"/>
    <x v="1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0.90610488164004976"/>
    <n v="80"/>
    <x v="1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1.0542168674698795"/>
    <n v="42"/>
    <x v="1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.726064820563765"/>
    <n v="139"/>
    <x v="0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0.98765432098765427"/>
    <n v="16"/>
    <x v="1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.5395042602633617"/>
    <n v="159"/>
    <x v="1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.7029837690737679"/>
    <n v="381"/>
    <x v="1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.9617757103852766"/>
    <n v="194"/>
    <x v="4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0.95290179311259149"/>
    <n v="575"/>
    <x v="1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.1900752217357136"/>
    <n v="106"/>
    <x v="1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0.97220320416267281"/>
    <n v="142"/>
    <x v="1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.502371916508539"/>
    <n v="211"/>
    <x v="1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.9607156612163439"/>
    <n v="1120"/>
    <x v="1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2.4495989594623886"/>
    <n v="113"/>
    <x v="1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1.694925677878022"/>
    <n v="2756"/>
    <x v="1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.4053614947197401"/>
    <n v="173"/>
    <x v="4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1.0050831792975972"/>
    <n v="87"/>
    <x v="1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0.96166471790959851"/>
    <n v="1538"/>
    <x v="1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1.3062409288824384"/>
    <n v="9"/>
    <x v="1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1.1485197777593499"/>
    <n v="554"/>
    <x v="1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2.0410018047026135"/>
    <n v="1572"/>
    <x v="4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2.3272518316333861"/>
    <n v="648"/>
    <x v="4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.9914529914529915"/>
    <n v="21"/>
    <x v="4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1.1907178820854312"/>
    <n v="2346"/>
    <x v="1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0.98602417902769435"/>
    <n v="115"/>
    <x v="1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0.91016168754684645"/>
    <n v="85"/>
    <x v="6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3.1331592689295036"/>
    <n v="144"/>
    <x v="1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1.4085806373495853"/>
    <n v="2443"/>
    <x v="1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1.2982479108027318"/>
    <n v="595"/>
    <x v="1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0.98249923242247472"/>
    <n v="64"/>
    <x v="1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1.9584916691026015"/>
    <n v="268"/>
    <x v="1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.4701447527141134"/>
    <n v="195"/>
    <x v="3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3.239352129574085"/>
    <n v="54"/>
    <x v="1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3.5831591519856674"/>
    <n v="120"/>
    <x v="1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1.2500809637929917"/>
    <n v="579"/>
    <x v="3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.6313450084451953"/>
    <n v="2072"/>
    <x v="1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.666929638120342"/>
    <n v="1796"/>
    <x v="1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2.699956452315285"/>
    <n v="186"/>
    <x v="2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1.0003697018463344"/>
    <n v="460"/>
    <x v="1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0.89543616406701321"/>
    <n v="62"/>
    <x v="6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2.7766663999359844"/>
    <n v="347"/>
    <x v="1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1.5149154451861884"/>
    <n v="2528"/>
    <x v="1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2.2700119474313025"/>
    <n v="19"/>
    <x v="1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1.8868021875967391"/>
    <n v="3657"/>
    <x v="1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.0526315789473684"/>
    <n v="1258"/>
    <x v="1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.4102702120788029"/>
    <n v="131"/>
    <x v="2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1.0197757620147614"/>
    <n v="362"/>
    <x v="1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1.8851553872850608"/>
    <n v="239"/>
    <x v="1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1.0736196319018405"/>
    <n v="35"/>
    <x v="1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1.6964945538669154"/>
    <n v="528"/>
    <x v="5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2.7725661872003338"/>
    <n v="133"/>
    <x v="0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1.5865276423374091"/>
    <n v="846"/>
    <x v="1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1.1803874092009685"/>
    <n v="78"/>
    <x v="1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.607717041800643"/>
    <n v="10"/>
    <x v="1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0.98063074523511917"/>
    <n v="1773"/>
    <x v="1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0.93951849677040511"/>
    <n v="32"/>
    <x v="1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.3360455655004069"/>
    <n v="369"/>
    <x v="1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.1654158276893039"/>
    <n v="191"/>
    <x v="1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1.4120260193558622"/>
    <n v="89"/>
    <x v="1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2.4391145730625121"/>
    <n v="1979"/>
    <x v="1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3.5633484162895925"/>
    <n v="63"/>
    <x v="1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.1356613102595798"/>
    <n v="147"/>
    <x v="1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3.225806451612903"/>
    <n v="6080"/>
    <x v="0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1.1069600110696001"/>
    <n v="80"/>
    <x v="4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1.5679442508710801"/>
    <n v="9"/>
    <x v="1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.8520056473714808"/>
    <n v="1784"/>
    <x v="1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2.0410680841996656"/>
    <n v="3640"/>
    <x v="5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.5659955257270695"/>
    <n v="126"/>
    <x v="0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1.2048716360831351"/>
    <n v="2218"/>
    <x v="4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1.8154650728427344"/>
    <n v="243"/>
    <x v="1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1.6117449932179049"/>
    <n v="202"/>
    <x v="6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0.95257535551473094"/>
    <n v="140"/>
    <x v="6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.0633244049123163"/>
    <n v="1052"/>
    <x v="3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2.2723287863379737"/>
    <n v="1296"/>
    <x v="1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1.0814606741573034"/>
    <n v="77"/>
    <x v="1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1.7521458466340356"/>
    <n v="247"/>
    <x v="1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0.91677110894490088"/>
    <n v="395"/>
    <x v="6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2.5388601036269427"/>
    <n v="49"/>
    <x v="4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.2983266012694747"/>
    <n v="180"/>
    <x v="1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1.0849909584086799"/>
    <n v="84"/>
    <x v="1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1.6391544644108489"/>
    <n v="2690"/>
    <x v="1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1.2809315866084425"/>
    <n v="88"/>
    <x v="1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.2383900928792571"/>
    <n v="156"/>
    <x v="1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1.6669086522889978"/>
    <n v="2985"/>
    <x v="1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0.90884152523168293"/>
    <n v="762"/>
    <x v="1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25"/>
    <n v="1"/>
    <x v="5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.6316786302770887"/>
    <n v="2779"/>
    <x v="2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1.037672005413941"/>
    <n v="92"/>
    <x v="1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.3702647223481113"/>
    <n v="1028"/>
    <x v="1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3.8450860632981678"/>
    <n v="554"/>
    <x v="0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0.9581943360068137"/>
    <n v="135"/>
    <x v="3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0.9785834603352852"/>
    <n v="122"/>
    <x v="1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1.8478260869565217"/>
    <n v="221"/>
    <x v="1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.5817223198594026"/>
    <n v="126"/>
    <x v="1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0.96124001843474005"/>
    <n v="1022"/>
    <x v="1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2.0002266545784226"/>
    <n v="3177"/>
    <x v="1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.7852312685961591"/>
    <n v="198"/>
    <x v="5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.048857368006304"/>
    <n v="26"/>
    <x v="5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1.664382220481692"/>
    <n v="85"/>
    <x v="2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.2659749775448572"/>
    <n v="1790"/>
    <x v="1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1.8520235262610343"/>
    <n v="3596"/>
    <x v="1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0.89718719689621718"/>
    <n v="37"/>
    <x v="1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1.6414396232761519"/>
    <n v="244"/>
    <x v="1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3.8459253979567594"/>
    <n v="5180"/>
    <x v="1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1.2346714180903469"/>
    <n v="589"/>
    <x v="6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.8574724214588314"/>
    <n v="2725"/>
    <x v="1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1.062215477996965"/>
    <n v="35"/>
    <x v="6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1.9199346405228759"/>
    <n v="94"/>
    <x v="1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4.0021344717182492"/>
    <n v="300"/>
    <x v="1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.4447677335206179"/>
    <n v="144"/>
    <x v="1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1.0644589000591367"/>
    <n v="558"/>
    <x v="1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1.0161956176563989"/>
    <n v="64"/>
    <x v="1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2.3932729624838291"/>
    <n v="37"/>
    <x v="1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1.5153389411182583"/>
    <n v="245"/>
    <x v="1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1.3877811453182325"/>
    <n v="87"/>
    <x v="1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2.0831940526013186"/>
    <n v="3116"/>
    <x v="1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1.8484769591252277"/>
    <n v="71"/>
    <x v="1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0.92694769366585739"/>
    <n v="42"/>
    <x v="1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1.4917779892998984"/>
    <n v="909"/>
    <x v="1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.5621519539005375"/>
    <n v="1613"/>
    <x v="1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.0409491006505931"/>
    <n v="136"/>
    <x v="1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.953712052900511"/>
    <n v="130"/>
    <x v="1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2.276707530647986"/>
    <n v="156"/>
    <x v="0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.0986451649172402"/>
    <n v="1368"/>
    <x v="4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.994914922745942"/>
    <n v="102"/>
    <x v="1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1.4766483516483515"/>
    <n v="86"/>
    <x v="2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.6382910375843238"/>
    <n v="102"/>
    <x v="1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1.2498147507780468"/>
    <n v="253"/>
    <x v="1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2.1275917743031951"/>
    <n v="4006"/>
    <x v="1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.4059281812483209"/>
    <n v="157"/>
    <x v="1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.1112248030287528"/>
    <n v="1629"/>
    <x v="1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2.323809523809524"/>
    <n v="183"/>
    <x v="1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1.4706376571962441"/>
    <n v="2188"/>
    <x v="1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1.3697773329997498"/>
    <n v="2409"/>
    <x v="6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1.6040688575899842"/>
    <n v="82"/>
    <x v="3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20"/>
    <n v="1"/>
    <x v="4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.4902442771547089"/>
    <n v="194"/>
    <x v="1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.2503290339563042"/>
    <n v="1140"/>
    <x v="1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.6083254493850521"/>
    <n v="102"/>
    <x v="1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1.8865806468653836"/>
    <n v="2857"/>
    <x v="1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.7319520880543866"/>
    <n v="107"/>
    <x v="1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2.4980483996877441"/>
    <n v="160"/>
    <x v="4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1.234315065839362"/>
    <n v="2230"/>
    <x v="1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2.8532731376975167"/>
    <n v="316"/>
    <x v="1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0.97159940209267559"/>
    <n v="117"/>
    <x v="1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3.5716675215771989"/>
    <n v="6406"/>
    <x v="1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.3204225352112675"/>
    <n v="15"/>
    <x v="1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2.2209369577790632"/>
    <n v="192"/>
    <x v="1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1.3584117032392893"/>
    <n v="26"/>
    <x v="0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1.7546414270112851"/>
    <n v="723"/>
    <x v="1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.1733848702374379"/>
    <n v="170"/>
    <x v="6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1.9622392612746311"/>
    <n v="238"/>
    <x v="4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1.5732265446224258"/>
    <n v="55"/>
    <x v="1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.2345806238857342"/>
    <n v="1198"/>
    <x v="1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1.1621859138762847"/>
    <n v="648"/>
    <x v="1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.1106290672451193"/>
    <n v="128"/>
    <x v="2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1.351240633015901"/>
    <n v="2144"/>
    <x v="1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1.0818120351588911"/>
    <n v="64"/>
    <x v="1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1.7857379679853587"/>
    <n v="2693"/>
    <x v="4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3.0317917046810301"/>
    <n v="432"/>
    <x v="1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1.0684128898845424"/>
    <n v="62"/>
    <x v="1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.4312760318061339"/>
    <n v="189"/>
    <x v="1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.386388188692834"/>
    <n v="154"/>
    <x v="4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3.3287101248266295"/>
    <n v="96"/>
    <x v="1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1.3519359723123512"/>
    <n v="750"/>
    <x v="1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1.4565544952285283"/>
    <n v="87"/>
    <x v="1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1.6668843466335792"/>
    <n v="3063"/>
    <x v="1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0.89961814769270587"/>
    <n v="278"/>
    <x v="1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.8854372418746632"/>
    <n v="105"/>
    <x v="1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.7861759889683704"/>
    <n v="1658"/>
    <x v="1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1.4288416671921307"/>
    <n v="2266"/>
    <x v="1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.0408963014632695"/>
    <n v="2604"/>
    <x v="3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0.96296296296296302"/>
    <n v="65"/>
    <x v="1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1.0088001717106676"/>
    <n v="94"/>
    <x v="1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0.93129139072847689"/>
    <n v="45"/>
    <x v="1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1.3000151752744196"/>
    <n v="257"/>
    <x v="1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.720315686796134"/>
    <n v="194"/>
    <x v="5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0.96398146764310277"/>
    <n v="129"/>
    <x v="0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1.1368459346389379"/>
    <n v="375"/>
    <x v="1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3.5714285714285712"/>
    <n v="2928"/>
    <x v="0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2.6316231797986362"/>
    <n v="4697"/>
    <x v="1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3.3334095691153602"/>
    <n v="2915"/>
    <x v="1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0.96618357487922701"/>
    <n v="18"/>
    <x v="1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1.1628655064818092"/>
    <n v="723"/>
    <x v="1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1.020287104045557"/>
    <n v="602"/>
    <x v="5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50"/>
    <n v="1"/>
    <x v="1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2.222490361355788"/>
    <n v="3868"/>
    <x v="6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3.224534847051403"/>
    <n v="409"/>
    <x v="1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1.6674980403334996"/>
    <n v="234"/>
    <x v="1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1.6949914576027336"/>
    <n v="3016"/>
    <x v="1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1.9981834695731153"/>
    <n v="264"/>
    <x v="1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1.0104452775717234"/>
    <n v="504"/>
    <x v="2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.6990291262135921"/>
    <n v="14"/>
    <x v="1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1.2344115971386971"/>
    <n v="390"/>
    <x v="1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1.3155586739168568"/>
    <n v="750"/>
    <x v="4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1.0352245227211616"/>
    <n v="77"/>
    <x v="1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1.299419408349461"/>
    <n v="752"/>
    <x v="3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.4709184819222996"/>
    <n v="131"/>
    <x v="1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1.1263593992749872"/>
    <n v="87"/>
    <x v="1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4.0006021602498967"/>
    <n v="1063"/>
    <x v="1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.226041410917424"/>
    <n v="272"/>
    <x v="1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1.2594458438287155"/>
    <n v="25"/>
    <x v="1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3.4471410941999174"/>
    <n v="419"/>
    <x v="1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1.3588414089039871"/>
    <n v="76"/>
    <x v="1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0.92617986515826767"/>
    <n v="1621"/>
    <x v="6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.449542492265157"/>
    <n v="1101"/>
    <x v="1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0.90071940030387743"/>
    <n v="1073"/>
    <x v="1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.0003975101410258"/>
    <n v="4428"/>
    <x v="2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2.3721881390593049"/>
    <n v="58"/>
    <x v="6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2.1275109170305675"/>
    <n v="1218"/>
    <x v="1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2.7747506077625954"/>
    <n v="331"/>
    <x v="1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0.98973048877459524"/>
    <n v="1170"/>
    <x v="1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2.5045126353790614"/>
    <n v="111"/>
    <x v="1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1.2025281055987471"/>
    <n v="215"/>
    <x v="1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2.5015505478602438"/>
    <n v="363"/>
    <x v="1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.0835977492913651"/>
    <n v="2955"/>
    <x v="1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.0418959110144181"/>
    <n v="1657"/>
    <x v="1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.2701936120360093"/>
    <n v="103"/>
    <x v="1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.7831149927219796"/>
    <n v="147"/>
    <x v="1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.4473684210526316"/>
    <n v="110"/>
    <x v="0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0.97988381075332542"/>
    <n v="926"/>
    <x v="0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0.9317849940894235"/>
    <n v="134"/>
    <x v="1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1.9241773962804007"/>
    <n v="269"/>
    <x v="1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.4057354004337699"/>
    <n v="175"/>
    <x v="1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0.93903102885138823"/>
    <n v="69"/>
    <x v="1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2.329002206423143"/>
    <n v="190"/>
    <x v="1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3.3291192583227982"/>
    <n v="237"/>
    <x v="1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1.4159617506436188"/>
    <n v="77"/>
    <x v="4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.5147838746577003"/>
    <n v="1748"/>
    <x v="1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1.0318704284221527"/>
    <n v="79"/>
    <x v="1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.5906508683655249"/>
    <n v="196"/>
    <x v="6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0.91755428948889439"/>
    <n v="889"/>
    <x v="1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3.7037977254264822"/>
    <n v="7295"/>
    <x v="1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1.5383633685531515"/>
    <n v="2893"/>
    <x v="0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0.89671737389911932"/>
    <n v="56"/>
    <x v="1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33.333333333333329"/>
    <n v="1"/>
    <x v="1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0.900960291823236"/>
    <n v="820"/>
    <x v="1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1.7622080679405521"/>
    <n v="83"/>
    <x v="1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1.03070885256514"/>
    <n v="2038"/>
    <x v="1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.0859389627410598"/>
    <n v="116"/>
    <x v="1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1.205012853470437"/>
    <n v="2025"/>
    <x v="4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0.97051650238840859"/>
    <n v="1345"/>
    <x v="2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.4509024958977459"/>
    <n v="168"/>
    <x v="1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.1397670549084857"/>
    <n v="137"/>
    <x v="5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.332951125125412"/>
    <n v="186"/>
    <x v="6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.9660270525322427"/>
    <n v="125"/>
    <x v="1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.1111111111111112"/>
    <n v="14"/>
    <x v="6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1.3718166383701189"/>
    <n v="202"/>
    <x v="1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0.92178270986218014"/>
    <n v="103"/>
    <x v="1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0.98057527082555107"/>
    <n v="1785"/>
    <x v="1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2.2722549359196398"/>
    <n v="656"/>
    <x v="1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.5164686564280885"/>
    <n v="157"/>
    <x v="1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4.0020190366310926"/>
    <n v="555"/>
    <x v="1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3.5709991583503666"/>
    <n v="297"/>
    <x v="1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.1651037226484797"/>
    <n v="123"/>
    <x v="1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1.1775643012085528"/>
    <n v="38"/>
    <x v="3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1.1051759071652238"/>
    <n v="60"/>
    <x v="1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.9996838194609121"/>
    <n v="3036"/>
    <x v="1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.0867924528301887"/>
    <n v="144"/>
    <x v="2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.0745049285143415"/>
    <n v="121"/>
    <x v="4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.6391253889841737"/>
    <n v="1596"/>
    <x v="1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1.086528293279698"/>
    <n v="524"/>
    <x v="1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.2325502213142663"/>
    <n v="181"/>
    <x v="1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.3605442176870748"/>
    <n v="10"/>
    <x v="1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.173415408290853"/>
    <n v="122"/>
    <x v="1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0.90115863252753536"/>
    <n v="1071"/>
    <x v="0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3.033240997229917"/>
    <n v="219"/>
    <x v="1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.0416085930385981"/>
    <n v="1121"/>
    <x v="1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1.1769368417260138"/>
    <n v="980"/>
    <x v="1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3.9988063264697109"/>
    <n v="536"/>
    <x v="1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.5151745761164044"/>
    <n v="1991"/>
    <x v="1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1.1448874851954205"/>
    <n v="29"/>
    <x v="1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3.5799522673031028"/>
    <n v="180"/>
    <x v="1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0.96339113680154131"/>
    <n v="15"/>
    <x v="1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3.1311475409836067"/>
    <n v="191"/>
    <x v="1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.0050251256281406"/>
    <n v="16"/>
    <x v="1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0.91872791519434627"/>
    <n v="130"/>
    <x v="1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0.90283430770369266"/>
    <n v="122"/>
    <x v="1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3.373015873015873"/>
    <n v="17"/>
    <x v="1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0.9831460674157303"/>
    <n v="140"/>
    <x v="1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1.6260162601626018"/>
    <n v="34"/>
    <x v="1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2.8571428571428572"/>
    <n v="3388"/>
    <x v="1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.4968789013732833"/>
    <n v="280"/>
    <x v="1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0.90112567327589999"/>
    <n v="614"/>
    <x v="1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2.7056997116877359"/>
    <n v="366"/>
    <x v="6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00"/>
    <n v="1"/>
    <x v="4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3.2285065168001914"/>
    <n v="270"/>
    <x v="1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2.1260723610593062"/>
    <n v="114"/>
    <x v="1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.1355159552424368"/>
    <n v="137"/>
    <x v="1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2.7022925221115823"/>
    <n v="3205"/>
    <x v="1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3.8420490928495199"/>
    <n v="288"/>
    <x v="3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.4745441865099134"/>
    <n v="148"/>
    <x v="1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2.0014044943820224"/>
    <n v="114"/>
    <x v="1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0.90895482171192477"/>
    <n v="1518"/>
    <x v="0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.1115473541857523"/>
    <n v="1274"/>
    <x v="1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1.2656702025072324"/>
    <n v="210"/>
    <x v="6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.1511789181692096"/>
    <n v="166"/>
    <x v="1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.6118633139909737"/>
    <n v="100"/>
    <x v="2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3.7077942568633637"/>
    <n v="235"/>
    <x v="1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.8476903870162296"/>
    <n v="148"/>
    <x v="1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2.436923076923077"/>
    <n v="198"/>
    <x v="1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1.8164505969384019"/>
    <n v="248"/>
    <x v="2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0.92646102723398105"/>
    <n v="513"/>
    <x v="1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.3528138528138527"/>
    <n v="150"/>
    <x v="1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.1254009861969094"/>
    <n v="3410"/>
    <x v="1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1.8553513142071809"/>
    <n v="216"/>
    <x v="6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0.93896713615023475"/>
    <n v="26"/>
    <x v="1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3.0303208991308246"/>
    <n v="5139"/>
    <x v="1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.3254434945891189"/>
    <n v="2353"/>
    <x v="1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1.1512915129151291"/>
    <n v="78"/>
    <x v="6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.0330578512396695"/>
    <n v="10"/>
    <x v="1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3.0307202952232761"/>
    <n v="2201"/>
    <x v="1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1.4699806467045033"/>
    <n v="676"/>
    <x v="1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.6987210778092356"/>
    <n v="174"/>
    <x v="5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0.95196636614619734"/>
    <n v="831"/>
    <x v="1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3.0252720900202914"/>
    <n v="164"/>
    <x v="1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1.2686905301314002"/>
    <n v="56"/>
    <x v="5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.466168837082233"/>
    <n v="161"/>
    <x v="1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.3204478040378911"/>
    <n v="138"/>
    <x v="1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.2262154386307111"/>
    <n v="3308"/>
    <x v="1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0.98152871164695876"/>
    <n v="127"/>
    <x v="2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1.8911017723369266"/>
    <n v="207"/>
    <x v="6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1.4083352460897793"/>
    <n v="859"/>
    <x v="0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0.97668557025834912"/>
    <n v="31"/>
    <x v="1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1.3428827215756489"/>
    <n v="45"/>
    <x v="1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.9604044104695812"/>
    <n v="1113"/>
    <x v="1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1.1111111111111112"/>
    <n v="6"/>
    <x v="1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1.0294117647058822"/>
    <n v="7"/>
    <x v="1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.3875047911077041"/>
    <n v="181"/>
    <x v="5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.3291445142580955"/>
    <n v="110"/>
    <x v="1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.0332681017612524"/>
    <n v="31"/>
    <x v="1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1.8245614035087718"/>
    <n v="78"/>
    <x v="1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2.2203552568410947"/>
    <n v="185"/>
    <x v="1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.8882646691635456"/>
    <n v="121"/>
    <x v="1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.6661679497293327"/>
    <n v="1225"/>
    <x v="4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00"/>
    <n v="1"/>
    <x v="5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2.2712663381187057"/>
    <n v="106"/>
    <x v="1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.1624099541584807"/>
    <n v="142"/>
    <x v="1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3.5697870384556456"/>
    <n v="233"/>
    <x v="1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3.12008014884786"/>
    <n v="218"/>
    <x v="1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1.3584752635847526"/>
    <n v="67"/>
    <x v="2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0.91987412248850153"/>
    <n v="76"/>
    <x v="1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2.3268398268398269"/>
    <n v="43"/>
    <x v="1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.2002526847757422"/>
    <n v="19"/>
    <x v="1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.3809523809523809"/>
    <n v="2108"/>
    <x v="5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1.7880258899676376"/>
    <n v="221"/>
    <x v="1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0.95204711160964661"/>
    <n v="679"/>
    <x v="1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.083333333333333"/>
    <n v="2805"/>
    <x v="0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0.88761258321367975"/>
    <n v="68"/>
    <x v="1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1.2203389830508475"/>
    <n v="36"/>
    <x v="3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.5613002303557717"/>
    <n v="183"/>
    <x v="0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0.93992932862190814"/>
    <n v="133"/>
    <x v="1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1.3155947397352954"/>
    <n v="2489"/>
    <x v="6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0.90031315240083498"/>
    <n v="69"/>
    <x v="1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1.0423597249944556"/>
    <n v="47"/>
    <x v="1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.3232575568323757"/>
    <n v="279"/>
    <x v="4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1.4713094654242276"/>
    <n v="210"/>
    <x v="1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1.1112169412959965"/>
    <n v="2100"/>
    <x v="1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1.7213114754098362"/>
    <n v="252"/>
    <x v="1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.1905204806726439"/>
    <n v="1280"/>
    <x v="1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.1254480286738351"/>
    <n v="157"/>
    <x v="4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.5159803078846603"/>
    <n v="194"/>
    <x v="1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1.3368112161721553"/>
    <n v="82"/>
    <x v="2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1.4288630332720964"/>
    <n v="70"/>
    <x v="1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3.1243659971596669"/>
    <n v="154"/>
    <x v="1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1.544943820224719"/>
    <n v="22"/>
    <x v="1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.0003024088757009"/>
    <n v="4233"/>
    <x v="1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0.95258380093422246"/>
    <n v="1297"/>
    <x v="3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.5387484845658863"/>
    <n v="165"/>
    <x v="3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.059850374064838"/>
    <n v="119"/>
    <x v="1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2.2726391312778746"/>
    <n v="1758"/>
    <x v="1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1.5445284258954979"/>
    <n v="94"/>
    <x v="1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.1903815580286168"/>
    <n v="1797"/>
    <x v="1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.935883014623172"/>
    <n v="261"/>
    <x v="1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.0721114449603932"/>
    <n v="157"/>
    <x v="1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.0304589863016047"/>
    <n v="3533"/>
    <x v="1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.1931337079516589"/>
    <n v="155"/>
    <x v="1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.562684976914881"/>
    <n v="132"/>
    <x v="6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1.2208657047724751"/>
    <n v="33"/>
    <x v="1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1.0746541671430205"/>
    <n v="94"/>
    <x v="1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0.98054125297819483"/>
    <n v="1354"/>
    <x v="4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0.94395280235988199"/>
    <n v="48"/>
    <x v="1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0.98442813674601748"/>
    <n v="110"/>
    <x v="1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.588034345859108"/>
    <n v="172"/>
    <x v="1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.4428619490860153"/>
    <n v="307"/>
    <x v="1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00"/>
    <n v="1"/>
    <x v="1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.2832852101379533"/>
    <n v="160"/>
    <x v="1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1.2375249500998005"/>
    <n v="31"/>
    <x v="1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.3156714677763628"/>
    <n v="1467"/>
    <x v="0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1.3699828623481156"/>
    <n v="2662"/>
    <x v="0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1.8867924528301887"/>
    <n v="452"/>
    <x v="2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.8462257536807667"/>
    <n v="158"/>
    <x v="1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3.0352084176446783"/>
    <n v="225"/>
    <x v="5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1.2598992080633551"/>
    <n v="35"/>
    <x v="1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2.4286815728604472"/>
    <n v="63"/>
    <x v="1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1.2914762567057421"/>
    <n v="65"/>
    <x v="1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.7494901792422455"/>
    <n v="163"/>
    <x v="1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1.2957317073170731"/>
    <n v="85"/>
    <x v="1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4.0073868882733148"/>
    <n v="217"/>
    <x v="1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.029018316526034"/>
    <n v="150"/>
    <x v="1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2.1738697139819951"/>
    <n v="3272"/>
    <x v="1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1.1360617369852615"/>
    <n v="898"/>
    <x v="1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.8476337052712584"/>
    <n v="300"/>
    <x v="1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0.97380013911430552"/>
    <n v="126"/>
    <x v="1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1.370648321867834"/>
    <n v="526"/>
    <x v="1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.748554913294798"/>
    <n v="121"/>
    <x v="1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1.1902807420784765"/>
    <n v="2320"/>
    <x v="1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1.0135135135135136"/>
    <n v="81"/>
    <x v="2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2.3805318665791999"/>
    <n v="1887"/>
    <x v="1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3.1247311211173892"/>
    <n v="4358"/>
    <x v="1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1.2259835315645013"/>
    <n v="67"/>
    <x v="1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2.700142112742776"/>
    <n v="57"/>
    <x v="0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0.97055943393246358"/>
    <n v="1229"/>
    <x v="1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.1857707509881421"/>
    <n v="12"/>
    <x v="6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0.97462302317028326"/>
    <n v="53"/>
    <x v="1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1.2501229926307995"/>
    <n v="2414"/>
    <x v="1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1.4274435496605085"/>
    <n v="452"/>
    <x v="1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2.7027027027027026"/>
    <n v="80"/>
    <x v="1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2.3859562368648781"/>
    <n v="193"/>
    <x v="1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.7243586227074077"/>
    <n v="1886"/>
    <x v="1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2.4424612494128697"/>
    <n v="52"/>
    <x v="1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.4286273435359507"/>
    <n v="1825"/>
    <x v="1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1.3543031891655744"/>
    <n v="31"/>
    <x v="1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.3821258419582718"/>
    <n v="290"/>
    <x v="1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.2831299957930165"/>
    <n v="122"/>
    <x v="1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0.94322068155714822"/>
    <n v="1470"/>
    <x v="1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2.1268368136117557"/>
    <n v="165"/>
    <x v="0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.3155041561257681"/>
    <n v="182"/>
    <x v="1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.8477251624883937"/>
    <n v="199"/>
    <x v="6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1.7456359102244388"/>
    <n v="56"/>
    <x v="4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0.96326971552034568"/>
    <n v="107"/>
    <x v="1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0.952144934719378"/>
    <n v="1460"/>
    <x v="2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1.107919573245794"/>
    <n v="27"/>
    <x v="1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.2990605483503739"/>
    <n v="1221"/>
    <x v="1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0.97464342313787633"/>
    <n v="123"/>
    <x v="5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50"/>
    <n v="1"/>
    <x v="1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.8179739309398584"/>
    <n v="159"/>
    <x v="1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3.11262026032824"/>
    <n v="110"/>
    <x v="1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.9746121297602257"/>
    <n v="14"/>
    <x v="1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2.0125786163522013"/>
    <n v="16"/>
    <x v="1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1.821690467001158"/>
    <n v="236"/>
    <x v="1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2.1307452030343597"/>
    <n v="191"/>
    <x v="1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2.2246337493217578"/>
    <n v="41"/>
    <x v="1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.2259122591225911"/>
    <n v="3934"/>
    <x v="1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0.92796659320264463"/>
    <n v="80"/>
    <x v="0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0.97964587125599856"/>
    <n v="296"/>
    <x v="1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.0038131553860818"/>
    <n v="462"/>
    <x v="1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.2508735150244583"/>
    <n v="179"/>
    <x v="1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1.4717469608284557"/>
    <n v="523"/>
    <x v="2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3.8356909684439611"/>
    <n v="141"/>
    <x v="4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0.95235178833904954"/>
    <n v="1866"/>
    <x v="4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3.8719285182427399"/>
    <n v="52"/>
    <x v="1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1.2875536480686696"/>
    <n v="27"/>
    <x v="4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.7292983039574328"/>
    <n v="156"/>
    <x v="5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1.0757829309108295"/>
    <n v="225"/>
    <x v="2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.6353865233567588"/>
    <n v="255"/>
    <x v="1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.1404958677685952"/>
    <n v="38"/>
    <x v="1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.5"/>
    <n v="2261"/>
    <x v="1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0.98911968348170121"/>
    <n v="40"/>
    <x v="1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1.1903771347741976"/>
    <n v="2289"/>
    <x v="6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0.96697411484677176"/>
    <n v="65"/>
    <x v="1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0.95117311350665823"/>
    <n v="15"/>
    <x v="1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1.1208724628900333"/>
    <n v="37"/>
    <x v="1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1.9232531850539243"/>
    <n v="3777"/>
    <x v="6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.5394912985274432"/>
    <n v="184"/>
    <x v="4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2.1628498727735366"/>
    <n v="85"/>
    <x v="1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.9549659626461862"/>
    <n v="112"/>
    <x v="1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2.9490067581404875"/>
    <n v="144"/>
    <x v="1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.086763991657858"/>
    <n v="1902"/>
    <x v="1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0.93085106382978722"/>
    <n v="105"/>
    <x v="1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.3184178985217738"/>
    <n v="132"/>
    <x v="1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1.2426035502958579"/>
    <n v="21"/>
    <x v="1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1.1497096276401502"/>
    <n v="976"/>
    <x v="1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0.95115426533240854"/>
    <n v="96"/>
    <x v="1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1.7452461578536076"/>
    <n v="67"/>
    <x v="1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1.0712546664502516"/>
    <n v="66"/>
    <x v="0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1.3891362422083704"/>
    <n v="78"/>
    <x v="1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1.0797743755036262"/>
    <n v="67"/>
    <x v="2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0.95246052301779605"/>
    <n v="114"/>
    <x v="1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3.2301645787275852"/>
    <n v="263"/>
    <x v="2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3.0301944270226682"/>
    <n v="1691"/>
    <x v="1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.1878199238745242"/>
    <n v="181"/>
    <x v="1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.3527575442247659"/>
    <n v="13"/>
    <x v="1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2.7036160865157148"/>
    <n v="160"/>
    <x v="1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.1323529411764706"/>
    <n v="203"/>
    <x v="1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20"/>
    <n v="1"/>
    <x v="1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0.9801579317976058"/>
    <n v="1559"/>
    <x v="1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.2218518046417683"/>
    <n v="2266"/>
    <x v="1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1.0606060606060608"/>
    <n v="21"/>
    <x v="1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0.98987108655616951"/>
    <n v="1548"/>
    <x v="2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1.0305294344969729"/>
    <n v="80"/>
    <x v="1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2.3250602274637235"/>
    <n v="830"/>
    <x v="1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.0535628116454883"/>
    <n v="131"/>
    <x v="1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.3859670832817721"/>
    <n v="112"/>
    <x v="1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.9604886140853566"/>
    <n v="130"/>
    <x v="1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1.1757161179991449"/>
    <n v="55"/>
    <x v="1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2.2794117647058822"/>
    <n v="155"/>
    <x v="1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.4960120108848645"/>
    <n v="266"/>
    <x v="1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2.2813688212927756"/>
    <n v="114"/>
    <x v="6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.1774536615010636"/>
    <n v="155"/>
    <x v="1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.4350076461592756"/>
    <n v="207"/>
    <x v="4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1.8191268191268193"/>
    <n v="245"/>
    <x v="1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.298519044395648"/>
    <n v="1573"/>
    <x v="1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.4044597757792288"/>
    <n v="114"/>
    <x v="1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1.0877192982456141"/>
    <n v="93"/>
    <x v="1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1.0301947657781092"/>
    <n v="594"/>
    <x v="1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1.6973125884016973"/>
    <n v="24"/>
    <x v="1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.7236782740658712"/>
    <n v="1681"/>
    <x v="1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0.96271393643031777"/>
    <n v="252"/>
    <x v="1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1.0698762955533265"/>
    <n v="32"/>
    <x v="1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.6136743963662443"/>
    <n v="135"/>
    <x v="1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.0864504112990843"/>
    <n v="140"/>
    <x v="1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1.2941858219045779"/>
    <n v="67"/>
    <x v="1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1.0646915866219189"/>
    <n v="92"/>
    <x v="1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.1768934650526415"/>
    <n v="1015"/>
    <x v="4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0.94366018059264911"/>
    <n v="742"/>
    <x v="1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2.7049660832426095"/>
    <n v="323"/>
    <x v="1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1.2264922322158627"/>
    <n v="75"/>
    <x v="1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1.2345810067726801"/>
    <n v="2326"/>
    <x v="1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.8446014127144297"/>
    <n v="381"/>
    <x v="1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3.8463889349737608"/>
    <n v="4405"/>
    <x v="1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2.9262086513994912"/>
    <n v="92"/>
    <x v="1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3.5711628599062575"/>
    <n v="480"/>
    <x v="1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1.3063890589916309"/>
    <n v="64"/>
    <x v="1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1.884904086738949"/>
    <n v="226"/>
    <x v="1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0.93580932884924695"/>
    <n v="64"/>
    <x v="1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.1729330087458298"/>
    <n v="241"/>
    <x v="1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0.99826060651894422"/>
    <n v="132"/>
    <x v="1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0.98580441640378547"/>
    <n v="75"/>
    <x v="6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1.1367164823889946"/>
    <n v="842"/>
    <x v="1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1.3334116541353385"/>
    <n v="2043"/>
    <x v="1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2.3265475695886995"/>
    <n v="112"/>
    <x v="1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3.0197697154029979"/>
    <n v="139"/>
    <x v="6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0.98881632868889291"/>
    <n v="374"/>
    <x v="1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.7860838281411675"/>
    <n v="1122"/>
    <x v="1"/>
    <s v="USD"/>
    <n v="1467176400"/>
    <n v="1467781200"/>
    <x v="878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52F65-C031-4C12-8405-BFB239CCE3C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EA524-27DB-4653-8264-D7AE5462409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name" fld="1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7CA3B-E2B8-4E0A-9F73-D7B32312CD3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82" zoomScale="70" zoomScaleNormal="70" workbookViewId="0">
      <selection activeCell="O73" sqref="A73:XFD7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0.33203125" customWidth="1"/>
    <col min="6" max="6" width="16.4140625" customWidth="1"/>
    <col min="8" max="8" width="15.75" customWidth="1"/>
    <col min="9" max="9" width="13" bestFit="1" customWidth="1"/>
    <col min="12" max="13" width="11.1640625" bestFit="1" customWidth="1"/>
    <col min="14" max="15" width="21.9140625" customWidth="1"/>
    <col min="18" max="18" width="28" bestFit="1" customWidth="1"/>
    <col min="19" max="19" width="28" customWidth="1"/>
    <col min="20" max="20" width="17.33203125" customWidth="1"/>
    <col min="21" max="21" width="22.6640625" customWidth="1"/>
    <col min="22" max="22" width="21.16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 s="4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s="6" t="s">
        <v>2032</v>
      </c>
      <c r="T2" t="s">
        <v>2033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 s="4">
        <f t="shared" ref="H3:H66" si="1">AVERAGE(I3/E3)*100</f>
        <v>1.0851648351648351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s="6" t="s">
        <v>2034</v>
      </c>
      <c r="T3" t="s">
        <v>2035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 s="4">
        <f t="shared" si="1"/>
        <v>0.99983862253811662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s="6" t="s">
        <v>2036</v>
      </c>
      <c r="T4" t="s">
        <v>2037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 s="4">
        <f t="shared" si="1"/>
        <v>0.96891400888171175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s="6" t="s">
        <v>2034</v>
      </c>
      <c r="T5" t="s">
        <v>2035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 s="4">
        <f t="shared" si="1"/>
        <v>1.0066476733143399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s="6" t="s">
        <v>2038</v>
      </c>
      <c r="T6" t="s">
        <v>2039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 s="4">
        <f t="shared" si="1"/>
        <v>1.3186813186813187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s="6" t="s">
        <v>2038</v>
      </c>
      <c r="T7" t="s">
        <v>2039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 s="4">
        <f t="shared" si="1"/>
        <v>1.6513761467889909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s="6" t="s">
        <v>2040</v>
      </c>
      <c r="T8" t="s">
        <v>2041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 s="4">
        <f t="shared" si="1"/>
        <v>1.5399226646767521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s="6" t="s">
        <v>2038</v>
      </c>
      <c r="T9" t="s">
        <v>2039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 s="4">
        <f t="shared" si="1"/>
        <v>3.2261004283240684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s="6" t="s">
        <v>2038</v>
      </c>
      <c r="T10" t="s">
        <v>2039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 s="4">
        <f t="shared" si="1"/>
        <v>1.3715710723192018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s="6" t="s">
        <v>2034</v>
      </c>
      <c r="T11" t="s">
        <v>2042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 s="4">
        <f t="shared" si="1"/>
        <v>1.5898251192368837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s="6" t="s">
        <v>2040</v>
      </c>
      <c r="T12" t="s">
        <v>2043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 s="4">
        <f t="shared" si="1"/>
        <v>0.89108910891089099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s="6" t="s">
        <v>2038</v>
      </c>
      <c r="T13" t="s">
        <v>2039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 s="4">
        <f t="shared" si="1"/>
        <v>0.9770829632261504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s="6" t="s">
        <v>2040</v>
      </c>
      <c r="T14" t="s">
        <v>2043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 s="4">
        <f t="shared" si="1"/>
        <v>0.95191840699368613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s="6" t="s">
        <v>2034</v>
      </c>
      <c r="T15" t="s">
        <v>2044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 s="4">
        <f t="shared" si="1"/>
        <v>1.0621913006532475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s="6" t="s">
        <v>2034</v>
      </c>
      <c r="T16" t="s">
        <v>2044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 s="4">
        <f t="shared" si="1"/>
        <v>1.1766543447701359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s="6" t="s">
        <v>2036</v>
      </c>
      <c r="T17" t="s">
        <v>2045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 s="4">
        <f t="shared" si="1"/>
        <v>0.90571506204148167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s="6" t="s">
        <v>2046</v>
      </c>
      <c r="T18" t="s">
        <v>2047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 s="4">
        <f t="shared" si="1"/>
        <v>0.92624865586414029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s="6" t="s">
        <v>2040</v>
      </c>
      <c r="T19" t="s">
        <v>2048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 s="4">
        <f t="shared" si="1"/>
        <v>2.2171128264082771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s="6" t="s">
        <v>2038</v>
      </c>
      <c r="T20" t="s">
        <v>2039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 s="4">
        <f t="shared" si="1"/>
        <v>2.2221489565131383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s="6" t="s">
        <v>2038</v>
      </c>
      <c r="T21" t="s">
        <v>2039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 s="4">
        <f t="shared" si="1"/>
        <v>0.94365130867402125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s="6" t="s">
        <v>2040</v>
      </c>
      <c r="T22" t="s">
        <v>2043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 s="4">
        <f t="shared" si="1"/>
        <v>1.4481094127111827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s="6" t="s">
        <v>2038</v>
      </c>
      <c r="T23" t="s">
        <v>2039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 s="4">
        <f t="shared" si="1"/>
        <v>1.1758488571806052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s="6" t="s">
        <v>2038</v>
      </c>
      <c r="T24" t="s">
        <v>2039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 s="4">
        <f t="shared" si="1"/>
        <v>0.95034131976977654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s="6" t="s">
        <v>2040</v>
      </c>
      <c r="T25" t="s">
        <v>2041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 s="4">
        <f t="shared" si="1"/>
        <v>2.5638566235360694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s="6" t="s">
        <v>2036</v>
      </c>
      <c r="T26" t="s">
        <v>2045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 s="4">
        <f t="shared" si="1"/>
        <v>1.3692876344086022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s="6" t="s">
        <v>2049</v>
      </c>
      <c r="T27" t="s">
        <v>2050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 s="4">
        <f t="shared" si="1"/>
        <v>2.8563708650171766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s="6" t="s">
        <v>2038</v>
      </c>
      <c r="T28" t="s">
        <v>2039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 s="4">
        <f t="shared" si="1"/>
        <v>0.93808630393996251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s="6" t="s">
        <v>2034</v>
      </c>
      <c r="T29" t="s">
        <v>2035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 s="4">
        <f t="shared" si="1"/>
        <v>1.6129618193046826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s="6" t="s">
        <v>2038</v>
      </c>
      <c r="T30" t="s">
        <v>2039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 s="4">
        <f t="shared" si="1"/>
        <v>1.0638227403702845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s="6" t="s">
        <v>2040</v>
      </c>
      <c r="T31" t="s">
        <v>2051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 s="4">
        <f t="shared" si="1"/>
        <v>0.89242476651677627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s="6" t="s">
        <v>2040</v>
      </c>
      <c r="T32" t="s">
        <v>2048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 s="4">
        <f t="shared" si="1"/>
        <v>2.0829493087557607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s="6" t="s">
        <v>2049</v>
      </c>
      <c r="T33" t="s">
        <v>2050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 s="4">
        <f t="shared" si="1"/>
        <v>2.6312787992152926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s="6" t="s">
        <v>2040</v>
      </c>
      <c r="T34" t="s">
        <v>2041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 s="4">
        <f t="shared" si="1"/>
        <v>2.8571277930678138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s="6" t="s">
        <v>2038</v>
      </c>
      <c r="T35" t="s">
        <v>2039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 s="4">
        <f t="shared" si="1"/>
        <v>1.1764705882352942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s="6" t="s">
        <v>2040</v>
      </c>
      <c r="T36" t="s">
        <v>2041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 s="4">
        <f t="shared" si="1"/>
        <v>1.041732934665055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s="6" t="s">
        <v>2040</v>
      </c>
      <c r="T37" t="s">
        <v>2043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 s="4">
        <f t="shared" si="1"/>
        <v>1.4532243415077202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s="6" t="s">
        <v>2038</v>
      </c>
      <c r="T38" t="s">
        <v>2039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 s="4">
        <f t="shared" si="1"/>
        <v>0.94364582414675025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s="6" t="s">
        <v>2046</v>
      </c>
      <c r="T39" t="s">
        <v>2052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 s="4">
        <f t="shared" si="1"/>
        <v>1.3287059990084285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s="6" t="s">
        <v>2053</v>
      </c>
      <c r="T40" t="s">
        <v>2054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 s="4">
        <f t="shared" si="1"/>
        <v>1.7505470459518599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s="6" t="s">
        <v>2038</v>
      </c>
      <c r="T41" t="s">
        <v>2039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 s="4">
        <f t="shared" si="1"/>
        <v>1.3308240354886409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s="6" t="s">
        <v>2036</v>
      </c>
      <c r="T42" t="s">
        <v>2045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 s="4">
        <f t="shared" si="1"/>
        <v>0.93089567259308958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s="6" t="s">
        <v>2034</v>
      </c>
      <c r="T43" t="s">
        <v>2035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 s="4">
        <f t="shared" si="1"/>
        <v>2.7781253910649482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s="6" t="s">
        <v>2032</v>
      </c>
      <c r="T44" t="s">
        <v>2033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 s="4">
        <f t="shared" si="1"/>
        <v>3.7038582850873794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s="6" t="s">
        <v>2046</v>
      </c>
      <c r="T45" t="s">
        <v>2055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 s="4">
        <f t="shared" si="1"/>
        <v>0.9297030642254055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s="6" t="s">
        <v>2046</v>
      </c>
      <c r="T46" t="s">
        <v>2052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 s="4">
        <f t="shared" si="1"/>
        <v>1.0596026490066226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s="6" t="s">
        <v>2038</v>
      </c>
      <c r="T47" t="s">
        <v>2039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 s="4">
        <f t="shared" si="1"/>
        <v>2.1662349894042854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s="6" t="s">
        <v>2034</v>
      </c>
      <c r="T48" t="s">
        <v>2035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 s="4">
        <f t="shared" si="1"/>
        <v>2.0900547061298917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s="6" t="s">
        <v>2038</v>
      </c>
      <c r="T49" t="s">
        <v>2039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 s="4">
        <f t="shared" si="1"/>
        <v>1.8865142555602117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s="6" t="s">
        <v>2038</v>
      </c>
      <c r="T50" t="s">
        <v>2039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 s="4">
        <f t="shared" si="1"/>
        <v>2.2192924631949023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s="6" t="s">
        <v>2034</v>
      </c>
      <c r="T51" t="s">
        <v>2035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 s="4">
        <f t="shared" si="1"/>
        <v>50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s="6" t="s">
        <v>2034</v>
      </c>
      <c r="T52" t="s">
        <v>2056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 s="4">
        <f t="shared" si="1"/>
        <v>1.0100314645111985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s="6" t="s">
        <v>2036</v>
      </c>
      <c r="T53" t="s">
        <v>2045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 s="4">
        <f t="shared" si="1"/>
        <v>3.0500203334688898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s="6" t="s">
        <v>2038</v>
      </c>
      <c r="T54" t="s">
        <v>2039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 s="4">
        <f t="shared" si="1"/>
        <v>1.6914859177727419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s="6" t="s">
        <v>2040</v>
      </c>
      <c r="T55" t="s">
        <v>2043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 s="4">
        <f t="shared" si="1"/>
        <v>2.2255192878338281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s="6" t="s">
        <v>2036</v>
      </c>
      <c r="T56" t="s">
        <v>2045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 s="4">
        <f t="shared" si="1"/>
        <v>1.1152732845223907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s="6" t="s">
        <v>2034</v>
      </c>
      <c r="T57" t="s">
        <v>2057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 s="4">
        <f t="shared" si="1"/>
        <v>1.4269555381536587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s="6" t="s">
        <v>2036</v>
      </c>
      <c r="T58" t="s">
        <v>2045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 s="4">
        <f t="shared" si="1"/>
        <v>3.2196059586737142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s="6" t="s">
        <v>2049</v>
      </c>
      <c r="T59" t="s">
        <v>2050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 s="4">
        <f t="shared" si="1"/>
        <v>3.4409654272667969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s="6" t="s">
        <v>2038</v>
      </c>
      <c r="T60" t="s">
        <v>2039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 s="4">
        <f t="shared" si="1"/>
        <v>3.3238119968839261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s="6" t="s">
        <v>2038</v>
      </c>
      <c r="T61" t="s">
        <v>2039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 s="4">
        <f t="shared" si="1"/>
        <v>1.1764965403648611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s="6" t="s">
        <v>2038</v>
      </c>
      <c r="T62" t="s">
        <v>2039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 s="4">
        <f t="shared" si="1"/>
        <v>1.2194857916102841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s="6" t="s">
        <v>2038</v>
      </c>
      <c r="T63" t="s">
        <v>2039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 s="4">
        <f t="shared" si="1"/>
        <v>1.7229449211181844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s="6" t="s">
        <v>2036</v>
      </c>
      <c r="T64" t="s">
        <v>2037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 s="4">
        <f t="shared" si="1"/>
        <v>0.89766606822262118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s="6" t="s">
        <v>2038</v>
      </c>
      <c r="T65" t="s">
        <v>2039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 s="4">
        <f t="shared" si="1"/>
        <v>1.3899049012435991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s="6" t="s">
        <v>2036</v>
      </c>
      <c r="T66" t="s">
        <v>2037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 s="4">
        <f t="shared" ref="H67:H130" si="5">AVERAGE(I67/E67)*100</f>
        <v>1.638320027768136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s="6" t="s">
        <v>2038</v>
      </c>
      <c r="T67" t="s">
        <v>2039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 s="4">
        <f t="shared" si="5"/>
        <v>0.91813312930374913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s="6" t="s">
        <v>2038</v>
      </c>
      <c r="T68" t="s">
        <v>2039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 s="4">
        <f t="shared" si="5"/>
        <v>3.44807111593662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s="6" t="s">
        <v>2036</v>
      </c>
      <c r="T69" t="s">
        <v>2045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 s="4">
        <f t="shared" si="5"/>
        <v>1.695616211745244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s="6" t="s">
        <v>2038</v>
      </c>
      <c r="T70" t="s">
        <v>2039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 s="4">
        <f t="shared" si="5"/>
        <v>0.89426617569700151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s="6" t="s">
        <v>2038</v>
      </c>
      <c r="T71" t="s">
        <v>2039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 s="4">
        <f t="shared" si="5"/>
        <v>1.5626085144801725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s="6" t="s">
        <v>2038</v>
      </c>
      <c r="T72" t="s">
        <v>2039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 s="4">
        <f t="shared" si="5"/>
        <v>1.1721159777914869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s="6" t="s">
        <v>2038</v>
      </c>
      <c r="T73" t="s">
        <v>2039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 s="4">
        <f t="shared" si="5"/>
        <v>1.3426156141223273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s="6" t="s">
        <v>2040</v>
      </c>
      <c r="T74" t="s">
        <v>2048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 s="4">
        <f t="shared" si="5"/>
        <v>0.95104290500378252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s="6" t="s">
        <v>2034</v>
      </c>
      <c r="T75" t="s">
        <v>2057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 s="4">
        <f t="shared" si="5"/>
        <v>1.7797319932998323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s="6" t="s">
        <v>2034</v>
      </c>
      <c r="T76" t="s">
        <v>2056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 s="4">
        <f t="shared" si="5"/>
        <v>1.1639052444201012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s="6" t="s">
        <v>2053</v>
      </c>
      <c r="T77" t="s">
        <v>2054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 s="4">
        <f t="shared" si="5"/>
        <v>1.7542945839800821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s="6" t="s">
        <v>2038</v>
      </c>
      <c r="T78" t="s">
        <v>2039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 s="4">
        <f t="shared" si="5"/>
        <v>1.2556053811659191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s="6" t="s">
        <v>2040</v>
      </c>
      <c r="T79" t="s">
        <v>2048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 s="4">
        <f t="shared" si="5"/>
        <v>2.4379432624113475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s="6" t="s">
        <v>2046</v>
      </c>
      <c r="T80" t="s">
        <v>2058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 s="4">
        <f t="shared" si="5"/>
        <v>2.0831261807696131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s="6" t="s">
        <v>2038</v>
      </c>
      <c r="T81" t="s">
        <v>2039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 s="4">
        <f t="shared" si="5"/>
        <v>1.8111808328579577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s="6" t="s">
        <v>2049</v>
      </c>
      <c r="T82" t="s">
        <v>2050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 s="4">
        <f t="shared" si="5"/>
        <v>1.085664474205563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s="6" t="s">
        <v>2034</v>
      </c>
      <c r="T83" t="s">
        <v>2035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 s="4">
        <f t="shared" si="5"/>
        <v>1.2021638950110198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s="6" t="s">
        <v>2049</v>
      </c>
      <c r="T84" t="s">
        <v>2050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 s="4">
        <f t="shared" si="5"/>
        <v>2.5002500250024999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s="6" t="s">
        <v>2034</v>
      </c>
      <c r="T85" t="s">
        <v>2042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 s="4">
        <f t="shared" si="5"/>
        <v>0.89981714945626023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s="6" t="s">
        <v>2036</v>
      </c>
      <c r="T86" t="s">
        <v>2045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 s="4">
        <f t="shared" si="5"/>
        <v>1.104199066874028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s="6" t="s">
        <v>2034</v>
      </c>
      <c r="T87" t="s">
        <v>2044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 s="4">
        <f t="shared" si="5"/>
        <v>1.6364369205965335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s="6" t="s">
        <v>2038</v>
      </c>
      <c r="T88" t="s">
        <v>2039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 s="4">
        <f t="shared" si="5"/>
        <v>1.2044863459037711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s="6" t="s">
        <v>2034</v>
      </c>
      <c r="T89" t="s">
        <v>2035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 s="4">
        <f t="shared" si="5"/>
        <v>0.90284435922019812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s="6" t="s">
        <v>2046</v>
      </c>
      <c r="T90" t="s">
        <v>2058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 s="4">
        <f t="shared" si="5"/>
        <v>1.1178388448998604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s="6" t="s">
        <v>2038</v>
      </c>
      <c r="T91" t="s">
        <v>2039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 s="4">
        <f t="shared" si="5"/>
        <v>1.7286366601435095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s="6" t="s">
        <v>2038</v>
      </c>
      <c r="T92" t="s">
        <v>2039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 s="4">
        <f t="shared" si="5"/>
        <v>0.90911525278491867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s="6" t="s">
        <v>2046</v>
      </c>
      <c r="T93" t="s">
        <v>2058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 s="4">
        <f t="shared" si="5"/>
        <v>0.9618541767262192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s="6" t="s">
        <v>2049</v>
      </c>
      <c r="T94" t="s">
        <v>2050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 s="4">
        <f t="shared" si="5"/>
        <v>0.92596809205033626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s="6" t="s">
        <v>2038</v>
      </c>
      <c r="T95" t="s">
        <v>2039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 s="4">
        <f t="shared" si="5"/>
        <v>2.0438287725672759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s="6" t="s">
        <v>2036</v>
      </c>
      <c r="T96" t="s">
        <v>2037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 s="4">
        <f t="shared" si="5"/>
        <v>2.6548672566371683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s="6" t="s">
        <v>2040</v>
      </c>
      <c r="T97" t="s">
        <v>2041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 s="4">
        <f t="shared" si="5"/>
        <v>1.5384818464422194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s="6" t="s">
        <v>2038</v>
      </c>
      <c r="T98" t="s">
        <v>2039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 s="4">
        <f t="shared" si="5"/>
        <v>0.93799286129326798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s="6" t="s">
        <v>2032</v>
      </c>
      <c r="T99" t="s">
        <v>2033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 s="4">
        <f t="shared" si="5"/>
        <v>3.7024672999301997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s="6" t="s">
        <v>2049</v>
      </c>
      <c r="T100" t="s">
        <v>2050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 s="4">
        <f t="shared" si="5"/>
        <v>1.0969165942077455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s="6" t="s">
        <v>2038</v>
      </c>
      <c r="T101" t="s">
        <v>2039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 s="4">
        <f t="shared" si="5"/>
        <v>100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s="6" t="s">
        <v>2038</v>
      </c>
      <c r="T102" t="s">
        <v>2039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 s="4">
        <f t="shared" si="5"/>
        <v>1.7839660611334711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s="6" t="s">
        <v>2034</v>
      </c>
      <c r="T103" t="s">
        <v>2042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 s="4">
        <f t="shared" si="5"/>
        <v>3.2239493379389748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s="6" t="s">
        <v>2036</v>
      </c>
      <c r="T104" t="s">
        <v>2045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 s="4">
        <f t="shared" si="5"/>
        <v>1.5034538805363673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s="6" t="s">
        <v>2034</v>
      </c>
      <c r="T105" t="s">
        <v>2042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 s="4">
        <f t="shared" si="5"/>
        <v>1.1235296530948349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s="6" t="s">
        <v>2034</v>
      </c>
      <c r="T106" t="s">
        <v>2044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 s="4">
        <f t="shared" si="5"/>
        <v>0.96652762234204914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s="6" t="s">
        <v>2036</v>
      </c>
      <c r="T107" t="s">
        <v>2037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 s="4">
        <f t="shared" si="5"/>
        <v>1.0495501927745252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s="6" t="s">
        <v>2038</v>
      </c>
      <c r="T108" t="s">
        <v>2039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 s="4">
        <f t="shared" si="5"/>
        <v>1.3176037996016547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s="6" t="s">
        <v>2038</v>
      </c>
      <c r="T109" t="s">
        <v>2039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 s="4">
        <f t="shared" si="5"/>
        <v>0.92955538134169546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s="6" t="s">
        <v>2040</v>
      </c>
      <c r="T110" t="s">
        <v>2041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 s="4">
        <f t="shared" si="5"/>
        <v>1.948684637869438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s="6" t="s">
        <v>2040</v>
      </c>
      <c r="T111" t="s">
        <v>2059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 s="4">
        <f t="shared" si="5"/>
        <v>1.3892148120336039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s="6" t="s">
        <v>2032</v>
      </c>
      <c r="T112" t="s">
        <v>2033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 s="4">
        <f t="shared" si="5"/>
        <v>0.91781733262732001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s="6" t="s">
        <v>2046</v>
      </c>
      <c r="T113" t="s">
        <v>2055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 s="4">
        <f t="shared" si="5"/>
        <v>2.8571428571428572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s="6" t="s">
        <v>2036</v>
      </c>
      <c r="T114" t="s">
        <v>2037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 s="4">
        <f t="shared" si="5"/>
        <v>1.0533086757256573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s="6" t="s">
        <v>2032</v>
      </c>
      <c r="T115" t="s">
        <v>2033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 s="4">
        <f t="shared" si="5"/>
        <v>0.9119861030689056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s="6" t="s">
        <v>2036</v>
      </c>
      <c r="T116" t="s">
        <v>2045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 s="4">
        <f t="shared" si="5"/>
        <v>2.2726334759461282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s="6" t="s">
        <v>2046</v>
      </c>
      <c r="T117" t="s">
        <v>2052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 s="4">
        <f t="shared" si="5"/>
        <v>1.1521464646464645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s="6" t="s">
        <v>2038</v>
      </c>
      <c r="T118" t="s">
        <v>2039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 s="4">
        <f t="shared" si="5"/>
        <v>3.226563416637334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s="6" t="s">
        <v>2040</v>
      </c>
      <c r="T119" t="s">
        <v>2059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 s="4">
        <f t="shared" si="5"/>
        <v>1.0549519760667612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s="6" t="s">
        <v>2053</v>
      </c>
      <c r="T120" t="s">
        <v>2054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 s="4">
        <f t="shared" si="5"/>
        <v>1.4328247115742463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s="6" t="s">
        <v>2040</v>
      </c>
      <c r="T121" t="s">
        <v>2041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 s="4">
        <f t="shared" si="5"/>
        <v>1.5872167592988458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s="6" t="s">
        <v>2049</v>
      </c>
      <c r="T122" t="s">
        <v>2060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 s="4">
        <f t="shared" si="5"/>
        <v>0.9088072785096768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s="6" t="s">
        <v>2049</v>
      </c>
      <c r="T123" t="s">
        <v>2050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 s="4">
        <f t="shared" si="5"/>
        <v>3.8464595991141901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s="6" t="s">
        <v>2046</v>
      </c>
      <c r="T124" t="s">
        <v>2052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 s="4">
        <f t="shared" si="5"/>
        <v>2.0004835005439379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s="6" t="s">
        <v>2038</v>
      </c>
      <c r="T125" t="s">
        <v>2039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 s="4">
        <f t="shared" si="5"/>
        <v>0.98305793766994343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s="6" t="s">
        <v>2053</v>
      </c>
      <c r="T126" t="s">
        <v>2054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 s="4">
        <f t="shared" si="5"/>
        <v>2.1238938053097343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s="6" t="s">
        <v>2038</v>
      </c>
      <c r="T127" t="s">
        <v>2039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 s="4">
        <f t="shared" si="5"/>
        <v>1.1117974058060531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s="6" t="s">
        <v>2038</v>
      </c>
      <c r="T128" t="s">
        <v>2039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 s="4">
        <f t="shared" si="5"/>
        <v>1.2663237039968342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s="6" t="s">
        <v>2038</v>
      </c>
      <c r="T129" t="s">
        <v>2039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 s="4">
        <f t="shared" si="5"/>
        <v>1.2489435627758476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s="6" t="s">
        <v>2034</v>
      </c>
      <c r="T130" t="s">
        <v>2035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 s="4">
        <f t="shared" ref="H131:H194" si="9">AVERAGE(I131/E131)*100</f>
        <v>1.1564339781328847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s="6" t="s">
        <v>2032</v>
      </c>
      <c r="T131" t="s">
        <v>2033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 s="4">
        <f t="shared" si="9"/>
        <v>3.5711892797319935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s="6" t="s">
        <v>2040</v>
      </c>
      <c r="T132" t="s">
        <v>2043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 s="4">
        <f t="shared" si="9"/>
        <v>1.4706590575260661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s="6" t="s">
        <v>2036</v>
      </c>
      <c r="T133" t="s">
        <v>2037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 s="4">
        <f t="shared" si="9"/>
        <v>2.3213354199269691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s="6" t="s">
        <v>2038</v>
      </c>
      <c r="T134" t="s">
        <v>2039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 s="4">
        <f t="shared" si="9"/>
        <v>1.1369324276010011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s="6" t="s">
        <v>2034</v>
      </c>
      <c r="T135" t="s">
        <v>2061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 s="4">
        <f t="shared" si="9"/>
        <v>1.0527730490099454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s="6" t="s">
        <v>2040</v>
      </c>
      <c r="T136" t="s">
        <v>2041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 s="4">
        <f t="shared" si="9"/>
        <v>2.1319241982507289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s="6" t="s">
        <v>2038</v>
      </c>
      <c r="T137" t="s">
        <v>2039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 s="4">
        <f t="shared" si="9"/>
        <v>2.1315692760014699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s="6" t="s">
        <v>2040</v>
      </c>
      <c r="T138" t="s">
        <v>2043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 s="4">
        <f t="shared" si="9"/>
        <v>1.0611205432937181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s="6" t="s">
        <v>2046</v>
      </c>
      <c r="T139" t="s">
        <v>2047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 s="4">
        <f t="shared" si="9"/>
        <v>1.2478298611111112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s="6" t="s">
        <v>2049</v>
      </c>
      <c r="T140" t="s">
        <v>2060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 s="4">
        <f t="shared" si="9"/>
        <v>1.6938584640964358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s="6" t="s">
        <v>2036</v>
      </c>
      <c r="T141" t="s">
        <v>2045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 s="4">
        <f t="shared" si="9"/>
        <v>1.5153984031285646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s="6" t="s">
        <v>2040</v>
      </c>
      <c r="T142" t="s">
        <v>2041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 s="4">
        <f t="shared" si="9"/>
        <v>1.6395450300812884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s="6" t="s">
        <v>2036</v>
      </c>
      <c r="T143" t="s">
        <v>2037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 s="4">
        <f t="shared" si="9"/>
        <v>1.0172143974960877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s="6" t="s">
        <v>2036</v>
      </c>
      <c r="T144" t="s">
        <v>2037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 s="4">
        <f t="shared" si="9"/>
        <v>0.95602294455066927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s="6" t="s">
        <v>2034</v>
      </c>
      <c r="T145" t="s">
        <v>2044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 s="4">
        <f t="shared" si="9"/>
        <v>1.1618900077459333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s="6" t="s">
        <v>2038</v>
      </c>
      <c r="T146" t="s">
        <v>2039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 s="4">
        <f t="shared" si="9"/>
        <v>1.298877012582871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s="6" t="s">
        <v>2036</v>
      </c>
      <c r="T147" t="s">
        <v>2045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 s="4">
        <f t="shared" si="9"/>
        <v>3.3596837944664033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s="6" t="s">
        <v>2038</v>
      </c>
      <c r="T148" t="s">
        <v>2039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 s="4">
        <f t="shared" si="9"/>
        <v>2.1313055585305776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s="6" t="s">
        <v>2038</v>
      </c>
      <c r="T149" t="s">
        <v>2039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 s="4">
        <f t="shared" si="9"/>
        <v>0.95068858285206581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s="6" t="s">
        <v>2036</v>
      </c>
      <c r="T150" t="s">
        <v>2045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 s="4">
        <f t="shared" si="9"/>
        <v>1.4304577464788732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s="6" t="s">
        <v>2034</v>
      </c>
      <c r="T151" t="s">
        <v>2044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 s="4">
        <f t="shared" si="9"/>
        <v>100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s="6" t="s">
        <v>2034</v>
      </c>
      <c r="T152" t="s">
        <v>2035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 s="4">
        <f t="shared" si="9"/>
        <v>1.6663448322864249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s="6" t="s">
        <v>2034</v>
      </c>
      <c r="T153" t="s">
        <v>2042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 s="4">
        <f t="shared" si="9"/>
        <v>1.9228469069845593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s="6" t="s">
        <v>2034</v>
      </c>
      <c r="T154" t="s">
        <v>2044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 s="4">
        <f t="shared" si="9"/>
        <v>3.2257881348232944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s="6" t="s">
        <v>2038</v>
      </c>
      <c r="T155" t="s">
        <v>2039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 s="4">
        <f t="shared" si="9"/>
        <v>1.0521609538002981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s="6" t="s">
        <v>2034</v>
      </c>
      <c r="T156" t="s">
        <v>2044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 s="4">
        <f t="shared" si="9"/>
        <v>1.3163407051352722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s="6" t="s">
        <v>2038</v>
      </c>
      <c r="T157" t="s">
        <v>2039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 s="4">
        <f t="shared" si="9"/>
        <v>1.4081890465928513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s="6" t="s">
        <v>2034</v>
      </c>
      <c r="T158" t="s">
        <v>2035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 s="4">
        <f t="shared" si="9"/>
        <v>1.3562386980108498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s="6" t="s">
        <v>2053</v>
      </c>
      <c r="T159" t="s">
        <v>2054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 s="4">
        <f t="shared" si="9"/>
        <v>0.88362068965517249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s="6" t="s">
        <v>2034</v>
      </c>
      <c r="T160" t="s">
        <v>2035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 s="4">
        <f t="shared" si="9"/>
        <v>0.95229628390038801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s="6" t="s">
        <v>2038</v>
      </c>
      <c r="T161" t="s">
        <v>2039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 s="4">
        <f t="shared" si="9"/>
        <v>1.262995764343473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s="6" t="s">
        <v>2036</v>
      </c>
      <c r="T162" t="s">
        <v>2045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 s="4">
        <f t="shared" si="9"/>
        <v>1.7441860465116279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s="6" t="s">
        <v>2036</v>
      </c>
      <c r="T163" t="s">
        <v>2037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 s="4">
        <f t="shared" si="9"/>
        <v>1.7188526384935405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s="6" t="s">
        <v>2034</v>
      </c>
      <c r="T164" t="s">
        <v>2035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 s="4">
        <f t="shared" si="9"/>
        <v>2.7752707581227436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s="6" t="s">
        <v>2053</v>
      </c>
      <c r="T165" t="s">
        <v>2054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 s="4">
        <f t="shared" si="9"/>
        <v>0.92600577095287051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s="6" t="s">
        <v>2038</v>
      </c>
      <c r="T166" t="s">
        <v>2039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 s="4">
        <f t="shared" si="9"/>
        <v>2.2724181394463137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s="6" t="s">
        <v>2036</v>
      </c>
      <c r="T167" t="s">
        <v>2037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 s="4">
        <f t="shared" si="9"/>
        <v>1.8156112806012352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s="6" t="s">
        <v>2053</v>
      </c>
      <c r="T168" t="s">
        <v>2054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 s="4">
        <f t="shared" si="9"/>
        <v>1.3513513513513513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s="6" t="s">
        <v>2038</v>
      </c>
      <c r="T169" t="s">
        <v>2039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 s="4">
        <f t="shared" si="9"/>
        <v>2.3811304759767622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s="6" t="s">
        <v>2034</v>
      </c>
      <c r="T170" t="s">
        <v>2044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 s="4">
        <f t="shared" si="9"/>
        <v>1.282245903796136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s="6" t="s">
        <v>2040</v>
      </c>
      <c r="T171" t="s">
        <v>2051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 s="4">
        <f t="shared" si="9"/>
        <v>1.2120115774240232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s="6" t="s">
        <v>2034</v>
      </c>
      <c r="T172" t="s">
        <v>2044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 s="4">
        <f t="shared" si="9"/>
        <v>0.95969289827255266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s="6" t="s">
        <v>2046</v>
      </c>
      <c r="T173" t="s">
        <v>2058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 s="4">
        <f t="shared" si="9"/>
        <v>3.9215686274509802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s="6" t="s">
        <v>2040</v>
      </c>
      <c r="T174" t="s">
        <v>2041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 s="4">
        <f t="shared" si="9"/>
        <v>0.99026231484124727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s="6" t="s">
        <v>2038</v>
      </c>
      <c r="T175" t="s">
        <v>2039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 s="4">
        <f t="shared" si="9"/>
        <v>0.89418777943368111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s="6" t="s">
        <v>2036</v>
      </c>
      <c r="T176" t="s">
        <v>2045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 s="4">
        <f t="shared" si="9"/>
        <v>2.3810025495691018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s="6" t="s">
        <v>2038</v>
      </c>
      <c r="T177" t="s">
        <v>2039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 s="4">
        <f t="shared" si="9"/>
        <v>0.90866837090402053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s="6" t="s">
        <v>2038</v>
      </c>
      <c r="T178" t="s">
        <v>2039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 s="4">
        <f t="shared" si="9"/>
        <v>1.694999164567772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s="6" t="s">
        <v>2038</v>
      </c>
      <c r="T179" t="s">
        <v>2039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 s="4">
        <f t="shared" si="9"/>
        <v>3.0316154179298396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s="6" t="s">
        <v>2032</v>
      </c>
      <c r="T180" t="s">
        <v>2033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 s="4">
        <f t="shared" si="9"/>
        <v>2.2219430222696861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s="6" t="s">
        <v>2038</v>
      </c>
      <c r="T181" t="s">
        <v>2039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 s="4">
        <f t="shared" si="9"/>
        <v>1.219780474249722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s="6" t="s">
        <v>2036</v>
      </c>
      <c r="T182" t="s">
        <v>2045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 s="4">
        <f t="shared" si="9"/>
        <v>2.5587958607714016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s="6" t="s">
        <v>2036</v>
      </c>
      <c r="T183" t="s">
        <v>2037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 s="4">
        <f t="shared" si="9"/>
        <v>1.6950191570881228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s="6" t="s">
        <v>2038</v>
      </c>
      <c r="T184" t="s">
        <v>2039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 s="4">
        <f t="shared" si="9"/>
        <v>2.4397163120567376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s="6" t="s">
        <v>2034</v>
      </c>
      <c r="T185" t="s">
        <v>2035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 s="4">
        <f t="shared" si="9"/>
        <v>3.2227488151658767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s="6" t="s">
        <v>2038</v>
      </c>
      <c r="T186" t="s">
        <v>2039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 s="4">
        <f t="shared" si="9"/>
        <v>2.6462395543175488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s="6" t="s">
        <v>2040</v>
      </c>
      <c r="T187" t="s">
        <v>2059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 s="4">
        <f t="shared" si="9"/>
        <v>3.1243388109175543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s="6" t="s">
        <v>2038</v>
      </c>
      <c r="T188" t="s">
        <v>2039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 s="4">
        <f t="shared" si="9"/>
        <v>1.0420279801133079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s="6" t="s">
        <v>2040</v>
      </c>
      <c r="T189" t="s">
        <v>2051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 s="4">
        <f t="shared" si="9"/>
        <v>1.3333333333333335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s="6" t="s">
        <v>2038</v>
      </c>
      <c r="T190" t="s">
        <v>2039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 s="4">
        <f t="shared" si="9"/>
        <v>0.97991289663141057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s="6" t="s">
        <v>2038</v>
      </c>
      <c r="T191" t="s">
        <v>2039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 s="4">
        <f t="shared" si="9"/>
        <v>0.94562647754137119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s="6" t="s">
        <v>2038</v>
      </c>
      <c r="T192" t="s">
        <v>2039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 s="4">
        <f t="shared" si="9"/>
        <v>2.697616060225847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s="6" t="s">
        <v>2038</v>
      </c>
      <c r="T193" t="s">
        <v>2039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 s="4">
        <f t="shared" si="9"/>
        <v>2.8531172948221202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s="6" t="s">
        <v>2034</v>
      </c>
      <c r="T194" t="s">
        <v>2035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 s="4">
        <f t="shared" ref="H195:H258" si="13">AVERAGE(I195/E195)*100</f>
        <v>2.1580345285524571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s="6" t="s">
        <v>2034</v>
      </c>
      <c r="T195" t="s">
        <v>2044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 s="4">
        <f t="shared" si="13"/>
        <v>1.445617255621845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s="6" t="s">
        <v>2034</v>
      </c>
      <c r="T196" t="s">
        <v>2056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 s="4">
        <f t="shared" si="13"/>
        <v>0.9167730986580821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s="6" t="s">
        <v>2034</v>
      </c>
      <c r="T197" t="s">
        <v>2042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 s="4">
        <f t="shared" si="13"/>
        <v>1.9312475859405174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s="6" t="s">
        <v>2036</v>
      </c>
      <c r="T198" t="s">
        <v>2045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 s="4">
        <f t="shared" si="13"/>
        <v>1.2193626699689795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s="6" t="s">
        <v>2040</v>
      </c>
      <c r="T199" t="s">
        <v>2043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 s="4">
        <f t="shared" si="13"/>
        <v>2.7809965237543453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s="6" t="s">
        <v>2034</v>
      </c>
      <c r="T200" t="s">
        <v>2042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 s="4">
        <f t="shared" si="13"/>
        <v>1.3429752066115703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s="6" t="s">
        <v>2034</v>
      </c>
      <c r="T201" t="s">
        <v>2035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 s="4">
        <f t="shared" si="13"/>
        <v>50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s="6" t="s">
        <v>2038</v>
      </c>
      <c r="T202" t="s">
        <v>2039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 s="4">
        <f t="shared" si="13"/>
        <v>1.0975183502271935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s="6" t="s">
        <v>2036</v>
      </c>
      <c r="T203" t="s">
        <v>2037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 s="4">
        <f t="shared" si="13"/>
        <v>1.2532477456824087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s="6" t="s">
        <v>2032</v>
      </c>
      <c r="T204" t="s">
        <v>2033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 s="4">
        <f t="shared" si="13"/>
        <v>2.3255934192634413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s="6" t="s">
        <v>2038</v>
      </c>
      <c r="T205" t="s">
        <v>2039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 s="4">
        <f t="shared" si="13"/>
        <v>1.5816528272044286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s="6" t="s">
        <v>2034</v>
      </c>
      <c r="T206" t="s">
        <v>2057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 s="4">
        <f t="shared" si="13"/>
        <v>1.4250089063056643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s="6" t="s">
        <v>2038</v>
      </c>
      <c r="T207" t="s">
        <v>2039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 s="4">
        <f t="shared" si="13"/>
        <v>1.6304347826086956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s="6" t="s">
        <v>2046</v>
      </c>
      <c r="T208" t="s">
        <v>2052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 s="4">
        <f t="shared" si="13"/>
        <v>1.0101010101010102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s="6" t="s">
        <v>2034</v>
      </c>
      <c r="T209" t="s">
        <v>2035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 s="4">
        <f t="shared" si="13"/>
        <v>1.0310883431269147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s="6" t="s">
        <v>2040</v>
      </c>
      <c r="T210" t="s">
        <v>2041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 s="4">
        <f t="shared" si="13"/>
        <v>1.9605940017470638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s="6" t="s">
        <v>2040</v>
      </c>
      <c r="T211" t="s">
        <v>2041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 s="4">
        <f t="shared" si="13"/>
        <v>3.565793625749448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s="6" t="s">
        <v>2040</v>
      </c>
      <c r="T212" t="s">
        <v>2062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 s="4">
        <f t="shared" si="13"/>
        <v>1.6397578203834511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s="6" t="s">
        <v>2038</v>
      </c>
      <c r="T213" t="s">
        <v>2039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 s="4">
        <f t="shared" si="13"/>
        <v>1.3658536585365855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s="6" t="s">
        <v>2038</v>
      </c>
      <c r="T214" t="s">
        <v>2039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 s="4">
        <f t="shared" si="13"/>
        <v>2.5001603040530695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s="6" t="s">
        <v>2034</v>
      </c>
      <c r="T215" t="s">
        <v>2044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 s="4">
        <f t="shared" si="13"/>
        <v>1.1519128734990227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s="6" t="s">
        <v>2034</v>
      </c>
      <c r="T216" t="s">
        <v>2035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 s="4">
        <f t="shared" si="13"/>
        <v>2.3738379814077026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s="6" t="s">
        <v>2038</v>
      </c>
      <c r="T217" t="s">
        <v>2039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 s="4">
        <f t="shared" si="13"/>
        <v>0.96173716756481797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s="6" t="s">
        <v>2038</v>
      </c>
      <c r="T218" t="s">
        <v>2039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 s="4">
        <f t="shared" si="13"/>
        <v>1.6128196715649876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s="6" t="s">
        <v>2040</v>
      </c>
      <c r="T219" t="s">
        <v>2062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 s="4">
        <f t="shared" si="13"/>
        <v>3.225282313754164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s="6" t="s">
        <v>2040</v>
      </c>
      <c r="T220" t="s">
        <v>2051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 s="4">
        <f t="shared" si="13"/>
        <v>1.1112154053878422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s="6" t="s">
        <v>2040</v>
      </c>
      <c r="T221" t="s">
        <v>2048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 s="4">
        <f t="shared" si="13"/>
        <v>2.5487256371814091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s="6" t="s">
        <v>2038</v>
      </c>
      <c r="T222" t="s">
        <v>2039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 s="4">
        <f t="shared" si="13"/>
        <v>1.8184094133355588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s="6" t="s">
        <v>2032</v>
      </c>
      <c r="T223" t="s">
        <v>2033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 s="4">
        <f t="shared" si="13"/>
        <v>2.0836478937037595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s="6" t="s">
        <v>2053</v>
      </c>
      <c r="T224" t="s">
        <v>2054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 s="4">
        <f t="shared" si="13"/>
        <v>1.1367937775498491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s="6" t="s">
        <v>2038</v>
      </c>
      <c r="T225" t="s">
        <v>2039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 s="4">
        <f t="shared" si="13"/>
        <v>1.9231077935628862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s="6" t="s">
        <v>2040</v>
      </c>
      <c r="T226" t="s">
        <v>2062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 s="4">
        <f t="shared" si="13"/>
        <v>3.3333711266567647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s="6" t="s">
        <v>2034</v>
      </c>
      <c r="T227" t="s">
        <v>2035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 s="4">
        <f t="shared" si="13"/>
        <v>1.0182743885807801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s="6" t="s">
        <v>2053</v>
      </c>
      <c r="T228" t="s">
        <v>2054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 s="4">
        <f t="shared" si="13"/>
        <v>0.91775262527858614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s="6" t="s">
        <v>2049</v>
      </c>
      <c r="T229" t="s">
        <v>2060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 s="4">
        <f t="shared" si="13"/>
        <v>1.4925734191300981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s="6" t="s">
        <v>2040</v>
      </c>
      <c r="T230" t="s">
        <v>2048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 s="4">
        <f t="shared" si="13"/>
        <v>1.5386192837066792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s="6" t="s">
        <v>2049</v>
      </c>
      <c r="T231" t="s">
        <v>2060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 s="4">
        <f t="shared" si="13"/>
        <v>1.0015866719555733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s="6" t="s">
        <v>2049</v>
      </c>
      <c r="T232" t="s">
        <v>2050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 s="4">
        <f t="shared" si="13"/>
        <v>1.2131088176715554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s="6" t="s">
        <v>2038</v>
      </c>
      <c r="T233" t="s">
        <v>2039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 s="4">
        <f t="shared" si="13"/>
        <v>1.5799416108535118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s="6" t="s">
        <v>2038</v>
      </c>
      <c r="T234" t="s">
        <v>2039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 s="4">
        <f t="shared" si="13"/>
        <v>1.0333333333333332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s="6" t="s">
        <v>2040</v>
      </c>
      <c r="T235" t="s">
        <v>2048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 s="4">
        <f t="shared" si="13"/>
        <v>1.8212932404351547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s="6" t="s">
        <v>2049</v>
      </c>
      <c r="T236" t="s">
        <v>2050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 s="4">
        <f t="shared" si="13"/>
        <v>2.5633881303984398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s="6" t="s">
        <v>2040</v>
      </c>
      <c r="T237" t="s">
        <v>2048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 s="4">
        <f t="shared" si="13"/>
        <v>1.31852879944483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s="6" t="s">
        <v>2034</v>
      </c>
      <c r="T238" t="s">
        <v>2035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 s="4">
        <f t="shared" si="13"/>
        <v>2.2196734583726894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s="6" t="s">
        <v>2040</v>
      </c>
      <c r="T239" t="s">
        <v>2048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 s="4">
        <f t="shared" si="13"/>
        <v>0.9567962122706648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s="6" t="s">
        <v>2038</v>
      </c>
      <c r="T240" t="s">
        <v>2039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 s="4">
        <f t="shared" si="13"/>
        <v>1.311160857051487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s="6" t="s">
        <v>2036</v>
      </c>
      <c r="T241" t="s">
        <v>2045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 s="4">
        <f t="shared" si="13"/>
        <v>1.4489457782398232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s="6" t="s">
        <v>2038</v>
      </c>
      <c r="T242" t="s">
        <v>2039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 s="4">
        <f t="shared" si="13"/>
        <v>0.98061480588601813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s="6" t="s">
        <v>2046</v>
      </c>
      <c r="T243" t="s">
        <v>2047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 s="4">
        <f t="shared" si="13"/>
        <v>2.3301332836238231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s="6" t="s">
        <v>2034</v>
      </c>
      <c r="T244" t="s">
        <v>2035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 s="4">
        <f t="shared" si="13"/>
        <v>2.32421875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s="6" t="s">
        <v>2038</v>
      </c>
      <c r="T245" t="s">
        <v>2039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 s="4">
        <f t="shared" si="13"/>
        <v>1.3289869608826479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s="6" t="s">
        <v>2038</v>
      </c>
      <c r="T246" t="s">
        <v>2039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 s="4">
        <f t="shared" si="13"/>
        <v>1.4487847809897771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s="6" t="s">
        <v>2038</v>
      </c>
      <c r="T247" t="s">
        <v>2039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 s="4">
        <f t="shared" si="13"/>
        <v>1.5154618062666392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s="6" t="s">
        <v>2036</v>
      </c>
      <c r="T248" t="s">
        <v>2037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 s="4">
        <f t="shared" si="13"/>
        <v>1.0202644889471348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s="6" t="s">
        <v>2046</v>
      </c>
      <c r="T249" t="s">
        <v>2052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 s="4">
        <f t="shared" si="13"/>
        <v>1.6637411279859575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s="6" t="s">
        <v>2049</v>
      </c>
      <c r="T250" t="s">
        <v>2060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 s="4">
        <f t="shared" si="13"/>
        <v>3.8460394419822124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s="6" t="s">
        <v>2046</v>
      </c>
      <c r="T251" t="s">
        <v>2058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 s="4">
        <f t="shared" si="13"/>
        <v>33.333333333333329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s="6" t="s">
        <v>2034</v>
      </c>
      <c r="T252" t="s">
        <v>2035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 s="4">
        <f t="shared" si="13"/>
        <v>2.6302083333333335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s="6" t="s">
        <v>2038</v>
      </c>
      <c r="T253" t="s">
        <v>2039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 s="4">
        <f t="shared" si="13"/>
        <v>0.94204055564426004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s="6" t="s">
        <v>2038</v>
      </c>
      <c r="T254" t="s">
        <v>2039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 s="4">
        <f t="shared" si="13"/>
        <v>1.2342711328482541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s="6" t="s">
        <v>2040</v>
      </c>
      <c r="T255" t="s">
        <v>2043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 s="4">
        <f t="shared" si="13"/>
        <v>1.0346854791299236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s="6" t="s">
        <v>2046</v>
      </c>
      <c r="T256" t="s">
        <v>2047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 s="4">
        <f t="shared" si="13"/>
        <v>1.7542771489119762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s="6" t="s">
        <v>2034</v>
      </c>
      <c r="T257" t="s">
        <v>2035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 s="4">
        <f t="shared" si="13"/>
        <v>1.5641293013555788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s="6" t="s">
        <v>2034</v>
      </c>
      <c r="T258" t="s">
        <v>2035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 s="4">
        <f t="shared" ref="H259:H322" si="17">AVERAGE(I259/E259)*100</f>
        <v>1.1055034847392453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s="6" t="s">
        <v>2038</v>
      </c>
      <c r="T259" t="s">
        <v>2039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 s="4">
        <f t="shared" si="17"/>
        <v>1.3855780691299164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s="6" t="s">
        <v>2038</v>
      </c>
      <c r="T260" t="s">
        <v>2039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 s="4">
        <f t="shared" si="17"/>
        <v>1.2831241283124128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s="6" t="s">
        <v>2053</v>
      </c>
      <c r="T261" t="s">
        <v>2054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 s="4">
        <f t="shared" si="17"/>
        <v>2.6270759939607449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s="6" t="s">
        <v>2034</v>
      </c>
      <c r="T262" t="s">
        <v>2035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 s="4">
        <f t="shared" si="17"/>
        <v>1.7260388548834733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s="6" t="s">
        <v>2034</v>
      </c>
      <c r="T263" t="s">
        <v>2035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 s="4">
        <f t="shared" si="17"/>
        <v>2.008258258258258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s="6" t="s">
        <v>2034</v>
      </c>
      <c r="T264" t="s">
        <v>2044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 s="4">
        <f t="shared" si="17"/>
        <v>1.8501301599107474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s="6" t="s">
        <v>2053</v>
      </c>
      <c r="T265" t="s">
        <v>2054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 s="4">
        <f t="shared" si="17"/>
        <v>3.3330309901738473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s="6" t="s">
        <v>2038</v>
      </c>
      <c r="T266" t="s">
        <v>2039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 s="4">
        <f t="shared" si="17"/>
        <v>1.4259658431437572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s="6" t="s">
        <v>2038</v>
      </c>
      <c r="T267" t="s">
        <v>2039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 s="4">
        <f t="shared" si="17"/>
        <v>3.7042210891480991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s="6" t="s">
        <v>2034</v>
      </c>
      <c r="T268" t="s">
        <v>2057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 s="4">
        <f t="shared" si="17"/>
        <v>1.9234243624487526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s="6" t="s">
        <v>2038</v>
      </c>
      <c r="T269" t="s">
        <v>2039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 s="4">
        <f t="shared" si="17"/>
        <v>1.7725258493353029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s="6" t="s">
        <v>2040</v>
      </c>
      <c r="T270" t="s">
        <v>2041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 s="4">
        <f t="shared" si="17"/>
        <v>0.98394028500339292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s="6" t="s">
        <v>2040</v>
      </c>
      <c r="T271" t="s">
        <v>2059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 s="4">
        <f t="shared" si="17"/>
        <v>3.999153618281845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s="6" t="s">
        <v>2049</v>
      </c>
      <c r="T272" t="s">
        <v>2050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 s="4">
        <f t="shared" si="17"/>
        <v>3.1233998975934463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s="6" t="s">
        <v>2053</v>
      </c>
      <c r="T273" t="s">
        <v>2054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 s="4">
        <f t="shared" si="17"/>
        <v>1.2191903391718002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s="6" t="s">
        <v>2038</v>
      </c>
      <c r="T274" t="s">
        <v>2039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 s="4">
        <f t="shared" si="17"/>
        <v>2.6345291479820627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s="6" t="s">
        <v>2038</v>
      </c>
      <c r="T275" t="s">
        <v>2039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 s="4">
        <f t="shared" si="17"/>
        <v>1.9404915912031047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s="6" t="s">
        <v>2038</v>
      </c>
      <c r="T276" t="s">
        <v>2039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 s="4">
        <f t="shared" si="17"/>
        <v>1.2315532434441023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s="6" t="s">
        <v>2046</v>
      </c>
      <c r="T277" t="s">
        <v>2058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 s="4">
        <f t="shared" si="17"/>
        <v>2.498121712997746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s="6" t="s">
        <v>2049</v>
      </c>
      <c r="T278" t="s">
        <v>2050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 s="4">
        <f t="shared" si="17"/>
        <v>1.1118553248492968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s="6" t="s">
        <v>2038</v>
      </c>
      <c r="T279" t="s">
        <v>2039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 s="4">
        <f t="shared" si="17"/>
        <v>1.0342084327764518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s="6" t="s">
        <v>2036</v>
      </c>
      <c r="T280" t="s">
        <v>2037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 s="4">
        <f t="shared" si="17"/>
        <v>3.9982425307557121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s="6" t="s">
        <v>2038</v>
      </c>
      <c r="T281" t="s">
        <v>2039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 s="4">
        <f t="shared" si="17"/>
        <v>2.7036323610346726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s="6" t="s">
        <v>2040</v>
      </c>
      <c r="T282" t="s">
        <v>2048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 s="4">
        <f t="shared" si="17"/>
        <v>1.3696264413624528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s="6" t="s">
        <v>2038</v>
      </c>
      <c r="T283" t="s">
        <v>2039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 s="4">
        <f t="shared" si="17"/>
        <v>1.4654032613486117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s="6" t="s">
        <v>2040</v>
      </c>
      <c r="T284" t="s">
        <v>2059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 s="4">
        <f t="shared" si="17"/>
        <v>1.9116677653263019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s="6" t="s">
        <v>2034</v>
      </c>
      <c r="T285" t="s">
        <v>2035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 s="4">
        <f t="shared" si="17"/>
        <v>1.6190359376916472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s="6" t="s">
        <v>2036</v>
      </c>
      <c r="T286" t="s">
        <v>2037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 s="4">
        <f t="shared" si="17"/>
        <v>3.9955954066383512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s="6" t="s">
        <v>2038</v>
      </c>
      <c r="T287" t="s">
        <v>2039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 s="4">
        <f t="shared" si="17"/>
        <v>0.94083959707521614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s="6" t="s">
        <v>2038</v>
      </c>
      <c r="T288" t="s">
        <v>2039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 s="4">
        <f t="shared" si="17"/>
        <v>1.3320214939831982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s="6" t="s">
        <v>2034</v>
      </c>
      <c r="T289" t="s">
        <v>2042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 s="4">
        <f t="shared" si="17"/>
        <v>2.5018261504747992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s="6" t="s">
        <v>2034</v>
      </c>
      <c r="T290" t="s">
        <v>2056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 s="4">
        <f t="shared" si="17"/>
        <v>2.5011132551580819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s="6" t="s">
        <v>2038</v>
      </c>
      <c r="T291" t="s">
        <v>2039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 s="4">
        <f t="shared" si="17"/>
        <v>0.98994788600335804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s="6" t="s">
        <v>2040</v>
      </c>
      <c r="T292" t="s">
        <v>2041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 s="4">
        <f t="shared" si="17"/>
        <v>1.3018615403333738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s="6" t="s">
        <v>2036</v>
      </c>
      <c r="T293" t="s">
        <v>2037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 s="4">
        <f t="shared" si="17"/>
        <v>1.394700139470014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s="6" t="s">
        <v>2032</v>
      </c>
      <c r="T294" t="s">
        <v>2033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 s="4">
        <f t="shared" si="17"/>
        <v>3.004694835680751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s="6" t="s">
        <v>2038</v>
      </c>
      <c r="T295" t="s">
        <v>2039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 s="4">
        <f t="shared" si="17"/>
        <v>2.2766857427220701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s="6" t="s">
        <v>2038</v>
      </c>
      <c r="T296" t="s">
        <v>2039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 s="4">
        <f t="shared" si="17"/>
        <v>2.7774142418822434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s="6" t="s">
        <v>2038</v>
      </c>
      <c r="T297" t="s">
        <v>2039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 s="4">
        <f t="shared" si="17"/>
        <v>1.1336515513126491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s="6" t="s">
        <v>2038</v>
      </c>
      <c r="T298" t="s">
        <v>2039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 s="4">
        <f t="shared" si="17"/>
        <v>1.5327929255711128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s="6" t="s">
        <v>2038</v>
      </c>
      <c r="T299" t="s">
        <v>2039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 s="4">
        <f t="shared" si="17"/>
        <v>1.4294222751637879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s="6" t="s">
        <v>2034</v>
      </c>
      <c r="T300" t="s">
        <v>2035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 s="4">
        <f t="shared" si="17"/>
        <v>2.5076765609007166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s="6" t="s">
        <v>2032</v>
      </c>
      <c r="T301" t="s">
        <v>2033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 s="4">
        <f t="shared" si="17"/>
        <v>20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s="6" t="s">
        <v>2046</v>
      </c>
      <c r="T302" t="s">
        <v>2047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 s="4">
        <f t="shared" si="17"/>
        <v>2.4376136175838705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s="6" t="s">
        <v>2040</v>
      </c>
      <c r="T303" t="s">
        <v>2041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 s="4">
        <f t="shared" si="17"/>
        <v>1.0109763142692085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s="6" t="s">
        <v>2038</v>
      </c>
      <c r="T304" t="s">
        <v>2039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 s="4">
        <f t="shared" si="17"/>
        <v>1.1391954432182272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s="6" t="s">
        <v>2034</v>
      </c>
      <c r="T305" t="s">
        <v>2044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 s="4">
        <f t="shared" si="17"/>
        <v>1.2381201499694829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s="6" t="s">
        <v>2040</v>
      </c>
      <c r="T306" t="s">
        <v>2041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 s="4">
        <f t="shared" si="17"/>
        <v>1.0606438732218617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s="6" t="s">
        <v>2038</v>
      </c>
      <c r="T307" t="s">
        <v>2039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 s="4">
        <f t="shared" si="17"/>
        <v>1.3618677042801557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s="6" t="s">
        <v>2038</v>
      </c>
      <c r="T308" t="s">
        <v>2039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 s="4">
        <f t="shared" si="17"/>
        <v>1.5158834218940491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s="6" t="s">
        <v>2046</v>
      </c>
      <c r="T309" t="s">
        <v>2052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 s="4">
        <f t="shared" si="17"/>
        <v>0.91708542713567831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s="6" t="s">
        <v>2038</v>
      </c>
      <c r="T310" t="s">
        <v>2039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 s="4">
        <f t="shared" si="17"/>
        <v>2.4295432458697768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s="6" t="s">
        <v>2034</v>
      </c>
      <c r="T311" t="s">
        <v>2044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 s="4">
        <f t="shared" si="17"/>
        <v>1.0088272383354351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s="6" t="s">
        <v>2049</v>
      </c>
      <c r="T312" t="s">
        <v>2050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 s="4">
        <f t="shared" si="17"/>
        <v>0.9444270995941304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s="6" t="s">
        <v>2038</v>
      </c>
      <c r="T313" t="s">
        <v>2039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 s="4">
        <f t="shared" si="17"/>
        <v>2.0409610297526521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s="6" t="s">
        <v>2038</v>
      </c>
      <c r="T314" t="s">
        <v>2039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 s="4">
        <f t="shared" si="17"/>
        <v>2.5641025641025639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s="6" t="s">
        <v>2034</v>
      </c>
      <c r="T315" t="s">
        <v>2035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 s="4">
        <f t="shared" si="17"/>
        <v>3.223460979156568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s="6" t="s">
        <v>2040</v>
      </c>
      <c r="T316" t="s">
        <v>2041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 s="4">
        <f t="shared" si="17"/>
        <v>0.96273291925465831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s="6" t="s">
        <v>2038</v>
      </c>
      <c r="T317" t="s">
        <v>2039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 s="4">
        <f t="shared" si="17"/>
        <v>1.687236369317294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s="6" t="s">
        <v>2032</v>
      </c>
      <c r="T318" t="s">
        <v>2033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 s="4">
        <f t="shared" si="17"/>
        <v>2.3640661938534278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s="6" t="s">
        <v>2038</v>
      </c>
      <c r="T319" t="s">
        <v>2039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 s="4">
        <f t="shared" si="17"/>
        <v>1.8826135105204873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s="6" t="s">
        <v>2034</v>
      </c>
      <c r="T320" t="s">
        <v>2035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 s="4">
        <f t="shared" si="17"/>
        <v>1.9686250384497079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s="6" t="s">
        <v>2036</v>
      </c>
      <c r="T321" t="s">
        <v>2037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 s="4">
        <f t="shared" si="17"/>
        <v>0.98863074641621362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s="6" t="s">
        <v>2046</v>
      </c>
      <c r="T322" t="s">
        <v>2052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 s="4">
        <f t="shared" ref="H323:H386" si="21">AVERAGE(I323/E323)*100</f>
        <v>1.5384423582800364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s="6" t="s">
        <v>2040</v>
      </c>
      <c r="T323" t="s">
        <v>2051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 s="4">
        <f t="shared" si="21"/>
        <v>2.6316727519006808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s="6" t="s">
        <v>2038</v>
      </c>
      <c r="T324" t="s">
        <v>2039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 s="4">
        <f t="shared" si="21"/>
        <v>1.2104283054003724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s="6" t="s">
        <v>2040</v>
      </c>
      <c r="T325" t="s">
        <v>2041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 s="4">
        <f t="shared" si="21"/>
        <v>2.6356456043956045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s="6" t="s">
        <v>2038</v>
      </c>
      <c r="T326" t="s">
        <v>2039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 s="4">
        <f t="shared" si="21"/>
        <v>1.2379175852128201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s="6" t="s">
        <v>2038</v>
      </c>
      <c r="T327" t="s">
        <v>2039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 s="4">
        <f t="shared" si="21"/>
        <v>3.8484666265784728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s="6" t="s">
        <v>2040</v>
      </c>
      <c r="T328" t="s">
        <v>2048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 s="4">
        <f t="shared" si="21"/>
        <v>3.293413173652695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s="6" t="s">
        <v>2038</v>
      </c>
      <c r="T329" t="s">
        <v>2039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 s="4">
        <f t="shared" si="21"/>
        <v>1.8516832794744587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s="6" t="s">
        <v>2034</v>
      </c>
      <c r="T330" t="s">
        <v>2035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 s="4">
        <f t="shared" si="21"/>
        <v>0.98244633794291569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s="6" t="s">
        <v>2049</v>
      </c>
      <c r="T331" t="s">
        <v>2050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 s="4">
        <f t="shared" si="21"/>
        <v>2.2220439595700303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s="6" t="s">
        <v>2040</v>
      </c>
      <c r="T332" t="s">
        <v>2041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 s="4">
        <f t="shared" si="21"/>
        <v>1.2975483166017894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s="6" t="s">
        <v>2032</v>
      </c>
      <c r="T333" t="s">
        <v>2033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 s="4">
        <f t="shared" si="21"/>
        <v>1.1353753985892356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s="6" t="s">
        <v>2036</v>
      </c>
      <c r="T334" t="s">
        <v>2045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 s="4">
        <f t="shared" si="21"/>
        <v>2.1260504201680672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s="6" t="s">
        <v>2038</v>
      </c>
      <c r="T335" t="s">
        <v>2039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 s="4">
        <f t="shared" si="21"/>
        <v>0.90093736340235397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s="6" t="s">
        <v>2034</v>
      </c>
      <c r="T336" t="s">
        <v>2035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 s="4">
        <f t="shared" si="21"/>
        <v>1.1493847795879735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s="6" t="s">
        <v>2034</v>
      </c>
      <c r="T337" t="s">
        <v>2035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 s="4">
        <f t="shared" si="21"/>
        <v>1.562636657823387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s="6" t="s">
        <v>2034</v>
      </c>
      <c r="T338" t="s">
        <v>2035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 s="4">
        <f t="shared" si="21"/>
        <v>0.94344499586435071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s="6" t="s">
        <v>2038</v>
      </c>
      <c r="T339" t="s">
        <v>2039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 s="4">
        <f t="shared" si="21"/>
        <v>1.3515458805841236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s="6" t="s">
        <v>2038</v>
      </c>
      <c r="T340" t="s">
        <v>2039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 s="4">
        <f t="shared" si="21"/>
        <v>1.190192155927102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s="6" t="s">
        <v>2038</v>
      </c>
      <c r="T341" t="s">
        <v>2039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 s="4">
        <f t="shared" si="21"/>
        <v>1.1240132707928154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s="6" t="s">
        <v>2053</v>
      </c>
      <c r="T342" t="s">
        <v>2054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 s="4">
        <f t="shared" si="21"/>
        <v>1.2988623329923432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s="6" t="s">
        <v>2034</v>
      </c>
      <c r="T343" t="s">
        <v>2044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 s="4">
        <f t="shared" si="21"/>
        <v>1.0293748430831033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s="6" t="s">
        <v>2038</v>
      </c>
      <c r="T344" t="s">
        <v>2039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 s="4">
        <f t="shared" si="21"/>
        <v>3.0290541932825059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s="6" t="s">
        <v>2038</v>
      </c>
      <c r="T345" t="s">
        <v>2039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 s="4">
        <f t="shared" si="21"/>
        <v>1.0004942200364035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s="6" t="s">
        <v>2049</v>
      </c>
      <c r="T346" t="s">
        <v>2050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 s="4">
        <f t="shared" si="21"/>
        <v>1.429249967615182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s="6" t="s">
        <v>2040</v>
      </c>
      <c r="T347" t="s">
        <v>2043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 s="4">
        <f t="shared" si="21"/>
        <v>0.9064539521392313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s="6" t="s">
        <v>2034</v>
      </c>
      <c r="T348" t="s">
        <v>2044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 s="4">
        <f t="shared" si="21"/>
        <v>1.5150313317997937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s="6" t="s">
        <v>2036</v>
      </c>
      <c r="T349" t="s">
        <v>2037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 s="4">
        <f t="shared" si="21"/>
        <v>2.4386828452000029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s="6" t="s">
        <v>2032</v>
      </c>
      <c r="T350" t="s">
        <v>2033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 s="4">
        <f t="shared" si="21"/>
        <v>0.96187915546384872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s="6" t="s">
        <v>2038</v>
      </c>
      <c r="T351" t="s">
        <v>2039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 s="4">
        <f t="shared" si="21"/>
        <v>20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s="6" t="s">
        <v>2034</v>
      </c>
      <c r="T352" t="s">
        <v>2057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 s="4">
        <f t="shared" si="21"/>
        <v>2.1272098995043907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s="6" t="s">
        <v>2034</v>
      </c>
      <c r="T353" t="s">
        <v>2035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 s="4">
        <f t="shared" si="21"/>
        <v>3.3776867963152504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s="6" t="s">
        <v>2038</v>
      </c>
      <c r="T354" t="s">
        <v>2039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 s="4">
        <f t="shared" si="21"/>
        <v>1.2344068251172433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s="6" t="s">
        <v>2038</v>
      </c>
      <c r="T355" t="s">
        <v>2039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 s="4">
        <f t="shared" si="21"/>
        <v>1.0598834128245893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s="6" t="s">
        <v>2040</v>
      </c>
      <c r="T356" t="s">
        <v>2041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 s="4">
        <f t="shared" si="21"/>
        <v>3.8375725122713074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s="6" t="s">
        <v>2036</v>
      </c>
      <c r="T357" t="s">
        <v>2045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 s="4">
        <f t="shared" si="21"/>
        <v>1.1658408627222383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s="6" t="s">
        <v>2038</v>
      </c>
      <c r="T358" t="s">
        <v>2039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 s="4">
        <f t="shared" si="21"/>
        <v>0.96402539383964259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s="6" t="s">
        <v>2049</v>
      </c>
      <c r="T359" t="s">
        <v>2050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 s="4">
        <f t="shared" si="21"/>
        <v>2.0069808027923211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s="6" t="s">
        <v>2053</v>
      </c>
      <c r="T360" t="s">
        <v>2054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 s="4">
        <f t="shared" si="21"/>
        <v>1.5651155005021762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s="6" t="s">
        <v>2040</v>
      </c>
      <c r="T361" t="s">
        <v>2048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 s="4">
        <f t="shared" si="21"/>
        <v>2.127549359145132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s="6" t="s">
        <v>2038</v>
      </c>
      <c r="T362" t="s">
        <v>2039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 s="4">
        <f t="shared" si="21"/>
        <v>0.92185208464278223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s="6" t="s">
        <v>2038</v>
      </c>
      <c r="T363" t="s">
        <v>2039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 s="4">
        <f t="shared" si="21"/>
        <v>1.3885859687386406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s="6" t="s">
        <v>2034</v>
      </c>
      <c r="T364" t="s">
        <v>2035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 s="4">
        <f t="shared" si="21"/>
        <v>1.6686674669867947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s="6" t="s">
        <v>2034</v>
      </c>
      <c r="T365" t="s">
        <v>2035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 s="4">
        <f t="shared" si="21"/>
        <v>1.2786141472468548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s="6" t="s">
        <v>2034</v>
      </c>
      <c r="T366" t="s">
        <v>2044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 s="4">
        <f t="shared" si="21"/>
        <v>0.95440988495952284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s="6" t="s">
        <v>2038</v>
      </c>
      <c r="T367" t="s">
        <v>2039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 s="4">
        <f t="shared" si="21"/>
        <v>0.94764496153124411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s="6" t="s">
        <v>2038</v>
      </c>
      <c r="T368" t="s">
        <v>2039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 s="4">
        <f t="shared" si="21"/>
        <v>4.0106951871657754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s="6" t="s">
        <v>2038</v>
      </c>
      <c r="T369" t="s">
        <v>2039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 s="4">
        <f t="shared" si="21"/>
        <v>1.4311518688342364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s="6" t="s">
        <v>2040</v>
      </c>
      <c r="T370" t="s">
        <v>2041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 s="4">
        <f t="shared" si="21"/>
        <v>1.0445635216713016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s="6" t="s">
        <v>2040</v>
      </c>
      <c r="T371" t="s">
        <v>2059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 s="4">
        <f t="shared" si="21"/>
        <v>3.3336127175704751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s="6" t="s">
        <v>2038</v>
      </c>
      <c r="T372" t="s">
        <v>2039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 s="4">
        <f t="shared" si="21"/>
        <v>1.6945720738260259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s="6" t="s">
        <v>2038</v>
      </c>
      <c r="T373" t="s">
        <v>2039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 s="4">
        <f t="shared" si="21"/>
        <v>1.1798380340686958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s="6" t="s">
        <v>2040</v>
      </c>
      <c r="T374" t="s">
        <v>2041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 s="4">
        <f t="shared" si="21"/>
        <v>1.281871800646414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s="6" t="s">
        <v>2038</v>
      </c>
      <c r="T375" t="s">
        <v>2039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 s="4">
        <f t="shared" si="21"/>
        <v>1.9979160059801568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s="6" t="s">
        <v>2040</v>
      </c>
      <c r="T376" t="s">
        <v>2041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 s="4">
        <f t="shared" si="21"/>
        <v>1.6903313049357673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s="6" t="s">
        <v>2034</v>
      </c>
      <c r="T377" t="s">
        <v>2044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 s="4">
        <f t="shared" si="21"/>
        <v>1.0672097759674135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s="6" t="s">
        <v>2034</v>
      </c>
      <c r="T378" t="s">
        <v>2035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 s="4">
        <f t="shared" si="21"/>
        <v>2.4911730090231465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s="6" t="s">
        <v>2038</v>
      </c>
      <c r="T379" t="s">
        <v>2039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 s="4">
        <f t="shared" si="21"/>
        <v>1.426734185354875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s="6" t="s">
        <v>2040</v>
      </c>
      <c r="T380" t="s">
        <v>2041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 s="4">
        <f t="shared" si="21"/>
        <v>1.5109890109890109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s="6" t="s">
        <v>2038</v>
      </c>
      <c r="T381" t="s">
        <v>2039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 s="4">
        <f t="shared" si="21"/>
        <v>2.0958083832335328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s="6" t="s">
        <v>2038</v>
      </c>
      <c r="T382" t="s">
        <v>2039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 s="4">
        <f t="shared" si="21"/>
        <v>1.5899066570930351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s="6" t="s">
        <v>2038</v>
      </c>
      <c r="T383" t="s">
        <v>2039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 s="4">
        <f t="shared" si="21"/>
        <v>1.1545752197139409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s="6" t="s">
        <v>2053</v>
      </c>
      <c r="T384" t="s">
        <v>2054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 s="4">
        <f t="shared" si="21"/>
        <v>1.3310796534967251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s="6" t="s">
        <v>2032</v>
      </c>
      <c r="T385" t="s">
        <v>2033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 s="4">
        <f t="shared" si="21"/>
        <v>2.4387764954593734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s="6" t="s">
        <v>2040</v>
      </c>
      <c r="T386" t="s">
        <v>2041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 s="4">
        <f t="shared" ref="H387:H450" si="25">AVERAGE(I387/E387)*100</f>
        <v>1.9996834274257371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s="6" t="s">
        <v>2046</v>
      </c>
      <c r="T387" t="s">
        <v>2047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 s="4">
        <f t="shared" si="25"/>
        <v>1.0313459644243583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s="6" t="s">
        <v>2038</v>
      </c>
      <c r="T388" t="s">
        <v>2039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 s="4">
        <f t="shared" si="25"/>
        <v>0.99076994976048605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s="6" t="s">
        <v>2036</v>
      </c>
      <c r="T389" t="s">
        <v>2045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 s="4">
        <f t="shared" si="25"/>
        <v>1.1207296336373473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s="6" t="s">
        <v>2034</v>
      </c>
      <c r="T390" t="s">
        <v>2044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 s="4">
        <f t="shared" si="25"/>
        <v>1.1366327255505566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s="6" t="s">
        <v>2038</v>
      </c>
      <c r="T391" t="s">
        <v>2039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 s="4">
        <f t="shared" si="25"/>
        <v>1.1168192986374805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s="6" t="s">
        <v>2053</v>
      </c>
      <c r="T392" t="s">
        <v>2054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 s="4">
        <f t="shared" si="25"/>
        <v>3.4372865923059415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s="6" t="s">
        <v>2046</v>
      </c>
      <c r="T393" t="s">
        <v>2047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 s="4">
        <f t="shared" si="25"/>
        <v>2.380599887484085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s="6" t="s">
        <v>2036</v>
      </c>
      <c r="T394" t="s">
        <v>2045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 s="4">
        <f t="shared" si="25"/>
        <v>2.127437616490945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s="6" t="s">
        <v>2034</v>
      </c>
      <c r="T395" t="s">
        <v>2057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 s="4">
        <f t="shared" si="25"/>
        <v>0.90545938748335564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s="6" t="s">
        <v>2040</v>
      </c>
      <c r="T396" t="s">
        <v>2041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 s="4">
        <f t="shared" si="25"/>
        <v>2.3814678501840225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s="6" t="s">
        <v>2038</v>
      </c>
      <c r="T397" t="s">
        <v>2039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 s="4">
        <f t="shared" si="25"/>
        <v>2.0827922921103208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s="6" t="s">
        <v>2040</v>
      </c>
      <c r="T398" t="s">
        <v>2043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 s="4">
        <f t="shared" si="25"/>
        <v>3.2237449407086558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s="6" t="s">
        <v>2034</v>
      </c>
      <c r="T399" t="s">
        <v>2035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 s="4">
        <f t="shared" si="25"/>
        <v>1.0080314702507787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s="6" t="s">
        <v>2040</v>
      </c>
      <c r="T400" t="s">
        <v>2048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 s="4">
        <f t="shared" si="25"/>
        <v>1.5146393677467123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s="6" t="s">
        <v>2034</v>
      </c>
      <c r="T401" t="s">
        <v>2044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 s="4">
        <f t="shared" si="25"/>
        <v>50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s="6" t="s">
        <v>2053</v>
      </c>
      <c r="T402" t="s">
        <v>2054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 s="4">
        <f t="shared" si="25"/>
        <v>2.1710717397618358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s="6" t="s">
        <v>2038</v>
      </c>
      <c r="T403" t="s">
        <v>2039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 s="4">
        <f t="shared" si="25"/>
        <v>1.3577732518669383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s="6" t="s">
        <v>2040</v>
      </c>
      <c r="T404" t="s">
        <v>2051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 s="4">
        <f t="shared" si="25"/>
        <v>1.7859258381708327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s="6" t="s">
        <v>2038</v>
      </c>
      <c r="T405" t="s">
        <v>2039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 s="4">
        <f t="shared" si="25"/>
        <v>1.4495758840339292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s="6" t="s">
        <v>2038</v>
      </c>
      <c r="T406" t="s">
        <v>2039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 s="4">
        <f t="shared" si="25"/>
        <v>1.6398386549553285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s="6" t="s">
        <v>2038</v>
      </c>
      <c r="T407" t="s">
        <v>2039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 s="4">
        <f t="shared" si="25"/>
        <v>0.90105192573655746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s="6" t="s">
        <v>2040</v>
      </c>
      <c r="T408" t="s">
        <v>2041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 s="4">
        <f t="shared" si="25"/>
        <v>4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s="6" t="s">
        <v>2038</v>
      </c>
      <c r="T409" t="s">
        <v>2039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 s="4">
        <f t="shared" si="25"/>
        <v>1.2696842278835849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s="6" t="s">
        <v>2040</v>
      </c>
      <c r="T410" t="s">
        <v>2041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 s="4">
        <f t="shared" si="25"/>
        <v>1.1368702630405707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s="6" t="s">
        <v>2034</v>
      </c>
      <c r="T411" t="s">
        <v>2035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 s="4">
        <f t="shared" si="25"/>
        <v>2.0005041774704697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s="6" t="s">
        <v>2049</v>
      </c>
      <c r="T412" t="s">
        <v>2060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 s="4">
        <f t="shared" si="25"/>
        <v>1.0047788261242494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s="6" t="s">
        <v>2038</v>
      </c>
      <c r="T413" t="s">
        <v>2039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 s="4">
        <f t="shared" si="25"/>
        <v>0.95400825857895488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s="6" t="s">
        <v>2046</v>
      </c>
      <c r="T414" t="s">
        <v>2052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 s="4">
        <f t="shared" si="25"/>
        <v>0.92579997959669458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s="6" t="s">
        <v>2040</v>
      </c>
      <c r="T415" t="s">
        <v>2048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 s="4">
        <f t="shared" si="25"/>
        <v>3.4484489194190902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s="6" t="s">
        <v>2032</v>
      </c>
      <c r="T416" t="s">
        <v>2033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 s="4">
        <f t="shared" si="25"/>
        <v>3.3301465901848313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s="6" t="s">
        <v>2038</v>
      </c>
      <c r="T417" t="s">
        <v>2039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 s="4">
        <f t="shared" si="25"/>
        <v>2.4386937143050824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s="6" t="s">
        <v>2040</v>
      </c>
      <c r="T418" t="s">
        <v>2041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 s="4">
        <f t="shared" si="25"/>
        <v>1.5906680805938493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s="6" t="s">
        <v>2038</v>
      </c>
      <c r="T419" t="s">
        <v>2039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 s="4">
        <f t="shared" si="25"/>
        <v>2.1274331385758223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s="6" t="s">
        <v>2040</v>
      </c>
      <c r="T420" t="s">
        <v>2041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 s="4">
        <f t="shared" si="25"/>
        <v>3.7040201040799041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s="6" t="s">
        <v>2036</v>
      </c>
      <c r="T421" t="s">
        <v>2037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 s="4">
        <f t="shared" si="25"/>
        <v>1.4634905807255176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s="6" t="s">
        <v>2038</v>
      </c>
      <c r="T422" t="s">
        <v>2039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 s="4">
        <f t="shared" si="25"/>
        <v>1.9617622610141314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s="6" t="s">
        <v>2036</v>
      </c>
      <c r="T423" t="s">
        <v>2045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 s="4">
        <f t="shared" si="25"/>
        <v>1.8510158013544018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s="6" t="s">
        <v>2038</v>
      </c>
      <c r="T424" t="s">
        <v>2039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 s="4">
        <f t="shared" si="25"/>
        <v>1.030337721808815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s="6" t="s">
        <v>2032</v>
      </c>
      <c r="T425" t="s">
        <v>2033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 s="4">
        <f t="shared" si="25"/>
        <v>4.0213178294573648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s="6" t="s">
        <v>2034</v>
      </c>
      <c r="T426" t="s">
        <v>2044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 s="4">
        <f t="shared" si="25"/>
        <v>1.1844985193768507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s="6" t="s">
        <v>2053</v>
      </c>
      <c r="T427" t="s">
        <v>2054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 s="4">
        <f t="shared" si="25"/>
        <v>2.1235334044409968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s="6" t="s">
        <v>2038</v>
      </c>
      <c r="T428" t="s">
        <v>2039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 s="4">
        <f t="shared" si="25"/>
        <v>1.2821163548508259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s="6" t="s">
        <v>2038</v>
      </c>
      <c r="T429" t="s">
        <v>2039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 s="4">
        <f t="shared" si="25"/>
        <v>1.5881114867019579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s="6" t="s">
        <v>2040</v>
      </c>
      <c r="T430" t="s">
        <v>2048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 s="4">
        <f t="shared" si="25"/>
        <v>1.2344752325467259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s="6" t="s">
        <v>2053</v>
      </c>
      <c r="T431" t="s">
        <v>2054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 s="4">
        <f t="shared" si="25"/>
        <v>1.530891197375615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s="6" t="s">
        <v>2038</v>
      </c>
      <c r="T432" t="s">
        <v>2039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 s="4">
        <f t="shared" si="25"/>
        <v>0.9575226647652032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s="6" t="s">
        <v>2038</v>
      </c>
      <c r="T433" t="s">
        <v>2039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 s="4">
        <f t="shared" si="25"/>
        <v>1.428795729313864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s="6" t="s">
        <v>2038</v>
      </c>
      <c r="T434" t="s">
        <v>2039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 s="4">
        <f t="shared" si="25"/>
        <v>1.2044711428788686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s="6" t="s">
        <v>2040</v>
      </c>
      <c r="T435" t="s">
        <v>2041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 s="4">
        <f t="shared" si="25"/>
        <v>1.1074197120708749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s="6" t="s">
        <v>2038</v>
      </c>
      <c r="T436" t="s">
        <v>2039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 s="4">
        <f t="shared" si="25"/>
        <v>0.9617112059285875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s="6" t="s">
        <v>2038</v>
      </c>
      <c r="T437" t="s">
        <v>2039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 s="4">
        <f t="shared" si="25"/>
        <v>1.8204415850270508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s="6" t="s">
        <v>2034</v>
      </c>
      <c r="T438" t="s">
        <v>2057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 s="4">
        <f t="shared" si="25"/>
        <v>1.9259705085765875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s="6" t="s">
        <v>2040</v>
      </c>
      <c r="T439" t="s">
        <v>2048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 s="4">
        <f t="shared" si="25"/>
        <v>1.6658798138531057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s="6" t="s">
        <v>2038</v>
      </c>
      <c r="T440" t="s">
        <v>2039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 s="4">
        <f t="shared" si="25"/>
        <v>2.2725470763131814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s="6" t="s">
        <v>2040</v>
      </c>
      <c r="T441" t="s">
        <v>2062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 s="4">
        <f t="shared" si="25"/>
        <v>1.8866673897586079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s="6" t="s">
        <v>2040</v>
      </c>
      <c r="T442" t="s">
        <v>2059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 s="4">
        <f t="shared" si="25"/>
        <v>1.834862385321101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s="6" t="s">
        <v>2036</v>
      </c>
      <c r="T443" t="s">
        <v>2045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 s="4">
        <f t="shared" si="25"/>
        <v>1.332587829652409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s="6" t="s">
        <v>2038</v>
      </c>
      <c r="T444" t="s">
        <v>2039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 s="4">
        <f t="shared" si="25"/>
        <v>2.7846534653465347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s="6" t="s">
        <v>2038</v>
      </c>
      <c r="T445" t="s">
        <v>2039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 s="4">
        <f t="shared" si="25"/>
        <v>2.7061620040226733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s="6" t="s">
        <v>2034</v>
      </c>
      <c r="T446" t="s">
        <v>2044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 s="4">
        <f t="shared" si="25"/>
        <v>1.5830151783220039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s="6" t="s">
        <v>2038</v>
      </c>
      <c r="T447" t="s">
        <v>2039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 s="4">
        <f t="shared" si="25"/>
        <v>3.3339308119734721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s="6" t="s">
        <v>2036</v>
      </c>
      <c r="T448" t="s">
        <v>2045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 s="4">
        <f t="shared" si="25"/>
        <v>1.1627906976744187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s="6" t="s">
        <v>2040</v>
      </c>
      <c r="T449" t="s">
        <v>2059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 s="4">
        <f t="shared" si="25"/>
        <v>1.3330689229684471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s="6" t="s">
        <v>2049</v>
      </c>
      <c r="T450" t="s">
        <v>2050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 s="4">
        <f t="shared" ref="H451:H514" si="29">AVERAGE(I451/E451)*100</f>
        <v>0.98816500057451462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s="6" t="s">
        <v>2049</v>
      </c>
      <c r="T451" t="s">
        <v>2050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 s="4">
        <f t="shared" si="29"/>
        <v>25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s="6" t="s">
        <v>2040</v>
      </c>
      <c r="T452" t="s">
        <v>2048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 s="4">
        <f t="shared" si="29"/>
        <v>3.4481245405974699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s="6" t="s">
        <v>2034</v>
      </c>
      <c r="T453" t="s">
        <v>2035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 s="4">
        <f t="shared" si="29"/>
        <v>1.0180623973727421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s="6" t="s">
        <v>2040</v>
      </c>
      <c r="T454" t="s">
        <v>2043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 s="4">
        <f t="shared" si="29"/>
        <v>1.1494029138969721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s="6" t="s">
        <v>2040</v>
      </c>
      <c r="T455" t="s">
        <v>2062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 s="4">
        <f t="shared" si="29"/>
        <v>2.2121384004537719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s="6" t="s">
        <v>2040</v>
      </c>
      <c r="T456" t="s">
        <v>2043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 s="4">
        <f t="shared" si="29"/>
        <v>2.7026047105232625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s="6" t="s">
        <v>2038</v>
      </c>
      <c r="T457" t="s">
        <v>2039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 s="4">
        <f t="shared" si="29"/>
        <v>1.0528870754011468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s="6" t="s">
        <v>2034</v>
      </c>
      <c r="T458" t="s">
        <v>2044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 s="4">
        <f t="shared" si="29"/>
        <v>3.4534534534534531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s="6" t="s">
        <v>2038</v>
      </c>
      <c r="T459" t="s">
        <v>2039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 s="4">
        <f t="shared" si="29"/>
        <v>1.7859248900645293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s="6" t="s">
        <v>2038</v>
      </c>
      <c r="T460" t="s">
        <v>2039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 s="4">
        <f t="shared" si="29"/>
        <v>1.8505463517800493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s="6" t="s">
        <v>2040</v>
      </c>
      <c r="T461" t="s">
        <v>2041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 s="4">
        <f t="shared" si="29"/>
        <v>1.2138868657441126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s="6" t="s">
        <v>2038</v>
      </c>
      <c r="T462" t="s">
        <v>2039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 s="4">
        <f t="shared" si="29"/>
        <v>1.4926015758428175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s="6" t="s">
        <v>2040</v>
      </c>
      <c r="T463" t="s">
        <v>2043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 s="4">
        <f t="shared" si="29"/>
        <v>0.92666366439186609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s="6" t="s">
        <v>2049</v>
      </c>
      <c r="T464" t="s">
        <v>2060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 s="4">
        <f t="shared" si="29"/>
        <v>1.4490758269369772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s="6" t="s">
        <v>2040</v>
      </c>
      <c r="T465" t="s">
        <v>2048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 s="4">
        <f t="shared" si="29"/>
        <v>2.5636708061460745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s="6" t="s">
        <v>2038</v>
      </c>
      <c r="T466" t="s">
        <v>2039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 s="4">
        <f t="shared" si="29"/>
        <v>0.90610488164004976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s="6" t="s">
        <v>2046</v>
      </c>
      <c r="T467" t="s">
        <v>2058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 s="4">
        <f t="shared" si="29"/>
        <v>1.0542168674698795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s="6" t="s">
        <v>2036</v>
      </c>
      <c r="T468" t="s">
        <v>2045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 s="4">
        <f t="shared" si="29"/>
        <v>1.726064820563765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s="6" t="s">
        <v>2036</v>
      </c>
      <c r="T469" t="s">
        <v>2037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 s="4">
        <f t="shared" si="29"/>
        <v>0.98765432098765427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s="6" t="s">
        <v>2038</v>
      </c>
      <c r="T470" t="s">
        <v>2039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 s="4">
        <f t="shared" si="29"/>
        <v>1.5395042602633617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s="6" t="s">
        <v>2040</v>
      </c>
      <c r="T471" t="s">
        <v>2043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 s="4">
        <f t="shared" si="29"/>
        <v>3.7029837690737679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s="6" t="s">
        <v>2036</v>
      </c>
      <c r="T472" t="s">
        <v>2045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 s="4">
        <f t="shared" si="29"/>
        <v>1.9617757103852766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s="6" t="s">
        <v>2032</v>
      </c>
      <c r="T473" t="s">
        <v>2033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 s="4">
        <f t="shared" si="29"/>
        <v>0.95290179311259149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s="6" t="s">
        <v>2034</v>
      </c>
      <c r="T474" t="s">
        <v>2035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 s="4">
        <f t="shared" si="29"/>
        <v>1.1900752217357136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s="6" t="s">
        <v>2034</v>
      </c>
      <c r="T475" t="s">
        <v>2042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 s="4">
        <f t="shared" si="29"/>
        <v>0.97220320416267281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s="6" t="s">
        <v>2040</v>
      </c>
      <c r="T476" t="s">
        <v>2059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 s="4">
        <f t="shared" si="29"/>
        <v>2.502371916508539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s="6" t="s">
        <v>2046</v>
      </c>
      <c r="T477" t="s">
        <v>2058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 s="4">
        <f t="shared" si="29"/>
        <v>1.9607156612163439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s="6" t="s">
        <v>2046</v>
      </c>
      <c r="T478" t="s">
        <v>2052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 s="4">
        <f t="shared" si="29"/>
        <v>2.4495989594623886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s="6" t="s">
        <v>2040</v>
      </c>
      <c r="T479" t="s">
        <v>2062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 s="4">
        <f t="shared" si="29"/>
        <v>1.694925677878022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s="6" t="s">
        <v>2036</v>
      </c>
      <c r="T480" t="s">
        <v>2045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 s="4">
        <f t="shared" si="29"/>
        <v>1.4053614947197401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s="6" t="s">
        <v>2032</v>
      </c>
      <c r="T481" t="s">
        <v>2033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 s="4">
        <f t="shared" si="29"/>
        <v>1.0050831792975972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s="6" t="s">
        <v>2053</v>
      </c>
      <c r="T482" t="s">
        <v>2054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 s="4">
        <f t="shared" si="29"/>
        <v>0.96166471790959851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s="6" t="s">
        <v>2038</v>
      </c>
      <c r="T483" t="s">
        <v>2039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 s="4">
        <f t="shared" si="29"/>
        <v>1.3062409288824384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s="6" t="s">
        <v>2046</v>
      </c>
      <c r="T484" t="s">
        <v>2052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 s="4">
        <f t="shared" si="29"/>
        <v>1.1485197777593499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s="6" t="s">
        <v>2038</v>
      </c>
      <c r="T485" t="s">
        <v>2039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 s="4">
        <f t="shared" si="29"/>
        <v>2.0410018047026135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s="6" t="s">
        <v>2032</v>
      </c>
      <c r="T486" t="s">
        <v>2033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 s="4">
        <f t="shared" si="29"/>
        <v>2.3272518316333861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s="6" t="s">
        <v>2038</v>
      </c>
      <c r="T487" t="s">
        <v>2039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 s="4">
        <f t="shared" si="29"/>
        <v>2.9914529914529915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s="6" t="s">
        <v>2046</v>
      </c>
      <c r="T488" t="s">
        <v>2058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 s="4">
        <f t="shared" si="29"/>
        <v>1.1907178820854312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s="6" t="s">
        <v>2038</v>
      </c>
      <c r="T489" t="s">
        <v>2039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 s="4">
        <f t="shared" si="29"/>
        <v>0.98602417902769435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s="6" t="s">
        <v>2038</v>
      </c>
      <c r="T490" t="s">
        <v>2039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 s="4">
        <f t="shared" si="29"/>
        <v>0.91016168754684645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s="6" t="s">
        <v>2036</v>
      </c>
      <c r="T491" t="s">
        <v>2045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 s="4">
        <f t="shared" si="29"/>
        <v>3.1331592689295036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s="6" t="s">
        <v>2063</v>
      </c>
      <c r="T492" t="s">
        <v>2064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 s="4">
        <f t="shared" si="29"/>
        <v>1.4085806373495853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s="6" t="s">
        <v>2032</v>
      </c>
      <c r="T493" t="s">
        <v>2033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 s="4">
        <f t="shared" si="29"/>
        <v>1.2982479108027318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s="6" t="s">
        <v>2040</v>
      </c>
      <c r="T494" t="s">
        <v>2051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 s="4">
        <f t="shared" si="29"/>
        <v>0.98249923242247472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s="6" t="s">
        <v>2053</v>
      </c>
      <c r="T495" t="s">
        <v>2054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 s="4">
        <f t="shared" si="29"/>
        <v>1.9584916691026015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s="6" t="s">
        <v>2036</v>
      </c>
      <c r="T496" t="s">
        <v>2045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 s="4">
        <f t="shared" si="29"/>
        <v>1.4701447527141134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s="6" t="s">
        <v>2038</v>
      </c>
      <c r="T497" t="s">
        <v>2039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 s="4">
        <f t="shared" si="29"/>
        <v>3.239352129574085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s="6" t="s">
        <v>2040</v>
      </c>
      <c r="T498" t="s">
        <v>2048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 s="4">
        <f t="shared" si="29"/>
        <v>3.5831591519856674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s="6" t="s">
        <v>2036</v>
      </c>
      <c r="T499" t="s">
        <v>2045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 s="4">
        <f t="shared" si="29"/>
        <v>1.2500809637929917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s="6" t="s">
        <v>2036</v>
      </c>
      <c r="T500" t="s">
        <v>2037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 s="4">
        <f t="shared" si="29"/>
        <v>2.6313450084451953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s="6" t="s">
        <v>2040</v>
      </c>
      <c r="T501" t="s">
        <v>2041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 s="4" t="e">
        <f t="shared" si="29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s="6" t="s">
        <v>2038</v>
      </c>
      <c r="T502" t="s">
        <v>2039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 s="4">
        <f t="shared" si="29"/>
        <v>1.666929638120342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s="6" t="s">
        <v>2040</v>
      </c>
      <c r="T503" t="s">
        <v>2041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 s="4">
        <f t="shared" si="29"/>
        <v>2.699956452315285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s="6" t="s">
        <v>2049</v>
      </c>
      <c r="T504" t="s">
        <v>2050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 s="4">
        <f t="shared" si="29"/>
        <v>1.0003697018463344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s="6" t="s">
        <v>2040</v>
      </c>
      <c r="T505" t="s">
        <v>2043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 s="4">
        <f t="shared" si="29"/>
        <v>0.89543616406701321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s="6" t="s">
        <v>2034</v>
      </c>
      <c r="T506" t="s">
        <v>2035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 s="4">
        <f t="shared" si="29"/>
        <v>2.7766663999359844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s="6" t="s">
        <v>2046</v>
      </c>
      <c r="T507" t="s">
        <v>2055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 s="4">
        <f t="shared" si="29"/>
        <v>1.5149154451861884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s="6" t="s">
        <v>2038</v>
      </c>
      <c r="T508" t="s">
        <v>2039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 s="4">
        <f t="shared" si="29"/>
        <v>2.2700119474313025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s="6" t="s">
        <v>2036</v>
      </c>
      <c r="T509" t="s">
        <v>2037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 s="4">
        <f t="shared" si="29"/>
        <v>1.8868021875967391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s="6" t="s">
        <v>2038</v>
      </c>
      <c r="T510" t="s">
        <v>2039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 s="4">
        <f t="shared" si="29"/>
        <v>1.0526315789473684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s="6" t="s">
        <v>2038</v>
      </c>
      <c r="T511" t="s">
        <v>2039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 s="4">
        <f t="shared" si="29"/>
        <v>1.4102702120788029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s="6" t="s">
        <v>2040</v>
      </c>
      <c r="T512" t="s">
        <v>2043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 s="4">
        <f t="shared" si="29"/>
        <v>1.0197757620147614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s="6" t="s">
        <v>2038</v>
      </c>
      <c r="T513" t="s">
        <v>2039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 s="4">
        <f t="shared" si="29"/>
        <v>1.8851553872850608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s="6" t="s">
        <v>2049</v>
      </c>
      <c r="T514" t="s">
        <v>2050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 s="4">
        <f t="shared" ref="H515:H578" si="33">AVERAGE(I515/E515)*100</f>
        <v>1.0736196319018405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s="6" t="s">
        <v>2040</v>
      </c>
      <c r="T515" t="s">
        <v>2059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 s="4">
        <f t="shared" si="33"/>
        <v>1.6964945538669154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s="6" t="s">
        <v>2034</v>
      </c>
      <c r="T516" t="s">
        <v>2035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 s="4">
        <f t="shared" si="33"/>
        <v>2.7725661872003338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s="6" t="s">
        <v>2038</v>
      </c>
      <c r="T517" t="s">
        <v>2039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 s="4">
        <f t="shared" si="33"/>
        <v>1.5865276423374091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s="6" t="s">
        <v>2046</v>
      </c>
      <c r="T518" t="s">
        <v>2047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 s="4">
        <f t="shared" si="33"/>
        <v>1.1803874092009685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s="6" t="s">
        <v>2032</v>
      </c>
      <c r="T519" t="s">
        <v>2033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 s="4">
        <f t="shared" si="33"/>
        <v>1.607717041800643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s="6" t="s">
        <v>2040</v>
      </c>
      <c r="T520" t="s">
        <v>2048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 s="4">
        <f t="shared" si="33"/>
        <v>0.98063074523511917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s="6" t="s">
        <v>2034</v>
      </c>
      <c r="T521" t="s">
        <v>2035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 s="4">
        <f t="shared" si="33"/>
        <v>0.93951849677040511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s="6" t="s">
        <v>2038</v>
      </c>
      <c r="T522" t="s">
        <v>2039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 s="4">
        <f t="shared" si="33"/>
        <v>3.3360455655004069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s="6" t="s">
        <v>2040</v>
      </c>
      <c r="T523" t="s">
        <v>2043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 s="4">
        <f t="shared" si="33"/>
        <v>1.1654158276893039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s="6" t="s">
        <v>2040</v>
      </c>
      <c r="T524" t="s">
        <v>2051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 s="4">
        <f t="shared" si="33"/>
        <v>1.4120260193558622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s="6" t="s">
        <v>2040</v>
      </c>
      <c r="T525" t="s">
        <v>2051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 s="4">
        <f t="shared" si="33"/>
        <v>2.4391145730625121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s="6" t="s">
        <v>2038</v>
      </c>
      <c r="T526" t="s">
        <v>2039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 s="4">
        <f t="shared" si="33"/>
        <v>3.5633484162895925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s="6" t="s">
        <v>2036</v>
      </c>
      <c r="T527" t="s">
        <v>2045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 s="4">
        <f t="shared" si="33"/>
        <v>1.1356613102595798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s="6" t="s">
        <v>2038</v>
      </c>
      <c r="T528" t="s">
        <v>2039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 s="4">
        <f t="shared" si="33"/>
        <v>3.225806451612903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s="6" t="s">
        <v>2040</v>
      </c>
      <c r="T529" t="s">
        <v>2048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 s="4">
        <f t="shared" si="33"/>
        <v>1.1069600110696001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s="6" t="s">
        <v>2034</v>
      </c>
      <c r="T530" t="s">
        <v>2044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 s="4">
        <f t="shared" si="33"/>
        <v>1.5679442508710801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s="6" t="s">
        <v>2049</v>
      </c>
      <c r="T531" t="s">
        <v>2050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 s="4">
        <f t="shared" si="33"/>
        <v>1.8520056473714808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s="6" t="s">
        <v>2046</v>
      </c>
      <c r="T532" t="s">
        <v>2052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 s="4">
        <f t="shared" si="33"/>
        <v>2.0410680841996656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s="6" t="s">
        <v>2049</v>
      </c>
      <c r="T533" t="s">
        <v>2050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 s="4">
        <f t="shared" si="33"/>
        <v>1.5659955257270695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s="6" t="s">
        <v>2038</v>
      </c>
      <c r="T534" t="s">
        <v>2039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 s="4">
        <f t="shared" si="33"/>
        <v>1.2048716360831351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s="6" t="s">
        <v>2034</v>
      </c>
      <c r="T535" t="s">
        <v>2044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 s="4">
        <f t="shared" si="33"/>
        <v>1.8154650728427344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s="6" t="s">
        <v>2040</v>
      </c>
      <c r="T536" t="s">
        <v>2043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 s="4">
        <f t="shared" si="33"/>
        <v>1.6117449932179049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s="6" t="s">
        <v>2038</v>
      </c>
      <c r="T537" t="s">
        <v>2039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 s="4">
        <f t="shared" si="33"/>
        <v>0.95257535551473094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s="6" t="s">
        <v>2046</v>
      </c>
      <c r="T538" t="s">
        <v>2052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 s="4">
        <f t="shared" si="33"/>
        <v>1.0633244049123163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s="6" t="s">
        <v>2040</v>
      </c>
      <c r="T539" t="s">
        <v>2041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 s="4">
        <f t="shared" si="33"/>
        <v>2.2723287863379737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s="6" t="s">
        <v>2049</v>
      </c>
      <c r="T540" t="s">
        <v>2060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 s="4">
        <f t="shared" si="33"/>
        <v>1.0814606741573034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s="6" t="s">
        <v>2032</v>
      </c>
      <c r="T541" t="s">
        <v>2033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 s="4">
        <f t="shared" si="33"/>
        <v>1.7521458466340356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s="6" t="s">
        <v>2053</v>
      </c>
      <c r="T542" t="s">
        <v>2054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 s="4">
        <f t="shared" si="33"/>
        <v>0.91677110894490088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s="6" t="s">
        <v>2049</v>
      </c>
      <c r="T543" t="s">
        <v>2060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 s="4">
        <f t="shared" si="33"/>
        <v>2.5388601036269427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s="6" t="s">
        <v>2034</v>
      </c>
      <c r="T544" t="s">
        <v>2044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 s="4">
        <f t="shared" si="33"/>
        <v>1.2983266012694747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s="6" t="s">
        <v>2049</v>
      </c>
      <c r="T545" t="s">
        <v>2050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 s="4">
        <f t="shared" si="33"/>
        <v>1.0849909584086799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s="6" t="s">
        <v>2034</v>
      </c>
      <c r="T546" t="s">
        <v>2035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 s="4">
        <f t="shared" si="33"/>
        <v>1.6391544644108489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s="6" t="s">
        <v>2038</v>
      </c>
      <c r="T547" t="s">
        <v>2039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 s="4">
        <f t="shared" si="33"/>
        <v>1.2809315866084425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s="6" t="s">
        <v>2038</v>
      </c>
      <c r="T548" t="s">
        <v>2039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 s="4">
        <f t="shared" si="33"/>
        <v>1.2383900928792571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s="6" t="s">
        <v>2040</v>
      </c>
      <c r="T549" t="s">
        <v>2043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 s="4">
        <f t="shared" si="33"/>
        <v>1.6669086522889978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s="6" t="s">
        <v>2038</v>
      </c>
      <c r="T550" t="s">
        <v>2039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 s="4">
        <f t="shared" si="33"/>
        <v>0.90884152523168293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s="6" t="s">
        <v>2036</v>
      </c>
      <c r="T551" t="s">
        <v>2045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 s="4">
        <f t="shared" si="33"/>
        <v>25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s="6" t="s">
        <v>2034</v>
      </c>
      <c r="T552" t="s">
        <v>2044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 s="4">
        <f t="shared" si="33"/>
        <v>2.6316786302770887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s="6" t="s">
        <v>2036</v>
      </c>
      <c r="T553" t="s">
        <v>2037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 s="4">
        <f t="shared" si="33"/>
        <v>1.037672005413941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s="6" t="s">
        <v>2038</v>
      </c>
      <c r="T554" t="s">
        <v>2039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 s="4">
        <f t="shared" si="33"/>
        <v>1.3702647223481113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s="6" t="s">
        <v>2034</v>
      </c>
      <c r="T555" t="s">
        <v>2035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 s="4">
        <f t="shared" si="33"/>
        <v>3.8450860632981678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s="6" t="s">
        <v>2034</v>
      </c>
      <c r="T556" t="s">
        <v>2044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 s="4">
        <f t="shared" si="33"/>
        <v>0.9581943360068137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s="6" t="s">
        <v>2034</v>
      </c>
      <c r="T557" t="s">
        <v>2035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 s="4">
        <f t="shared" si="33"/>
        <v>0.9785834603352852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s="6" t="s">
        <v>2046</v>
      </c>
      <c r="T558" t="s">
        <v>2058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 s="4">
        <f t="shared" si="33"/>
        <v>1.8478260869565217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s="6" t="s">
        <v>2040</v>
      </c>
      <c r="T559" t="s">
        <v>2062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 s="4">
        <f t="shared" si="33"/>
        <v>1.5817223198594026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s="6" t="s">
        <v>2038</v>
      </c>
      <c r="T560" t="s">
        <v>2039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 s="4">
        <f t="shared" si="33"/>
        <v>0.96124001843474005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s="6" t="s">
        <v>2038</v>
      </c>
      <c r="T561" t="s">
        <v>2039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 s="4">
        <f t="shared" si="33"/>
        <v>2.0002266545784226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s="6" t="s">
        <v>2040</v>
      </c>
      <c r="T562" t="s">
        <v>2048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 s="4">
        <f t="shared" si="33"/>
        <v>1.7852312685961591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s="6" t="s">
        <v>2038</v>
      </c>
      <c r="T563" t="s">
        <v>2039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 s="4">
        <f t="shared" si="33"/>
        <v>2.048857368006304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s="6" t="s">
        <v>2034</v>
      </c>
      <c r="T564" t="s">
        <v>2035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 s="4">
        <f t="shared" si="33"/>
        <v>1.664382220481692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s="6" t="s">
        <v>2040</v>
      </c>
      <c r="T565" t="s">
        <v>2041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 s="4">
        <f t="shared" si="33"/>
        <v>1.2659749775448572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s="6" t="s">
        <v>2038</v>
      </c>
      <c r="T566" t="s">
        <v>2039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 s="4">
        <f t="shared" si="33"/>
        <v>1.8520235262610343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s="6" t="s">
        <v>2038</v>
      </c>
      <c r="T567" t="s">
        <v>2039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 s="4">
        <f t="shared" si="33"/>
        <v>0.89718719689621718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s="6" t="s">
        <v>2034</v>
      </c>
      <c r="T568" t="s">
        <v>2042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 s="4">
        <f t="shared" si="33"/>
        <v>1.6414396232761519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s="6" t="s">
        <v>2034</v>
      </c>
      <c r="T569" t="s">
        <v>2035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 s="4">
        <f t="shared" si="33"/>
        <v>3.8459253979567594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s="6" t="s">
        <v>2038</v>
      </c>
      <c r="T570" t="s">
        <v>2039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 s="4">
        <f t="shared" si="33"/>
        <v>1.2346714180903469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s="6" t="s">
        <v>2040</v>
      </c>
      <c r="T571" t="s">
        <v>2048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 s="4">
        <f t="shared" si="33"/>
        <v>2.8574724214588314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s="6" t="s">
        <v>2034</v>
      </c>
      <c r="T572" t="s">
        <v>2035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 s="4">
        <f t="shared" si="33"/>
        <v>1.062215477996965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s="6" t="s">
        <v>2040</v>
      </c>
      <c r="T573" t="s">
        <v>2051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 s="4">
        <f t="shared" si="33"/>
        <v>1.9199346405228759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s="6" t="s">
        <v>2034</v>
      </c>
      <c r="T574" t="s">
        <v>2035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 s="4">
        <f t="shared" si="33"/>
        <v>4.0021344717182492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s="6" t="s">
        <v>2063</v>
      </c>
      <c r="T575" t="s">
        <v>2064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 s="4">
        <f t="shared" si="33"/>
        <v>1.4447677335206179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s="6" t="s">
        <v>2032</v>
      </c>
      <c r="T576" t="s">
        <v>2033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 s="4">
        <f t="shared" si="33"/>
        <v>1.0644589000591367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s="6" t="s">
        <v>2038</v>
      </c>
      <c r="T577" t="s">
        <v>2039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 s="4">
        <f t="shared" si="33"/>
        <v>1.0161956176563989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s="6" t="s">
        <v>2038</v>
      </c>
      <c r="T578" t="s">
        <v>2039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 s="4">
        <f t="shared" ref="H579:H642" si="37">AVERAGE(I579/E579)*100</f>
        <v>2.3932729624838291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s="6" t="s">
        <v>2034</v>
      </c>
      <c r="T579" t="s">
        <v>2057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 s="4">
        <f t="shared" si="37"/>
        <v>1.5153389411182583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s="6" t="s">
        <v>2040</v>
      </c>
      <c r="T580" t="s">
        <v>2062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 s="4">
        <f t="shared" si="37"/>
        <v>1.3877811453182325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s="6" t="s">
        <v>2034</v>
      </c>
      <c r="T581" t="s">
        <v>2057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 s="4">
        <f t="shared" si="37"/>
        <v>2.0831940526013186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s="6" t="s">
        <v>2038</v>
      </c>
      <c r="T582" t="s">
        <v>2039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 s="4">
        <f t="shared" si="37"/>
        <v>1.8484769591252277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s="6" t="s">
        <v>2036</v>
      </c>
      <c r="T583" t="s">
        <v>2037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 s="4">
        <f t="shared" si="37"/>
        <v>0.92694769366585739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s="6" t="s">
        <v>2049</v>
      </c>
      <c r="T584" t="s">
        <v>2050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 s="4">
        <f t="shared" si="37"/>
        <v>1.4917779892998984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s="6" t="s">
        <v>2040</v>
      </c>
      <c r="T585" t="s">
        <v>2041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 s="4">
        <f t="shared" si="37"/>
        <v>1.5621519539005375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s="6" t="s">
        <v>2036</v>
      </c>
      <c r="T586" t="s">
        <v>2037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 s="4">
        <f t="shared" si="37"/>
        <v>1.0409491006505931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s="6" t="s">
        <v>2046</v>
      </c>
      <c r="T587" t="s">
        <v>2058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 s="4">
        <f t="shared" si="37"/>
        <v>1.953712052900511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s="6" t="s">
        <v>2034</v>
      </c>
      <c r="T588" t="s">
        <v>2035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 s="4">
        <f t="shared" si="37"/>
        <v>2.276707530647986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s="6" t="s">
        <v>2032</v>
      </c>
      <c r="T589" t="s">
        <v>2033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 s="4">
        <f t="shared" si="37"/>
        <v>1.0986451649172402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s="6" t="s">
        <v>2038</v>
      </c>
      <c r="T590" t="s">
        <v>2039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 s="4">
        <f t="shared" si="37"/>
        <v>1.994914922745942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s="6" t="s">
        <v>2040</v>
      </c>
      <c r="T591" t="s">
        <v>2041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 s="4">
        <f t="shared" si="37"/>
        <v>1.4766483516483515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s="6" t="s">
        <v>2046</v>
      </c>
      <c r="T592" t="s">
        <v>2055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 s="4">
        <f t="shared" si="37"/>
        <v>1.6382910375843238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s="6" t="s">
        <v>2049</v>
      </c>
      <c r="T593" t="s">
        <v>2050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 s="4">
        <f t="shared" si="37"/>
        <v>1.2498147507780468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s="6" t="s">
        <v>2038</v>
      </c>
      <c r="T594" t="s">
        <v>2039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 s="4">
        <f t="shared" si="37"/>
        <v>2.1275917743031951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s="6" t="s">
        <v>2040</v>
      </c>
      <c r="T595" t="s">
        <v>2048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 s="4">
        <f t="shared" si="37"/>
        <v>1.4059281812483209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s="6" t="s">
        <v>2038</v>
      </c>
      <c r="T596" t="s">
        <v>2039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 s="4">
        <f t="shared" si="37"/>
        <v>1.1112248030287528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s="6" t="s">
        <v>2038</v>
      </c>
      <c r="T597" t="s">
        <v>2039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 s="4">
        <f t="shared" si="37"/>
        <v>2.323809523809524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s="6" t="s">
        <v>2040</v>
      </c>
      <c r="T598" t="s">
        <v>2043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 s="4">
        <f t="shared" si="37"/>
        <v>1.4706376571962441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s="6" t="s">
        <v>2038</v>
      </c>
      <c r="T599" t="s">
        <v>2039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 s="4">
        <f t="shared" si="37"/>
        <v>1.3697773329997498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s="6" t="s">
        <v>2034</v>
      </c>
      <c r="T600" t="s">
        <v>2035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 s="4">
        <f t="shared" si="37"/>
        <v>1.6040688575899842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s="6" t="s">
        <v>2040</v>
      </c>
      <c r="T601" t="s">
        <v>2041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 s="4">
        <f t="shared" si="37"/>
        <v>20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s="6" t="s">
        <v>2032</v>
      </c>
      <c r="T602" t="s">
        <v>2033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 s="4">
        <f t="shared" si="37"/>
        <v>1.4902442771547089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s="6" t="s">
        <v>2036</v>
      </c>
      <c r="T603" t="s">
        <v>2045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 s="4">
        <f t="shared" si="37"/>
        <v>1.2503290339563042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s="6" t="s">
        <v>2038</v>
      </c>
      <c r="T604" t="s">
        <v>2039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 s="4">
        <f t="shared" si="37"/>
        <v>1.6083254493850521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s="6" t="s">
        <v>2038</v>
      </c>
      <c r="T605" t="s">
        <v>2039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 s="4">
        <f t="shared" si="37"/>
        <v>1.8865806468653836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s="6" t="s">
        <v>2038</v>
      </c>
      <c r="T606" t="s">
        <v>2039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 s="4">
        <f t="shared" si="37"/>
        <v>1.7319520880543866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s="6" t="s">
        <v>2046</v>
      </c>
      <c r="T607" t="s">
        <v>2047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 s="4">
        <f t="shared" si="37"/>
        <v>2.4980483996877441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s="6" t="s">
        <v>2034</v>
      </c>
      <c r="T608" t="s">
        <v>2035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 s="4">
        <f t="shared" si="37"/>
        <v>1.234315065839362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s="6" t="s">
        <v>2032</v>
      </c>
      <c r="T609" t="s">
        <v>2033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 s="4">
        <f t="shared" si="37"/>
        <v>2.8532731376975167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s="6" t="s">
        <v>2034</v>
      </c>
      <c r="T610" t="s">
        <v>2057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 s="4">
        <f t="shared" si="37"/>
        <v>0.97159940209267559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s="6" t="s">
        <v>2040</v>
      </c>
      <c r="T611" t="s">
        <v>2062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 s="4">
        <f t="shared" si="37"/>
        <v>3.5716675215771989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s="6" t="s">
        <v>2038</v>
      </c>
      <c r="T612" t="s">
        <v>2039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 s="4">
        <f t="shared" si="37"/>
        <v>1.3204225352112675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s="6" t="s">
        <v>2038</v>
      </c>
      <c r="T613" t="s">
        <v>2039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 s="4">
        <f t="shared" si="37"/>
        <v>2.2209369577790632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s="6" t="s">
        <v>2034</v>
      </c>
      <c r="T614" t="s">
        <v>2042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 s="4">
        <f t="shared" si="37"/>
        <v>1.3584117032392893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s="6" t="s">
        <v>2038</v>
      </c>
      <c r="T615" t="s">
        <v>2039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 s="4">
        <f t="shared" si="37"/>
        <v>1.7546414270112851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s="6" t="s">
        <v>2038</v>
      </c>
      <c r="T616" t="s">
        <v>2039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 s="4">
        <f t="shared" si="37"/>
        <v>1.1733848702374379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s="6" t="s">
        <v>2038</v>
      </c>
      <c r="T617" t="s">
        <v>2039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 s="4">
        <f t="shared" si="37"/>
        <v>1.9622392612746311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s="6" t="s">
        <v>2034</v>
      </c>
      <c r="T618" t="s">
        <v>2044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 s="4">
        <f t="shared" si="37"/>
        <v>1.5732265446224258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s="6" t="s">
        <v>2038</v>
      </c>
      <c r="T619" t="s">
        <v>2039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 s="4">
        <f t="shared" si="37"/>
        <v>1.2345806238857342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s="6" t="s">
        <v>2046</v>
      </c>
      <c r="T620" t="s">
        <v>2047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 s="4">
        <f t="shared" si="37"/>
        <v>1.1621859138762847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s="6" t="s">
        <v>2038</v>
      </c>
      <c r="T621" t="s">
        <v>2039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 s="4">
        <f t="shared" si="37"/>
        <v>1.1106290672451193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s="6" t="s">
        <v>2053</v>
      </c>
      <c r="T622" t="s">
        <v>2054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 s="4">
        <f t="shared" si="37"/>
        <v>1.351240633015901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s="6" t="s">
        <v>2038</v>
      </c>
      <c r="T623" t="s">
        <v>2039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 s="4">
        <f t="shared" si="37"/>
        <v>1.0818120351588911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s="6" t="s">
        <v>2034</v>
      </c>
      <c r="T624" t="s">
        <v>2044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 s="4">
        <f t="shared" si="37"/>
        <v>1.7857379679853587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s="6" t="s">
        <v>2038</v>
      </c>
      <c r="T625" t="s">
        <v>2039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 s="4">
        <f t="shared" si="37"/>
        <v>3.0317917046810301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s="6" t="s">
        <v>2053</v>
      </c>
      <c r="T626" t="s">
        <v>2054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 s="4">
        <f t="shared" si="37"/>
        <v>1.0684128898845424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s="6" t="s">
        <v>2038</v>
      </c>
      <c r="T627" t="s">
        <v>2039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 s="4">
        <f t="shared" si="37"/>
        <v>1.4312760318061339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s="6" t="s">
        <v>2038</v>
      </c>
      <c r="T628" t="s">
        <v>2039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 s="4">
        <f t="shared" si="37"/>
        <v>1.386388188692834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s="6" t="s">
        <v>2032</v>
      </c>
      <c r="T629" t="s">
        <v>2033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 s="4">
        <f t="shared" si="37"/>
        <v>3.3287101248266295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s="6" t="s">
        <v>2034</v>
      </c>
      <c r="T630" t="s">
        <v>2044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 s="4">
        <f t="shared" si="37"/>
        <v>1.3519359723123512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s="6" t="s">
        <v>2038</v>
      </c>
      <c r="T631" t="s">
        <v>2039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 s="4">
        <f t="shared" si="37"/>
        <v>1.4565544952285283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s="6" t="s">
        <v>2038</v>
      </c>
      <c r="T632" t="s">
        <v>2039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 s="4">
        <f t="shared" si="37"/>
        <v>1.6668843466335792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s="6" t="s">
        <v>2038</v>
      </c>
      <c r="T633" t="s">
        <v>2039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 s="4">
        <f t="shared" si="37"/>
        <v>0.89961814769270587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s="6" t="s">
        <v>2038</v>
      </c>
      <c r="T634" t="s">
        <v>2039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 s="4">
        <f t="shared" si="37"/>
        <v>1.8854372418746632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s="6" t="s">
        <v>2040</v>
      </c>
      <c r="T635" t="s">
        <v>2048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 s="4">
        <f t="shared" si="37"/>
        <v>1.7861759889683704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s="6" t="s">
        <v>2040</v>
      </c>
      <c r="T636" t="s">
        <v>2059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 s="4">
        <f t="shared" si="37"/>
        <v>1.4288416671921307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s="6" t="s">
        <v>2040</v>
      </c>
      <c r="T637" t="s">
        <v>2059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 s="4">
        <f t="shared" si="37"/>
        <v>2.0408963014632695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s="6" t="s">
        <v>2040</v>
      </c>
      <c r="T638" t="s">
        <v>2048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 s="4">
        <f t="shared" si="37"/>
        <v>0.96296296296296302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s="6" t="s">
        <v>2038</v>
      </c>
      <c r="T639" t="s">
        <v>2039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 s="4">
        <f t="shared" si="37"/>
        <v>1.0088001717106676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s="6" t="s">
        <v>2038</v>
      </c>
      <c r="T640" t="s">
        <v>2039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 s="4">
        <f t="shared" si="37"/>
        <v>0.93129139072847689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s="6" t="s">
        <v>2040</v>
      </c>
      <c r="T641" t="s">
        <v>2043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 s="4">
        <f t="shared" si="37"/>
        <v>1.3000151752744196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s="6" t="s">
        <v>2038</v>
      </c>
      <c r="T642" t="s">
        <v>2039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 s="4">
        <f t="shared" ref="H643:H706" si="41">AVERAGE(I643/E643)*100</f>
        <v>1.720315686796134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s="6" t="s">
        <v>2038</v>
      </c>
      <c r="T643" t="s">
        <v>2039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 s="4">
        <f t="shared" si="41"/>
        <v>0.96398146764310277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s="6" t="s">
        <v>2036</v>
      </c>
      <c r="T644" t="s">
        <v>2045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 s="4">
        <f t="shared" si="41"/>
        <v>1.1368459346389379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s="6" t="s">
        <v>2038</v>
      </c>
      <c r="T645" t="s">
        <v>2039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 s="4">
        <f t="shared" si="41"/>
        <v>3.5714285714285712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s="6" t="s">
        <v>2038</v>
      </c>
      <c r="T646" t="s">
        <v>2039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 s="4">
        <f t="shared" si="41"/>
        <v>2.6316231797986362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s="6" t="s">
        <v>2034</v>
      </c>
      <c r="T647" t="s">
        <v>2035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 s="4">
        <f t="shared" si="41"/>
        <v>3.3334095691153602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s="6" t="s">
        <v>2049</v>
      </c>
      <c r="T648" t="s">
        <v>2050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 s="4">
        <f t="shared" si="41"/>
        <v>0.96618357487922701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s="6" t="s">
        <v>2046</v>
      </c>
      <c r="T649" t="s">
        <v>2058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 s="4">
        <f t="shared" si="41"/>
        <v>1.1628655064818092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s="6" t="s">
        <v>2032</v>
      </c>
      <c r="T650" t="s">
        <v>2033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 s="4">
        <f t="shared" si="41"/>
        <v>1.020287104045557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s="6" t="s">
        <v>2038</v>
      </c>
      <c r="T651" t="s">
        <v>2039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 s="4">
        <f t="shared" si="41"/>
        <v>50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s="6" t="s">
        <v>2034</v>
      </c>
      <c r="T652" t="s">
        <v>2057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 s="4">
        <f t="shared" si="41"/>
        <v>2.222490361355788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s="6" t="s">
        <v>2040</v>
      </c>
      <c r="T653" t="s">
        <v>2051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 s="4">
        <f t="shared" si="41"/>
        <v>3.224534847051403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s="6" t="s">
        <v>2036</v>
      </c>
      <c r="T654" t="s">
        <v>2037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 s="4">
        <f t="shared" si="41"/>
        <v>1.6674980403334996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s="6" t="s">
        <v>2036</v>
      </c>
      <c r="T655" t="s">
        <v>2037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 s="4">
        <f t="shared" si="41"/>
        <v>1.6949914576027336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s="6" t="s">
        <v>2034</v>
      </c>
      <c r="T656" t="s">
        <v>2056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 s="4">
        <f t="shared" si="41"/>
        <v>1.9981834695731153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s="6" t="s">
        <v>2053</v>
      </c>
      <c r="T657" t="s">
        <v>2054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 s="4">
        <f t="shared" si="41"/>
        <v>1.0104452775717234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s="6" t="s">
        <v>2032</v>
      </c>
      <c r="T658" t="s">
        <v>2033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 s="4">
        <f t="shared" si="41"/>
        <v>1.6990291262135921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s="6" t="s">
        <v>2040</v>
      </c>
      <c r="T659" t="s">
        <v>2062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 s="4">
        <f t="shared" si="41"/>
        <v>1.2344115971386971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s="6" t="s">
        <v>2034</v>
      </c>
      <c r="T660" t="s">
        <v>2035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 s="4">
        <f t="shared" si="41"/>
        <v>1.3155586739168568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s="6" t="s">
        <v>2040</v>
      </c>
      <c r="T661" t="s">
        <v>2041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 s="4">
        <f t="shared" si="41"/>
        <v>1.0352245227211616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s="6" t="s">
        <v>2038</v>
      </c>
      <c r="T662" t="s">
        <v>2039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 s="4">
        <f t="shared" si="41"/>
        <v>1.299419408349461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s="6" t="s">
        <v>2034</v>
      </c>
      <c r="T663" t="s">
        <v>2057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 s="4">
        <f t="shared" si="41"/>
        <v>1.4709184819222996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s="6" t="s">
        <v>2038</v>
      </c>
      <c r="T664" t="s">
        <v>2039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 s="4">
        <f t="shared" si="41"/>
        <v>1.1263593992749872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s="6" t="s">
        <v>2038</v>
      </c>
      <c r="T665" t="s">
        <v>2039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 s="4">
        <f t="shared" si="41"/>
        <v>4.0006021602498967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s="6" t="s">
        <v>2034</v>
      </c>
      <c r="T666" t="s">
        <v>2057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 s="4">
        <f t="shared" si="41"/>
        <v>2.226041410917424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s="6" t="s">
        <v>2040</v>
      </c>
      <c r="T667" t="s">
        <v>2041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 s="4">
        <f t="shared" si="41"/>
        <v>1.2594458438287155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s="6" t="s">
        <v>2038</v>
      </c>
      <c r="T668" t="s">
        <v>2039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 s="4">
        <f t="shared" si="41"/>
        <v>3.4471410941999174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s="6" t="s">
        <v>2063</v>
      </c>
      <c r="T669" t="s">
        <v>2064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 s="4">
        <f t="shared" si="41"/>
        <v>1.3588414089039871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s="6" t="s">
        <v>2038</v>
      </c>
      <c r="T670" t="s">
        <v>2039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 s="4">
        <f t="shared" si="41"/>
        <v>0.92617986515826767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s="6" t="s">
        <v>2038</v>
      </c>
      <c r="T671" t="s">
        <v>2039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 s="4">
        <f t="shared" si="41"/>
        <v>1.449542492265157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s="6" t="s">
        <v>2034</v>
      </c>
      <c r="T672" t="s">
        <v>2044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 s="4">
        <f t="shared" si="41"/>
        <v>0.90071940030387743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s="6" t="s">
        <v>2038</v>
      </c>
      <c r="T673" t="s">
        <v>2039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 s="4">
        <f t="shared" si="41"/>
        <v>4.0003975101410258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s="6" t="s">
        <v>2038</v>
      </c>
      <c r="T674" t="s">
        <v>2039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 s="4">
        <f t="shared" si="41"/>
        <v>2.3721881390593049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s="6" t="s">
        <v>2034</v>
      </c>
      <c r="T675" t="s">
        <v>2044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 s="4">
        <f t="shared" si="41"/>
        <v>2.1275109170305675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s="6" t="s">
        <v>2053</v>
      </c>
      <c r="T676" t="s">
        <v>2054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 s="4">
        <f t="shared" si="41"/>
        <v>2.7747506077625954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s="6" t="s">
        <v>2063</v>
      </c>
      <c r="T677" t="s">
        <v>2064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 s="4">
        <f t="shared" si="41"/>
        <v>0.98973048877459524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s="6" t="s">
        <v>2053</v>
      </c>
      <c r="T678" t="s">
        <v>2054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 s="4">
        <f t="shared" si="41"/>
        <v>2.5045126353790614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s="6" t="s">
        <v>2046</v>
      </c>
      <c r="T679" t="s">
        <v>2052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 s="4">
        <f t="shared" si="41"/>
        <v>1.2025281055987471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s="6" t="s">
        <v>2040</v>
      </c>
      <c r="T680" t="s">
        <v>2043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 s="4">
        <f t="shared" si="41"/>
        <v>2.5015505478602438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s="6" t="s">
        <v>2032</v>
      </c>
      <c r="T681" t="s">
        <v>2033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 s="4">
        <f t="shared" si="41"/>
        <v>2.0835977492913651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s="6" t="s">
        <v>2049</v>
      </c>
      <c r="T682" t="s">
        <v>2060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 s="4">
        <f t="shared" si="41"/>
        <v>1.0418959110144181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s="6" t="s">
        <v>2038</v>
      </c>
      <c r="T683" t="s">
        <v>2039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 s="4">
        <f t="shared" si="41"/>
        <v>1.2701936120360093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s="6" t="s">
        <v>2038</v>
      </c>
      <c r="T684" t="s">
        <v>2039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 s="4">
        <f t="shared" si="41"/>
        <v>1.7831149927219796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s="6" t="s">
        <v>2038</v>
      </c>
      <c r="T685" t="s">
        <v>2039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 s="4">
        <f t="shared" si="41"/>
        <v>1.4473684210526316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s="6" t="s">
        <v>2046</v>
      </c>
      <c r="T686" t="s">
        <v>2047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 s="4">
        <f t="shared" si="41"/>
        <v>0.97988381075332542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s="6" t="s">
        <v>2038</v>
      </c>
      <c r="T687" t="s">
        <v>2039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 s="4">
        <f t="shared" si="41"/>
        <v>0.9317849940894235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s="6" t="s">
        <v>2036</v>
      </c>
      <c r="T688" t="s">
        <v>2045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 s="4">
        <f t="shared" si="41"/>
        <v>1.9241773962804007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s="6" t="s">
        <v>2038</v>
      </c>
      <c r="T689" t="s">
        <v>2039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 s="4">
        <f t="shared" si="41"/>
        <v>1.4057354004337699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s="6" t="s">
        <v>2040</v>
      </c>
      <c r="T690" t="s">
        <v>2059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 s="4">
        <f t="shared" si="41"/>
        <v>0.93903102885138823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s="6" t="s">
        <v>2036</v>
      </c>
      <c r="T691" t="s">
        <v>2037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 s="4">
        <f t="shared" si="41"/>
        <v>2.329002206423143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s="6" t="s">
        <v>2040</v>
      </c>
      <c r="T692" t="s">
        <v>2041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 s="4">
        <f t="shared" si="41"/>
        <v>3.3291192583227982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s="6" t="s">
        <v>2040</v>
      </c>
      <c r="T693" t="s">
        <v>2041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 s="4">
        <f t="shared" si="41"/>
        <v>1.4159617506436188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s="6" t="s">
        <v>2034</v>
      </c>
      <c r="T694" t="s">
        <v>2035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 s="4">
        <f t="shared" si="41"/>
        <v>1.5147838746577003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s="6" t="s">
        <v>2038</v>
      </c>
      <c r="T695" t="s">
        <v>2039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 s="4">
        <f t="shared" si="41"/>
        <v>1.0318704284221527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s="6" t="s">
        <v>2038</v>
      </c>
      <c r="T696" t="s">
        <v>2039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 s="4">
        <f t="shared" si="41"/>
        <v>1.5906508683655249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s="6" t="s">
        <v>2034</v>
      </c>
      <c r="T697" t="s">
        <v>2035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 s="4">
        <f t="shared" si="41"/>
        <v>0.91755428948889439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s="6" t="s">
        <v>2038</v>
      </c>
      <c r="T698" t="s">
        <v>2039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 s="4">
        <f t="shared" si="41"/>
        <v>3.7037977254264822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s="6" t="s">
        <v>2034</v>
      </c>
      <c r="T699" t="s">
        <v>2042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 s="4">
        <f t="shared" si="41"/>
        <v>1.5383633685531515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s="6" t="s">
        <v>2036</v>
      </c>
      <c r="T700" t="s">
        <v>2045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 s="4">
        <f t="shared" si="41"/>
        <v>0.89671737389911932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s="6" t="s">
        <v>2040</v>
      </c>
      <c r="T701" t="s">
        <v>2043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 s="4">
        <f t="shared" si="41"/>
        <v>33.333333333333329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s="6" t="s">
        <v>2036</v>
      </c>
      <c r="T702" t="s">
        <v>2045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 s="4">
        <f t="shared" si="41"/>
        <v>0.900960291823236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s="6" t="s">
        <v>2038</v>
      </c>
      <c r="T703" t="s">
        <v>2039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 s="4">
        <f t="shared" si="41"/>
        <v>1.7622080679405521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s="6" t="s">
        <v>2036</v>
      </c>
      <c r="T704" t="s">
        <v>2045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 s="4">
        <f t="shared" si="41"/>
        <v>1.03070885256514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s="6" t="s">
        <v>2046</v>
      </c>
      <c r="T705" t="s">
        <v>2058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 s="4">
        <f t="shared" si="41"/>
        <v>1.0859389627410598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s="6" t="s">
        <v>2040</v>
      </c>
      <c r="T706" t="s">
        <v>2048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 s="4">
        <f t="shared" ref="H707:H770" si="45">AVERAGE(I707/E707)*100</f>
        <v>1.205012853470437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s="6" t="s">
        <v>2046</v>
      </c>
      <c r="T707" t="s">
        <v>2047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 s="4">
        <f t="shared" si="45"/>
        <v>0.97051650238840859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s="6" t="s">
        <v>2036</v>
      </c>
      <c r="T708" t="s">
        <v>2037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 s="4">
        <f t="shared" si="45"/>
        <v>1.4509024958977459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s="6" t="s">
        <v>2040</v>
      </c>
      <c r="T709" t="s">
        <v>2043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 s="4">
        <f t="shared" si="45"/>
        <v>1.1397670549084857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s="6" t="s">
        <v>2038</v>
      </c>
      <c r="T710" t="s">
        <v>2039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 s="4">
        <f t="shared" si="45"/>
        <v>1.332951125125412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s="6" t="s">
        <v>2038</v>
      </c>
      <c r="T711" t="s">
        <v>2039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 s="4">
        <f t="shared" si="45"/>
        <v>1.9660270525322427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s="6" t="s">
        <v>2038</v>
      </c>
      <c r="T712" t="s">
        <v>2039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 s="4">
        <f t="shared" si="45"/>
        <v>1.1111111111111112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s="6" t="s">
        <v>2038</v>
      </c>
      <c r="T713" t="s">
        <v>2039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 s="4">
        <f t="shared" si="45"/>
        <v>1.3718166383701189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s="6" t="s">
        <v>2038</v>
      </c>
      <c r="T714" t="s">
        <v>2039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 s="4">
        <f t="shared" si="45"/>
        <v>0.92178270986218014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s="6" t="s">
        <v>2046</v>
      </c>
      <c r="T715" t="s">
        <v>2055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 s="4">
        <f t="shared" si="45"/>
        <v>0.98057527082555107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s="6" t="s">
        <v>2034</v>
      </c>
      <c r="T716" t="s">
        <v>2035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 s="4">
        <f t="shared" si="45"/>
        <v>2.2722549359196398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s="6" t="s">
        <v>2049</v>
      </c>
      <c r="T717" t="s">
        <v>2060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 s="4">
        <f t="shared" si="45"/>
        <v>1.5164686564280885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s="6" t="s">
        <v>2038</v>
      </c>
      <c r="T718" t="s">
        <v>2039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 s="4">
        <f t="shared" si="45"/>
        <v>4.0020190366310926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s="6" t="s">
        <v>2040</v>
      </c>
      <c r="T719" t="s">
        <v>2041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 s="4">
        <f t="shared" si="45"/>
        <v>3.5709991583503666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s="6" t="s">
        <v>2036</v>
      </c>
      <c r="T720" t="s">
        <v>2045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 s="4">
        <f t="shared" si="45"/>
        <v>1.1651037226484797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s="6" t="s">
        <v>2046</v>
      </c>
      <c r="T721" t="s">
        <v>2052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 s="4">
        <f t="shared" si="45"/>
        <v>1.1775643012085528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s="6" t="s">
        <v>2038</v>
      </c>
      <c r="T722" t="s">
        <v>2039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 s="4">
        <f t="shared" si="45"/>
        <v>1.1051759071652238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s="6" t="s">
        <v>2034</v>
      </c>
      <c r="T723" t="s">
        <v>2035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 s="4">
        <f t="shared" si="45"/>
        <v>3.9996838194609121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s="6" t="s">
        <v>2040</v>
      </c>
      <c r="T724" t="s">
        <v>2041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 s="4">
        <f t="shared" si="45"/>
        <v>1.0867924528301887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s="6" t="s">
        <v>2038</v>
      </c>
      <c r="T725" t="s">
        <v>2039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 s="4">
        <f t="shared" si="45"/>
        <v>1.0745049285143415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s="6" t="s">
        <v>2038</v>
      </c>
      <c r="T726" t="s">
        <v>2039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 s="4">
        <f t="shared" si="45"/>
        <v>1.6391253889841737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s="6" t="s">
        <v>2049</v>
      </c>
      <c r="T727" t="s">
        <v>2060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 s="4">
        <f t="shared" si="45"/>
        <v>1.086528293279698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s="6" t="s">
        <v>2038</v>
      </c>
      <c r="T728" t="s">
        <v>2039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 s="4">
        <f t="shared" si="45"/>
        <v>1.2325502213142663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s="6" t="s">
        <v>2036</v>
      </c>
      <c r="T729" t="s">
        <v>2037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 s="4">
        <f t="shared" si="45"/>
        <v>1.3605442176870748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s="6" t="s">
        <v>2038</v>
      </c>
      <c r="T730" t="s">
        <v>2039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 s="4">
        <f t="shared" si="45"/>
        <v>1.173415408290853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s="6" t="s">
        <v>2040</v>
      </c>
      <c r="T731" t="s">
        <v>2043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 s="4">
        <f t="shared" si="45"/>
        <v>0.90115863252753536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s="6" t="s">
        <v>2036</v>
      </c>
      <c r="T732" t="s">
        <v>2045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 s="4">
        <f t="shared" si="45"/>
        <v>3.033240997229917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s="6" t="s">
        <v>2036</v>
      </c>
      <c r="T733" t="s">
        <v>2037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 s="4">
        <f t="shared" si="45"/>
        <v>1.0416085930385981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s="6" t="s">
        <v>2034</v>
      </c>
      <c r="T734" t="s">
        <v>2035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 s="4">
        <f t="shared" si="45"/>
        <v>1.1769368417260138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s="6" t="s">
        <v>2034</v>
      </c>
      <c r="T735" t="s">
        <v>2056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 s="4">
        <f t="shared" si="45"/>
        <v>3.9988063264697109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s="6" t="s">
        <v>2038</v>
      </c>
      <c r="T736" t="s">
        <v>2039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 s="4">
        <f t="shared" si="45"/>
        <v>1.5151745761164044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s="6" t="s">
        <v>2053</v>
      </c>
      <c r="T737" t="s">
        <v>2054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 s="4">
        <f t="shared" si="45"/>
        <v>1.1448874851954205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s="6" t="s">
        <v>2046</v>
      </c>
      <c r="T738" t="s">
        <v>2047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 s="4">
        <f t="shared" si="45"/>
        <v>3.5799522673031028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s="6" t="s">
        <v>2034</v>
      </c>
      <c r="T739" t="s">
        <v>2044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 s="4">
        <f t="shared" si="45"/>
        <v>0.96339113680154131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s="6" t="s">
        <v>2038</v>
      </c>
      <c r="T740" t="s">
        <v>2039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 s="4">
        <f t="shared" si="45"/>
        <v>3.1311475409836067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s="6" t="s">
        <v>2034</v>
      </c>
      <c r="T741" t="s">
        <v>2044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 s="4">
        <f t="shared" si="45"/>
        <v>1.0050251256281406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s="6" t="s">
        <v>2038</v>
      </c>
      <c r="T742" t="s">
        <v>2039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 s="4">
        <f t="shared" si="45"/>
        <v>0.91872791519434627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s="6" t="s">
        <v>2038</v>
      </c>
      <c r="T743" t="s">
        <v>2039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 s="4">
        <f t="shared" si="45"/>
        <v>0.90283430770369266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s="6" t="s">
        <v>2034</v>
      </c>
      <c r="T744" t="s">
        <v>2042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 s="4">
        <f t="shared" si="45"/>
        <v>3.373015873015873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s="6" t="s">
        <v>2038</v>
      </c>
      <c r="T745" t="s">
        <v>2039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 s="4">
        <f t="shared" si="45"/>
        <v>0.9831460674157303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s="6" t="s">
        <v>2038</v>
      </c>
      <c r="T746" t="s">
        <v>2039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 s="4">
        <f t="shared" si="45"/>
        <v>1.6260162601626018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s="6" t="s">
        <v>2036</v>
      </c>
      <c r="T747" t="s">
        <v>2045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 s="4">
        <f t="shared" si="45"/>
        <v>2.8571428571428572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s="6" t="s">
        <v>2036</v>
      </c>
      <c r="T748" t="s">
        <v>2037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 s="4">
        <f t="shared" si="45"/>
        <v>2.4968789013732833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s="6" t="s">
        <v>2038</v>
      </c>
      <c r="T749" t="s">
        <v>2039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 s="4">
        <f t="shared" si="45"/>
        <v>0.90112567327589999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s="6" t="s">
        <v>2040</v>
      </c>
      <c r="T750" t="s">
        <v>2048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 s="4">
        <f t="shared" si="45"/>
        <v>2.7056997116877359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s="6" t="s">
        <v>2036</v>
      </c>
      <c r="T751" t="s">
        <v>2045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 s="4">
        <f t="shared" si="45"/>
        <v>100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s="6" t="s">
        <v>2034</v>
      </c>
      <c r="T752" t="s">
        <v>2042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 s="4">
        <f t="shared" si="45"/>
        <v>3.2285065168001914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s="6" t="s">
        <v>2046</v>
      </c>
      <c r="T753" t="s">
        <v>2047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 s="4">
        <f t="shared" si="45"/>
        <v>2.1260723610593062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s="6" t="s">
        <v>2038</v>
      </c>
      <c r="T754" t="s">
        <v>2039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 s="4">
        <f t="shared" si="45"/>
        <v>1.1355159552424368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s="6" t="s">
        <v>2053</v>
      </c>
      <c r="T755" t="s">
        <v>2054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 s="4">
        <f t="shared" si="45"/>
        <v>2.7022925221115823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s="6" t="s">
        <v>2038</v>
      </c>
      <c r="T756" t="s">
        <v>2039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 s="4">
        <f t="shared" si="45"/>
        <v>3.8420490928495199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s="6" t="s">
        <v>2038</v>
      </c>
      <c r="T757" t="s">
        <v>2039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 s="4">
        <f t="shared" si="45"/>
        <v>1.4745441865099134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s="6" t="s">
        <v>2038</v>
      </c>
      <c r="T758" t="s">
        <v>2039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 s="4">
        <f t="shared" si="45"/>
        <v>2.0014044943820224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s="6" t="s">
        <v>2040</v>
      </c>
      <c r="T759" t="s">
        <v>2043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 s="4">
        <f t="shared" si="45"/>
        <v>0.90895482171192477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s="6" t="s">
        <v>2034</v>
      </c>
      <c r="T760" t="s">
        <v>2035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 s="4">
        <f t="shared" si="45"/>
        <v>1.1115473541857523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s="6" t="s">
        <v>2034</v>
      </c>
      <c r="T761" t="s">
        <v>2042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 s="4">
        <f t="shared" si="45"/>
        <v>1.2656702025072324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s="6" t="s">
        <v>2049</v>
      </c>
      <c r="T762" t="s">
        <v>2050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 s="4">
        <f t="shared" si="45"/>
        <v>1.1511789181692096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s="6" t="s">
        <v>2034</v>
      </c>
      <c r="T763" t="s">
        <v>2035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 s="4">
        <f t="shared" si="45"/>
        <v>1.6118633139909737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s="6" t="s">
        <v>2034</v>
      </c>
      <c r="T764" t="s">
        <v>2057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 s="4">
        <f t="shared" si="45"/>
        <v>3.7077942568633637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s="6" t="s">
        <v>2038</v>
      </c>
      <c r="T765" t="s">
        <v>2039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 s="4">
        <f t="shared" si="45"/>
        <v>1.8476903870162296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s="6" t="s">
        <v>2034</v>
      </c>
      <c r="T766" t="s">
        <v>2035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 s="4">
        <f t="shared" si="45"/>
        <v>2.436923076923077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s="6" t="s">
        <v>2034</v>
      </c>
      <c r="T767" t="s">
        <v>2044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 s="4">
        <f t="shared" si="45"/>
        <v>1.8164505969384019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s="6" t="s">
        <v>2040</v>
      </c>
      <c r="T768" t="s">
        <v>2062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 s="4">
        <f t="shared" si="45"/>
        <v>0.92646102723398105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s="6" t="s">
        <v>2046</v>
      </c>
      <c r="T769" t="s">
        <v>2058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 s="4">
        <f t="shared" si="45"/>
        <v>1.3528138528138527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s="6" t="s">
        <v>2038</v>
      </c>
      <c r="T770" t="s">
        <v>2039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 s="4">
        <f t="shared" ref="H771:H834" si="49">AVERAGE(I771/E771)*100</f>
        <v>3.1254009861969094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s="6" t="s">
        <v>2049</v>
      </c>
      <c r="T771" t="s">
        <v>2050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 s="4">
        <f t="shared" si="49"/>
        <v>1.8553513142071809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s="6" t="s">
        <v>2038</v>
      </c>
      <c r="T772" t="s">
        <v>2039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 s="4">
        <f t="shared" si="49"/>
        <v>0.93896713615023475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s="6" t="s">
        <v>2038</v>
      </c>
      <c r="T773" t="s">
        <v>2039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 s="4">
        <f t="shared" si="49"/>
        <v>3.0303208991308246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s="6" t="s">
        <v>2034</v>
      </c>
      <c r="T774" t="s">
        <v>2044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 s="4">
        <f t="shared" si="49"/>
        <v>2.3254434945891189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s="6" t="s">
        <v>2038</v>
      </c>
      <c r="T775" t="s">
        <v>2039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 s="4">
        <f t="shared" si="49"/>
        <v>1.1512915129151291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s="6" t="s">
        <v>2036</v>
      </c>
      <c r="T776" t="s">
        <v>2037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 s="4">
        <f t="shared" si="49"/>
        <v>1.0330578512396695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s="6" t="s">
        <v>2034</v>
      </c>
      <c r="T777" t="s">
        <v>2035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 s="4">
        <f t="shared" si="49"/>
        <v>3.0307202952232761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s="6" t="s">
        <v>2038</v>
      </c>
      <c r="T778" t="s">
        <v>2039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 s="4">
        <f t="shared" si="49"/>
        <v>1.4699806467045033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s="6" t="s">
        <v>2038</v>
      </c>
      <c r="T779" t="s">
        <v>2039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 s="4">
        <f t="shared" si="49"/>
        <v>1.6987210778092356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s="6" t="s">
        <v>2040</v>
      </c>
      <c r="T780" t="s">
        <v>2048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 s="4">
        <f t="shared" si="49"/>
        <v>0.95196636614619734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s="6" t="s">
        <v>2038</v>
      </c>
      <c r="T781" t="s">
        <v>2039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 s="4">
        <f t="shared" si="49"/>
        <v>3.0252720900202914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s="6" t="s">
        <v>2040</v>
      </c>
      <c r="T782" t="s">
        <v>2043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 s="4">
        <f t="shared" si="49"/>
        <v>1.2686905301314002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s="6" t="s">
        <v>2038</v>
      </c>
      <c r="T783" t="s">
        <v>2039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 s="4">
        <f t="shared" si="49"/>
        <v>1.466168837082233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s="6" t="s">
        <v>2040</v>
      </c>
      <c r="T784" t="s">
        <v>2048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 s="4">
        <f t="shared" si="49"/>
        <v>1.3204478040378911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s="6" t="s">
        <v>2034</v>
      </c>
      <c r="T785" t="s">
        <v>2035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 s="4">
        <f t="shared" si="49"/>
        <v>3.2262154386307111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s="6" t="s">
        <v>2036</v>
      </c>
      <c r="T786" t="s">
        <v>2037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 s="4">
        <f t="shared" si="49"/>
        <v>0.98152871164695876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s="6" t="s">
        <v>2040</v>
      </c>
      <c r="T787" t="s">
        <v>2048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 s="4">
        <f t="shared" si="49"/>
        <v>1.8911017723369266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s="6" t="s">
        <v>2034</v>
      </c>
      <c r="T788" t="s">
        <v>2057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 s="4">
        <f t="shared" si="49"/>
        <v>1.4083352460897793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s="6" t="s">
        <v>2034</v>
      </c>
      <c r="T789" t="s">
        <v>2035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 s="4">
        <f t="shared" si="49"/>
        <v>0.97668557025834912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s="6" t="s">
        <v>2040</v>
      </c>
      <c r="T790" t="s">
        <v>2048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 s="4">
        <f t="shared" si="49"/>
        <v>1.3428827215756489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s="6" t="s">
        <v>2038</v>
      </c>
      <c r="T791" t="s">
        <v>2039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 s="4">
        <f t="shared" si="49"/>
        <v>1.9604044104695812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s="6" t="s">
        <v>2038</v>
      </c>
      <c r="T792" t="s">
        <v>2039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 s="4">
        <f t="shared" si="49"/>
        <v>1.1111111111111112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s="6" t="s">
        <v>2032</v>
      </c>
      <c r="T793" t="s">
        <v>2033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 s="4">
        <f t="shared" si="49"/>
        <v>1.0294117647058822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s="6" t="s">
        <v>2038</v>
      </c>
      <c r="T794" t="s">
        <v>2039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 s="4">
        <f t="shared" si="49"/>
        <v>1.3875047911077041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s="6" t="s">
        <v>2046</v>
      </c>
      <c r="T795" t="s">
        <v>2047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 s="4">
        <f t="shared" si="49"/>
        <v>1.3291445142580955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s="6" t="s">
        <v>2034</v>
      </c>
      <c r="T796" t="s">
        <v>2035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 s="4">
        <f t="shared" si="49"/>
        <v>3.0332681017612524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s="6" t="s">
        <v>2040</v>
      </c>
      <c r="T797" t="s">
        <v>2043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 s="4">
        <f t="shared" si="49"/>
        <v>1.8245614035087718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s="6" t="s">
        <v>2049</v>
      </c>
      <c r="T798" t="s">
        <v>2060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 s="4">
        <f t="shared" si="49"/>
        <v>2.2203552568410947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s="6" t="s">
        <v>2036</v>
      </c>
      <c r="T799" t="s">
        <v>2037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 s="4">
        <f t="shared" si="49"/>
        <v>1.8882646691635456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s="6" t="s">
        <v>2038</v>
      </c>
      <c r="T800" t="s">
        <v>2039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 s="4">
        <f t="shared" si="49"/>
        <v>1.6661679497293327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s="6" t="s">
        <v>2038</v>
      </c>
      <c r="T801" t="s">
        <v>2039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 s="4">
        <f t="shared" si="49"/>
        <v>100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s="6" t="s">
        <v>2034</v>
      </c>
      <c r="T802" t="s">
        <v>2035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 s="4">
        <f t="shared" si="49"/>
        <v>2.2712663381187057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s="6" t="s">
        <v>2053</v>
      </c>
      <c r="T803" t="s">
        <v>2054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 s="4">
        <f t="shared" si="49"/>
        <v>1.1624099541584807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s="6" t="s">
        <v>2053</v>
      </c>
      <c r="T804" t="s">
        <v>2054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 s="4">
        <f t="shared" si="49"/>
        <v>3.5697870384556456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s="6" t="s">
        <v>2038</v>
      </c>
      <c r="T805" t="s">
        <v>2039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 s="4">
        <f t="shared" si="49"/>
        <v>3.12008014884786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s="6" t="s">
        <v>2034</v>
      </c>
      <c r="T806" t="s">
        <v>2035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 s="4">
        <f t="shared" si="49"/>
        <v>1.3584752635847526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s="6" t="s">
        <v>2040</v>
      </c>
      <c r="T807" t="s">
        <v>2041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 s="4">
        <f t="shared" si="49"/>
        <v>0.91987412248850153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s="6" t="s">
        <v>2040</v>
      </c>
      <c r="T808" t="s">
        <v>2043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 s="4">
        <f t="shared" si="49"/>
        <v>2.3268398268398269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s="6" t="s">
        <v>2038</v>
      </c>
      <c r="T809" t="s">
        <v>2039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 s="4">
        <f t="shared" si="49"/>
        <v>1.2002526847757422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s="6" t="s">
        <v>2032</v>
      </c>
      <c r="T810" t="s">
        <v>2033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 s="4">
        <f t="shared" si="49"/>
        <v>2.3809523809523809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s="6" t="s">
        <v>2040</v>
      </c>
      <c r="T811" t="s">
        <v>2041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 s="4">
        <f t="shared" si="49"/>
        <v>1.7880258899676376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s="6" t="s">
        <v>2038</v>
      </c>
      <c r="T812" t="s">
        <v>2039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 s="4">
        <f t="shared" si="49"/>
        <v>0.95204711160964661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s="6" t="s">
        <v>2049</v>
      </c>
      <c r="T813" t="s">
        <v>2050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 s="4">
        <f t="shared" si="49"/>
        <v>2.083333333333333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s="6" t="s">
        <v>2046</v>
      </c>
      <c r="T814" t="s">
        <v>2047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 s="4">
        <f t="shared" si="49"/>
        <v>0.88761258321367975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s="6" t="s">
        <v>2049</v>
      </c>
      <c r="T815" t="s">
        <v>2050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 s="4">
        <f t="shared" si="49"/>
        <v>1.2203389830508475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s="6" t="s">
        <v>2034</v>
      </c>
      <c r="T816" t="s">
        <v>2035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 s="4">
        <f t="shared" si="49"/>
        <v>1.5613002303557717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s="6" t="s">
        <v>2034</v>
      </c>
      <c r="T817" t="s">
        <v>2035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 s="4">
        <f t="shared" si="49"/>
        <v>0.93992932862190814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s="6" t="s">
        <v>2038</v>
      </c>
      <c r="T818" t="s">
        <v>2039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 s="4">
        <f t="shared" si="49"/>
        <v>1.3155947397352954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s="6" t="s">
        <v>2046</v>
      </c>
      <c r="T819" t="s">
        <v>2047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 s="4">
        <f t="shared" si="49"/>
        <v>0.90031315240083498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s="6" t="s">
        <v>2038</v>
      </c>
      <c r="T820" t="s">
        <v>2039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 s="4">
        <f t="shared" si="49"/>
        <v>1.0423597249944556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s="6" t="s">
        <v>2049</v>
      </c>
      <c r="T821" t="s">
        <v>2050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 s="4">
        <f t="shared" si="49"/>
        <v>2.3232575568323757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s="6" t="s">
        <v>2034</v>
      </c>
      <c r="T822" t="s">
        <v>2035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 s="4">
        <f t="shared" si="49"/>
        <v>1.4713094654242276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s="6" t="s">
        <v>2040</v>
      </c>
      <c r="T823" t="s">
        <v>2041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 s="4">
        <f t="shared" si="49"/>
        <v>1.1112169412959965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s="6" t="s">
        <v>2034</v>
      </c>
      <c r="T824" t="s">
        <v>2035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 s="4">
        <f t="shared" si="49"/>
        <v>1.7213114754098362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s="6" t="s">
        <v>2034</v>
      </c>
      <c r="T825" t="s">
        <v>2035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 s="4">
        <f t="shared" si="49"/>
        <v>1.1905204806726439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s="6" t="s">
        <v>2046</v>
      </c>
      <c r="T826" t="s">
        <v>2047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 s="4">
        <f t="shared" si="49"/>
        <v>1.1254480286738351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s="6" t="s">
        <v>2040</v>
      </c>
      <c r="T827" t="s">
        <v>2051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 s="4">
        <f t="shared" si="49"/>
        <v>1.5159803078846603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s="6" t="s">
        <v>2038</v>
      </c>
      <c r="T828" t="s">
        <v>2039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 s="4">
        <f t="shared" si="49"/>
        <v>1.3368112161721553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s="6" t="s">
        <v>2040</v>
      </c>
      <c r="T829" t="s">
        <v>2043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 s="4">
        <f t="shared" si="49"/>
        <v>1.4288630332720964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s="6" t="s">
        <v>2038</v>
      </c>
      <c r="T830" t="s">
        <v>2039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 s="4">
        <f t="shared" si="49"/>
        <v>3.1243659971596669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s="6" t="s">
        <v>2038</v>
      </c>
      <c r="T831" t="s">
        <v>2039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 s="4">
        <f t="shared" si="49"/>
        <v>1.544943820224719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s="6" t="s">
        <v>2038</v>
      </c>
      <c r="T832" t="s">
        <v>2039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 s="4">
        <f t="shared" si="49"/>
        <v>4.0003024088757009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s="6" t="s">
        <v>2053</v>
      </c>
      <c r="T833" t="s">
        <v>2054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 s="4">
        <f t="shared" si="49"/>
        <v>0.95258380093422246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s="6" t="s">
        <v>2046</v>
      </c>
      <c r="T834" t="s">
        <v>2058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 s="4">
        <f t="shared" ref="H835:H898" si="53">AVERAGE(I835/E835)*100</f>
        <v>1.5387484845658863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s="6" t="s">
        <v>2046</v>
      </c>
      <c r="T835" t="s">
        <v>2058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 s="4">
        <f t="shared" si="53"/>
        <v>1.059850374064838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s="6" t="s">
        <v>2038</v>
      </c>
      <c r="T836" t="s">
        <v>2039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 s="4">
        <f t="shared" si="53"/>
        <v>2.2726391312778746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s="6" t="s">
        <v>2036</v>
      </c>
      <c r="T837" t="s">
        <v>2037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 s="4">
        <f t="shared" si="53"/>
        <v>1.5445284258954979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s="6" t="s">
        <v>2034</v>
      </c>
      <c r="T838" t="s">
        <v>2044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 s="4">
        <f t="shared" si="53"/>
        <v>1.1903815580286168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s="6" t="s">
        <v>2034</v>
      </c>
      <c r="T839" t="s">
        <v>2057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 s="4">
        <f t="shared" si="53"/>
        <v>2.935883014623172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s="6" t="s">
        <v>2038</v>
      </c>
      <c r="T840" t="s">
        <v>2039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 s="4">
        <f t="shared" si="53"/>
        <v>1.0721114449603932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s="6" t="s">
        <v>2040</v>
      </c>
      <c r="T841" t="s">
        <v>2041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 s="4">
        <f t="shared" si="53"/>
        <v>3.0304589863016047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s="6" t="s">
        <v>2038</v>
      </c>
      <c r="T842" t="s">
        <v>2039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 s="4">
        <f t="shared" si="53"/>
        <v>1.1931337079516589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s="6" t="s">
        <v>2036</v>
      </c>
      <c r="T843" t="s">
        <v>2037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 s="4">
        <f t="shared" si="53"/>
        <v>1.562684976914881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s="6" t="s">
        <v>2036</v>
      </c>
      <c r="T844" t="s">
        <v>2045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 s="4">
        <f t="shared" si="53"/>
        <v>1.2208657047724751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s="6" t="s">
        <v>2053</v>
      </c>
      <c r="T845" t="s">
        <v>2054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 s="4">
        <f t="shared" si="53"/>
        <v>1.0746541671430205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s="6" t="s">
        <v>2040</v>
      </c>
      <c r="T846" t="s">
        <v>2041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 s="4">
        <f t="shared" si="53"/>
        <v>0.98054125297819483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s="6" t="s">
        <v>2036</v>
      </c>
      <c r="T847" t="s">
        <v>2037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 s="4">
        <f t="shared" si="53"/>
        <v>0.94395280235988199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s="6" t="s">
        <v>2036</v>
      </c>
      <c r="T848" t="s">
        <v>2037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 s="4">
        <f t="shared" si="53"/>
        <v>0.98442813674601748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s="6" t="s">
        <v>2032</v>
      </c>
      <c r="T849" t="s">
        <v>2033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 s="4">
        <f t="shared" si="53"/>
        <v>1.588034345859108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s="6" t="s">
        <v>2040</v>
      </c>
      <c r="T850" t="s">
        <v>2043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 s="4">
        <f t="shared" si="53"/>
        <v>3.4428619490860153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s="6" t="s">
        <v>2034</v>
      </c>
      <c r="T851" t="s">
        <v>2044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 s="4">
        <f t="shared" si="53"/>
        <v>100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s="6" t="s">
        <v>2034</v>
      </c>
      <c r="T852" t="s">
        <v>2035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 s="4">
        <f t="shared" si="53"/>
        <v>1.2832852101379533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s="6" t="s">
        <v>2034</v>
      </c>
      <c r="T853" t="s">
        <v>2042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 s="4">
        <f t="shared" si="53"/>
        <v>1.2375249500998005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s="6" t="s">
        <v>2049</v>
      </c>
      <c r="T854" t="s">
        <v>2050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 s="4">
        <f t="shared" si="53"/>
        <v>1.3156714677763628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s="6" t="s">
        <v>2034</v>
      </c>
      <c r="T855" t="s">
        <v>2044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 s="4">
        <f t="shared" si="53"/>
        <v>1.3699828623481156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s="6" t="s">
        <v>2046</v>
      </c>
      <c r="T856" t="s">
        <v>2052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 s="4">
        <f t="shared" si="53"/>
        <v>1.8867924528301887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s="6" t="s">
        <v>2038</v>
      </c>
      <c r="T857" t="s">
        <v>2039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 s="4">
        <f t="shared" si="53"/>
        <v>1.8462257536807667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s="6" t="s">
        <v>2032</v>
      </c>
      <c r="T858" t="s">
        <v>2033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 s="4">
        <f t="shared" si="53"/>
        <v>3.0352084176446783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s="6" t="s">
        <v>2040</v>
      </c>
      <c r="T859" t="s">
        <v>2051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 s="4">
        <f t="shared" si="53"/>
        <v>1.2598992080633551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s="6" t="s">
        <v>2032</v>
      </c>
      <c r="T860" t="s">
        <v>2033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 s="4">
        <f t="shared" si="53"/>
        <v>2.4286815728604472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s="6" t="s">
        <v>2038</v>
      </c>
      <c r="T861" t="s">
        <v>2039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 s="4">
        <f t="shared" si="53"/>
        <v>1.2914762567057421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s="6" t="s">
        <v>2036</v>
      </c>
      <c r="T862" t="s">
        <v>2045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 s="4">
        <f t="shared" si="53"/>
        <v>1.7494901792422455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s="6" t="s">
        <v>2038</v>
      </c>
      <c r="T863" t="s">
        <v>2039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 s="4">
        <f t="shared" si="53"/>
        <v>1.2957317073170731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s="6" t="s">
        <v>2038</v>
      </c>
      <c r="T864" t="s">
        <v>2039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 s="4">
        <f t="shared" si="53"/>
        <v>4.0073868882733148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s="6" t="s">
        <v>2040</v>
      </c>
      <c r="T865" t="s">
        <v>2059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 s="4">
        <f t="shared" si="53"/>
        <v>1.029018316526034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s="6" t="s">
        <v>2040</v>
      </c>
      <c r="T866" t="s">
        <v>2051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 s="4">
        <f t="shared" si="53"/>
        <v>2.1738697139819951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s="6" t="s">
        <v>2038</v>
      </c>
      <c r="T867" t="s">
        <v>2039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 s="4">
        <f t="shared" si="53"/>
        <v>1.1360617369852615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s="6" t="s">
        <v>2053</v>
      </c>
      <c r="T868" t="s">
        <v>2054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 s="4">
        <f t="shared" si="53"/>
        <v>3.8476337052712584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s="6" t="s">
        <v>2032</v>
      </c>
      <c r="T869" t="s">
        <v>2033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 s="4">
        <f t="shared" si="53"/>
        <v>0.97380013911430552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s="6" t="s">
        <v>2038</v>
      </c>
      <c r="T870" t="s">
        <v>2039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 s="4">
        <f t="shared" si="53"/>
        <v>1.370648321867834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s="6" t="s">
        <v>2040</v>
      </c>
      <c r="T871" t="s">
        <v>2043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 s="4">
        <f t="shared" si="53"/>
        <v>1.748554913294798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s="6" t="s">
        <v>2038</v>
      </c>
      <c r="T872" t="s">
        <v>2039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 s="4">
        <f t="shared" si="53"/>
        <v>1.1902807420784765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s="6" t="s">
        <v>2038</v>
      </c>
      <c r="T873" t="s">
        <v>2039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 s="4">
        <f t="shared" si="53"/>
        <v>1.0135135135135136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s="6" t="s">
        <v>2040</v>
      </c>
      <c r="T874" t="s">
        <v>2062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 s="4">
        <f t="shared" si="53"/>
        <v>2.3805318665791999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s="6" t="s">
        <v>2053</v>
      </c>
      <c r="T875" t="s">
        <v>2054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 s="4">
        <f t="shared" si="53"/>
        <v>3.1247311211173892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s="6" t="s">
        <v>2053</v>
      </c>
      <c r="T876" t="s">
        <v>2054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 s="4">
        <f t="shared" si="53"/>
        <v>1.2259835315645013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s="6" t="s">
        <v>2034</v>
      </c>
      <c r="T877" t="s">
        <v>2035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 s="4">
        <f t="shared" si="53"/>
        <v>2.700142112742776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s="6" t="s">
        <v>2053</v>
      </c>
      <c r="T878" t="s">
        <v>2054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 s="4">
        <f t="shared" si="53"/>
        <v>0.97055943393246358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s="6" t="s">
        <v>2032</v>
      </c>
      <c r="T879" t="s">
        <v>2033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 s="4">
        <f t="shared" si="53"/>
        <v>1.1857707509881421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s="6" t="s">
        <v>2034</v>
      </c>
      <c r="T880" t="s">
        <v>2056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 s="4">
        <f t="shared" si="53"/>
        <v>0.97462302317028326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s="6" t="s">
        <v>2046</v>
      </c>
      <c r="T881" t="s">
        <v>2047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 s="4">
        <f t="shared" si="53"/>
        <v>1.2501229926307995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s="6" t="s">
        <v>2034</v>
      </c>
      <c r="T882" t="s">
        <v>2042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 s="4">
        <f t="shared" si="53"/>
        <v>1.4274435496605085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s="6" t="s">
        <v>2038</v>
      </c>
      <c r="T883" t="s">
        <v>2039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 s="4">
        <f t="shared" si="53"/>
        <v>2.7027027027027026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s="6" t="s">
        <v>2038</v>
      </c>
      <c r="T884" t="s">
        <v>2039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 s="4">
        <f t="shared" si="53"/>
        <v>2.3859562368648781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s="6" t="s">
        <v>2040</v>
      </c>
      <c r="T885" t="s">
        <v>2051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 s="4">
        <f t="shared" si="53"/>
        <v>1.7243586227074077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s="6" t="s">
        <v>2038</v>
      </c>
      <c r="T886" t="s">
        <v>2039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 s="4">
        <f t="shared" si="53"/>
        <v>2.4424612494128697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s="6" t="s">
        <v>2038</v>
      </c>
      <c r="T887" t="s">
        <v>2039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 s="4">
        <f t="shared" si="53"/>
        <v>1.4286273435359507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s="6" t="s">
        <v>2034</v>
      </c>
      <c r="T888" t="s">
        <v>2044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 s="4">
        <f t="shared" si="53"/>
        <v>1.3543031891655744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s="6" t="s">
        <v>2038</v>
      </c>
      <c r="T889" t="s">
        <v>2039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 s="4">
        <f t="shared" si="53"/>
        <v>2.3821258419582718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s="6" t="s">
        <v>2038</v>
      </c>
      <c r="T890" t="s">
        <v>2039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 s="4">
        <f t="shared" si="53"/>
        <v>1.2831299957930165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s="6" t="s">
        <v>2034</v>
      </c>
      <c r="T891" t="s">
        <v>2042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 s="4">
        <f t="shared" si="53"/>
        <v>0.94322068155714822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s="6" t="s">
        <v>2034</v>
      </c>
      <c r="T892" t="s">
        <v>2044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 s="4">
        <f t="shared" si="53"/>
        <v>2.1268368136117557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s="6" t="s">
        <v>2040</v>
      </c>
      <c r="T893" t="s">
        <v>2041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 s="4">
        <f t="shared" si="53"/>
        <v>1.3155041561257681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s="6" t="s">
        <v>2046</v>
      </c>
      <c r="T894" t="s">
        <v>2058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 s="4">
        <f t="shared" si="53"/>
        <v>1.8477251624883937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s="6" t="s">
        <v>2040</v>
      </c>
      <c r="T895" t="s">
        <v>2041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 s="4">
        <f t="shared" si="53"/>
        <v>1.7456359102244388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s="6" t="s">
        <v>2040</v>
      </c>
      <c r="T896" t="s">
        <v>2059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 s="4">
        <f t="shared" si="53"/>
        <v>0.96326971552034568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s="6" t="s">
        <v>2038</v>
      </c>
      <c r="T897" t="s">
        <v>2039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 s="4">
        <f t="shared" si="53"/>
        <v>0.952144934719378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s="6" t="s">
        <v>2032</v>
      </c>
      <c r="T898" t="s">
        <v>2033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 s="4">
        <f t="shared" ref="H899:H962" si="57">AVERAGE(I899/E899)*100</f>
        <v>1.107919573245794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s="6" t="s">
        <v>2038</v>
      </c>
      <c r="T899" t="s">
        <v>2039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 s="4">
        <f t="shared" si="57"/>
        <v>1.2990605483503739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s="6" t="s">
        <v>2040</v>
      </c>
      <c r="T900" t="s">
        <v>2041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 s="4">
        <f t="shared" si="57"/>
        <v>0.97464342313787633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s="6" t="s">
        <v>2034</v>
      </c>
      <c r="T901" t="s">
        <v>2057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 s="4">
        <f t="shared" si="57"/>
        <v>50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s="6" t="s">
        <v>2036</v>
      </c>
      <c r="T902" t="s">
        <v>2037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 s="4">
        <f t="shared" si="57"/>
        <v>1.8179739309398584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s="6" t="s">
        <v>2034</v>
      </c>
      <c r="T903" t="s">
        <v>2035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 s="4">
        <f t="shared" si="57"/>
        <v>3.11262026032824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s="6" t="s">
        <v>2036</v>
      </c>
      <c r="T904" t="s">
        <v>2037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 s="4">
        <f t="shared" si="57"/>
        <v>1.9746121297602257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s="6" t="s">
        <v>2046</v>
      </c>
      <c r="T905" t="s">
        <v>2047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 s="4">
        <f t="shared" si="57"/>
        <v>2.0125786163522013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s="6" t="s">
        <v>2046</v>
      </c>
      <c r="T906" t="s">
        <v>2055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 s="4">
        <f t="shared" si="57"/>
        <v>1.821690467001158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s="6" t="s">
        <v>2038</v>
      </c>
      <c r="T907" t="s">
        <v>2039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 s="4">
        <f t="shared" si="57"/>
        <v>2.1307452030343597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s="6" t="s">
        <v>2040</v>
      </c>
      <c r="T908" t="s">
        <v>2041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 s="4">
        <f t="shared" si="57"/>
        <v>2.2246337493217578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s="6" t="s">
        <v>2038</v>
      </c>
      <c r="T909" t="s">
        <v>2039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 s="4">
        <f t="shared" si="57"/>
        <v>3.2259122591225911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s="6" t="s">
        <v>2049</v>
      </c>
      <c r="T910" t="s">
        <v>2050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 s="4">
        <f t="shared" si="57"/>
        <v>0.92796659320264463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s="6" t="s">
        <v>2038</v>
      </c>
      <c r="T911" t="s">
        <v>2039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 s="4">
        <f t="shared" si="57"/>
        <v>0.97964587125599856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s="6" t="s">
        <v>2038</v>
      </c>
      <c r="T912" t="s">
        <v>2039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 s="4">
        <f t="shared" si="57"/>
        <v>4.0038131553860818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s="6" t="s">
        <v>2036</v>
      </c>
      <c r="T913" t="s">
        <v>2037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 s="4">
        <f t="shared" si="57"/>
        <v>1.2508735150244583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s="6" t="s">
        <v>2040</v>
      </c>
      <c r="T914" t="s">
        <v>2043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 s="4">
        <f t="shared" si="57"/>
        <v>1.4717469608284557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s="6" t="s">
        <v>2040</v>
      </c>
      <c r="T915" t="s">
        <v>2043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 s="4">
        <f t="shared" si="57"/>
        <v>3.8356909684439611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s="6" t="s">
        <v>2038</v>
      </c>
      <c r="T916" t="s">
        <v>2039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 s="4">
        <f t="shared" si="57"/>
        <v>0.95235178833904954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s="6" t="s">
        <v>2040</v>
      </c>
      <c r="T917" t="s">
        <v>2059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 s="4">
        <f t="shared" si="57"/>
        <v>3.8719285182427399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s="6" t="s">
        <v>2053</v>
      </c>
      <c r="T918" t="s">
        <v>2054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 s="4">
        <f t="shared" si="57"/>
        <v>1.2875536480686696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s="6" t="s">
        <v>2040</v>
      </c>
      <c r="T919" t="s">
        <v>2051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 s="4">
        <f t="shared" si="57"/>
        <v>1.7292983039574328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s="6" t="s">
        <v>2046</v>
      </c>
      <c r="T920" t="s">
        <v>2055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 s="4">
        <f t="shared" si="57"/>
        <v>1.0757829309108295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s="6" t="s">
        <v>2038</v>
      </c>
      <c r="T921" t="s">
        <v>2039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 s="4">
        <f t="shared" si="57"/>
        <v>2.6353865233567588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s="6" t="s">
        <v>2040</v>
      </c>
      <c r="T922" t="s">
        <v>2048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 s="4">
        <f t="shared" si="57"/>
        <v>3.1404958677685952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s="6" t="s">
        <v>2036</v>
      </c>
      <c r="T923" t="s">
        <v>2037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 s="4">
        <f t="shared" si="57"/>
        <v>2.5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s="6" t="s">
        <v>2034</v>
      </c>
      <c r="T924" t="s">
        <v>2061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 s="4">
        <f t="shared" si="57"/>
        <v>0.98911968348170121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s="6" t="s">
        <v>2038</v>
      </c>
      <c r="T925" t="s">
        <v>2039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 s="4">
        <f t="shared" si="57"/>
        <v>1.1903771347741976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s="6" t="s">
        <v>2038</v>
      </c>
      <c r="T926" t="s">
        <v>2039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 s="4">
        <f t="shared" si="57"/>
        <v>0.96697411484677176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s="6" t="s">
        <v>2038</v>
      </c>
      <c r="T927" t="s">
        <v>2039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 s="4">
        <f t="shared" si="57"/>
        <v>0.95117311350665823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s="6" t="s">
        <v>2032</v>
      </c>
      <c r="T928" t="s">
        <v>2033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 s="4">
        <f t="shared" si="57"/>
        <v>1.1208724628900333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s="6" t="s">
        <v>2038</v>
      </c>
      <c r="T929" t="s">
        <v>2039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 s="4">
        <f t="shared" si="57"/>
        <v>1.9232531850539243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s="6" t="s">
        <v>2036</v>
      </c>
      <c r="T930" t="s">
        <v>2037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 s="4">
        <f t="shared" si="57"/>
        <v>1.5394912985274432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s="6" t="s">
        <v>2038</v>
      </c>
      <c r="T931" t="s">
        <v>2039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 s="4">
        <f t="shared" si="57"/>
        <v>2.1628498727735366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s="6" t="s">
        <v>2038</v>
      </c>
      <c r="T932" t="s">
        <v>2039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 s="4">
        <f t="shared" si="57"/>
        <v>1.9549659626461862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s="6" t="s">
        <v>2038</v>
      </c>
      <c r="T933" t="s">
        <v>2039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 s="4">
        <f t="shared" si="57"/>
        <v>2.9490067581404875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s="6" t="s">
        <v>2034</v>
      </c>
      <c r="T934" t="s">
        <v>2035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 s="4">
        <f t="shared" si="57"/>
        <v>1.086763991657858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s="6" t="s">
        <v>2038</v>
      </c>
      <c r="T935" t="s">
        <v>2039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 s="4">
        <f t="shared" si="57"/>
        <v>0.93085106382978722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s="6" t="s">
        <v>2038</v>
      </c>
      <c r="T936" t="s">
        <v>2039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 s="4">
        <f t="shared" si="57"/>
        <v>1.3184178985217738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s="6" t="s">
        <v>2038</v>
      </c>
      <c r="T937" t="s">
        <v>2039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 s="4">
        <f t="shared" si="57"/>
        <v>1.2426035502958579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s="6" t="s">
        <v>2038</v>
      </c>
      <c r="T938" t="s">
        <v>2039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 s="4">
        <f t="shared" si="57"/>
        <v>1.1497096276401502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s="6" t="s">
        <v>2040</v>
      </c>
      <c r="T939" t="s">
        <v>2041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 s="4">
        <f t="shared" si="57"/>
        <v>0.95115426533240854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s="6" t="s">
        <v>2046</v>
      </c>
      <c r="T940" t="s">
        <v>2052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 s="4">
        <f t="shared" si="57"/>
        <v>1.7452461578536076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s="6" t="s">
        <v>2049</v>
      </c>
      <c r="T941" t="s">
        <v>2050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 s="4">
        <f t="shared" si="57"/>
        <v>1.0712546664502516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s="6" t="s">
        <v>2036</v>
      </c>
      <c r="T942" t="s">
        <v>2037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 s="4">
        <f t="shared" si="57"/>
        <v>1.3891362422083704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s="6" t="s">
        <v>2038</v>
      </c>
      <c r="T943" t="s">
        <v>2039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 s="4">
        <f t="shared" si="57"/>
        <v>1.0797743755036262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s="6" t="s">
        <v>2038</v>
      </c>
      <c r="T944" t="s">
        <v>2039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 s="4">
        <f t="shared" si="57"/>
        <v>0.95246052301779605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s="6" t="s">
        <v>2032</v>
      </c>
      <c r="T945" t="s">
        <v>2033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 s="4">
        <f t="shared" si="57"/>
        <v>3.2301645787275852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s="6" t="s">
        <v>2053</v>
      </c>
      <c r="T946" t="s">
        <v>2054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 s="4">
        <f t="shared" si="57"/>
        <v>3.0301944270226682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s="6" t="s">
        <v>2053</v>
      </c>
      <c r="T947" t="s">
        <v>2054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 s="4">
        <f t="shared" si="57"/>
        <v>1.1878199238745242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s="6" t="s">
        <v>2038</v>
      </c>
      <c r="T948" t="s">
        <v>2039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 s="4">
        <f t="shared" si="57"/>
        <v>1.3527575442247659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s="6" t="s">
        <v>2038</v>
      </c>
      <c r="T949" t="s">
        <v>2039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 s="4">
        <f t="shared" si="57"/>
        <v>2.7036160865157148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s="6" t="s">
        <v>2040</v>
      </c>
      <c r="T950" t="s">
        <v>2041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 s="4">
        <f t="shared" si="57"/>
        <v>2.1323529411764706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s="6" t="s">
        <v>2036</v>
      </c>
      <c r="T951" t="s">
        <v>2037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 s="4">
        <f t="shared" si="57"/>
        <v>20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s="6" t="s">
        <v>2038</v>
      </c>
      <c r="T952" t="s">
        <v>2039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 s="4">
        <f t="shared" si="57"/>
        <v>0.9801579317976058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s="6" t="s">
        <v>2034</v>
      </c>
      <c r="T953" t="s">
        <v>2035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 s="4">
        <f t="shared" si="57"/>
        <v>2.2218518046417683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s="6" t="s">
        <v>2040</v>
      </c>
      <c r="T954" t="s">
        <v>2041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 s="4">
        <f t="shared" si="57"/>
        <v>1.0606060606060608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s="6" t="s">
        <v>2040</v>
      </c>
      <c r="T955" t="s">
        <v>2062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 s="4">
        <f t="shared" si="57"/>
        <v>0.98987108655616951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s="6" t="s">
        <v>2036</v>
      </c>
      <c r="T956" t="s">
        <v>2037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 s="4">
        <f t="shared" si="57"/>
        <v>1.0305294344969729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s="6" t="s">
        <v>2038</v>
      </c>
      <c r="T957" t="s">
        <v>2039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 s="4">
        <f t="shared" si="57"/>
        <v>2.3250602274637235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s="6" t="s">
        <v>2040</v>
      </c>
      <c r="T958" t="s">
        <v>2062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 s="4">
        <f t="shared" si="57"/>
        <v>1.0535628116454883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s="6" t="s">
        <v>2038</v>
      </c>
      <c r="T959" t="s">
        <v>2039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 s="4">
        <f t="shared" si="57"/>
        <v>1.3859670832817721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s="6" t="s">
        <v>2040</v>
      </c>
      <c r="T960" t="s">
        <v>2048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 s="4">
        <f t="shared" si="57"/>
        <v>1.9604886140853566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s="6" t="s">
        <v>2046</v>
      </c>
      <c r="T961" t="s">
        <v>2058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 s="4">
        <f t="shared" si="57"/>
        <v>1.1757161179991449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s="6" t="s">
        <v>2036</v>
      </c>
      <c r="T962" t="s">
        <v>2037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 s="4">
        <f t="shared" ref="H963:H1001" si="61">AVERAGE(I963/E963)*100</f>
        <v>2.2794117647058822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s="6" t="s">
        <v>2046</v>
      </c>
      <c r="T963" t="s">
        <v>2058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 s="4">
        <f t="shared" si="61"/>
        <v>2.4960120108848645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s="6" t="s">
        <v>2032</v>
      </c>
      <c r="T964" t="s">
        <v>2033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 s="4">
        <f t="shared" si="61"/>
        <v>2.2813688212927756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s="6" t="s">
        <v>2053</v>
      </c>
      <c r="T965" t="s">
        <v>2054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 s="4">
        <f t="shared" si="61"/>
        <v>1.1774536615010636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s="6" t="s">
        <v>2038</v>
      </c>
      <c r="T966" t="s">
        <v>2039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 s="4">
        <f t="shared" si="61"/>
        <v>2.4350076461592756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s="6" t="s">
        <v>2034</v>
      </c>
      <c r="T967" t="s">
        <v>2035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 s="4">
        <f t="shared" si="61"/>
        <v>1.8191268191268193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s="6" t="s">
        <v>2038</v>
      </c>
      <c r="T968" t="s">
        <v>2039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 s="4">
        <f t="shared" si="61"/>
        <v>1.298519044395648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s="6" t="s">
        <v>2034</v>
      </c>
      <c r="T969" t="s">
        <v>2061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 s="4">
        <f t="shared" si="61"/>
        <v>1.4044597757792288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s="6" t="s">
        <v>2032</v>
      </c>
      <c r="T970" t="s">
        <v>2033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 s="4">
        <f t="shared" si="61"/>
        <v>1.0877192982456141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s="6" t="s">
        <v>2038</v>
      </c>
      <c r="T971" t="s">
        <v>2039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 s="4">
        <f t="shared" si="61"/>
        <v>1.0301947657781092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s="6" t="s">
        <v>2038</v>
      </c>
      <c r="T972" t="s">
        <v>2039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 s="4">
        <f t="shared" si="61"/>
        <v>1.6973125884016973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s="6" t="s">
        <v>2040</v>
      </c>
      <c r="T973" t="s">
        <v>2059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 s="4">
        <f t="shared" si="61"/>
        <v>1.7236782740658712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s="6" t="s">
        <v>2036</v>
      </c>
      <c r="T974" t="s">
        <v>2037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 s="4">
        <f t="shared" si="61"/>
        <v>0.96271393643031777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s="6" t="s">
        <v>2038</v>
      </c>
      <c r="T975" t="s">
        <v>2039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 s="4">
        <f t="shared" si="61"/>
        <v>1.0698762955533265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s="6" t="s">
        <v>2034</v>
      </c>
      <c r="T976" t="s">
        <v>2044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 s="4">
        <f t="shared" si="61"/>
        <v>1.6136743963662443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s="6" t="s">
        <v>2038</v>
      </c>
      <c r="T977" t="s">
        <v>2039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 s="4">
        <f t="shared" si="61"/>
        <v>1.0864504112990843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s="6" t="s">
        <v>2038</v>
      </c>
      <c r="T978" t="s">
        <v>2039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 s="4">
        <f t="shared" si="61"/>
        <v>1.2941858219045779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s="6" t="s">
        <v>2032</v>
      </c>
      <c r="T979" t="s">
        <v>2033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 s="4">
        <f t="shared" si="61"/>
        <v>1.0646915866219189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s="6" t="s">
        <v>2049</v>
      </c>
      <c r="T980" t="s">
        <v>2050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 s="4">
        <f t="shared" si="61"/>
        <v>1.1768934650526415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s="6" t="s">
        <v>2038</v>
      </c>
      <c r="T981" t="s">
        <v>2039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 s="4">
        <f t="shared" si="61"/>
        <v>0.94366018059264911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s="6" t="s">
        <v>2046</v>
      </c>
      <c r="T982" t="s">
        <v>2047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 s="4">
        <f t="shared" si="61"/>
        <v>2.7049660832426095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s="6" t="s">
        <v>2036</v>
      </c>
      <c r="T983" t="s">
        <v>2037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 s="4">
        <f t="shared" si="61"/>
        <v>1.2264922322158627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s="6" t="s">
        <v>2040</v>
      </c>
      <c r="T984" t="s">
        <v>2041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 s="4">
        <f t="shared" si="61"/>
        <v>1.2345810067726801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s="6" t="s">
        <v>2040</v>
      </c>
      <c r="T985" t="s">
        <v>2041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 s="4">
        <f t="shared" si="61"/>
        <v>3.8446014127144297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s="6" t="s">
        <v>2038</v>
      </c>
      <c r="T986" t="s">
        <v>2039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 s="4">
        <f t="shared" si="61"/>
        <v>3.8463889349737608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s="6" t="s">
        <v>2034</v>
      </c>
      <c r="T987" t="s">
        <v>2035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 s="4">
        <f t="shared" si="61"/>
        <v>2.9262086513994912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s="6" t="s">
        <v>2034</v>
      </c>
      <c r="T988" t="s">
        <v>2035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 s="4">
        <f t="shared" si="61"/>
        <v>3.5711628599062575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s="6" t="s">
        <v>2040</v>
      </c>
      <c r="T989" t="s">
        <v>2041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 s="4">
        <f t="shared" si="61"/>
        <v>1.3063890589916309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s="6" t="s">
        <v>2046</v>
      </c>
      <c r="T990" t="s">
        <v>2055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 s="4">
        <f t="shared" si="61"/>
        <v>1.884904086738949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s="6" t="s">
        <v>2046</v>
      </c>
      <c r="T991" t="s">
        <v>2058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 s="4">
        <f t="shared" si="61"/>
        <v>0.93580932884924695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s="6" t="s">
        <v>2040</v>
      </c>
      <c r="T992" t="s">
        <v>2043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 s="4">
        <f t="shared" si="61"/>
        <v>2.1729330087458298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s="6" t="s">
        <v>2034</v>
      </c>
      <c r="T993" t="s">
        <v>2035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 s="4">
        <f t="shared" si="61"/>
        <v>0.99826060651894422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s="6" t="s">
        <v>2040</v>
      </c>
      <c r="T994" t="s">
        <v>2043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 s="4">
        <f t="shared" si="61"/>
        <v>0.98580441640378547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s="6" t="s">
        <v>2053</v>
      </c>
      <c r="T995" t="s">
        <v>2054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 s="4">
        <f t="shared" si="61"/>
        <v>1.1367164823889946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s="6" t="s">
        <v>2046</v>
      </c>
      <c r="T996" t="s">
        <v>2058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 s="4">
        <f t="shared" si="61"/>
        <v>1.3334116541353385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s="6" t="s">
        <v>2032</v>
      </c>
      <c r="T997" t="s">
        <v>2033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 s="4">
        <f t="shared" si="61"/>
        <v>2.3265475695886995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s="6" t="s">
        <v>2038</v>
      </c>
      <c r="T998" t="s">
        <v>2039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 s="4">
        <f t="shared" si="61"/>
        <v>3.0197697154029979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s="6" t="s">
        <v>2038</v>
      </c>
      <c r="T999" t="s">
        <v>2039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 s="4">
        <f t="shared" si="61"/>
        <v>0.98881632868889291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s="6" t="s">
        <v>2034</v>
      </c>
      <c r="T1000" t="s">
        <v>2044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 s="4">
        <f t="shared" si="61"/>
        <v>1.7860838281411675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s="6" t="s">
        <v>2032</v>
      </c>
      <c r="T1001" t="s">
        <v>2033</v>
      </c>
    </row>
  </sheetData>
  <conditionalFormatting sqref="G2:H1001">
    <cfRule type="containsText" dxfId="18" priority="7" operator="containsText" text="live">
      <formula>NOT(ISERROR(SEARCH("live",G2)))</formula>
    </cfRule>
    <cfRule type="containsText" dxfId="17" priority="8" operator="containsText" text="canceled">
      <formula>NOT(ISERROR(SEARCH("canceled",G2)))</formula>
    </cfRule>
    <cfRule type="containsText" dxfId="16" priority="9" operator="containsText" text="successful">
      <formula>NOT(ISERROR(SEARCH("successful",G2)))</formula>
    </cfRule>
    <cfRule type="containsText" dxfId="15" priority="10" operator="containsText" text="failed">
      <formula>NOT(ISERROR(SEARCH("failed",G2)))</formula>
    </cfRule>
  </conditionalFormatting>
  <conditionalFormatting sqref="F2:F1001">
    <cfRule type="cellIs" dxfId="14" priority="1" operator="lessThan">
      <formula>100</formula>
    </cfRule>
    <cfRule type="cellIs" dxfId="13" priority="2" operator="greaterThan">
      <formula>200</formula>
    </cfRule>
    <cfRule type="cellIs" dxfId="12" priority="5" operator="lessThan">
      <formula>200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4580-99A8-4B99-88A0-96041D8F3BD7}">
  <sheetPr codeName="Sheet2"/>
  <dimension ref="A3:F14"/>
  <sheetViews>
    <sheetView topLeftCell="O1" zoomScale="64" workbookViewId="0">
      <selection activeCell="A22" sqref="A22"/>
    </sheetView>
  </sheetViews>
  <sheetFormatPr defaultRowHeight="15.5" x14ac:dyDescent="0.35"/>
  <cols>
    <col min="1" max="1" width="13.1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3" spans="1:6" x14ac:dyDescent="0.35">
      <c r="A3" s="7" t="s">
        <v>2069</v>
      </c>
      <c r="B3" s="7" t="s">
        <v>2068</v>
      </c>
    </row>
    <row r="4" spans="1:6" x14ac:dyDescent="0.3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8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2063</v>
      </c>
      <c r="E8">
        <v>4</v>
      </c>
      <c r="F8">
        <v>4</v>
      </c>
    </row>
    <row r="9" spans="1:6" x14ac:dyDescent="0.35">
      <c r="A9" s="8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4DEE-C1F0-4B70-A46F-D6E91DCADF98}">
  <sheetPr codeName="Sheet3"/>
  <dimension ref="A1:F30"/>
  <sheetViews>
    <sheetView topLeftCell="A9" zoomScale="56" workbookViewId="0">
      <selection activeCell="I9" sqref="I9"/>
    </sheetView>
  </sheetViews>
  <sheetFormatPr defaultRowHeight="15.5" x14ac:dyDescent="0.35"/>
  <cols>
    <col min="1" max="1" width="16.9140625" bestFit="1" customWidth="1"/>
    <col min="2" max="2" width="16.33203125" bestFit="1" customWidth="1"/>
    <col min="3" max="3" width="5.5" bestFit="1" customWidth="1"/>
    <col min="4" max="4" width="3.6640625" bestFit="1" customWidth="1"/>
    <col min="5" max="5" width="9.25" bestFit="1" customWidth="1"/>
    <col min="6" max="6" width="17" customWidth="1"/>
  </cols>
  <sheetData>
    <row r="1" spans="1:6" x14ac:dyDescent="0.35">
      <c r="A1" s="7" t="s">
        <v>6</v>
      </c>
      <c r="B1" t="s">
        <v>2070</v>
      </c>
    </row>
    <row r="2" spans="1:6" x14ac:dyDescent="0.35">
      <c r="A2" s="7" t="s">
        <v>2031</v>
      </c>
      <c r="B2" t="s">
        <v>2070</v>
      </c>
    </row>
    <row r="4" spans="1:6" x14ac:dyDescent="0.35">
      <c r="A4" s="7" t="s">
        <v>2069</v>
      </c>
      <c r="B4" s="7" t="s">
        <v>2068</v>
      </c>
    </row>
    <row r="5" spans="1:6" x14ac:dyDescent="0.3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2064</v>
      </c>
      <c r="E7">
        <v>4</v>
      </c>
      <c r="F7">
        <v>4</v>
      </c>
    </row>
    <row r="8" spans="1:6" x14ac:dyDescent="0.35">
      <c r="A8" s="8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2042</v>
      </c>
      <c r="C10">
        <v>8</v>
      </c>
      <c r="E10">
        <v>10</v>
      </c>
      <c r="F10">
        <v>18</v>
      </c>
    </row>
    <row r="11" spans="1:6" x14ac:dyDescent="0.3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2056</v>
      </c>
      <c r="C15">
        <v>3</v>
      </c>
      <c r="E15">
        <v>4</v>
      </c>
      <c r="F15">
        <v>7</v>
      </c>
    </row>
    <row r="16" spans="1:6" x14ac:dyDescent="0.35">
      <c r="A16" s="8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2055</v>
      </c>
      <c r="C20">
        <v>4</v>
      </c>
      <c r="E20">
        <v>4</v>
      </c>
      <c r="F20">
        <v>8</v>
      </c>
    </row>
    <row r="21" spans="1:6" x14ac:dyDescent="0.35">
      <c r="A21" s="8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2062</v>
      </c>
      <c r="C22">
        <v>9</v>
      </c>
      <c r="E22">
        <v>5</v>
      </c>
      <c r="F22">
        <v>14</v>
      </c>
    </row>
    <row r="23" spans="1:6" x14ac:dyDescent="0.35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2058</v>
      </c>
      <c r="C25">
        <v>7</v>
      </c>
      <c r="E25">
        <v>14</v>
      </c>
      <c r="F25">
        <v>21</v>
      </c>
    </row>
    <row r="26" spans="1:6" x14ac:dyDescent="0.35">
      <c r="A26" s="8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2061</v>
      </c>
      <c r="E29">
        <v>3</v>
      </c>
      <c r="F29">
        <v>3</v>
      </c>
    </row>
    <row r="30" spans="1:6" x14ac:dyDescent="0.3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8AAB-2FD2-4529-974B-944529FCE6E3}">
  <sheetPr codeName="Sheet4"/>
  <dimension ref="A2:F18"/>
  <sheetViews>
    <sheetView topLeftCell="E2" zoomScale="83" zoomScaleNormal="83" workbookViewId="0">
      <selection activeCell="I22" sqref="I22"/>
    </sheetView>
  </sheetViews>
  <sheetFormatPr defaultRowHeight="15.5" x14ac:dyDescent="0.35"/>
  <cols>
    <col min="1" max="1" width="16.25" bestFit="1" customWidth="1"/>
    <col min="2" max="2" width="15.7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0.9140625" bestFit="1" customWidth="1"/>
  </cols>
  <sheetData>
    <row r="2" spans="1:6" x14ac:dyDescent="0.35">
      <c r="A2" s="7" t="s">
        <v>2031</v>
      </c>
      <c r="B2" t="s">
        <v>2070</v>
      </c>
    </row>
    <row r="3" spans="1:6" x14ac:dyDescent="0.35">
      <c r="A3" s="7" t="s">
        <v>2112</v>
      </c>
      <c r="B3" t="s">
        <v>2070</v>
      </c>
    </row>
    <row r="5" spans="1:6" x14ac:dyDescent="0.35">
      <c r="A5" s="7" t="s">
        <v>2084</v>
      </c>
      <c r="B5" s="7" t="s">
        <v>2068</v>
      </c>
    </row>
    <row r="6" spans="1:6" x14ac:dyDescent="0.35">
      <c r="A6" s="7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35">
      <c r="A7" s="8" t="s">
        <v>2073</v>
      </c>
      <c r="B7" s="14">
        <v>14</v>
      </c>
      <c r="C7" s="14">
        <v>35</v>
      </c>
      <c r="D7" s="14">
        <v>1</v>
      </c>
      <c r="E7" s="14">
        <v>58</v>
      </c>
      <c r="F7" s="14">
        <v>108</v>
      </c>
    </row>
    <row r="8" spans="1:6" x14ac:dyDescent="0.35">
      <c r="A8" s="8" t="s">
        <v>2074</v>
      </c>
      <c r="B8" s="14">
        <v>6</v>
      </c>
      <c r="C8" s="14">
        <v>40</v>
      </c>
      <c r="D8" s="14">
        <v>1</v>
      </c>
      <c r="E8" s="14">
        <v>56</v>
      </c>
      <c r="F8" s="14">
        <v>103</v>
      </c>
    </row>
    <row r="9" spans="1:6" x14ac:dyDescent="0.35">
      <c r="A9" s="8" t="s">
        <v>2075</v>
      </c>
      <c r="B9" s="14">
        <v>4</v>
      </c>
      <c r="C9" s="14">
        <v>32</v>
      </c>
      <c r="D9" s="14">
        <v>3</v>
      </c>
      <c r="E9" s="14">
        <v>45</v>
      </c>
      <c r="F9" s="14">
        <v>84</v>
      </c>
    </row>
    <row r="10" spans="1:6" x14ac:dyDescent="0.35">
      <c r="A10" s="8" t="s">
        <v>2076</v>
      </c>
      <c r="B10" s="14">
        <v>4</v>
      </c>
      <c r="C10" s="14">
        <v>35</v>
      </c>
      <c r="D10" s="14">
        <v>1</v>
      </c>
      <c r="E10" s="14">
        <v>48</v>
      </c>
      <c r="F10" s="14">
        <v>88</v>
      </c>
    </row>
    <row r="11" spans="1:6" x14ac:dyDescent="0.35">
      <c r="A11" s="8" t="s">
        <v>2077</v>
      </c>
      <c r="B11" s="14">
        <v>4</v>
      </c>
      <c r="C11" s="14">
        <v>37</v>
      </c>
      <c r="D11" s="14">
        <v>1</v>
      </c>
      <c r="E11" s="14">
        <v>60</v>
      </c>
      <c r="F11" s="14">
        <v>102</v>
      </c>
    </row>
    <row r="12" spans="1:6" x14ac:dyDescent="0.35">
      <c r="A12" s="8" t="s">
        <v>2078</v>
      </c>
      <c r="B12" s="14">
        <v>7</v>
      </c>
      <c r="C12" s="14">
        <v>42</v>
      </c>
      <c r="D12" s="14">
        <v>2</v>
      </c>
      <c r="E12" s="14">
        <v>54</v>
      </c>
      <c r="F12" s="14">
        <v>105</v>
      </c>
    </row>
    <row r="13" spans="1:6" x14ac:dyDescent="0.35">
      <c r="A13" s="8" t="s">
        <v>2079</v>
      </c>
      <c r="B13" s="14">
        <v>5</v>
      </c>
      <c r="C13" s="14">
        <v>42</v>
      </c>
      <c r="D13" s="14">
        <v>2</v>
      </c>
      <c r="E13" s="14">
        <v>49</v>
      </c>
      <c r="F13" s="14">
        <v>98</v>
      </c>
    </row>
    <row r="14" spans="1:6" x14ac:dyDescent="0.35">
      <c r="A14" s="8" t="s">
        <v>2080</v>
      </c>
      <c r="B14" s="14">
        <v>5</v>
      </c>
      <c r="C14" s="14">
        <v>28</v>
      </c>
      <c r="D14" s="14">
        <v>1</v>
      </c>
      <c r="E14" s="14">
        <v>67</v>
      </c>
      <c r="F14" s="14">
        <v>101</v>
      </c>
    </row>
    <row r="15" spans="1:6" x14ac:dyDescent="0.35">
      <c r="A15" s="8" t="s">
        <v>2081</v>
      </c>
      <c r="B15" s="14">
        <v>4</v>
      </c>
      <c r="C15" s="14">
        <v>35</v>
      </c>
      <c r="D15" s="14">
        <v>2</v>
      </c>
      <c r="E15" s="14">
        <v>61</v>
      </c>
      <c r="F15" s="14">
        <v>102</v>
      </c>
    </row>
    <row r="16" spans="1:6" x14ac:dyDescent="0.35">
      <c r="A16" s="8" t="s">
        <v>2082</v>
      </c>
      <c r="B16" s="14">
        <v>4</v>
      </c>
      <c r="C16" s="14">
        <v>36</v>
      </c>
      <c r="D16" s="14"/>
      <c r="E16" s="14">
        <v>67</v>
      </c>
      <c r="F16" s="14">
        <v>107</v>
      </c>
    </row>
    <row r="17" spans="1:6" x14ac:dyDescent="0.35">
      <c r="A17" s="8" t="s">
        <v>2083</v>
      </c>
      <c r="B17" s="14"/>
      <c r="C17" s="14">
        <v>2</v>
      </c>
      <c r="D17" s="14"/>
      <c r="E17" s="14"/>
      <c r="F17" s="14">
        <v>2</v>
      </c>
    </row>
    <row r="18" spans="1:6" x14ac:dyDescent="0.35">
      <c r="A18" s="8" t="s">
        <v>2067</v>
      </c>
      <c r="B18" s="14">
        <v>57</v>
      </c>
      <c r="C18" s="14">
        <v>364</v>
      </c>
      <c r="D18" s="14">
        <v>14</v>
      </c>
      <c r="E18" s="14">
        <v>565</v>
      </c>
      <c r="F18" s="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7605-5BF7-4D05-9A4A-35A64709D233}">
  <sheetPr codeName="Sheet5"/>
  <dimension ref="A1:H13"/>
  <sheetViews>
    <sheetView topLeftCell="A17" zoomScale="62" zoomScaleNormal="62" workbookViewId="0">
      <selection activeCell="O6" sqref="O6"/>
    </sheetView>
  </sheetViews>
  <sheetFormatPr defaultRowHeight="15.5" x14ac:dyDescent="0.35"/>
  <cols>
    <col min="1" max="1" width="27.5" bestFit="1" customWidth="1"/>
    <col min="2" max="2" width="16.5" bestFit="1" customWidth="1"/>
    <col min="3" max="3" width="12.6640625" bestFit="1" customWidth="1"/>
    <col min="4" max="4" width="15.4140625" bestFit="1" customWidth="1"/>
    <col min="5" max="5" width="12.25" bestFit="1" customWidth="1"/>
    <col min="6" max="6" width="19.25" bestFit="1" customWidth="1"/>
    <col min="7" max="7" width="15.58203125" bestFit="1" customWidth="1"/>
    <col min="8" max="8" width="18.4140625" bestFit="1" customWidth="1"/>
  </cols>
  <sheetData>
    <row r="1" spans="1:8" s="10" customFormat="1" x14ac:dyDescent="0.35">
      <c r="A1" s="10" t="s">
        <v>2</v>
      </c>
      <c r="B1" s="10" t="s">
        <v>2085</v>
      </c>
      <c r="C1" s="10" t="s">
        <v>2086</v>
      </c>
      <c r="D1" s="10" t="s">
        <v>2087</v>
      </c>
      <c r="E1" s="10" t="s">
        <v>2088</v>
      </c>
      <c r="F1" s="10" t="s">
        <v>2089</v>
      </c>
      <c r="G1" s="10" t="s">
        <v>2090</v>
      </c>
      <c r="H1" s="10" t="s">
        <v>2091</v>
      </c>
    </row>
    <row r="2" spans="1:8" x14ac:dyDescent="0.35">
      <c r="A2" t="s">
        <v>2092</v>
      </c>
      <c r="B2">
        <f>COUNTIFS(Crowdfunding!$D:$D, "&lt;1000", Crowdfunding!$G:$G, "Successful")</f>
        <v>30</v>
      </c>
      <c r="C2">
        <f>COUNTIFS(Crowdfunding!$D:$D, "&lt; 1000", Crowdfunding!$G:$G, "Failed")</f>
        <v>20</v>
      </c>
      <c r="D2">
        <f>COUNTIFS(Crowdfunding!$D:$D, "&lt; 1000", Crowdfunding!$G:$G, "Canceled")</f>
        <v>1</v>
      </c>
      <c r="E2">
        <f>SUM(B2:D2)</f>
        <v>51</v>
      </c>
      <c r="F2" s="13">
        <f>B2/$E2</f>
        <v>0.58823529411764708</v>
      </c>
      <c r="G2" s="13">
        <f t="shared" ref="G2:H2" si="0">C2/$E2</f>
        <v>0.39215686274509803</v>
      </c>
      <c r="H2" s="13">
        <f t="shared" si="0"/>
        <v>1.9607843137254902E-2</v>
      </c>
    </row>
    <row r="3" spans="1:8" x14ac:dyDescent="0.35">
      <c r="A3" t="s">
        <v>2093</v>
      </c>
      <c r="B3">
        <f>COUNTIFS(Crowdfunding!$D:$D, "&gt;= 1000", Crowdfunding!$D:$D, "&lt;5000", Crowdfunding!$G:$G, "Successful")</f>
        <v>191</v>
      </c>
      <c r="C3">
        <f>COUNTIFS(Crowdfunding!$D:$D, "&gt;= 1000", Crowdfunding!$D:$D, "&lt;5000", Crowdfunding!$G:$G, "Failed")</f>
        <v>38</v>
      </c>
      <c r="D3">
        <f>COUNTIFS(Crowdfunding!$D:$D, "&gt;= 1000", Crowdfunding!$D:$D, "&lt;5000", Crowdfunding!$G:$G, "Canceled")</f>
        <v>2</v>
      </c>
      <c r="E3">
        <f t="shared" ref="E3:E13" si="1">SUM(B3:D3)</f>
        <v>231</v>
      </c>
      <c r="F3" s="13">
        <f t="shared" ref="F3:F13" si="2">B3/$E3</f>
        <v>0.82683982683982682</v>
      </c>
      <c r="G3" s="13">
        <f t="shared" ref="G3" si="3">C3/$E3</f>
        <v>0.16450216450216451</v>
      </c>
      <c r="H3" s="13">
        <f t="shared" ref="H3" si="4">D3/$E3</f>
        <v>8.658008658008658E-3</v>
      </c>
    </row>
    <row r="4" spans="1:8" x14ac:dyDescent="0.35">
      <c r="A4" t="s">
        <v>2094</v>
      </c>
      <c r="B4">
        <f>COUNTIFS(Crowdfunding!$D:$D, "&gt;= 5000", Crowdfunding!$D:$D, "&lt;10000", Crowdfunding!$G:$G, "Successful")</f>
        <v>164</v>
      </c>
      <c r="C4">
        <f>COUNTIFS(Crowdfunding!$D:$D, "&gt;=5000", Crowdfunding!$D:$D, "&lt;10000", Crowdfunding!$G:$G, "Failed")</f>
        <v>126</v>
      </c>
      <c r="D4">
        <f>COUNTIFS(Crowdfunding!$D:$D, "&gt;= 5000", Crowdfunding!$D:$D, "&lt;10000", Crowdfunding!$G:$G, "Canceled")</f>
        <v>25</v>
      </c>
      <c r="E4">
        <f t="shared" si="1"/>
        <v>315</v>
      </c>
      <c r="F4" s="13">
        <f t="shared" si="2"/>
        <v>0.52063492063492067</v>
      </c>
      <c r="G4" s="13">
        <f t="shared" ref="G4:G13" si="5">C4/$E4</f>
        <v>0.4</v>
      </c>
      <c r="H4" s="13">
        <f t="shared" ref="H4:H13" si="6">D4/$E4</f>
        <v>7.9365079365079361E-2</v>
      </c>
    </row>
    <row r="5" spans="1:8" x14ac:dyDescent="0.35">
      <c r="A5" s="11" t="s">
        <v>2095</v>
      </c>
      <c r="B5">
        <f>COUNTIFS(Crowdfunding!$D:$D, "&gt;= 10000", Crowdfunding!$D:$D, "&lt;15000", Crowdfunding!$G:$G, "Successful")</f>
        <v>4</v>
      </c>
      <c r="C5">
        <f>COUNTIFS(Crowdfunding!$D:$D, "&gt;=1000", Crowdfunding!$D:$D, "&lt;15000", Crowdfunding!$G:$G, "Failed")</f>
        <v>169</v>
      </c>
      <c r="D5">
        <f>COUNTIFS(Crowdfunding!$D:$D, "&gt;= 10000", Crowdfunding!$D:$D, "&lt;15000", Crowdfunding!$G:$G, "Canceled")</f>
        <v>0</v>
      </c>
      <c r="E5">
        <f t="shared" si="1"/>
        <v>173</v>
      </c>
      <c r="F5" s="13">
        <f t="shared" si="2"/>
        <v>2.3121387283236993E-2</v>
      </c>
      <c r="G5" s="13">
        <f t="shared" si="5"/>
        <v>0.97687861271676302</v>
      </c>
      <c r="H5" s="13">
        <f t="shared" si="6"/>
        <v>0</v>
      </c>
    </row>
    <row r="6" spans="1:8" x14ac:dyDescent="0.35">
      <c r="A6" t="s">
        <v>2096</v>
      </c>
      <c r="B6">
        <f>COUNTIFS(Crowdfunding!$D:$D, "&gt;= 15000", Crowdfunding!$D:$D, "&lt;20000", Crowdfunding!$G:$G, "Successful")</f>
        <v>10</v>
      </c>
      <c r="C6">
        <f>COUNTIFS(Crowdfunding!$D:$D, "&gt;=15000", Crowdfunding!$D:$D, "&lt;20000", Crowdfunding!$G:$G, "Failed")</f>
        <v>0</v>
      </c>
      <c r="D6">
        <f>COUNTIFS(Crowdfunding!$D:$D, "&gt;= 15000", Crowdfunding!$D:$D, "&lt;20000", Crowdfunding!$G:$G, "Canceled")</f>
        <v>0</v>
      </c>
      <c r="E6">
        <f t="shared" si="1"/>
        <v>10</v>
      </c>
      <c r="F6" s="13">
        <f t="shared" si="2"/>
        <v>1</v>
      </c>
      <c r="G6" s="13">
        <f t="shared" si="5"/>
        <v>0</v>
      </c>
      <c r="H6" s="13">
        <f t="shared" si="6"/>
        <v>0</v>
      </c>
    </row>
    <row r="7" spans="1:8" x14ac:dyDescent="0.35">
      <c r="A7" s="11" t="s">
        <v>2097</v>
      </c>
      <c r="B7">
        <f>COUNTIFS(Crowdfunding!$D:$D, "&gt;= 20000", Crowdfunding!$D:$D, "&lt;25000", Crowdfunding!$G:$G, "Successful")</f>
        <v>7</v>
      </c>
      <c r="C7">
        <f>COUNTIFS(Crowdfunding!$D:$D, "&gt;=20000", Crowdfunding!$D:$D, "&lt;25000", Crowdfunding!$G:$G, "Failed")</f>
        <v>0</v>
      </c>
      <c r="D7">
        <f>COUNTIFS(Crowdfunding!$D:$D, "&gt;= 20000", Crowdfunding!$D:$D, "&lt;25000", Crowdfunding!$G:$G, "Canceled")</f>
        <v>0</v>
      </c>
      <c r="E7">
        <f t="shared" si="1"/>
        <v>7</v>
      </c>
      <c r="F7" s="13">
        <f t="shared" si="2"/>
        <v>1</v>
      </c>
      <c r="G7" s="13">
        <f t="shared" si="5"/>
        <v>0</v>
      </c>
      <c r="H7" s="13">
        <f t="shared" si="6"/>
        <v>0</v>
      </c>
    </row>
    <row r="8" spans="1:8" x14ac:dyDescent="0.35">
      <c r="A8" s="11" t="s">
        <v>2098</v>
      </c>
      <c r="B8">
        <f>COUNTIFS(Crowdfunding!$D:$D, "&gt;= 25000", Crowdfunding!$D:$D, "&lt;30000", Crowdfunding!$G:$G, "Successful")</f>
        <v>11</v>
      </c>
      <c r="C8">
        <f>COUNTIFS(Crowdfunding!$D:$D, "&gt;=25000", Crowdfunding!$D:$D, "&lt;30000", Crowdfunding!$G:$G, "Failed")</f>
        <v>3</v>
      </c>
      <c r="D8">
        <f>COUNTIFS(Crowdfunding!$D:$D, "&gt;= 25000", Crowdfunding!$D:$D, "&lt;30000", Crowdfunding!$G:$G, "Canceled")</f>
        <v>0</v>
      </c>
      <c r="E8">
        <f t="shared" si="1"/>
        <v>14</v>
      </c>
      <c r="F8" s="13">
        <f t="shared" si="2"/>
        <v>0.7857142857142857</v>
      </c>
      <c r="G8" s="13">
        <f t="shared" si="5"/>
        <v>0.21428571428571427</v>
      </c>
      <c r="H8" s="13">
        <f t="shared" si="6"/>
        <v>0</v>
      </c>
    </row>
    <row r="9" spans="1:8" x14ac:dyDescent="0.35">
      <c r="A9" s="11" t="s">
        <v>2099</v>
      </c>
      <c r="B9">
        <f>COUNTIFS(Crowdfunding!$D:$D, "&gt;= 30000", Crowdfunding!$D:$D, "&lt;35000", Crowdfunding!$G:$G, "Successful")</f>
        <v>7</v>
      </c>
      <c r="C9">
        <f>COUNTIFS(Crowdfunding!$D:$D, "&gt;=3000", Crowdfunding!$D:$D, "&lt;35000", Crowdfunding!$G:$G, "Failed")</f>
        <v>157</v>
      </c>
      <c r="D9">
        <f>COUNTIFS(Crowdfunding!$D:$D, "&gt;= 30000", Crowdfunding!$D:$D, "&lt;35000", Crowdfunding!$G:$G, "Canceled")</f>
        <v>0</v>
      </c>
      <c r="E9">
        <f t="shared" si="1"/>
        <v>164</v>
      </c>
      <c r="F9" s="13">
        <f t="shared" si="2"/>
        <v>4.2682926829268296E-2</v>
      </c>
      <c r="G9" s="13">
        <f t="shared" si="5"/>
        <v>0.95731707317073167</v>
      </c>
      <c r="H9" s="13">
        <f t="shared" si="6"/>
        <v>0</v>
      </c>
    </row>
    <row r="10" spans="1:8" x14ac:dyDescent="0.35">
      <c r="A10" s="11" t="s">
        <v>2100</v>
      </c>
      <c r="B10">
        <f>COUNTIFS(Crowdfunding!$D:$D, "&gt;= 35000", Crowdfunding!$D:$D, "&lt;40000", Crowdfunding!$G:$G, "Successful")</f>
        <v>8</v>
      </c>
      <c r="C10">
        <f>COUNTIFS(Crowdfunding!$D:$D, "&gt;=35000", Crowdfunding!$D:$D, "&lt;40000", Crowdfunding!$G:$G, "Failed")</f>
        <v>3</v>
      </c>
      <c r="D10">
        <f>COUNTIFS(Crowdfunding!$D:$D, "&gt;= 35000", Crowdfunding!$D:$D, "&lt;40000", Crowdfunding!$G:$G, "Canceled")</f>
        <v>1</v>
      </c>
      <c r="E10">
        <f t="shared" si="1"/>
        <v>12</v>
      </c>
      <c r="F10" s="13">
        <f t="shared" si="2"/>
        <v>0.66666666666666663</v>
      </c>
      <c r="G10" s="13">
        <f t="shared" si="5"/>
        <v>0.25</v>
      </c>
      <c r="H10" s="13">
        <f t="shared" si="6"/>
        <v>8.3333333333333329E-2</v>
      </c>
    </row>
    <row r="11" spans="1:8" x14ac:dyDescent="0.35">
      <c r="A11" s="11" t="s">
        <v>2101</v>
      </c>
      <c r="B11">
        <f>COUNTIFS(Crowdfunding!$D:$D, "&gt;= 40000", Crowdfunding!$D:$D, "&lt;45000", Crowdfunding!$G:$G, "Successful")</f>
        <v>11</v>
      </c>
      <c r="C11">
        <f>COUNTIFS(Crowdfunding!$D:$D, "&gt;=40000", Crowdfunding!$D:$D, "&lt;45000", Crowdfunding!$G:$G, "Failed")</f>
        <v>3</v>
      </c>
      <c r="D11">
        <f>COUNTIFS(Crowdfunding!$D:$D, "&gt;= 40000", Crowdfunding!$D:$D, "&lt;45000", Crowdfunding!$G:$G, "Canceled")</f>
        <v>0</v>
      </c>
      <c r="E11">
        <f t="shared" si="1"/>
        <v>14</v>
      </c>
      <c r="F11" s="13">
        <f t="shared" si="2"/>
        <v>0.7857142857142857</v>
      </c>
      <c r="G11" s="13">
        <f t="shared" si="5"/>
        <v>0.21428571428571427</v>
      </c>
      <c r="H11" s="13">
        <f t="shared" si="6"/>
        <v>0</v>
      </c>
    </row>
    <row r="12" spans="1:8" x14ac:dyDescent="0.35">
      <c r="A12" s="11" t="s">
        <v>2102</v>
      </c>
      <c r="B12">
        <f>COUNTIFS(Crowdfunding!$D:$D, "&gt;= 45000", Crowdfunding!$D:$D, "&lt;50000", Crowdfunding!$G:$G, "Successful")</f>
        <v>8</v>
      </c>
      <c r="C12">
        <f>COUNTIFS(Crowdfunding!$D:$D, "&gt;=45000", Crowdfunding!$D:$D, "&lt;50000", Crowdfunding!$G:$G, "Failed")</f>
        <v>3</v>
      </c>
      <c r="D12">
        <f>COUNTIFS(Crowdfunding!$D:$D, "&gt;= 45000", Crowdfunding!$D:$D, "&lt;50000", Crowdfunding!$G:$G, "Canceled")</f>
        <v>0</v>
      </c>
      <c r="E12">
        <f t="shared" si="1"/>
        <v>11</v>
      </c>
      <c r="F12" s="13">
        <f t="shared" si="2"/>
        <v>0.72727272727272729</v>
      </c>
      <c r="G12" s="13">
        <f t="shared" si="5"/>
        <v>0.27272727272727271</v>
      </c>
      <c r="H12" s="13">
        <f t="shared" si="6"/>
        <v>0</v>
      </c>
    </row>
    <row r="13" spans="1:8" x14ac:dyDescent="0.35">
      <c r="A13" s="12" t="s">
        <v>2103</v>
      </c>
      <c r="B13">
        <f>COUNTIFS(Crowdfunding!$D:$D, "&gt;=50000", Crowdfunding!$G:$G, "Successful" )</f>
        <v>114</v>
      </c>
      <c r="C13">
        <f>COUNTIFS(Crowdfunding!$D:$D, "&gt;=50000", Crowdfunding!$G:$G, "Failed" )</f>
        <v>163</v>
      </c>
      <c r="D13">
        <f>COUNTIFS(Crowdfunding!$D:$D, "&gt;=50000", Crowdfunding!$G:$G, "Canceled" )</f>
        <v>28</v>
      </c>
      <c r="E13">
        <f t="shared" si="1"/>
        <v>305</v>
      </c>
      <c r="F13" s="13">
        <f t="shared" si="2"/>
        <v>0.3737704918032787</v>
      </c>
      <c r="G13" s="13">
        <f t="shared" si="5"/>
        <v>0.53442622950819674</v>
      </c>
      <c r="H13" s="13">
        <f t="shared" si="6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5621-9D64-4184-8F60-AF9C81F82227}">
  <sheetPr codeName="Sheet6"/>
  <dimension ref="A1:L1001"/>
  <sheetViews>
    <sheetView tabSelected="1" zoomScale="57" zoomScaleNormal="57" workbookViewId="0">
      <selection activeCell="H8" sqref="H8"/>
    </sheetView>
  </sheetViews>
  <sheetFormatPr defaultRowHeight="15.5" x14ac:dyDescent="0.35"/>
  <cols>
    <col min="1" max="1" width="8.08203125" bestFit="1" customWidth="1"/>
    <col min="2" max="2" width="12.83203125" bestFit="1" customWidth="1"/>
    <col min="4" max="4" width="8.08203125" bestFit="1" customWidth="1"/>
    <col min="5" max="5" width="12.83203125" bestFit="1" customWidth="1"/>
    <col min="6" max="6" width="12.83203125" customWidth="1"/>
    <col min="7" max="7" width="18.9140625" customWidth="1"/>
    <col min="8" max="8" width="21.1640625" customWidth="1"/>
    <col min="9" max="9" width="18.4140625" customWidth="1"/>
    <col min="11" max="11" width="10.6640625"/>
    <col min="12" max="12" width="13" bestFit="1" customWidth="1"/>
  </cols>
  <sheetData>
    <row r="1" spans="1:12" x14ac:dyDescent="0.35">
      <c r="A1" t="s">
        <v>4</v>
      </c>
      <c r="B1" t="s">
        <v>5</v>
      </c>
      <c r="D1" t="s">
        <v>4</v>
      </c>
      <c r="E1" t="s">
        <v>5</v>
      </c>
      <c r="K1" s="1" t="s">
        <v>4</v>
      </c>
      <c r="L1" s="1" t="s">
        <v>5</v>
      </c>
    </row>
    <row r="2" spans="1:12" x14ac:dyDescent="0.35">
      <c r="A2" t="s">
        <v>14</v>
      </c>
      <c r="B2">
        <v>0</v>
      </c>
      <c r="D2" t="s">
        <v>20</v>
      </c>
      <c r="E2">
        <v>158</v>
      </c>
      <c r="K2" t="s">
        <v>74</v>
      </c>
      <c r="L2">
        <v>135</v>
      </c>
    </row>
    <row r="3" spans="1:12" x14ac:dyDescent="0.35">
      <c r="A3" t="s">
        <v>14</v>
      </c>
      <c r="B3">
        <v>24</v>
      </c>
      <c r="D3" t="s">
        <v>20</v>
      </c>
      <c r="E3">
        <v>1425</v>
      </c>
      <c r="H3" s="1" t="s">
        <v>2104</v>
      </c>
      <c r="I3" s="10" t="s">
        <v>2111</v>
      </c>
      <c r="K3" t="s">
        <v>74</v>
      </c>
      <c r="L3">
        <v>1480</v>
      </c>
    </row>
    <row r="4" spans="1:12" x14ac:dyDescent="0.35">
      <c r="A4" t="s">
        <v>14</v>
      </c>
      <c r="B4">
        <v>53</v>
      </c>
      <c r="D4" t="s">
        <v>20</v>
      </c>
      <c r="E4">
        <v>174</v>
      </c>
      <c r="G4" s="10" t="s">
        <v>2105</v>
      </c>
      <c r="H4" s="5">
        <f>AVERAGE(E2:E566)</f>
        <v>851.14690265486729</v>
      </c>
      <c r="I4" s="5">
        <f>AVERAGE(B2:B365)</f>
        <v>585.61538461538464</v>
      </c>
      <c r="K4" t="s">
        <v>74</v>
      </c>
      <c r="L4">
        <v>17</v>
      </c>
    </row>
    <row r="5" spans="1:12" x14ac:dyDescent="0.35">
      <c r="A5" t="s">
        <v>14</v>
      </c>
      <c r="B5">
        <v>18</v>
      </c>
      <c r="D5" t="s">
        <v>20</v>
      </c>
      <c r="E5">
        <v>227</v>
      </c>
      <c r="G5" s="10" t="s">
        <v>2106</v>
      </c>
      <c r="H5" s="5">
        <f>MEDIAN(E2:E566)</f>
        <v>201</v>
      </c>
      <c r="I5" s="5">
        <f>MEDIAN(B2:B365)</f>
        <v>114.5</v>
      </c>
      <c r="K5" t="s">
        <v>74</v>
      </c>
      <c r="L5">
        <v>610</v>
      </c>
    </row>
    <row r="6" spans="1:12" x14ac:dyDescent="0.35">
      <c r="A6" t="s">
        <v>14</v>
      </c>
      <c r="B6">
        <v>44</v>
      </c>
      <c r="D6" t="s">
        <v>20</v>
      </c>
      <c r="E6">
        <v>220</v>
      </c>
      <c r="G6" s="10" t="s">
        <v>2107</v>
      </c>
      <c r="H6" s="5">
        <f>MIN(E2:E566)</f>
        <v>16</v>
      </c>
      <c r="I6" s="5">
        <f>MIN(B2:B365)</f>
        <v>0</v>
      </c>
      <c r="K6" t="s">
        <v>74</v>
      </c>
      <c r="L6">
        <v>532</v>
      </c>
    </row>
    <row r="7" spans="1:12" x14ac:dyDescent="0.35">
      <c r="A7" t="s">
        <v>14</v>
      </c>
      <c r="B7">
        <v>27</v>
      </c>
      <c r="D7" t="s">
        <v>20</v>
      </c>
      <c r="E7">
        <v>98</v>
      </c>
      <c r="G7" s="10" t="s">
        <v>2108</v>
      </c>
      <c r="H7" s="5">
        <f>MAX(E2:E566)</f>
        <v>7295</v>
      </c>
      <c r="I7" s="5">
        <f>MAX(B2:B365)</f>
        <v>6080</v>
      </c>
      <c r="K7" t="s">
        <v>74</v>
      </c>
      <c r="L7">
        <v>55</v>
      </c>
    </row>
    <row r="8" spans="1:12" x14ac:dyDescent="0.35">
      <c r="A8" t="s">
        <v>14</v>
      </c>
      <c r="B8">
        <v>55</v>
      </c>
      <c r="D8" t="s">
        <v>20</v>
      </c>
      <c r="E8">
        <v>100</v>
      </c>
      <c r="G8" s="10" t="s">
        <v>2109</v>
      </c>
      <c r="H8" s="5">
        <f>_xlfn.VAR.S(E2:E566)</f>
        <v>1606216.5936295739</v>
      </c>
      <c r="I8" s="5">
        <f>_xlfn.VAR.S(B2:B365)</f>
        <v>924113.45496927318</v>
      </c>
      <c r="K8" t="s">
        <v>74</v>
      </c>
      <c r="L8">
        <v>58</v>
      </c>
    </row>
    <row r="9" spans="1:12" x14ac:dyDescent="0.35">
      <c r="A9" t="s">
        <v>14</v>
      </c>
      <c r="B9">
        <v>200</v>
      </c>
      <c r="D9" t="s">
        <v>20</v>
      </c>
      <c r="E9">
        <v>1249</v>
      </c>
      <c r="G9" s="10" t="s">
        <v>2110</v>
      </c>
      <c r="H9" s="5">
        <f>STDEV(E2:E566)</f>
        <v>1267.366006183523</v>
      </c>
      <c r="I9" s="5">
        <f>STDEV(B2:B365)</f>
        <v>961.30819978260524</v>
      </c>
      <c r="K9" t="s">
        <v>74</v>
      </c>
      <c r="L9">
        <v>51</v>
      </c>
    </row>
    <row r="10" spans="1:12" x14ac:dyDescent="0.35">
      <c r="A10" t="s">
        <v>14</v>
      </c>
      <c r="B10">
        <v>452</v>
      </c>
      <c r="D10" t="s">
        <v>20</v>
      </c>
      <c r="E10">
        <v>1396</v>
      </c>
      <c r="K10" t="s">
        <v>74</v>
      </c>
      <c r="L10">
        <v>379</v>
      </c>
    </row>
    <row r="11" spans="1:12" x14ac:dyDescent="0.35">
      <c r="A11" t="s">
        <v>14</v>
      </c>
      <c r="B11">
        <v>674</v>
      </c>
      <c r="D11" t="s">
        <v>20</v>
      </c>
      <c r="E11">
        <v>890</v>
      </c>
      <c r="K11" t="s">
        <v>74</v>
      </c>
      <c r="L11">
        <v>441</v>
      </c>
    </row>
    <row r="12" spans="1:12" x14ac:dyDescent="0.35">
      <c r="A12" t="s">
        <v>14</v>
      </c>
      <c r="B12">
        <v>558</v>
      </c>
      <c r="D12" t="s">
        <v>20</v>
      </c>
      <c r="E12">
        <v>142</v>
      </c>
      <c r="K12" t="s">
        <v>74</v>
      </c>
      <c r="L12">
        <v>82</v>
      </c>
    </row>
    <row r="13" spans="1:12" x14ac:dyDescent="0.35">
      <c r="A13" t="s">
        <v>14</v>
      </c>
      <c r="B13">
        <v>15</v>
      </c>
      <c r="D13" t="s">
        <v>20</v>
      </c>
      <c r="E13">
        <v>2673</v>
      </c>
      <c r="K13" t="s">
        <v>74</v>
      </c>
      <c r="L13">
        <v>57</v>
      </c>
    </row>
    <row r="14" spans="1:12" x14ac:dyDescent="0.35">
      <c r="A14" t="s">
        <v>14</v>
      </c>
      <c r="B14">
        <v>2307</v>
      </c>
      <c r="D14" t="s">
        <v>20</v>
      </c>
      <c r="E14">
        <v>163</v>
      </c>
      <c r="K14" t="s">
        <v>74</v>
      </c>
      <c r="L14">
        <v>67</v>
      </c>
    </row>
    <row r="15" spans="1:12" x14ac:dyDescent="0.35">
      <c r="A15" t="s">
        <v>14</v>
      </c>
      <c r="B15">
        <v>88</v>
      </c>
      <c r="D15" t="s">
        <v>20</v>
      </c>
      <c r="E15">
        <v>2220</v>
      </c>
      <c r="K15" t="s">
        <v>74</v>
      </c>
      <c r="L15">
        <v>1890</v>
      </c>
    </row>
    <row r="16" spans="1:12" x14ac:dyDescent="0.35">
      <c r="A16" t="s">
        <v>14</v>
      </c>
      <c r="B16">
        <v>48</v>
      </c>
      <c r="D16" t="s">
        <v>20</v>
      </c>
      <c r="E16">
        <v>1606</v>
      </c>
      <c r="K16" t="s">
        <v>74</v>
      </c>
      <c r="L16">
        <v>184</v>
      </c>
    </row>
    <row r="17" spans="1:12" x14ac:dyDescent="0.35">
      <c r="A17" t="s">
        <v>14</v>
      </c>
      <c r="B17">
        <v>1</v>
      </c>
      <c r="D17" t="s">
        <v>20</v>
      </c>
      <c r="E17">
        <v>129</v>
      </c>
      <c r="K17" t="s">
        <v>74</v>
      </c>
      <c r="L17">
        <v>32</v>
      </c>
    </row>
    <row r="18" spans="1:12" x14ac:dyDescent="0.35">
      <c r="A18" t="s">
        <v>14</v>
      </c>
      <c r="B18">
        <v>1467</v>
      </c>
      <c r="D18" t="s">
        <v>20</v>
      </c>
      <c r="E18">
        <v>226</v>
      </c>
      <c r="K18" t="s">
        <v>74</v>
      </c>
      <c r="L18">
        <v>75</v>
      </c>
    </row>
    <row r="19" spans="1:12" x14ac:dyDescent="0.35">
      <c r="A19" t="s">
        <v>14</v>
      </c>
      <c r="B19">
        <v>75</v>
      </c>
      <c r="D19" t="s">
        <v>20</v>
      </c>
      <c r="E19">
        <v>5419</v>
      </c>
      <c r="K19" t="s">
        <v>74</v>
      </c>
      <c r="L19">
        <v>64</v>
      </c>
    </row>
    <row r="20" spans="1:12" x14ac:dyDescent="0.35">
      <c r="A20" t="s">
        <v>14</v>
      </c>
      <c r="B20">
        <v>120</v>
      </c>
      <c r="D20" t="s">
        <v>20</v>
      </c>
      <c r="E20">
        <v>165</v>
      </c>
      <c r="K20" t="s">
        <v>74</v>
      </c>
      <c r="L20">
        <v>1297</v>
      </c>
    </row>
    <row r="21" spans="1:12" x14ac:dyDescent="0.35">
      <c r="A21" t="s">
        <v>14</v>
      </c>
      <c r="B21">
        <v>2253</v>
      </c>
      <c r="D21" t="s">
        <v>20</v>
      </c>
      <c r="E21">
        <v>1965</v>
      </c>
      <c r="K21" t="s">
        <v>74</v>
      </c>
      <c r="L21">
        <v>145</v>
      </c>
    </row>
    <row r="22" spans="1:12" x14ac:dyDescent="0.35">
      <c r="A22" t="s">
        <v>14</v>
      </c>
      <c r="B22">
        <v>5</v>
      </c>
      <c r="D22" t="s">
        <v>20</v>
      </c>
      <c r="E22">
        <v>16</v>
      </c>
      <c r="K22" t="s">
        <v>74</v>
      </c>
      <c r="L22">
        <v>2138</v>
      </c>
    </row>
    <row r="23" spans="1:12" x14ac:dyDescent="0.35">
      <c r="A23" t="s">
        <v>14</v>
      </c>
      <c r="B23">
        <v>38</v>
      </c>
      <c r="D23" t="s">
        <v>20</v>
      </c>
      <c r="E23">
        <v>107</v>
      </c>
      <c r="K23" t="s">
        <v>74</v>
      </c>
      <c r="L23">
        <v>10</v>
      </c>
    </row>
    <row r="24" spans="1:12" x14ac:dyDescent="0.35">
      <c r="A24" t="s">
        <v>14</v>
      </c>
      <c r="B24">
        <v>12</v>
      </c>
      <c r="D24" t="s">
        <v>20</v>
      </c>
      <c r="E24">
        <v>134</v>
      </c>
      <c r="K24" t="s">
        <v>74</v>
      </c>
      <c r="L24">
        <v>90</v>
      </c>
    </row>
    <row r="25" spans="1:12" x14ac:dyDescent="0.35">
      <c r="A25" t="s">
        <v>14</v>
      </c>
      <c r="B25">
        <v>1684</v>
      </c>
      <c r="D25" t="s">
        <v>20</v>
      </c>
      <c r="E25">
        <v>198</v>
      </c>
      <c r="K25" t="s">
        <v>74</v>
      </c>
      <c r="L25">
        <v>439</v>
      </c>
    </row>
    <row r="26" spans="1:12" x14ac:dyDescent="0.35">
      <c r="A26" t="s">
        <v>14</v>
      </c>
      <c r="B26">
        <v>56</v>
      </c>
      <c r="D26" t="s">
        <v>20</v>
      </c>
      <c r="E26">
        <v>111</v>
      </c>
      <c r="K26" t="s">
        <v>74</v>
      </c>
      <c r="L26">
        <v>595</v>
      </c>
    </row>
    <row r="27" spans="1:12" x14ac:dyDescent="0.35">
      <c r="A27" t="s">
        <v>14</v>
      </c>
      <c r="B27">
        <v>838</v>
      </c>
      <c r="D27" t="s">
        <v>20</v>
      </c>
      <c r="E27">
        <v>222</v>
      </c>
      <c r="K27" t="s">
        <v>74</v>
      </c>
      <c r="L27">
        <v>35</v>
      </c>
    </row>
    <row r="28" spans="1:12" x14ac:dyDescent="0.35">
      <c r="A28" t="s">
        <v>14</v>
      </c>
      <c r="B28">
        <v>1000</v>
      </c>
      <c r="D28" t="s">
        <v>20</v>
      </c>
      <c r="E28">
        <v>6212</v>
      </c>
      <c r="K28" t="s">
        <v>74</v>
      </c>
      <c r="L28">
        <v>528</v>
      </c>
    </row>
    <row r="29" spans="1:12" x14ac:dyDescent="0.35">
      <c r="A29" t="s">
        <v>14</v>
      </c>
      <c r="B29">
        <v>1482</v>
      </c>
      <c r="D29" t="s">
        <v>20</v>
      </c>
      <c r="E29">
        <v>98</v>
      </c>
      <c r="K29" t="s">
        <v>74</v>
      </c>
      <c r="L29">
        <v>1</v>
      </c>
    </row>
    <row r="30" spans="1:12" x14ac:dyDescent="0.35">
      <c r="A30" t="s">
        <v>14</v>
      </c>
      <c r="B30">
        <v>106</v>
      </c>
      <c r="D30" t="s">
        <v>20</v>
      </c>
      <c r="E30">
        <v>92</v>
      </c>
      <c r="K30" t="s">
        <v>74</v>
      </c>
      <c r="L30">
        <v>94</v>
      </c>
    </row>
    <row r="31" spans="1:12" x14ac:dyDescent="0.35">
      <c r="A31" t="s">
        <v>14</v>
      </c>
      <c r="B31">
        <v>679</v>
      </c>
      <c r="D31" t="s">
        <v>20</v>
      </c>
      <c r="E31">
        <v>149</v>
      </c>
      <c r="K31" t="s">
        <v>74</v>
      </c>
      <c r="L31">
        <v>37</v>
      </c>
    </row>
    <row r="32" spans="1:12" x14ac:dyDescent="0.35">
      <c r="A32" t="s">
        <v>14</v>
      </c>
      <c r="B32">
        <v>1220</v>
      </c>
      <c r="D32" t="s">
        <v>20</v>
      </c>
      <c r="E32">
        <v>2431</v>
      </c>
      <c r="K32" t="s">
        <v>74</v>
      </c>
      <c r="L32">
        <v>15</v>
      </c>
    </row>
    <row r="33" spans="1:12" x14ac:dyDescent="0.35">
      <c r="A33" t="s">
        <v>14</v>
      </c>
      <c r="B33">
        <v>1</v>
      </c>
      <c r="D33" t="s">
        <v>20</v>
      </c>
      <c r="E33">
        <v>303</v>
      </c>
      <c r="K33" t="s">
        <v>74</v>
      </c>
      <c r="L33">
        <v>87</v>
      </c>
    </row>
    <row r="34" spans="1:12" x14ac:dyDescent="0.35">
      <c r="A34" t="s">
        <v>14</v>
      </c>
      <c r="B34">
        <v>37</v>
      </c>
      <c r="D34" t="s">
        <v>20</v>
      </c>
      <c r="E34">
        <v>209</v>
      </c>
      <c r="K34" t="s">
        <v>74</v>
      </c>
      <c r="L34">
        <v>1658</v>
      </c>
    </row>
    <row r="35" spans="1:12" x14ac:dyDescent="0.35">
      <c r="A35" t="s">
        <v>14</v>
      </c>
      <c r="B35">
        <v>60</v>
      </c>
      <c r="D35" t="s">
        <v>20</v>
      </c>
      <c r="E35">
        <v>131</v>
      </c>
      <c r="K35" t="s">
        <v>74</v>
      </c>
      <c r="L35">
        <v>723</v>
      </c>
    </row>
    <row r="36" spans="1:12" x14ac:dyDescent="0.35">
      <c r="A36" t="s">
        <v>14</v>
      </c>
      <c r="B36">
        <v>296</v>
      </c>
      <c r="D36" t="s">
        <v>20</v>
      </c>
      <c r="E36">
        <v>164</v>
      </c>
      <c r="K36" t="s">
        <v>74</v>
      </c>
      <c r="L36">
        <v>390</v>
      </c>
    </row>
    <row r="37" spans="1:12" x14ac:dyDescent="0.35">
      <c r="A37" t="s">
        <v>14</v>
      </c>
      <c r="B37">
        <v>3304</v>
      </c>
      <c r="D37" t="s">
        <v>20</v>
      </c>
      <c r="E37">
        <v>201</v>
      </c>
      <c r="K37" t="s">
        <v>74</v>
      </c>
      <c r="L37">
        <v>25</v>
      </c>
    </row>
    <row r="38" spans="1:12" x14ac:dyDescent="0.35">
      <c r="A38" t="s">
        <v>14</v>
      </c>
      <c r="B38">
        <v>73</v>
      </c>
      <c r="D38" t="s">
        <v>20</v>
      </c>
      <c r="E38">
        <v>211</v>
      </c>
      <c r="K38" t="s">
        <v>74</v>
      </c>
      <c r="L38">
        <v>1218</v>
      </c>
    </row>
    <row r="39" spans="1:12" x14ac:dyDescent="0.35">
      <c r="A39" t="s">
        <v>14</v>
      </c>
      <c r="B39">
        <v>3387</v>
      </c>
      <c r="D39" t="s">
        <v>20</v>
      </c>
      <c r="E39">
        <v>128</v>
      </c>
      <c r="K39" t="s">
        <v>74</v>
      </c>
      <c r="L39">
        <v>215</v>
      </c>
    </row>
    <row r="40" spans="1:12" x14ac:dyDescent="0.35">
      <c r="A40" t="s">
        <v>14</v>
      </c>
      <c r="B40">
        <v>662</v>
      </c>
      <c r="D40" t="s">
        <v>20</v>
      </c>
      <c r="E40">
        <v>1600</v>
      </c>
      <c r="K40" t="s">
        <v>74</v>
      </c>
      <c r="L40">
        <v>38</v>
      </c>
    </row>
    <row r="41" spans="1:12" x14ac:dyDescent="0.35">
      <c r="A41" t="s">
        <v>14</v>
      </c>
      <c r="B41">
        <v>774</v>
      </c>
      <c r="D41" t="s">
        <v>20</v>
      </c>
      <c r="E41">
        <v>249</v>
      </c>
      <c r="K41" t="s">
        <v>74</v>
      </c>
      <c r="L41">
        <v>60</v>
      </c>
    </row>
    <row r="42" spans="1:12" x14ac:dyDescent="0.35">
      <c r="A42" t="s">
        <v>14</v>
      </c>
      <c r="B42">
        <v>672</v>
      </c>
      <c r="D42" t="s">
        <v>20</v>
      </c>
      <c r="E42">
        <v>236</v>
      </c>
      <c r="K42" t="s">
        <v>74</v>
      </c>
      <c r="L42">
        <v>524</v>
      </c>
    </row>
    <row r="43" spans="1:12" x14ac:dyDescent="0.35">
      <c r="A43" t="s">
        <v>14</v>
      </c>
      <c r="B43">
        <v>940</v>
      </c>
      <c r="D43" t="s">
        <v>20</v>
      </c>
      <c r="E43">
        <v>4065</v>
      </c>
      <c r="K43" t="s">
        <v>74</v>
      </c>
      <c r="L43">
        <v>219</v>
      </c>
    </row>
    <row r="44" spans="1:12" x14ac:dyDescent="0.35">
      <c r="A44" t="s">
        <v>14</v>
      </c>
      <c r="B44">
        <v>117</v>
      </c>
      <c r="D44" t="s">
        <v>20</v>
      </c>
      <c r="E44">
        <v>246</v>
      </c>
      <c r="K44" t="s">
        <v>74</v>
      </c>
      <c r="L44">
        <v>29</v>
      </c>
    </row>
    <row r="45" spans="1:12" x14ac:dyDescent="0.35">
      <c r="A45" t="s">
        <v>14</v>
      </c>
      <c r="B45">
        <v>115</v>
      </c>
      <c r="D45" t="s">
        <v>20</v>
      </c>
      <c r="E45">
        <v>2475</v>
      </c>
      <c r="K45" t="s">
        <v>74</v>
      </c>
      <c r="L45">
        <v>614</v>
      </c>
    </row>
    <row r="46" spans="1:12" x14ac:dyDescent="0.35">
      <c r="A46" t="s">
        <v>14</v>
      </c>
      <c r="B46">
        <v>326</v>
      </c>
      <c r="D46" t="s">
        <v>20</v>
      </c>
      <c r="E46">
        <v>76</v>
      </c>
      <c r="K46" t="s">
        <v>74</v>
      </c>
      <c r="L46">
        <v>114</v>
      </c>
    </row>
    <row r="47" spans="1:12" x14ac:dyDescent="0.35">
      <c r="A47" t="s">
        <v>14</v>
      </c>
      <c r="B47">
        <v>1</v>
      </c>
      <c r="D47" t="s">
        <v>20</v>
      </c>
      <c r="E47">
        <v>54</v>
      </c>
      <c r="K47" t="s">
        <v>74</v>
      </c>
      <c r="L47">
        <v>26</v>
      </c>
    </row>
    <row r="48" spans="1:12" x14ac:dyDescent="0.35">
      <c r="A48" t="s">
        <v>14</v>
      </c>
      <c r="B48">
        <v>1467</v>
      </c>
      <c r="D48" t="s">
        <v>20</v>
      </c>
      <c r="E48">
        <v>88</v>
      </c>
      <c r="K48" t="s">
        <v>74</v>
      </c>
      <c r="L48">
        <v>56</v>
      </c>
    </row>
    <row r="49" spans="1:12" x14ac:dyDescent="0.35">
      <c r="A49" t="s">
        <v>14</v>
      </c>
      <c r="B49">
        <v>5681</v>
      </c>
      <c r="D49" t="s">
        <v>20</v>
      </c>
      <c r="E49">
        <v>85</v>
      </c>
      <c r="K49" t="s">
        <v>74</v>
      </c>
      <c r="L49">
        <v>1113</v>
      </c>
    </row>
    <row r="50" spans="1:12" x14ac:dyDescent="0.35">
      <c r="A50" t="s">
        <v>14</v>
      </c>
      <c r="B50">
        <v>1059</v>
      </c>
      <c r="D50" t="s">
        <v>20</v>
      </c>
      <c r="E50">
        <v>170</v>
      </c>
      <c r="K50" t="s">
        <v>74</v>
      </c>
      <c r="L50">
        <v>94</v>
      </c>
    </row>
    <row r="51" spans="1:12" x14ac:dyDescent="0.35">
      <c r="A51" t="s">
        <v>14</v>
      </c>
      <c r="B51">
        <v>1194</v>
      </c>
      <c r="D51" t="s">
        <v>20</v>
      </c>
      <c r="E51">
        <v>330</v>
      </c>
      <c r="K51" t="s">
        <v>74</v>
      </c>
      <c r="L51">
        <v>898</v>
      </c>
    </row>
    <row r="52" spans="1:12" x14ac:dyDescent="0.35">
      <c r="A52" t="s">
        <v>14</v>
      </c>
      <c r="B52">
        <v>30</v>
      </c>
      <c r="D52" t="s">
        <v>20</v>
      </c>
      <c r="E52">
        <v>127</v>
      </c>
      <c r="K52" t="s">
        <v>74</v>
      </c>
      <c r="L52">
        <v>296</v>
      </c>
    </row>
    <row r="53" spans="1:12" x14ac:dyDescent="0.35">
      <c r="A53" t="s">
        <v>14</v>
      </c>
      <c r="B53">
        <v>75</v>
      </c>
      <c r="D53" t="s">
        <v>20</v>
      </c>
      <c r="E53">
        <v>411</v>
      </c>
      <c r="K53" t="s">
        <v>74</v>
      </c>
      <c r="L53">
        <v>976</v>
      </c>
    </row>
    <row r="54" spans="1:12" x14ac:dyDescent="0.35">
      <c r="A54" t="s">
        <v>14</v>
      </c>
      <c r="B54">
        <v>955</v>
      </c>
      <c r="D54" t="s">
        <v>20</v>
      </c>
      <c r="E54">
        <v>180</v>
      </c>
      <c r="K54" t="s">
        <v>74</v>
      </c>
      <c r="L54">
        <v>160</v>
      </c>
    </row>
    <row r="55" spans="1:12" x14ac:dyDescent="0.35">
      <c r="A55" t="s">
        <v>14</v>
      </c>
      <c r="B55">
        <v>67</v>
      </c>
      <c r="D55" t="s">
        <v>20</v>
      </c>
      <c r="E55">
        <v>374</v>
      </c>
      <c r="K55" t="s">
        <v>74</v>
      </c>
      <c r="L55">
        <v>2266</v>
      </c>
    </row>
    <row r="56" spans="1:12" x14ac:dyDescent="0.35">
      <c r="A56" t="s">
        <v>14</v>
      </c>
      <c r="B56">
        <v>5</v>
      </c>
      <c r="D56" t="s">
        <v>20</v>
      </c>
      <c r="E56">
        <v>71</v>
      </c>
      <c r="K56" t="s">
        <v>74</v>
      </c>
      <c r="L56">
        <v>75</v>
      </c>
    </row>
    <row r="57" spans="1:12" x14ac:dyDescent="0.35">
      <c r="A57" t="s">
        <v>14</v>
      </c>
      <c r="B57">
        <v>26</v>
      </c>
      <c r="D57" t="s">
        <v>20</v>
      </c>
      <c r="E57">
        <v>203</v>
      </c>
      <c r="K57" t="s">
        <v>74</v>
      </c>
      <c r="L57">
        <v>139</v>
      </c>
    </row>
    <row r="58" spans="1:12" x14ac:dyDescent="0.35">
      <c r="A58" t="s">
        <v>14</v>
      </c>
      <c r="B58">
        <v>1130</v>
      </c>
      <c r="D58" t="s">
        <v>20</v>
      </c>
      <c r="E58">
        <v>113</v>
      </c>
      <c r="K58" t="s">
        <v>74</v>
      </c>
      <c r="L58">
        <v>1122</v>
      </c>
    </row>
    <row r="59" spans="1:12" x14ac:dyDescent="0.35">
      <c r="A59" t="s">
        <v>14</v>
      </c>
      <c r="B59">
        <v>782</v>
      </c>
      <c r="D59" t="s">
        <v>20</v>
      </c>
      <c r="E59">
        <v>96</v>
      </c>
      <c r="K59" t="s">
        <v>14</v>
      </c>
      <c r="L59">
        <v>0</v>
      </c>
    </row>
    <row r="60" spans="1:12" x14ac:dyDescent="0.35">
      <c r="A60" t="s">
        <v>14</v>
      </c>
      <c r="B60">
        <v>210</v>
      </c>
      <c r="D60" t="s">
        <v>20</v>
      </c>
      <c r="E60">
        <v>498</v>
      </c>
      <c r="K60" t="s">
        <v>14</v>
      </c>
      <c r="L60">
        <v>24</v>
      </c>
    </row>
    <row r="61" spans="1:12" x14ac:dyDescent="0.35">
      <c r="A61" t="s">
        <v>14</v>
      </c>
      <c r="B61">
        <v>136</v>
      </c>
      <c r="D61" t="s">
        <v>20</v>
      </c>
      <c r="E61">
        <v>180</v>
      </c>
      <c r="K61" t="s">
        <v>14</v>
      </c>
      <c r="L61">
        <v>53</v>
      </c>
    </row>
    <row r="62" spans="1:12" x14ac:dyDescent="0.35">
      <c r="A62" t="s">
        <v>14</v>
      </c>
      <c r="B62">
        <v>86</v>
      </c>
      <c r="D62" t="s">
        <v>20</v>
      </c>
      <c r="E62">
        <v>27</v>
      </c>
      <c r="K62" t="s">
        <v>14</v>
      </c>
      <c r="L62">
        <v>18</v>
      </c>
    </row>
    <row r="63" spans="1:12" x14ac:dyDescent="0.35">
      <c r="A63" t="s">
        <v>14</v>
      </c>
      <c r="B63">
        <v>19</v>
      </c>
      <c r="D63" t="s">
        <v>20</v>
      </c>
      <c r="E63">
        <v>2331</v>
      </c>
      <c r="K63" t="s">
        <v>14</v>
      </c>
      <c r="L63">
        <v>44</v>
      </c>
    </row>
    <row r="64" spans="1:12" x14ac:dyDescent="0.35">
      <c r="A64" t="s">
        <v>14</v>
      </c>
      <c r="B64">
        <v>886</v>
      </c>
      <c r="D64" t="s">
        <v>20</v>
      </c>
      <c r="E64">
        <v>113</v>
      </c>
      <c r="K64" t="s">
        <v>14</v>
      </c>
      <c r="L64">
        <v>27</v>
      </c>
    </row>
    <row r="65" spans="1:12" x14ac:dyDescent="0.35">
      <c r="A65" t="s">
        <v>14</v>
      </c>
      <c r="B65">
        <v>35</v>
      </c>
      <c r="D65" t="s">
        <v>20</v>
      </c>
      <c r="E65">
        <v>164</v>
      </c>
      <c r="K65" t="s">
        <v>14</v>
      </c>
      <c r="L65">
        <v>55</v>
      </c>
    </row>
    <row r="66" spans="1:12" x14ac:dyDescent="0.35">
      <c r="A66" t="s">
        <v>14</v>
      </c>
      <c r="B66">
        <v>24</v>
      </c>
      <c r="D66" t="s">
        <v>20</v>
      </c>
      <c r="E66">
        <v>164</v>
      </c>
      <c r="K66" t="s">
        <v>14</v>
      </c>
      <c r="L66">
        <v>200</v>
      </c>
    </row>
    <row r="67" spans="1:12" x14ac:dyDescent="0.35">
      <c r="A67" t="s">
        <v>14</v>
      </c>
      <c r="B67">
        <v>86</v>
      </c>
      <c r="D67" t="s">
        <v>20</v>
      </c>
      <c r="E67">
        <v>336</v>
      </c>
      <c r="K67" t="s">
        <v>14</v>
      </c>
      <c r="L67">
        <v>452</v>
      </c>
    </row>
    <row r="68" spans="1:12" x14ac:dyDescent="0.35">
      <c r="A68" t="s">
        <v>14</v>
      </c>
      <c r="B68">
        <v>243</v>
      </c>
      <c r="D68" t="s">
        <v>20</v>
      </c>
      <c r="E68">
        <v>1917</v>
      </c>
      <c r="K68" t="s">
        <v>14</v>
      </c>
      <c r="L68">
        <v>674</v>
      </c>
    </row>
    <row r="69" spans="1:12" x14ac:dyDescent="0.35">
      <c r="A69" t="s">
        <v>14</v>
      </c>
      <c r="B69">
        <v>65</v>
      </c>
      <c r="D69" t="s">
        <v>20</v>
      </c>
      <c r="E69">
        <v>95</v>
      </c>
      <c r="K69" t="s">
        <v>14</v>
      </c>
      <c r="L69">
        <v>558</v>
      </c>
    </row>
    <row r="70" spans="1:12" x14ac:dyDescent="0.35">
      <c r="A70" t="s">
        <v>14</v>
      </c>
      <c r="B70">
        <v>100</v>
      </c>
      <c r="D70" t="s">
        <v>20</v>
      </c>
      <c r="E70">
        <v>147</v>
      </c>
      <c r="K70" t="s">
        <v>14</v>
      </c>
      <c r="L70">
        <v>15</v>
      </c>
    </row>
    <row r="71" spans="1:12" x14ac:dyDescent="0.35">
      <c r="A71" t="s">
        <v>14</v>
      </c>
      <c r="B71">
        <v>168</v>
      </c>
      <c r="D71" t="s">
        <v>20</v>
      </c>
      <c r="E71">
        <v>86</v>
      </c>
      <c r="K71" t="s">
        <v>14</v>
      </c>
      <c r="L71">
        <v>2307</v>
      </c>
    </row>
    <row r="72" spans="1:12" x14ac:dyDescent="0.35">
      <c r="A72" t="s">
        <v>14</v>
      </c>
      <c r="B72">
        <v>13</v>
      </c>
      <c r="D72" t="s">
        <v>20</v>
      </c>
      <c r="E72">
        <v>83</v>
      </c>
      <c r="K72" t="s">
        <v>14</v>
      </c>
      <c r="L72">
        <v>88</v>
      </c>
    </row>
    <row r="73" spans="1:12" x14ac:dyDescent="0.35">
      <c r="A73" t="s">
        <v>14</v>
      </c>
      <c r="B73">
        <v>1</v>
      </c>
      <c r="D73" t="s">
        <v>20</v>
      </c>
      <c r="E73">
        <v>676</v>
      </c>
      <c r="K73" t="s">
        <v>14</v>
      </c>
      <c r="L73">
        <v>48</v>
      </c>
    </row>
    <row r="74" spans="1:12" x14ac:dyDescent="0.35">
      <c r="A74" t="s">
        <v>14</v>
      </c>
      <c r="B74">
        <v>40</v>
      </c>
      <c r="D74" t="s">
        <v>20</v>
      </c>
      <c r="E74">
        <v>361</v>
      </c>
      <c r="K74" t="s">
        <v>14</v>
      </c>
      <c r="L74">
        <v>1</v>
      </c>
    </row>
    <row r="75" spans="1:12" x14ac:dyDescent="0.35">
      <c r="A75" t="s">
        <v>14</v>
      </c>
      <c r="B75">
        <v>226</v>
      </c>
      <c r="D75" t="s">
        <v>20</v>
      </c>
      <c r="E75">
        <v>131</v>
      </c>
      <c r="K75" t="s">
        <v>14</v>
      </c>
      <c r="L75">
        <v>1467</v>
      </c>
    </row>
    <row r="76" spans="1:12" x14ac:dyDescent="0.35">
      <c r="A76" t="s">
        <v>14</v>
      </c>
      <c r="B76">
        <v>1625</v>
      </c>
      <c r="D76" t="s">
        <v>20</v>
      </c>
      <c r="E76">
        <v>126</v>
      </c>
      <c r="K76" t="s">
        <v>14</v>
      </c>
      <c r="L76">
        <v>75</v>
      </c>
    </row>
    <row r="77" spans="1:12" x14ac:dyDescent="0.35">
      <c r="A77" t="s">
        <v>14</v>
      </c>
      <c r="B77">
        <v>143</v>
      </c>
      <c r="D77" t="s">
        <v>20</v>
      </c>
      <c r="E77">
        <v>275</v>
      </c>
      <c r="K77" t="s">
        <v>14</v>
      </c>
      <c r="L77">
        <v>120</v>
      </c>
    </row>
    <row r="78" spans="1:12" x14ac:dyDescent="0.35">
      <c r="A78" t="s">
        <v>14</v>
      </c>
      <c r="B78">
        <v>934</v>
      </c>
      <c r="D78" t="s">
        <v>20</v>
      </c>
      <c r="E78">
        <v>67</v>
      </c>
      <c r="K78" t="s">
        <v>14</v>
      </c>
      <c r="L78">
        <v>2253</v>
      </c>
    </row>
    <row r="79" spans="1:12" x14ac:dyDescent="0.35">
      <c r="A79" t="s">
        <v>14</v>
      </c>
      <c r="B79">
        <v>17</v>
      </c>
      <c r="D79" t="s">
        <v>20</v>
      </c>
      <c r="E79">
        <v>154</v>
      </c>
      <c r="K79" t="s">
        <v>14</v>
      </c>
      <c r="L79">
        <v>5</v>
      </c>
    </row>
    <row r="80" spans="1:12" x14ac:dyDescent="0.35">
      <c r="A80" t="s">
        <v>14</v>
      </c>
      <c r="B80">
        <v>2179</v>
      </c>
      <c r="D80" t="s">
        <v>20</v>
      </c>
      <c r="E80">
        <v>1782</v>
      </c>
      <c r="K80" t="s">
        <v>14</v>
      </c>
      <c r="L80">
        <v>38</v>
      </c>
    </row>
    <row r="81" spans="1:12" x14ac:dyDescent="0.35">
      <c r="A81" t="s">
        <v>14</v>
      </c>
      <c r="B81">
        <v>931</v>
      </c>
      <c r="D81" t="s">
        <v>20</v>
      </c>
      <c r="E81">
        <v>903</v>
      </c>
      <c r="K81" t="s">
        <v>14</v>
      </c>
      <c r="L81">
        <v>12</v>
      </c>
    </row>
    <row r="82" spans="1:12" x14ac:dyDescent="0.35">
      <c r="A82" t="s">
        <v>14</v>
      </c>
      <c r="B82">
        <v>92</v>
      </c>
      <c r="D82" t="s">
        <v>20</v>
      </c>
      <c r="E82">
        <v>94</v>
      </c>
      <c r="K82" t="s">
        <v>14</v>
      </c>
      <c r="L82">
        <v>1684</v>
      </c>
    </row>
    <row r="83" spans="1:12" x14ac:dyDescent="0.35">
      <c r="A83" t="s">
        <v>14</v>
      </c>
      <c r="B83">
        <v>57</v>
      </c>
      <c r="D83" t="s">
        <v>20</v>
      </c>
      <c r="E83">
        <v>180</v>
      </c>
      <c r="K83" t="s">
        <v>14</v>
      </c>
      <c r="L83">
        <v>56</v>
      </c>
    </row>
    <row r="84" spans="1:12" x14ac:dyDescent="0.35">
      <c r="A84" t="s">
        <v>14</v>
      </c>
      <c r="B84">
        <v>41</v>
      </c>
      <c r="D84" t="s">
        <v>20</v>
      </c>
      <c r="E84">
        <v>533</v>
      </c>
      <c r="K84" t="s">
        <v>14</v>
      </c>
      <c r="L84">
        <v>838</v>
      </c>
    </row>
    <row r="85" spans="1:12" x14ac:dyDescent="0.35">
      <c r="A85" t="s">
        <v>14</v>
      </c>
      <c r="B85">
        <v>1</v>
      </c>
      <c r="D85" t="s">
        <v>20</v>
      </c>
      <c r="E85">
        <v>2443</v>
      </c>
      <c r="K85" t="s">
        <v>14</v>
      </c>
      <c r="L85">
        <v>1000</v>
      </c>
    </row>
    <row r="86" spans="1:12" x14ac:dyDescent="0.35">
      <c r="A86" t="s">
        <v>14</v>
      </c>
      <c r="B86">
        <v>101</v>
      </c>
      <c r="D86" t="s">
        <v>20</v>
      </c>
      <c r="E86">
        <v>89</v>
      </c>
      <c r="K86" t="s">
        <v>14</v>
      </c>
      <c r="L86">
        <v>1482</v>
      </c>
    </row>
    <row r="87" spans="1:12" x14ac:dyDescent="0.35">
      <c r="A87" t="s">
        <v>14</v>
      </c>
      <c r="B87">
        <v>1335</v>
      </c>
      <c r="D87" t="s">
        <v>20</v>
      </c>
      <c r="E87">
        <v>159</v>
      </c>
      <c r="K87" t="s">
        <v>14</v>
      </c>
      <c r="L87">
        <v>106</v>
      </c>
    </row>
    <row r="88" spans="1:12" x14ac:dyDescent="0.35">
      <c r="A88" t="s">
        <v>14</v>
      </c>
      <c r="B88">
        <v>15</v>
      </c>
      <c r="D88" t="s">
        <v>20</v>
      </c>
      <c r="E88">
        <v>50</v>
      </c>
      <c r="K88" t="s">
        <v>14</v>
      </c>
      <c r="L88">
        <v>679</v>
      </c>
    </row>
    <row r="89" spans="1:12" x14ac:dyDescent="0.35">
      <c r="A89" t="s">
        <v>14</v>
      </c>
      <c r="B89">
        <v>454</v>
      </c>
      <c r="D89" t="s">
        <v>20</v>
      </c>
      <c r="E89">
        <v>186</v>
      </c>
      <c r="K89" t="s">
        <v>14</v>
      </c>
      <c r="L89">
        <v>1220</v>
      </c>
    </row>
    <row r="90" spans="1:12" x14ac:dyDescent="0.35">
      <c r="A90" t="s">
        <v>14</v>
      </c>
      <c r="B90">
        <v>3182</v>
      </c>
      <c r="D90" t="s">
        <v>20</v>
      </c>
      <c r="E90">
        <v>1071</v>
      </c>
      <c r="K90" t="s">
        <v>14</v>
      </c>
      <c r="L90">
        <v>1</v>
      </c>
    </row>
    <row r="91" spans="1:12" x14ac:dyDescent="0.35">
      <c r="A91" t="s">
        <v>14</v>
      </c>
      <c r="B91">
        <v>15</v>
      </c>
      <c r="D91" t="s">
        <v>20</v>
      </c>
      <c r="E91">
        <v>117</v>
      </c>
      <c r="K91" t="s">
        <v>14</v>
      </c>
      <c r="L91">
        <v>37</v>
      </c>
    </row>
    <row r="92" spans="1:12" x14ac:dyDescent="0.35">
      <c r="A92" t="s">
        <v>14</v>
      </c>
      <c r="B92">
        <v>133</v>
      </c>
      <c r="D92" t="s">
        <v>20</v>
      </c>
      <c r="E92">
        <v>70</v>
      </c>
      <c r="K92" t="s">
        <v>14</v>
      </c>
      <c r="L92">
        <v>60</v>
      </c>
    </row>
    <row r="93" spans="1:12" x14ac:dyDescent="0.35">
      <c r="A93" t="s">
        <v>14</v>
      </c>
      <c r="B93">
        <v>2062</v>
      </c>
      <c r="D93" t="s">
        <v>20</v>
      </c>
      <c r="E93">
        <v>135</v>
      </c>
      <c r="K93" t="s">
        <v>14</v>
      </c>
      <c r="L93">
        <v>296</v>
      </c>
    </row>
    <row r="94" spans="1:12" x14ac:dyDescent="0.35">
      <c r="A94" t="s">
        <v>14</v>
      </c>
      <c r="B94">
        <v>29</v>
      </c>
      <c r="D94" t="s">
        <v>20</v>
      </c>
      <c r="E94">
        <v>768</v>
      </c>
      <c r="K94" t="s">
        <v>14</v>
      </c>
      <c r="L94">
        <v>3304</v>
      </c>
    </row>
    <row r="95" spans="1:12" x14ac:dyDescent="0.35">
      <c r="A95" t="s">
        <v>14</v>
      </c>
      <c r="B95">
        <v>132</v>
      </c>
      <c r="D95" t="s">
        <v>20</v>
      </c>
      <c r="E95">
        <v>199</v>
      </c>
      <c r="K95" t="s">
        <v>14</v>
      </c>
      <c r="L95">
        <v>73</v>
      </c>
    </row>
    <row r="96" spans="1:12" x14ac:dyDescent="0.35">
      <c r="A96" t="s">
        <v>14</v>
      </c>
      <c r="B96">
        <v>137</v>
      </c>
      <c r="D96" t="s">
        <v>20</v>
      </c>
      <c r="E96">
        <v>107</v>
      </c>
      <c r="K96" t="s">
        <v>14</v>
      </c>
      <c r="L96">
        <v>3387</v>
      </c>
    </row>
    <row r="97" spans="1:12" x14ac:dyDescent="0.35">
      <c r="A97" t="s">
        <v>14</v>
      </c>
      <c r="B97">
        <v>908</v>
      </c>
      <c r="D97" t="s">
        <v>20</v>
      </c>
      <c r="E97">
        <v>195</v>
      </c>
      <c r="K97" t="s">
        <v>14</v>
      </c>
      <c r="L97">
        <v>662</v>
      </c>
    </row>
    <row r="98" spans="1:12" x14ac:dyDescent="0.35">
      <c r="A98" t="s">
        <v>14</v>
      </c>
      <c r="B98">
        <v>10</v>
      </c>
      <c r="D98" t="s">
        <v>20</v>
      </c>
      <c r="E98">
        <v>3376</v>
      </c>
      <c r="K98" t="s">
        <v>14</v>
      </c>
      <c r="L98">
        <v>774</v>
      </c>
    </row>
    <row r="99" spans="1:12" x14ac:dyDescent="0.35">
      <c r="A99" t="s">
        <v>14</v>
      </c>
      <c r="B99">
        <v>1910</v>
      </c>
      <c r="D99" t="s">
        <v>20</v>
      </c>
      <c r="E99">
        <v>41</v>
      </c>
      <c r="K99" t="s">
        <v>14</v>
      </c>
      <c r="L99">
        <v>672</v>
      </c>
    </row>
    <row r="100" spans="1:12" x14ac:dyDescent="0.35">
      <c r="A100" t="s">
        <v>14</v>
      </c>
      <c r="B100">
        <v>38</v>
      </c>
      <c r="D100" t="s">
        <v>20</v>
      </c>
      <c r="E100">
        <v>1821</v>
      </c>
      <c r="K100" t="s">
        <v>14</v>
      </c>
      <c r="L100">
        <v>940</v>
      </c>
    </row>
    <row r="101" spans="1:12" x14ac:dyDescent="0.35">
      <c r="A101" t="s">
        <v>14</v>
      </c>
      <c r="B101">
        <v>104</v>
      </c>
      <c r="D101" t="s">
        <v>20</v>
      </c>
      <c r="E101">
        <v>164</v>
      </c>
      <c r="K101" t="s">
        <v>14</v>
      </c>
      <c r="L101">
        <v>117</v>
      </c>
    </row>
    <row r="102" spans="1:12" x14ac:dyDescent="0.35">
      <c r="A102" t="s">
        <v>14</v>
      </c>
      <c r="B102">
        <v>49</v>
      </c>
      <c r="D102" t="s">
        <v>20</v>
      </c>
      <c r="E102">
        <v>157</v>
      </c>
      <c r="K102" t="s">
        <v>14</v>
      </c>
      <c r="L102">
        <v>115</v>
      </c>
    </row>
    <row r="103" spans="1:12" x14ac:dyDescent="0.35">
      <c r="A103" t="s">
        <v>14</v>
      </c>
      <c r="B103">
        <v>1</v>
      </c>
      <c r="D103" t="s">
        <v>20</v>
      </c>
      <c r="E103">
        <v>246</v>
      </c>
      <c r="K103" t="s">
        <v>14</v>
      </c>
      <c r="L103">
        <v>326</v>
      </c>
    </row>
    <row r="104" spans="1:12" x14ac:dyDescent="0.35">
      <c r="A104" t="s">
        <v>14</v>
      </c>
      <c r="B104">
        <v>245</v>
      </c>
      <c r="D104" t="s">
        <v>20</v>
      </c>
      <c r="E104">
        <v>1396</v>
      </c>
      <c r="K104" t="s">
        <v>14</v>
      </c>
      <c r="L104">
        <v>1</v>
      </c>
    </row>
    <row r="105" spans="1:12" x14ac:dyDescent="0.35">
      <c r="A105" t="s">
        <v>14</v>
      </c>
      <c r="B105">
        <v>32</v>
      </c>
      <c r="D105" t="s">
        <v>20</v>
      </c>
      <c r="E105">
        <v>2506</v>
      </c>
      <c r="K105" t="s">
        <v>14</v>
      </c>
      <c r="L105">
        <v>1467</v>
      </c>
    </row>
    <row r="106" spans="1:12" x14ac:dyDescent="0.35">
      <c r="A106" t="s">
        <v>14</v>
      </c>
      <c r="B106">
        <v>7</v>
      </c>
      <c r="D106" t="s">
        <v>20</v>
      </c>
      <c r="E106">
        <v>244</v>
      </c>
      <c r="K106" t="s">
        <v>14</v>
      </c>
      <c r="L106">
        <v>5681</v>
      </c>
    </row>
    <row r="107" spans="1:12" x14ac:dyDescent="0.35">
      <c r="A107" t="s">
        <v>14</v>
      </c>
      <c r="B107">
        <v>803</v>
      </c>
      <c r="D107" t="s">
        <v>20</v>
      </c>
      <c r="E107">
        <v>146</v>
      </c>
      <c r="K107" t="s">
        <v>14</v>
      </c>
      <c r="L107">
        <v>1059</v>
      </c>
    </row>
    <row r="108" spans="1:12" x14ac:dyDescent="0.35">
      <c r="A108" t="s">
        <v>14</v>
      </c>
      <c r="B108">
        <v>16</v>
      </c>
      <c r="D108" t="s">
        <v>20</v>
      </c>
      <c r="E108">
        <v>1267</v>
      </c>
      <c r="K108" t="s">
        <v>14</v>
      </c>
      <c r="L108">
        <v>1194</v>
      </c>
    </row>
    <row r="109" spans="1:12" x14ac:dyDescent="0.35">
      <c r="A109" t="s">
        <v>14</v>
      </c>
      <c r="B109">
        <v>31</v>
      </c>
      <c r="D109" t="s">
        <v>20</v>
      </c>
      <c r="E109">
        <v>1561</v>
      </c>
      <c r="K109" t="s">
        <v>14</v>
      </c>
      <c r="L109">
        <v>30</v>
      </c>
    </row>
    <row r="110" spans="1:12" x14ac:dyDescent="0.35">
      <c r="A110" t="s">
        <v>14</v>
      </c>
      <c r="B110">
        <v>108</v>
      </c>
      <c r="D110" t="s">
        <v>20</v>
      </c>
      <c r="E110">
        <v>48</v>
      </c>
      <c r="K110" t="s">
        <v>14</v>
      </c>
      <c r="L110">
        <v>75</v>
      </c>
    </row>
    <row r="111" spans="1:12" x14ac:dyDescent="0.35">
      <c r="A111" t="s">
        <v>14</v>
      </c>
      <c r="B111">
        <v>30</v>
      </c>
      <c r="D111" t="s">
        <v>20</v>
      </c>
      <c r="E111">
        <v>2739</v>
      </c>
      <c r="K111" t="s">
        <v>14</v>
      </c>
      <c r="L111">
        <v>955</v>
      </c>
    </row>
    <row r="112" spans="1:12" x14ac:dyDescent="0.35">
      <c r="A112" t="s">
        <v>14</v>
      </c>
      <c r="B112">
        <v>17</v>
      </c>
      <c r="D112" t="s">
        <v>20</v>
      </c>
      <c r="E112">
        <v>3537</v>
      </c>
      <c r="K112" t="s">
        <v>14</v>
      </c>
      <c r="L112">
        <v>67</v>
      </c>
    </row>
    <row r="113" spans="1:12" x14ac:dyDescent="0.35">
      <c r="A113" t="s">
        <v>14</v>
      </c>
      <c r="B113">
        <v>80</v>
      </c>
      <c r="D113" t="s">
        <v>20</v>
      </c>
      <c r="E113">
        <v>2107</v>
      </c>
      <c r="K113" t="s">
        <v>14</v>
      </c>
      <c r="L113">
        <v>5</v>
      </c>
    </row>
    <row r="114" spans="1:12" x14ac:dyDescent="0.35">
      <c r="A114" t="s">
        <v>14</v>
      </c>
      <c r="B114">
        <v>2468</v>
      </c>
      <c r="D114" t="s">
        <v>20</v>
      </c>
      <c r="E114">
        <v>3318</v>
      </c>
      <c r="K114" t="s">
        <v>14</v>
      </c>
      <c r="L114">
        <v>26</v>
      </c>
    </row>
    <row r="115" spans="1:12" x14ac:dyDescent="0.35">
      <c r="A115" t="s">
        <v>14</v>
      </c>
      <c r="B115">
        <v>26</v>
      </c>
      <c r="D115" t="s">
        <v>20</v>
      </c>
      <c r="E115">
        <v>340</v>
      </c>
      <c r="K115" t="s">
        <v>14</v>
      </c>
      <c r="L115">
        <v>1130</v>
      </c>
    </row>
    <row r="116" spans="1:12" x14ac:dyDescent="0.35">
      <c r="A116" t="s">
        <v>14</v>
      </c>
      <c r="B116">
        <v>73</v>
      </c>
      <c r="D116" t="s">
        <v>20</v>
      </c>
      <c r="E116">
        <v>1442</v>
      </c>
      <c r="K116" t="s">
        <v>14</v>
      </c>
      <c r="L116">
        <v>782</v>
      </c>
    </row>
    <row r="117" spans="1:12" x14ac:dyDescent="0.35">
      <c r="A117" t="s">
        <v>14</v>
      </c>
      <c r="B117">
        <v>128</v>
      </c>
      <c r="D117" t="s">
        <v>20</v>
      </c>
      <c r="E117">
        <v>126</v>
      </c>
      <c r="K117" t="s">
        <v>14</v>
      </c>
      <c r="L117">
        <v>210</v>
      </c>
    </row>
    <row r="118" spans="1:12" x14ac:dyDescent="0.35">
      <c r="A118" t="s">
        <v>14</v>
      </c>
      <c r="B118">
        <v>33</v>
      </c>
      <c r="D118" t="s">
        <v>20</v>
      </c>
      <c r="E118">
        <v>524</v>
      </c>
      <c r="K118" t="s">
        <v>14</v>
      </c>
      <c r="L118">
        <v>136</v>
      </c>
    </row>
    <row r="119" spans="1:12" x14ac:dyDescent="0.35">
      <c r="A119" t="s">
        <v>14</v>
      </c>
      <c r="B119">
        <v>1072</v>
      </c>
      <c r="D119" t="s">
        <v>20</v>
      </c>
      <c r="E119">
        <v>1989</v>
      </c>
      <c r="K119" t="s">
        <v>14</v>
      </c>
      <c r="L119">
        <v>86</v>
      </c>
    </row>
    <row r="120" spans="1:12" x14ac:dyDescent="0.35">
      <c r="A120" t="s">
        <v>14</v>
      </c>
      <c r="B120">
        <v>393</v>
      </c>
      <c r="D120" t="s">
        <v>20</v>
      </c>
      <c r="E120">
        <v>157</v>
      </c>
      <c r="K120" t="s">
        <v>14</v>
      </c>
      <c r="L120">
        <v>19</v>
      </c>
    </row>
    <row r="121" spans="1:12" x14ac:dyDescent="0.35">
      <c r="A121" t="s">
        <v>14</v>
      </c>
      <c r="B121">
        <v>1257</v>
      </c>
      <c r="D121" t="s">
        <v>20</v>
      </c>
      <c r="E121">
        <v>4498</v>
      </c>
      <c r="K121" t="s">
        <v>14</v>
      </c>
      <c r="L121">
        <v>886</v>
      </c>
    </row>
    <row r="122" spans="1:12" x14ac:dyDescent="0.35">
      <c r="A122" t="s">
        <v>14</v>
      </c>
      <c r="B122">
        <v>328</v>
      </c>
      <c r="D122" t="s">
        <v>20</v>
      </c>
      <c r="E122">
        <v>80</v>
      </c>
      <c r="K122" t="s">
        <v>14</v>
      </c>
      <c r="L122">
        <v>35</v>
      </c>
    </row>
    <row r="123" spans="1:12" x14ac:dyDescent="0.35">
      <c r="A123" t="s">
        <v>14</v>
      </c>
      <c r="B123">
        <v>147</v>
      </c>
      <c r="D123" t="s">
        <v>20</v>
      </c>
      <c r="E123">
        <v>43</v>
      </c>
      <c r="K123" t="s">
        <v>14</v>
      </c>
      <c r="L123">
        <v>24</v>
      </c>
    </row>
    <row r="124" spans="1:12" x14ac:dyDescent="0.35">
      <c r="A124" t="s">
        <v>14</v>
      </c>
      <c r="B124">
        <v>830</v>
      </c>
      <c r="D124" t="s">
        <v>20</v>
      </c>
      <c r="E124">
        <v>2053</v>
      </c>
      <c r="K124" t="s">
        <v>14</v>
      </c>
      <c r="L124">
        <v>86</v>
      </c>
    </row>
    <row r="125" spans="1:12" x14ac:dyDescent="0.35">
      <c r="A125" t="s">
        <v>14</v>
      </c>
      <c r="B125">
        <v>331</v>
      </c>
      <c r="D125" t="s">
        <v>20</v>
      </c>
      <c r="E125">
        <v>168</v>
      </c>
      <c r="K125" t="s">
        <v>14</v>
      </c>
      <c r="L125">
        <v>243</v>
      </c>
    </row>
    <row r="126" spans="1:12" x14ac:dyDescent="0.35">
      <c r="A126" t="s">
        <v>14</v>
      </c>
      <c r="B126">
        <v>25</v>
      </c>
      <c r="D126" t="s">
        <v>20</v>
      </c>
      <c r="E126">
        <v>4289</v>
      </c>
      <c r="K126" t="s">
        <v>14</v>
      </c>
      <c r="L126">
        <v>65</v>
      </c>
    </row>
    <row r="127" spans="1:12" x14ac:dyDescent="0.35">
      <c r="A127" t="s">
        <v>14</v>
      </c>
      <c r="B127">
        <v>3483</v>
      </c>
      <c r="D127" t="s">
        <v>20</v>
      </c>
      <c r="E127">
        <v>165</v>
      </c>
      <c r="K127" t="s">
        <v>14</v>
      </c>
      <c r="L127">
        <v>100</v>
      </c>
    </row>
    <row r="128" spans="1:12" x14ac:dyDescent="0.35">
      <c r="A128" t="s">
        <v>14</v>
      </c>
      <c r="B128">
        <v>923</v>
      </c>
      <c r="D128" t="s">
        <v>20</v>
      </c>
      <c r="E128">
        <v>1815</v>
      </c>
      <c r="K128" t="s">
        <v>14</v>
      </c>
      <c r="L128">
        <v>168</v>
      </c>
    </row>
    <row r="129" spans="1:12" x14ac:dyDescent="0.35">
      <c r="A129" t="s">
        <v>14</v>
      </c>
      <c r="B129">
        <v>1</v>
      </c>
      <c r="D129" t="s">
        <v>20</v>
      </c>
      <c r="E129">
        <v>397</v>
      </c>
      <c r="K129" t="s">
        <v>14</v>
      </c>
      <c r="L129">
        <v>13</v>
      </c>
    </row>
    <row r="130" spans="1:12" x14ac:dyDescent="0.35">
      <c r="A130" t="s">
        <v>14</v>
      </c>
      <c r="B130">
        <v>33</v>
      </c>
      <c r="D130" t="s">
        <v>20</v>
      </c>
      <c r="E130">
        <v>1539</v>
      </c>
      <c r="K130" t="s">
        <v>14</v>
      </c>
      <c r="L130">
        <v>1</v>
      </c>
    </row>
    <row r="131" spans="1:12" x14ac:dyDescent="0.35">
      <c r="A131" t="s">
        <v>14</v>
      </c>
      <c r="B131">
        <v>40</v>
      </c>
      <c r="D131" t="s">
        <v>20</v>
      </c>
      <c r="E131">
        <v>138</v>
      </c>
      <c r="K131" t="s">
        <v>14</v>
      </c>
      <c r="L131">
        <v>40</v>
      </c>
    </row>
    <row r="132" spans="1:12" x14ac:dyDescent="0.35">
      <c r="A132" t="s">
        <v>14</v>
      </c>
      <c r="B132">
        <v>23</v>
      </c>
      <c r="D132" t="s">
        <v>20</v>
      </c>
      <c r="E132">
        <v>3594</v>
      </c>
      <c r="K132" t="s">
        <v>14</v>
      </c>
      <c r="L132">
        <v>226</v>
      </c>
    </row>
    <row r="133" spans="1:12" x14ac:dyDescent="0.35">
      <c r="A133" t="s">
        <v>14</v>
      </c>
      <c r="B133">
        <v>75</v>
      </c>
      <c r="D133" t="s">
        <v>20</v>
      </c>
      <c r="E133">
        <v>5880</v>
      </c>
      <c r="K133" t="s">
        <v>14</v>
      </c>
      <c r="L133">
        <v>1625</v>
      </c>
    </row>
    <row r="134" spans="1:12" x14ac:dyDescent="0.35">
      <c r="A134" t="s">
        <v>14</v>
      </c>
      <c r="B134">
        <v>2176</v>
      </c>
      <c r="D134" t="s">
        <v>20</v>
      </c>
      <c r="E134">
        <v>112</v>
      </c>
      <c r="K134" t="s">
        <v>14</v>
      </c>
      <c r="L134">
        <v>143</v>
      </c>
    </row>
    <row r="135" spans="1:12" x14ac:dyDescent="0.35">
      <c r="A135" t="s">
        <v>14</v>
      </c>
      <c r="B135">
        <v>441</v>
      </c>
      <c r="D135" t="s">
        <v>20</v>
      </c>
      <c r="E135">
        <v>943</v>
      </c>
      <c r="K135" t="s">
        <v>14</v>
      </c>
      <c r="L135">
        <v>934</v>
      </c>
    </row>
    <row r="136" spans="1:12" x14ac:dyDescent="0.35">
      <c r="A136" t="s">
        <v>14</v>
      </c>
      <c r="B136">
        <v>25</v>
      </c>
      <c r="D136" t="s">
        <v>20</v>
      </c>
      <c r="E136">
        <v>2468</v>
      </c>
      <c r="K136" t="s">
        <v>14</v>
      </c>
      <c r="L136">
        <v>17</v>
      </c>
    </row>
    <row r="137" spans="1:12" x14ac:dyDescent="0.35">
      <c r="A137" t="s">
        <v>14</v>
      </c>
      <c r="B137">
        <v>127</v>
      </c>
      <c r="D137" t="s">
        <v>20</v>
      </c>
      <c r="E137">
        <v>2551</v>
      </c>
      <c r="K137" t="s">
        <v>14</v>
      </c>
      <c r="L137">
        <v>2179</v>
      </c>
    </row>
    <row r="138" spans="1:12" x14ac:dyDescent="0.35">
      <c r="A138" t="s">
        <v>14</v>
      </c>
      <c r="B138">
        <v>355</v>
      </c>
      <c r="D138" t="s">
        <v>20</v>
      </c>
      <c r="E138">
        <v>101</v>
      </c>
      <c r="K138" t="s">
        <v>14</v>
      </c>
      <c r="L138">
        <v>931</v>
      </c>
    </row>
    <row r="139" spans="1:12" x14ac:dyDescent="0.35">
      <c r="A139" t="s">
        <v>14</v>
      </c>
      <c r="B139">
        <v>44</v>
      </c>
      <c r="D139" t="s">
        <v>20</v>
      </c>
      <c r="E139">
        <v>92</v>
      </c>
      <c r="K139" t="s">
        <v>14</v>
      </c>
      <c r="L139">
        <v>92</v>
      </c>
    </row>
    <row r="140" spans="1:12" x14ac:dyDescent="0.35">
      <c r="A140" t="s">
        <v>14</v>
      </c>
      <c r="B140">
        <v>67</v>
      </c>
      <c r="D140" t="s">
        <v>20</v>
      </c>
      <c r="E140">
        <v>62</v>
      </c>
      <c r="K140" t="s">
        <v>14</v>
      </c>
      <c r="L140">
        <v>57</v>
      </c>
    </row>
    <row r="141" spans="1:12" x14ac:dyDescent="0.35">
      <c r="A141" t="s">
        <v>14</v>
      </c>
      <c r="B141">
        <v>1068</v>
      </c>
      <c r="D141" t="s">
        <v>20</v>
      </c>
      <c r="E141">
        <v>149</v>
      </c>
      <c r="K141" t="s">
        <v>14</v>
      </c>
      <c r="L141">
        <v>41</v>
      </c>
    </row>
    <row r="142" spans="1:12" x14ac:dyDescent="0.35">
      <c r="A142" t="s">
        <v>14</v>
      </c>
      <c r="B142">
        <v>424</v>
      </c>
      <c r="D142" t="s">
        <v>20</v>
      </c>
      <c r="E142">
        <v>329</v>
      </c>
      <c r="K142" t="s">
        <v>14</v>
      </c>
      <c r="L142">
        <v>1</v>
      </c>
    </row>
    <row r="143" spans="1:12" x14ac:dyDescent="0.35">
      <c r="A143" t="s">
        <v>14</v>
      </c>
      <c r="B143">
        <v>151</v>
      </c>
      <c r="D143" t="s">
        <v>20</v>
      </c>
      <c r="E143">
        <v>97</v>
      </c>
      <c r="K143" t="s">
        <v>14</v>
      </c>
      <c r="L143">
        <v>101</v>
      </c>
    </row>
    <row r="144" spans="1:12" x14ac:dyDescent="0.35">
      <c r="A144" t="s">
        <v>14</v>
      </c>
      <c r="B144">
        <v>1608</v>
      </c>
      <c r="D144" t="s">
        <v>20</v>
      </c>
      <c r="E144">
        <v>1784</v>
      </c>
      <c r="K144" t="s">
        <v>14</v>
      </c>
      <c r="L144">
        <v>1335</v>
      </c>
    </row>
    <row r="145" spans="1:12" x14ac:dyDescent="0.35">
      <c r="A145" t="s">
        <v>14</v>
      </c>
      <c r="B145">
        <v>941</v>
      </c>
      <c r="D145" t="s">
        <v>20</v>
      </c>
      <c r="E145">
        <v>1684</v>
      </c>
      <c r="K145" t="s">
        <v>14</v>
      </c>
      <c r="L145">
        <v>15</v>
      </c>
    </row>
    <row r="146" spans="1:12" x14ac:dyDescent="0.35">
      <c r="A146" t="s">
        <v>14</v>
      </c>
      <c r="B146">
        <v>1</v>
      </c>
      <c r="D146" t="s">
        <v>20</v>
      </c>
      <c r="E146">
        <v>250</v>
      </c>
      <c r="K146" t="s">
        <v>14</v>
      </c>
      <c r="L146">
        <v>454</v>
      </c>
    </row>
    <row r="147" spans="1:12" x14ac:dyDescent="0.35">
      <c r="A147" t="s">
        <v>14</v>
      </c>
      <c r="B147">
        <v>40</v>
      </c>
      <c r="D147" t="s">
        <v>20</v>
      </c>
      <c r="E147">
        <v>238</v>
      </c>
      <c r="K147" t="s">
        <v>14</v>
      </c>
      <c r="L147">
        <v>3182</v>
      </c>
    </row>
    <row r="148" spans="1:12" x14ac:dyDescent="0.35">
      <c r="A148" t="s">
        <v>14</v>
      </c>
      <c r="B148">
        <v>3015</v>
      </c>
      <c r="D148" t="s">
        <v>20</v>
      </c>
      <c r="E148">
        <v>53</v>
      </c>
      <c r="K148" t="s">
        <v>14</v>
      </c>
      <c r="L148">
        <v>15</v>
      </c>
    </row>
    <row r="149" spans="1:12" x14ac:dyDescent="0.35">
      <c r="A149" t="s">
        <v>14</v>
      </c>
      <c r="B149">
        <v>435</v>
      </c>
      <c r="D149" t="s">
        <v>20</v>
      </c>
      <c r="E149">
        <v>214</v>
      </c>
      <c r="K149" t="s">
        <v>14</v>
      </c>
      <c r="L149">
        <v>133</v>
      </c>
    </row>
    <row r="150" spans="1:12" x14ac:dyDescent="0.35">
      <c r="A150" t="s">
        <v>14</v>
      </c>
      <c r="B150">
        <v>714</v>
      </c>
      <c r="D150" t="s">
        <v>20</v>
      </c>
      <c r="E150">
        <v>222</v>
      </c>
      <c r="K150" t="s">
        <v>14</v>
      </c>
      <c r="L150">
        <v>2062</v>
      </c>
    </row>
    <row r="151" spans="1:12" x14ac:dyDescent="0.35">
      <c r="A151" t="s">
        <v>14</v>
      </c>
      <c r="B151">
        <v>5497</v>
      </c>
      <c r="D151" t="s">
        <v>20</v>
      </c>
      <c r="E151">
        <v>1884</v>
      </c>
      <c r="K151" t="s">
        <v>14</v>
      </c>
      <c r="L151">
        <v>29</v>
      </c>
    </row>
    <row r="152" spans="1:12" x14ac:dyDescent="0.35">
      <c r="A152" t="s">
        <v>14</v>
      </c>
      <c r="B152">
        <v>418</v>
      </c>
      <c r="D152" t="s">
        <v>20</v>
      </c>
      <c r="E152">
        <v>218</v>
      </c>
      <c r="K152" t="s">
        <v>14</v>
      </c>
      <c r="L152">
        <v>132</v>
      </c>
    </row>
    <row r="153" spans="1:12" x14ac:dyDescent="0.35">
      <c r="A153" t="s">
        <v>14</v>
      </c>
      <c r="B153">
        <v>1439</v>
      </c>
      <c r="D153" t="s">
        <v>20</v>
      </c>
      <c r="E153">
        <v>6465</v>
      </c>
      <c r="K153" t="s">
        <v>14</v>
      </c>
      <c r="L153">
        <v>137</v>
      </c>
    </row>
    <row r="154" spans="1:12" x14ac:dyDescent="0.35">
      <c r="A154" t="s">
        <v>14</v>
      </c>
      <c r="B154">
        <v>15</v>
      </c>
      <c r="D154" t="s">
        <v>20</v>
      </c>
      <c r="E154">
        <v>59</v>
      </c>
      <c r="K154" t="s">
        <v>14</v>
      </c>
      <c r="L154">
        <v>908</v>
      </c>
    </row>
    <row r="155" spans="1:12" x14ac:dyDescent="0.35">
      <c r="A155" t="s">
        <v>14</v>
      </c>
      <c r="B155">
        <v>1999</v>
      </c>
      <c r="D155" t="s">
        <v>20</v>
      </c>
      <c r="E155">
        <v>88</v>
      </c>
      <c r="K155" t="s">
        <v>14</v>
      </c>
      <c r="L155">
        <v>10</v>
      </c>
    </row>
    <row r="156" spans="1:12" x14ac:dyDescent="0.35">
      <c r="A156" t="s">
        <v>14</v>
      </c>
      <c r="B156">
        <v>118</v>
      </c>
      <c r="D156" t="s">
        <v>20</v>
      </c>
      <c r="E156">
        <v>1697</v>
      </c>
      <c r="K156" t="s">
        <v>14</v>
      </c>
      <c r="L156">
        <v>1910</v>
      </c>
    </row>
    <row r="157" spans="1:12" x14ac:dyDescent="0.35">
      <c r="A157" t="s">
        <v>14</v>
      </c>
      <c r="B157">
        <v>162</v>
      </c>
      <c r="D157" t="s">
        <v>20</v>
      </c>
      <c r="E157">
        <v>92</v>
      </c>
      <c r="K157" t="s">
        <v>14</v>
      </c>
      <c r="L157">
        <v>38</v>
      </c>
    </row>
    <row r="158" spans="1:12" x14ac:dyDescent="0.35">
      <c r="A158" t="s">
        <v>14</v>
      </c>
      <c r="B158">
        <v>83</v>
      </c>
      <c r="D158" t="s">
        <v>20</v>
      </c>
      <c r="E158">
        <v>186</v>
      </c>
      <c r="K158" t="s">
        <v>14</v>
      </c>
      <c r="L158">
        <v>104</v>
      </c>
    </row>
    <row r="159" spans="1:12" x14ac:dyDescent="0.35">
      <c r="A159" t="s">
        <v>14</v>
      </c>
      <c r="B159">
        <v>747</v>
      </c>
      <c r="D159" t="s">
        <v>20</v>
      </c>
      <c r="E159">
        <v>138</v>
      </c>
      <c r="K159" t="s">
        <v>14</v>
      </c>
      <c r="L159">
        <v>49</v>
      </c>
    </row>
    <row r="160" spans="1:12" x14ac:dyDescent="0.35">
      <c r="A160" t="s">
        <v>14</v>
      </c>
      <c r="B160">
        <v>84</v>
      </c>
      <c r="D160" t="s">
        <v>20</v>
      </c>
      <c r="E160">
        <v>261</v>
      </c>
      <c r="K160" t="s">
        <v>14</v>
      </c>
      <c r="L160">
        <v>1</v>
      </c>
    </row>
    <row r="161" spans="1:12" x14ac:dyDescent="0.35">
      <c r="A161" t="s">
        <v>14</v>
      </c>
      <c r="B161">
        <v>91</v>
      </c>
      <c r="D161" t="s">
        <v>20</v>
      </c>
      <c r="E161">
        <v>107</v>
      </c>
      <c r="K161" t="s">
        <v>14</v>
      </c>
      <c r="L161">
        <v>245</v>
      </c>
    </row>
    <row r="162" spans="1:12" x14ac:dyDescent="0.35">
      <c r="A162" t="s">
        <v>14</v>
      </c>
      <c r="B162">
        <v>792</v>
      </c>
      <c r="D162" t="s">
        <v>20</v>
      </c>
      <c r="E162">
        <v>199</v>
      </c>
      <c r="K162" t="s">
        <v>14</v>
      </c>
      <c r="L162">
        <v>32</v>
      </c>
    </row>
    <row r="163" spans="1:12" x14ac:dyDescent="0.35">
      <c r="A163" t="s">
        <v>14</v>
      </c>
      <c r="B163">
        <v>32</v>
      </c>
      <c r="D163" t="s">
        <v>20</v>
      </c>
      <c r="E163">
        <v>5512</v>
      </c>
      <c r="K163" t="s">
        <v>14</v>
      </c>
      <c r="L163">
        <v>7</v>
      </c>
    </row>
    <row r="164" spans="1:12" x14ac:dyDescent="0.35">
      <c r="A164" t="s">
        <v>14</v>
      </c>
      <c r="B164">
        <v>186</v>
      </c>
      <c r="D164" t="s">
        <v>20</v>
      </c>
      <c r="E164">
        <v>86</v>
      </c>
      <c r="K164" t="s">
        <v>14</v>
      </c>
      <c r="L164">
        <v>803</v>
      </c>
    </row>
    <row r="165" spans="1:12" x14ac:dyDescent="0.35">
      <c r="A165" t="s">
        <v>14</v>
      </c>
      <c r="B165">
        <v>605</v>
      </c>
      <c r="D165" t="s">
        <v>20</v>
      </c>
      <c r="E165">
        <v>2768</v>
      </c>
      <c r="K165" t="s">
        <v>14</v>
      </c>
      <c r="L165">
        <v>16</v>
      </c>
    </row>
    <row r="166" spans="1:12" x14ac:dyDescent="0.35">
      <c r="A166" t="s">
        <v>14</v>
      </c>
      <c r="B166">
        <v>1</v>
      </c>
      <c r="D166" t="s">
        <v>20</v>
      </c>
      <c r="E166">
        <v>48</v>
      </c>
      <c r="K166" t="s">
        <v>14</v>
      </c>
      <c r="L166">
        <v>31</v>
      </c>
    </row>
    <row r="167" spans="1:12" x14ac:dyDescent="0.35">
      <c r="A167" t="s">
        <v>14</v>
      </c>
      <c r="B167">
        <v>31</v>
      </c>
      <c r="D167" t="s">
        <v>20</v>
      </c>
      <c r="E167">
        <v>87</v>
      </c>
      <c r="K167" t="s">
        <v>14</v>
      </c>
      <c r="L167">
        <v>108</v>
      </c>
    </row>
    <row r="168" spans="1:12" x14ac:dyDescent="0.35">
      <c r="A168" t="s">
        <v>14</v>
      </c>
      <c r="B168">
        <v>1181</v>
      </c>
      <c r="D168" t="s">
        <v>20</v>
      </c>
      <c r="E168">
        <v>1894</v>
      </c>
      <c r="K168" t="s">
        <v>14</v>
      </c>
      <c r="L168">
        <v>30</v>
      </c>
    </row>
    <row r="169" spans="1:12" x14ac:dyDescent="0.35">
      <c r="A169" t="s">
        <v>14</v>
      </c>
      <c r="B169">
        <v>39</v>
      </c>
      <c r="D169" t="s">
        <v>20</v>
      </c>
      <c r="E169">
        <v>282</v>
      </c>
      <c r="K169" t="s">
        <v>14</v>
      </c>
      <c r="L169">
        <v>17</v>
      </c>
    </row>
    <row r="170" spans="1:12" x14ac:dyDescent="0.35">
      <c r="A170" t="s">
        <v>14</v>
      </c>
      <c r="B170">
        <v>46</v>
      </c>
      <c r="D170" t="s">
        <v>20</v>
      </c>
      <c r="E170">
        <v>116</v>
      </c>
      <c r="K170" t="s">
        <v>14</v>
      </c>
      <c r="L170">
        <v>80</v>
      </c>
    </row>
    <row r="171" spans="1:12" x14ac:dyDescent="0.35">
      <c r="A171" t="s">
        <v>14</v>
      </c>
      <c r="B171">
        <v>105</v>
      </c>
      <c r="D171" t="s">
        <v>20</v>
      </c>
      <c r="E171">
        <v>83</v>
      </c>
      <c r="K171" t="s">
        <v>14</v>
      </c>
      <c r="L171">
        <v>2468</v>
      </c>
    </row>
    <row r="172" spans="1:12" x14ac:dyDescent="0.35">
      <c r="A172" t="s">
        <v>14</v>
      </c>
      <c r="B172">
        <v>535</v>
      </c>
      <c r="D172" t="s">
        <v>20</v>
      </c>
      <c r="E172">
        <v>91</v>
      </c>
      <c r="K172" t="s">
        <v>14</v>
      </c>
      <c r="L172">
        <v>26</v>
      </c>
    </row>
    <row r="173" spans="1:12" x14ac:dyDescent="0.35">
      <c r="A173" t="s">
        <v>14</v>
      </c>
      <c r="B173">
        <v>16</v>
      </c>
      <c r="D173" t="s">
        <v>20</v>
      </c>
      <c r="E173">
        <v>546</v>
      </c>
      <c r="K173" t="s">
        <v>14</v>
      </c>
      <c r="L173">
        <v>73</v>
      </c>
    </row>
    <row r="174" spans="1:12" x14ac:dyDescent="0.35">
      <c r="A174" t="s">
        <v>14</v>
      </c>
      <c r="B174">
        <v>575</v>
      </c>
      <c r="D174" t="s">
        <v>20</v>
      </c>
      <c r="E174">
        <v>393</v>
      </c>
      <c r="K174" t="s">
        <v>14</v>
      </c>
      <c r="L174">
        <v>128</v>
      </c>
    </row>
    <row r="175" spans="1:12" x14ac:dyDescent="0.35">
      <c r="A175" t="s">
        <v>14</v>
      </c>
      <c r="B175">
        <v>1120</v>
      </c>
      <c r="D175" t="s">
        <v>20</v>
      </c>
      <c r="E175">
        <v>133</v>
      </c>
      <c r="K175" t="s">
        <v>14</v>
      </c>
      <c r="L175">
        <v>33</v>
      </c>
    </row>
    <row r="176" spans="1:12" x14ac:dyDescent="0.35">
      <c r="A176" t="s">
        <v>14</v>
      </c>
      <c r="B176">
        <v>113</v>
      </c>
      <c r="D176" t="s">
        <v>20</v>
      </c>
      <c r="E176">
        <v>254</v>
      </c>
      <c r="K176" t="s">
        <v>14</v>
      </c>
      <c r="L176">
        <v>1072</v>
      </c>
    </row>
    <row r="177" spans="1:12" x14ac:dyDescent="0.35">
      <c r="A177" t="s">
        <v>14</v>
      </c>
      <c r="B177">
        <v>1538</v>
      </c>
      <c r="D177" t="s">
        <v>20</v>
      </c>
      <c r="E177">
        <v>176</v>
      </c>
      <c r="K177" t="s">
        <v>14</v>
      </c>
      <c r="L177">
        <v>393</v>
      </c>
    </row>
    <row r="178" spans="1:12" x14ac:dyDescent="0.35">
      <c r="A178" t="s">
        <v>14</v>
      </c>
      <c r="B178">
        <v>9</v>
      </c>
      <c r="D178" t="s">
        <v>20</v>
      </c>
      <c r="E178">
        <v>337</v>
      </c>
      <c r="K178" t="s">
        <v>14</v>
      </c>
      <c r="L178">
        <v>1257</v>
      </c>
    </row>
    <row r="179" spans="1:12" x14ac:dyDescent="0.35">
      <c r="A179" t="s">
        <v>14</v>
      </c>
      <c r="B179">
        <v>554</v>
      </c>
      <c r="D179" t="s">
        <v>20</v>
      </c>
      <c r="E179">
        <v>107</v>
      </c>
      <c r="K179" t="s">
        <v>14</v>
      </c>
      <c r="L179">
        <v>328</v>
      </c>
    </row>
    <row r="180" spans="1:12" x14ac:dyDescent="0.35">
      <c r="A180" t="s">
        <v>14</v>
      </c>
      <c r="B180">
        <v>648</v>
      </c>
      <c r="D180" t="s">
        <v>20</v>
      </c>
      <c r="E180">
        <v>183</v>
      </c>
      <c r="K180" t="s">
        <v>14</v>
      </c>
      <c r="L180">
        <v>147</v>
      </c>
    </row>
    <row r="181" spans="1:12" x14ac:dyDescent="0.35">
      <c r="A181" t="s">
        <v>14</v>
      </c>
      <c r="B181">
        <v>21</v>
      </c>
      <c r="D181" t="s">
        <v>20</v>
      </c>
      <c r="E181">
        <v>72</v>
      </c>
      <c r="K181" t="s">
        <v>14</v>
      </c>
      <c r="L181">
        <v>830</v>
      </c>
    </row>
    <row r="182" spans="1:12" x14ac:dyDescent="0.35">
      <c r="A182" t="s">
        <v>14</v>
      </c>
      <c r="B182">
        <v>54</v>
      </c>
      <c r="D182" t="s">
        <v>20</v>
      </c>
      <c r="E182">
        <v>295</v>
      </c>
      <c r="K182" t="s">
        <v>14</v>
      </c>
      <c r="L182">
        <v>331</v>
      </c>
    </row>
    <row r="183" spans="1:12" x14ac:dyDescent="0.35">
      <c r="A183" t="s">
        <v>14</v>
      </c>
      <c r="B183">
        <v>120</v>
      </c>
      <c r="D183" t="s">
        <v>20</v>
      </c>
      <c r="E183">
        <v>142</v>
      </c>
      <c r="K183" t="s">
        <v>14</v>
      </c>
      <c r="L183">
        <v>25</v>
      </c>
    </row>
    <row r="184" spans="1:12" x14ac:dyDescent="0.35">
      <c r="A184" t="s">
        <v>14</v>
      </c>
      <c r="B184">
        <v>579</v>
      </c>
      <c r="D184" t="s">
        <v>20</v>
      </c>
      <c r="E184">
        <v>85</v>
      </c>
      <c r="K184" t="s">
        <v>14</v>
      </c>
      <c r="L184">
        <v>3483</v>
      </c>
    </row>
    <row r="185" spans="1:12" x14ac:dyDescent="0.35">
      <c r="A185" t="s">
        <v>14</v>
      </c>
      <c r="B185">
        <v>2072</v>
      </c>
      <c r="D185" t="s">
        <v>20</v>
      </c>
      <c r="E185">
        <v>659</v>
      </c>
      <c r="K185" t="s">
        <v>14</v>
      </c>
      <c r="L185">
        <v>923</v>
      </c>
    </row>
    <row r="186" spans="1:12" x14ac:dyDescent="0.35">
      <c r="A186" t="s">
        <v>14</v>
      </c>
      <c r="B186">
        <v>0</v>
      </c>
      <c r="D186" t="s">
        <v>20</v>
      </c>
      <c r="E186">
        <v>121</v>
      </c>
      <c r="K186" t="s">
        <v>14</v>
      </c>
      <c r="L186">
        <v>1</v>
      </c>
    </row>
    <row r="187" spans="1:12" x14ac:dyDescent="0.35">
      <c r="A187" t="s">
        <v>14</v>
      </c>
      <c r="B187">
        <v>1796</v>
      </c>
      <c r="D187" t="s">
        <v>20</v>
      </c>
      <c r="E187">
        <v>3742</v>
      </c>
      <c r="K187" t="s">
        <v>14</v>
      </c>
      <c r="L187">
        <v>33</v>
      </c>
    </row>
    <row r="188" spans="1:12" x14ac:dyDescent="0.35">
      <c r="A188" t="s">
        <v>14</v>
      </c>
      <c r="B188">
        <v>62</v>
      </c>
      <c r="D188" t="s">
        <v>20</v>
      </c>
      <c r="E188">
        <v>223</v>
      </c>
      <c r="K188" t="s">
        <v>14</v>
      </c>
      <c r="L188">
        <v>40</v>
      </c>
    </row>
    <row r="189" spans="1:12" x14ac:dyDescent="0.35">
      <c r="A189" t="s">
        <v>14</v>
      </c>
      <c r="B189">
        <v>347</v>
      </c>
      <c r="D189" t="s">
        <v>20</v>
      </c>
      <c r="E189">
        <v>133</v>
      </c>
      <c r="K189" t="s">
        <v>14</v>
      </c>
      <c r="L189">
        <v>23</v>
      </c>
    </row>
    <row r="190" spans="1:12" x14ac:dyDescent="0.35">
      <c r="A190" t="s">
        <v>14</v>
      </c>
      <c r="B190">
        <v>19</v>
      </c>
      <c r="D190" t="s">
        <v>20</v>
      </c>
      <c r="E190">
        <v>5168</v>
      </c>
      <c r="K190" t="s">
        <v>14</v>
      </c>
      <c r="L190">
        <v>75</v>
      </c>
    </row>
    <row r="191" spans="1:12" x14ac:dyDescent="0.35">
      <c r="A191" t="s">
        <v>14</v>
      </c>
      <c r="B191">
        <v>1258</v>
      </c>
      <c r="D191" t="s">
        <v>20</v>
      </c>
      <c r="E191">
        <v>307</v>
      </c>
      <c r="K191" t="s">
        <v>14</v>
      </c>
      <c r="L191">
        <v>2176</v>
      </c>
    </row>
    <row r="192" spans="1:12" x14ac:dyDescent="0.35">
      <c r="A192" t="s">
        <v>14</v>
      </c>
      <c r="B192">
        <v>362</v>
      </c>
      <c r="D192" t="s">
        <v>20</v>
      </c>
      <c r="E192">
        <v>2441</v>
      </c>
      <c r="K192" t="s">
        <v>14</v>
      </c>
      <c r="L192">
        <v>441</v>
      </c>
    </row>
    <row r="193" spans="1:12" x14ac:dyDescent="0.35">
      <c r="A193" t="s">
        <v>14</v>
      </c>
      <c r="B193">
        <v>133</v>
      </c>
      <c r="D193" t="s">
        <v>20</v>
      </c>
      <c r="E193">
        <v>1385</v>
      </c>
      <c r="K193" t="s">
        <v>14</v>
      </c>
      <c r="L193">
        <v>25</v>
      </c>
    </row>
    <row r="194" spans="1:12" x14ac:dyDescent="0.35">
      <c r="A194" t="s">
        <v>14</v>
      </c>
      <c r="B194">
        <v>846</v>
      </c>
      <c r="D194" t="s">
        <v>20</v>
      </c>
      <c r="E194">
        <v>190</v>
      </c>
      <c r="K194" t="s">
        <v>14</v>
      </c>
      <c r="L194">
        <v>127</v>
      </c>
    </row>
    <row r="195" spans="1:12" x14ac:dyDescent="0.35">
      <c r="A195" t="s">
        <v>14</v>
      </c>
      <c r="B195">
        <v>10</v>
      </c>
      <c r="D195" t="s">
        <v>20</v>
      </c>
      <c r="E195">
        <v>470</v>
      </c>
      <c r="K195" t="s">
        <v>14</v>
      </c>
      <c r="L195">
        <v>355</v>
      </c>
    </row>
    <row r="196" spans="1:12" x14ac:dyDescent="0.35">
      <c r="A196" t="s">
        <v>14</v>
      </c>
      <c r="B196">
        <v>191</v>
      </c>
      <c r="D196" t="s">
        <v>20</v>
      </c>
      <c r="E196">
        <v>253</v>
      </c>
      <c r="K196" t="s">
        <v>14</v>
      </c>
      <c r="L196">
        <v>44</v>
      </c>
    </row>
    <row r="197" spans="1:12" x14ac:dyDescent="0.35">
      <c r="A197" t="s">
        <v>14</v>
      </c>
      <c r="B197">
        <v>1979</v>
      </c>
      <c r="D197" t="s">
        <v>20</v>
      </c>
      <c r="E197">
        <v>1113</v>
      </c>
      <c r="K197" t="s">
        <v>14</v>
      </c>
      <c r="L197">
        <v>67</v>
      </c>
    </row>
    <row r="198" spans="1:12" x14ac:dyDescent="0.35">
      <c r="A198" t="s">
        <v>14</v>
      </c>
      <c r="B198">
        <v>63</v>
      </c>
      <c r="D198" t="s">
        <v>20</v>
      </c>
      <c r="E198">
        <v>2283</v>
      </c>
      <c r="K198" t="s">
        <v>14</v>
      </c>
      <c r="L198">
        <v>1068</v>
      </c>
    </row>
    <row r="199" spans="1:12" x14ac:dyDescent="0.35">
      <c r="A199" t="s">
        <v>14</v>
      </c>
      <c r="B199">
        <v>6080</v>
      </c>
      <c r="D199" t="s">
        <v>20</v>
      </c>
      <c r="E199">
        <v>1095</v>
      </c>
      <c r="K199" t="s">
        <v>14</v>
      </c>
      <c r="L199">
        <v>424</v>
      </c>
    </row>
    <row r="200" spans="1:12" x14ac:dyDescent="0.35">
      <c r="A200" t="s">
        <v>14</v>
      </c>
      <c r="B200">
        <v>80</v>
      </c>
      <c r="D200" t="s">
        <v>20</v>
      </c>
      <c r="E200">
        <v>1690</v>
      </c>
      <c r="K200" t="s">
        <v>14</v>
      </c>
      <c r="L200">
        <v>151</v>
      </c>
    </row>
    <row r="201" spans="1:12" x14ac:dyDescent="0.35">
      <c r="A201" t="s">
        <v>14</v>
      </c>
      <c r="B201">
        <v>9</v>
      </c>
      <c r="D201" t="s">
        <v>20</v>
      </c>
      <c r="E201">
        <v>191</v>
      </c>
      <c r="K201" t="s">
        <v>14</v>
      </c>
      <c r="L201">
        <v>1608</v>
      </c>
    </row>
    <row r="202" spans="1:12" x14ac:dyDescent="0.35">
      <c r="A202" t="s">
        <v>14</v>
      </c>
      <c r="B202">
        <v>1784</v>
      </c>
      <c r="D202" t="s">
        <v>20</v>
      </c>
      <c r="E202">
        <v>2013</v>
      </c>
      <c r="K202" t="s">
        <v>14</v>
      </c>
      <c r="L202">
        <v>941</v>
      </c>
    </row>
    <row r="203" spans="1:12" x14ac:dyDescent="0.35">
      <c r="A203" t="s">
        <v>14</v>
      </c>
      <c r="B203">
        <v>243</v>
      </c>
      <c r="D203" t="s">
        <v>20</v>
      </c>
      <c r="E203">
        <v>1703</v>
      </c>
      <c r="K203" t="s">
        <v>14</v>
      </c>
      <c r="L203">
        <v>1</v>
      </c>
    </row>
    <row r="204" spans="1:12" x14ac:dyDescent="0.35">
      <c r="A204" t="s">
        <v>14</v>
      </c>
      <c r="B204">
        <v>1296</v>
      </c>
      <c r="D204" t="s">
        <v>20</v>
      </c>
      <c r="E204">
        <v>80</v>
      </c>
      <c r="K204" t="s">
        <v>14</v>
      </c>
      <c r="L204">
        <v>40</v>
      </c>
    </row>
    <row r="205" spans="1:12" x14ac:dyDescent="0.35">
      <c r="A205" t="s">
        <v>14</v>
      </c>
      <c r="B205">
        <v>77</v>
      </c>
      <c r="D205" t="s">
        <v>20</v>
      </c>
      <c r="E205">
        <v>41</v>
      </c>
      <c r="K205" t="s">
        <v>14</v>
      </c>
      <c r="L205">
        <v>3015</v>
      </c>
    </row>
    <row r="206" spans="1:12" x14ac:dyDescent="0.35">
      <c r="A206" t="s">
        <v>14</v>
      </c>
      <c r="B206">
        <v>395</v>
      </c>
      <c r="D206" t="s">
        <v>20</v>
      </c>
      <c r="E206">
        <v>187</v>
      </c>
      <c r="K206" t="s">
        <v>14</v>
      </c>
      <c r="L206">
        <v>435</v>
      </c>
    </row>
    <row r="207" spans="1:12" x14ac:dyDescent="0.35">
      <c r="A207" t="s">
        <v>14</v>
      </c>
      <c r="B207">
        <v>49</v>
      </c>
      <c r="D207" t="s">
        <v>20</v>
      </c>
      <c r="E207">
        <v>2875</v>
      </c>
      <c r="K207" t="s">
        <v>14</v>
      </c>
      <c r="L207">
        <v>714</v>
      </c>
    </row>
    <row r="208" spans="1:12" x14ac:dyDescent="0.35">
      <c r="A208" t="s">
        <v>14</v>
      </c>
      <c r="B208">
        <v>180</v>
      </c>
      <c r="D208" t="s">
        <v>20</v>
      </c>
      <c r="E208">
        <v>88</v>
      </c>
      <c r="K208" t="s">
        <v>14</v>
      </c>
      <c r="L208">
        <v>5497</v>
      </c>
    </row>
    <row r="209" spans="1:12" x14ac:dyDescent="0.35">
      <c r="A209" t="s">
        <v>14</v>
      </c>
      <c r="B209">
        <v>2690</v>
      </c>
      <c r="D209" t="s">
        <v>20</v>
      </c>
      <c r="E209">
        <v>191</v>
      </c>
      <c r="K209" t="s">
        <v>14</v>
      </c>
      <c r="L209">
        <v>418</v>
      </c>
    </row>
    <row r="210" spans="1:12" x14ac:dyDescent="0.35">
      <c r="A210" t="s">
        <v>14</v>
      </c>
      <c r="B210">
        <v>2779</v>
      </c>
      <c r="D210" t="s">
        <v>20</v>
      </c>
      <c r="E210">
        <v>139</v>
      </c>
      <c r="K210" t="s">
        <v>14</v>
      </c>
      <c r="L210">
        <v>1439</v>
      </c>
    </row>
    <row r="211" spans="1:12" x14ac:dyDescent="0.35">
      <c r="A211" t="s">
        <v>14</v>
      </c>
      <c r="B211">
        <v>92</v>
      </c>
      <c r="D211" t="s">
        <v>20</v>
      </c>
      <c r="E211">
        <v>186</v>
      </c>
      <c r="K211" t="s">
        <v>14</v>
      </c>
      <c r="L211">
        <v>15</v>
      </c>
    </row>
    <row r="212" spans="1:12" x14ac:dyDescent="0.35">
      <c r="A212" t="s">
        <v>14</v>
      </c>
      <c r="B212">
        <v>1028</v>
      </c>
      <c r="D212" t="s">
        <v>20</v>
      </c>
      <c r="E212">
        <v>112</v>
      </c>
      <c r="K212" t="s">
        <v>14</v>
      </c>
      <c r="L212">
        <v>1999</v>
      </c>
    </row>
    <row r="213" spans="1:12" x14ac:dyDescent="0.35">
      <c r="A213" t="s">
        <v>14</v>
      </c>
      <c r="B213">
        <v>26</v>
      </c>
      <c r="D213" t="s">
        <v>20</v>
      </c>
      <c r="E213">
        <v>101</v>
      </c>
      <c r="K213" t="s">
        <v>14</v>
      </c>
      <c r="L213">
        <v>118</v>
      </c>
    </row>
    <row r="214" spans="1:12" x14ac:dyDescent="0.35">
      <c r="A214" t="s">
        <v>14</v>
      </c>
      <c r="B214">
        <v>1790</v>
      </c>
      <c r="D214" t="s">
        <v>20</v>
      </c>
      <c r="E214">
        <v>206</v>
      </c>
      <c r="K214" t="s">
        <v>14</v>
      </c>
      <c r="L214">
        <v>162</v>
      </c>
    </row>
    <row r="215" spans="1:12" x14ac:dyDescent="0.35">
      <c r="A215" t="s">
        <v>14</v>
      </c>
      <c r="B215">
        <v>37</v>
      </c>
      <c r="D215" t="s">
        <v>20</v>
      </c>
      <c r="E215">
        <v>154</v>
      </c>
      <c r="K215" t="s">
        <v>14</v>
      </c>
      <c r="L215">
        <v>83</v>
      </c>
    </row>
    <row r="216" spans="1:12" x14ac:dyDescent="0.35">
      <c r="A216" t="s">
        <v>14</v>
      </c>
      <c r="B216">
        <v>35</v>
      </c>
      <c r="D216" t="s">
        <v>20</v>
      </c>
      <c r="E216">
        <v>5966</v>
      </c>
      <c r="K216" t="s">
        <v>14</v>
      </c>
      <c r="L216">
        <v>747</v>
      </c>
    </row>
    <row r="217" spans="1:12" x14ac:dyDescent="0.35">
      <c r="A217" t="s">
        <v>14</v>
      </c>
      <c r="B217">
        <v>558</v>
      </c>
      <c r="D217" t="s">
        <v>20</v>
      </c>
      <c r="E217">
        <v>169</v>
      </c>
      <c r="K217" t="s">
        <v>14</v>
      </c>
      <c r="L217">
        <v>84</v>
      </c>
    </row>
    <row r="218" spans="1:12" x14ac:dyDescent="0.35">
      <c r="A218" t="s">
        <v>14</v>
      </c>
      <c r="B218">
        <v>64</v>
      </c>
      <c r="D218" t="s">
        <v>20</v>
      </c>
      <c r="E218">
        <v>2106</v>
      </c>
      <c r="K218" t="s">
        <v>14</v>
      </c>
      <c r="L218">
        <v>91</v>
      </c>
    </row>
    <row r="219" spans="1:12" x14ac:dyDescent="0.35">
      <c r="A219" t="s">
        <v>14</v>
      </c>
      <c r="B219">
        <v>245</v>
      </c>
      <c r="D219" t="s">
        <v>20</v>
      </c>
      <c r="E219">
        <v>131</v>
      </c>
      <c r="K219" t="s">
        <v>14</v>
      </c>
      <c r="L219">
        <v>792</v>
      </c>
    </row>
    <row r="220" spans="1:12" x14ac:dyDescent="0.35">
      <c r="A220" t="s">
        <v>14</v>
      </c>
      <c r="B220">
        <v>71</v>
      </c>
      <c r="D220" t="s">
        <v>20</v>
      </c>
      <c r="E220">
        <v>84</v>
      </c>
      <c r="K220" t="s">
        <v>14</v>
      </c>
      <c r="L220">
        <v>32</v>
      </c>
    </row>
    <row r="221" spans="1:12" x14ac:dyDescent="0.35">
      <c r="A221" t="s">
        <v>14</v>
      </c>
      <c r="B221">
        <v>42</v>
      </c>
      <c r="D221" t="s">
        <v>20</v>
      </c>
      <c r="E221">
        <v>155</v>
      </c>
      <c r="K221" t="s">
        <v>14</v>
      </c>
      <c r="L221">
        <v>186</v>
      </c>
    </row>
    <row r="222" spans="1:12" x14ac:dyDescent="0.35">
      <c r="A222" t="s">
        <v>14</v>
      </c>
      <c r="B222">
        <v>156</v>
      </c>
      <c r="D222" t="s">
        <v>20</v>
      </c>
      <c r="E222">
        <v>189</v>
      </c>
      <c r="K222" t="s">
        <v>14</v>
      </c>
      <c r="L222">
        <v>605</v>
      </c>
    </row>
    <row r="223" spans="1:12" x14ac:dyDescent="0.35">
      <c r="A223" t="s">
        <v>14</v>
      </c>
      <c r="B223">
        <v>1368</v>
      </c>
      <c r="D223" t="s">
        <v>20</v>
      </c>
      <c r="E223">
        <v>4799</v>
      </c>
      <c r="K223" t="s">
        <v>14</v>
      </c>
      <c r="L223">
        <v>1</v>
      </c>
    </row>
    <row r="224" spans="1:12" x14ac:dyDescent="0.35">
      <c r="A224" t="s">
        <v>14</v>
      </c>
      <c r="B224">
        <v>102</v>
      </c>
      <c r="D224" t="s">
        <v>20</v>
      </c>
      <c r="E224">
        <v>1137</v>
      </c>
      <c r="K224" t="s">
        <v>14</v>
      </c>
      <c r="L224">
        <v>31</v>
      </c>
    </row>
    <row r="225" spans="1:12" x14ac:dyDescent="0.35">
      <c r="A225" t="s">
        <v>14</v>
      </c>
      <c r="B225">
        <v>86</v>
      </c>
      <c r="D225" t="s">
        <v>20</v>
      </c>
      <c r="E225">
        <v>1152</v>
      </c>
      <c r="K225" t="s">
        <v>14</v>
      </c>
      <c r="L225">
        <v>1181</v>
      </c>
    </row>
    <row r="226" spans="1:12" x14ac:dyDescent="0.35">
      <c r="A226" t="s">
        <v>14</v>
      </c>
      <c r="B226">
        <v>253</v>
      </c>
      <c r="D226" t="s">
        <v>20</v>
      </c>
      <c r="E226">
        <v>50</v>
      </c>
      <c r="K226" t="s">
        <v>14</v>
      </c>
      <c r="L226">
        <v>39</v>
      </c>
    </row>
    <row r="227" spans="1:12" x14ac:dyDescent="0.35">
      <c r="A227" t="s">
        <v>14</v>
      </c>
      <c r="B227">
        <v>157</v>
      </c>
      <c r="D227" t="s">
        <v>20</v>
      </c>
      <c r="E227">
        <v>3059</v>
      </c>
      <c r="K227" t="s">
        <v>14</v>
      </c>
      <c r="L227">
        <v>46</v>
      </c>
    </row>
    <row r="228" spans="1:12" x14ac:dyDescent="0.35">
      <c r="A228" t="s">
        <v>14</v>
      </c>
      <c r="B228">
        <v>183</v>
      </c>
      <c r="D228" t="s">
        <v>20</v>
      </c>
      <c r="E228">
        <v>34</v>
      </c>
      <c r="K228" t="s">
        <v>14</v>
      </c>
      <c r="L228">
        <v>105</v>
      </c>
    </row>
    <row r="229" spans="1:12" x14ac:dyDescent="0.35">
      <c r="A229" t="s">
        <v>14</v>
      </c>
      <c r="B229">
        <v>82</v>
      </c>
      <c r="D229" t="s">
        <v>20</v>
      </c>
      <c r="E229">
        <v>220</v>
      </c>
      <c r="K229" t="s">
        <v>14</v>
      </c>
      <c r="L229">
        <v>535</v>
      </c>
    </row>
    <row r="230" spans="1:12" x14ac:dyDescent="0.35">
      <c r="A230" t="s">
        <v>14</v>
      </c>
      <c r="B230">
        <v>1</v>
      </c>
      <c r="D230" t="s">
        <v>20</v>
      </c>
      <c r="E230">
        <v>1604</v>
      </c>
      <c r="K230" t="s">
        <v>14</v>
      </c>
      <c r="L230">
        <v>16</v>
      </c>
    </row>
    <row r="231" spans="1:12" x14ac:dyDescent="0.35">
      <c r="A231" t="s">
        <v>14</v>
      </c>
      <c r="B231">
        <v>1198</v>
      </c>
      <c r="D231" t="s">
        <v>20</v>
      </c>
      <c r="E231">
        <v>454</v>
      </c>
      <c r="K231" t="s">
        <v>14</v>
      </c>
      <c r="L231">
        <v>575</v>
      </c>
    </row>
    <row r="232" spans="1:12" x14ac:dyDescent="0.35">
      <c r="A232" t="s">
        <v>14</v>
      </c>
      <c r="B232">
        <v>648</v>
      </c>
      <c r="D232" t="s">
        <v>20</v>
      </c>
      <c r="E232">
        <v>123</v>
      </c>
      <c r="K232" t="s">
        <v>14</v>
      </c>
      <c r="L232">
        <v>1120</v>
      </c>
    </row>
    <row r="233" spans="1:12" x14ac:dyDescent="0.35">
      <c r="A233" t="s">
        <v>14</v>
      </c>
      <c r="B233">
        <v>64</v>
      </c>
      <c r="D233" t="s">
        <v>20</v>
      </c>
      <c r="E233">
        <v>299</v>
      </c>
      <c r="K233" t="s">
        <v>14</v>
      </c>
      <c r="L233">
        <v>113</v>
      </c>
    </row>
    <row r="234" spans="1:12" x14ac:dyDescent="0.35">
      <c r="A234" t="s">
        <v>14</v>
      </c>
      <c r="B234">
        <v>62</v>
      </c>
      <c r="D234" t="s">
        <v>20</v>
      </c>
      <c r="E234">
        <v>2237</v>
      </c>
      <c r="K234" t="s">
        <v>14</v>
      </c>
      <c r="L234">
        <v>1538</v>
      </c>
    </row>
    <row r="235" spans="1:12" x14ac:dyDescent="0.35">
      <c r="A235" t="s">
        <v>14</v>
      </c>
      <c r="B235">
        <v>750</v>
      </c>
      <c r="D235" t="s">
        <v>20</v>
      </c>
      <c r="E235">
        <v>645</v>
      </c>
      <c r="K235" t="s">
        <v>14</v>
      </c>
      <c r="L235">
        <v>9</v>
      </c>
    </row>
    <row r="236" spans="1:12" x14ac:dyDescent="0.35">
      <c r="A236" t="s">
        <v>14</v>
      </c>
      <c r="B236">
        <v>105</v>
      </c>
      <c r="D236" t="s">
        <v>20</v>
      </c>
      <c r="E236">
        <v>484</v>
      </c>
      <c r="K236" t="s">
        <v>14</v>
      </c>
      <c r="L236">
        <v>554</v>
      </c>
    </row>
    <row r="237" spans="1:12" x14ac:dyDescent="0.35">
      <c r="A237" t="s">
        <v>14</v>
      </c>
      <c r="B237">
        <v>2604</v>
      </c>
      <c r="D237" t="s">
        <v>20</v>
      </c>
      <c r="E237">
        <v>154</v>
      </c>
      <c r="K237" t="s">
        <v>14</v>
      </c>
      <c r="L237">
        <v>648</v>
      </c>
    </row>
    <row r="238" spans="1:12" x14ac:dyDescent="0.35">
      <c r="A238" t="s">
        <v>14</v>
      </c>
      <c r="B238">
        <v>65</v>
      </c>
      <c r="D238" t="s">
        <v>20</v>
      </c>
      <c r="E238">
        <v>82</v>
      </c>
      <c r="K238" t="s">
        <v>14</v>
      </c>
      <c r="L238">
        <v>21</v>
      </c>
    </row>
    <row r="239" spans="1:12" x14ac:dyDescent="0.35">
      <c r="A239" t="s">
        <v>14</v>
      </c>
      <c r="B239">
        <v>94</v>
      </c>
      <c r="D239" t="s">
        <v>20</v>
      </c>
      <c r="E239">
        <v>134</v>
      </c>
      <c r="K239" t="s">
        <v>14</v>
      </c>
      <c r="L239">
        <v>54</v>
      </c>
    </row>
    <row r="240" spans="1:12" x14ac:dyDescent="0.35">
      <c r="A240" t="s">
        <v>14</v>
      </c>
      <c r="B240">
        <v>257</v>
      </c>
      <c r="D240" t="s">
        <v>20</v>
      </c>
      <c r="E240">
        <v>5203</v>
      </c>
      <c r="K240" t="s">
        <v>14</v>
      </c>
      <c r="L240">
        <v>120</v>
      </c>
    </row>
    <row r="241" spans="1:12" x14ac:dyDescent="0.35">
      <c r="A241" t="s">
        <v>14</v>
      </c>
      <c r="B241">
        <v>2928</v>
      </c>
      <c r="D241" t="s">
        <v>20</v>
      </c>
      <c r="E241">
        <v>94</v>
      </c>
      <c r="K241" t="s">
        <v>14</v>
      </c>
      <c r="L241">
        <v>579</v>
      </c>
    </row>
    <row r="242" spans="1:12" x14ac:dyDescent="0.35">
      <c r="A242" t="s">
        <v>14</v>
      </c>
      <c r="B242">
        <v>4697</v>
      </c>
      <c r="D242" t="s">
        <v>20</v>
      </c>
      <c r="E242">
        <v>205</v>
      </c>
      <c r="K242" t="s">
        <v>14</v>
      </c>
      <c r="L242">
        <v>2072</v>
      </c>
    </row>
    <row r="243" spans="1:12" x14ac:dyDescent="0.35">
      <c r="A243" t="s">
        <v>14</v>
      </c>
      <c r="B243">
        <v>2915</v>
      </c>
      <c r="D243" t="s">
        <v>20</v>
      </c>
      <c r="E243">
        <v>92</v>
      </c>
      <c r="K243" t="s">
        <v>14</v>
      </c>
      <c r="L243">
        <v>0</v>
      </c>
    </row>
    <row r="244" spans="1:12" x14ac:dyDescent="0.35">
      <c r="A244" t="s">
        <v>14</v>
      </c>
      <c r="B244">
        <v>18</v>
      </c>
      <c r="D244" t="s">
        <v>20</v>
      </c>
      <c r="E244">
        <v>219</v>
      </c>
      <c r="K244" t="s">
        <v>14</v>
      </c>
      <c r="L244">
        <v>1796</v>
      </c>
    </row>
    <row r="245" spans="1:12" x14ac:dyDescent="0.35">
      <c r="A245" t="s">
        <v>14</v>
      </c>
      <c r="B245">
        <v>602</v>
      </c>
      <c r="D245" t="s">
        <v>20</v>
      </c>
      <c r="E245">
        <v>2526</v>
      </c>
      <c r="K245" t="s">
        <v>14</v>
      </c>
      <c r="L245">
        <v>62</v>
      </c>
    </row>
    <row r="246" spans="1:12" x14ac:dyDescent="0.35">
      <c r="A246" t="s">
        <v>14</v>
      </c>
      <c r="B246">
        <v>1</v>
      </c>
      <c r="D246" t="s">
        <v>20</v>
      </c>
      <c r="E246">
        <v>94</v>
      </c>
      <c r="K246" t="s">
        <v>14</v>
      </c>
      <c r="L246">
        <v>347</v>
      </c>
    </row>
    <row r="247" spans="1:12" x14ac:dyDescent="0.35">
      <c r="A247" t="s">
        <v>14</v>
      </c>
      <c r="B247">
        <v>3868</v>
      </c>
      <c r="D247" t="s">
        <v>20</v>
      </c>
      <c r="E247">
        <v>1713</v>
      </c>
      <c r="K247" t="s">
        <v>14</v>
      </c>
      <c r="L247">
        <v>19</v>
      </c>
    </row>
    <row r="248" spans="1:12" x14ac:dyDescent="0.35">
      <c r="A248" t="s">
        <v>14</v>
      </c>
      <c r="B248">
        <v>504</v>
      </c>
      <c r="D248" t="s">
        <v>20</v>
      </c>
      <c r="E248">
        <v>249</v>
      </c>
      <c r="K248" t="s">
        <v>14</v>
      </c>
      <c r="L248">
        <v>1258</v>
      </c>
    </row>
    <row r="249" spans="1:12" x14ac:dyDescent="0.35">
      <c r="A249" t="s">
        <v>14</v>
      </c>
      <c r="B249">
        <v>14</v>
      </c>
      <c r="D249" t="s">
        <v>20</v>
      </c>
      <c r="E249">
        <v>192</v>
      </c>
      <c r="K249" t="s">
        <v>14</v>
      </c>
      <c r="L249">
        <v>362</v>
      </c>
    </row>
    <row r="250" spans="1:12" x14ac:dyDescent="0.35">
      <c r="A250" t="s">
        <v>14</v>
      </c>
      <c r="B250">
        <v>750</v>
      </c>
      <c r="D250" t="s">
        <v>20</v>
      </c>
      <c r="E250">
        <v>247</v>
      </c>
      <c r="K250" t="s">
        <v>14</v>
      </c>
      <c r="L250">
        <v>133</v>
      </c>
    </row>
    <row r="251" spans="1:12" x14ac:dyDescent="0.35">
      <c r="A251" t="s">
        <v>14</v>
      </c>
      <c r="B251">
        <v>77</v>
      </c>
      <c r="D251" t="s">
        <v>20</v>
      </c>
      <c r="E251">
        <v>2293</v>
      </c>
      <c r="K251" t="s">
        <v>14</v>
      </c>
      <c r="L251">
        <v>846</v>
      </c>
    </row>
    <row r="252" spans="1:12" x14ac:dyDescent="0.35">
      <c r="A252" t="s">
        <v>14</v>
      </c>
      <c r="B252">
        <v>752</v>
      </c>
      <c r="D252" t="s">
        <v>20</v>
      </c>
      <c r="E252">
        <v>3131</v>
      </c>
      <c r="K252" t="s">
        <v>14</v>
      </c>
      <c r="L252">
        <v>10</v>
      </c>
    </row>
    <row r="253" spans="1:12" x14ac:dyDescent="0.35">
      <c r="A253" t="s">
        <v>14</v>
      </c>
      <c r="B253">
        <v>131</v>
      </c>
      <c r="D253" t="s">
        <v>20</v>
      </c>
      <c r="E253">
        <v>143</v>
      </c>
      <c r="K253" t="s">
        <v>14</v>
      </c>
      <c r="L253">
        <v>191</v>
      </c>
    </row>
    <row r="254" spans="1:12" x14ac:dyDescent="0.35">
      <c r="A254" t="s">
        <v>14</v>
      </c>
      <c r="B254">
        <v>87</v>
      </c>
      <c r="D254" t="s">
        <v>20</v>
      </c>
      <c r="E254">
        <v>296</v>
      </c>
      <c r="K254" t="s">
        <v>14</v>
      </c>
      <c r="L254">
        <v>1979</v>
      </c>
    </row>
    <row r="255" spans="1:12" x14ac:dyDescent="0.35">
      <c r="A255" t="s">
        <v>14</v>
      </c>
      <c r="B255">
        <v>1063</v>
      </c>
      <c r="D255" t="s">
        <v>20</v>
      </c>
      <c r="E255">
        <v>170</v>
      </c>
      <c r="K255" t="s">
        <v>14</v>
      </c>
      <c r="L255">
        <v>63</v>
      </c>
    </row>
    <row r="256" spans="1:12" x14ac:dyDescent="0.35">
      <c r="A256" t="s">
        <v>14</v>
      </c>
      <c r="B256">
        <v>76</v>
      </c>
      <c r="D256" t="s">
        <v>20</v>
      </c>
      <c r="E256">
        <v>86</v>
      </c>
      <c r="K256" t="s">
        <v>14</v>
      </c>
      <c r="L256">
        <v>6080</v>
      </c>
    </row>
    <row r="257" spans="1:12" x14ac:dyDescent="0.35">
      <c r="A257" t="s">
        <v>14</v>
      </c>
      <c r="B257">
        <v>4428</v>
      </c>
      <c r="D257" t="s">
        <v>20</v>
      </c>
      <c r="E257">
        <v>6286</v>
      </c>
      <c r="K257" t="s">
        <v>14</v>
      </c>
      <c r="L257">
        <v>80</v>
      </c>
    </row>
    <row r="258" spans="1:12" x14ac:dyDescent="0.35">
      <c r="A258" t="s">
        <v>14</v>
      </c>
      <c r="B258">
        <v>58</v>
      </c>
      <c r="D258" t="s">
        <v>20</v>
      </c>
      <c r="E258">
        <v>3727</v>
      </c>
      <c r="K258" t="s">
        <v>14</v>
      </c>
      <c r="L258">
        <v>9</v>
      </c>
    </row>
    <row r="259" spans="1:12" x14ac:dyDescent="0.35">
      <c r="A259" t="s">
        <v>14</v>
      </c>
      <c r="B259">
        <v>111</v>
      </c>
      <c r="D259" t="s">
        <v>20</v>
      </c>
      <c r="E259">
        <v>1605</v>
      </c>
      <c r="K259" t="s">
        <v>14</v>
      </c>
      <c r="L259">
        <v>1784</v>
      </c>
    </row>
    <row r="260" spans="1:12" x14ac:dyDescent="0.35">
      <c r="A260" t="s">
        <v>14</v>
      </c>
      <c r="B260">
        <v>2955</v>
      </c>
      <c r="D260" t="s">
        <v>20</v>
      </c>
      <c r="E260">
        <v>2120</v>
      </c>
      <c r="K260" t="s">
        <v>14</v>
      </c>
      <c r="L260">
        <v>243</v>
      </c>
    </row>
    <row r="261" spans="1:12" x14ac:dyDescent="0.35">
      <c r="A261" t="s">
        <v>14</v>
      </c>
      <c r="B261">
        <v>1657</v>
      </c>
      <c r="D261" t="s">
        <v>20</v>
      </c>
      <c r="E261">
        <v>50</v>
      </c>
      <c r="K261" t="s">
        <v>14</v>
      </c>
      <c r="L261">
        <v>1296</v>
      </c>
    </row>
    <row r="262" spans="1:12" x14ac:dyDescent="0.35">
      <c r="A262" t="s">
        <v>14</v>
      </c>
      <c r="B262">
        <v>926</v>
      </c>
      <c r="D262" t="s">
        <v>20</v>
      </c>
      <c r="E262">
        <v>2080</v>
      </c>
      <c r="K262" t="s">
        <v>14</v>
      </c>
      <c r="L262">
        <v>77</v>
      </c>
    </row>
    <row r="263" spans="1:12" x14ac:dyDescent="0.35">
      <c r="A263" t="s">
        <v>14</v>
      </c>
      <c r="B263">
        <v>77</v>
      </c>
      <c r="D263" t="s">
        <v>20</v>
      </c>
      <c r="E263">
        <v>2105</v>
      </c>
      <c r="K263" t="s">
        <v>14</v>
      </c>
      <c r="L263">
        <v>395</v>
      </c>
    </row>
    <row r="264" spans="1:12" x14ac:dyDescent="0.35">
      <c r="A264" t="s">
        <v>14</v>
      </c>
      <c r="B264">
        <v>1748</v>
      </c>
      <c r="D264" t="s">
        <v>20</v>
      </c>
      <c r="E264">
        <v>2436</v>
      </c>
      <c r="K264" t="s">
        <v>14</v>
      </c>
      <c r="L264">
        <v>49</v>
      </c>
    </row>
    <row r="265" spans="1:12" x14ac:dyDescent="0.35">
      <c r="A265" t="s">
        <v>14</v>
      </c>
      <c r="B265">
        <v>79</v>
      </c>
      <c r="D265" t="s">
        <v>20</v>
      </c>
      <c r="E265">
        <v>80</v>
      </c>
      <c r="K265" t="s">
        <v>14</v>
      </c>
      <c r="L265">
        <v>180</v>
      </c>
    </row>
    <row r="266" spans="1:12" x14ac:dyDescent="0.35">
      <c r="A266" t="s">
        <v>14</v>
      </c>
      <c r="B266">
        <v>889</v>
      </c>
      <c r="D266" t="s">
        <v>20</v>
      </c>
      <c r="E266">
        <v>42</v>
      </c>
      <c r="K266" t="s">
        <v>14</v>
      </c>
      <c r="L266">
        <v>2690</v>
      </c>
    </row>
    <row r="267" spans="1:12" x14ac:dyDescent="0.35">
      <c r="A267" t="s">
        <v>14</v>
      </c>
      <c r="B267">
        <v>56</v>
      </c>
      <c r="D267" t="s">
        <v>20</v>
      </c>
      <c r="E267">
        <v>139</v>
      </c>
      <c r="K267" t="s">
        <v>14</v>
      </c>
      <c r="L267">
        <v>2779</v>
      </c>
    </row>
    <row r="268" spans="1:12" x14ac:dyDescent="0.35">
      <c r="A268" t="s">
        <v>14</v>
      </c>
      <c r="B268">
        <v>1</v>
      </c>
      <c r="D268" t="s">
        <v>20</v>
      </c>
      <c r="E268">
        <v>159</v>
      </c>
      <c r="K268" t="s">
        <v>14</v>
      </c>
      <c r="L268">
        <v>92</v>
      </c>
    </row>
    <row r="269" spans="1:12" x14ac:dyDescent="0.35">
      <c r="A269" t="s">
        <v>14</v>
      </c>
      <c r="B269">
        <v>83</v>
      </c>
      <c r="D269" t="s">
        <v>20</v>
      </c>
      <c r="E269">
        <v>381</v>
      </c>
      <c r="K269" t="s">
        <v>14</v>
      </c>
      <c r="L269">
        <v>1028</v>
      </c>
    </row>
    <row r="270" spans="1:12" x14ac:dyDescent="0.35">
      <c r="A270" t="s">
        <v>14</v>
      </c>
      <c r="B270">
        <v>2025</v>
      </c>
      <c r="D270" t="s">
        <v>20</v>
      </c>
      <c r="E270">
        <v>194</v>
      </c>
      <c r="K270" t="s">
        <v>14</v>
      </c>
      <c r="L270">
        <v>26</v>
      </c>
    </row>
    <row r="271" spans="1:12" x14ac:dyDescent="0.35">
      <c r="A271" t="s">
        <v>14</v>
      </c>
      <c r="B271">
        <v>14</v>
      </c>
      <c r="D271" t="s">
        <v>20</v>
      </c>
      <c r="E271">
        <v>106</v>
      </c>
      <c r="K271" t="s">
        <v>14</v>
      </c>
      <c r="L271">
        <v>1790</v>
      </c>
    </row>
    <row r="272" spans="1:12" x14ac:dyDescent="0.35">
      <c r="A272" t="s">
        <v>14</v>
      </c>
      <c r="B272">
        <v>656</v>
      </c>
      <c r="D272" t="s">
        <v>20</v>
      </c>
      <c r="E272">
        <v>142</v>
      </c>
      <c r="K272" t="s">
        <v>14</v>
      </c>
      <c r="L272">
        <v>37</v>
      </c>
    </row>
    <row r="273" spans="1:12" x14ac:dyDescent="0.35">
      <c r="A273" t="s">
        <v>14</v>
      </c>
      <c r="B273">
        <v>1596</v>
      </c>
      <c r="D273" t="s">
        <v>20</v>
      </c>
      <c r="E273">
        <v>211</v>
      </c>
      <c r="K273" t="s">
        <v>14</v>
      </c>
      <c r="L273">
        <v>35</v>
      </c>
    </row>
    <row r="274" spans="1:12" x14ac:dyDescent="0.35">
      <c r="A274" t="s">
        <v>14</v>
      </c>
      <c r="B274">
        <v>10</v>
      </c>
      <c r="D274" t="s">
        <v>20</v>
      </c>
      <c r="E274">
        <v>2756</v>
      </c>
      <c r="K274" t="s">
        <v>14</v>
      </c>
      <c r="L274">
        <v>558</v>
      </c>
    </row>
    <row r="275" spans="1:12" x14ac:dyDescent="0.35">
      <c r="A275" t="s">
        <v>14</v>
      </c>
      <c r="B275">
        <v>1121</v>
      </c>
      <c r="D275" t="s">
        <v>20</v>
      </c>
      <c r="E275">
        <v>173</v>
      </c>
      <c r="K275" t="s">
        <v>14</v>
      </c>
      <c r="L275">
        <v>64</v>
      </c>
    </row>
    <row r="276" spans="1:12" x14ac:dyDescent="0.35">
      <c r="A276" t="s">
        <v>14</v>
      </c>
      <c r="B276">
        <v>15</v>
      </c>
      <c r="D276" t="s">
        <v>20</v>
      </c>
      <c r="E276">
        <v>87</v>
      </c>
      <c r="K276" t="s">
        <v>14</v>
      </c>
      <c r="L276">
        <v>245</v>
      </c>
    </row>
    <row r="277" spans="1:12" x14ac:dyDescent="0.35">
      <c r="A277" t="s">
        <v>14</v>
      </c>
      <c r="B277">
        <v>191</v>
      </c>
      <c r="D277" t="s">
        <v>20</v>
      </c>
      <c r="E277">
        <v>1572</v>
      </c>
      <c r="K277" t="s">
        <v>14</v>
      </c>
      <c r="L277">
        <v>71</v>
      </c>
    </row>
    <row r="278" spans="1:12" x14ac:dyDescent="0.35">
      <c r="A278" t="s">
        <v>14</v>
      </c>
      <c r="B278">
        <v>16</v>
      </c>
      <c r="D278" t="s">
        <v>20</v>
      </c>
      <c r="E278">
        <v>2346</v>
      </c>
      <c r="K278" t="s">
        <v>14</v>
      </c>
      <c r="L278">
        <v>42</v>
      </c>
    </row>
    <row r="279" spans="1:12" x14ac:dyDescent="0.35">
      <c r="A279" t="s">
        <v>14</v>
      </c>
      <c r="B279">
        <v>17</v>
      </c>
      <c r="D279" t="s">
        <v>20</v>
      </c>
      <c r="E279">
        <v>115</v>
      </c>
      <c r="K279" t="s">
        <v>14</v>
      </c>
      <c r="L279">
        <v>156</v>
      </c>
    </row>
    <row r="280" spans="1:12" x14ac:dyDescent="0.35">
      <c r="A280" t="s">
        <v>14</v>
      </c>
      <c r="B280">
        <v>34</v>
      </c>
      <c r="D280" t="s">
        <v>20</v>
      </c>
      <c r="E280">
        <v>85</v>
      </c>
      <c r="K280" t="s">
        <v>14</v>
      </c>
      <c r="L280">
        <v>1368</v>
      </c>
    </row>
    <row r="281" spans="1:12" x14ac:dyDescent="0.35">
      <c r="A281" t="s">
        <v>14</v>
      </c>
      <c r="B281">
        <v>1</v>
      </c>
      <c r="D281" t="s">
        <v>20</v>
      </c>
      <c r="E281">
        <v>144</v>
      </c>
      <c r="K281" t="s">
        <v>14</v>
      </c>
      <c r="L281">
        <v>102</v>
      </c>
    </row>
    <row r="282" spans="1:12" x14ac:dyDescent="0.35">
      <c r="A282" t="s">
        <v>14</v>
      </c>
      <c r="B282">
        <v>1274</v>
      </c>
      <c r="D282" t="s">
        <v>20</v>
      </c>
      <c r="E282">
        <v>2443</v>
      </c>
      <c r="K282" t="s">
        <v>14</v>
      </c>
      <c r="L282">
        <v>86</v>
      </c>
    </row>
    <row r="283" spans="1:12" x14ac:dyDescent="0.35">
      <c r="A283" t="s">
        <v>14</v>
      </c>
      <c r="B283">
        <v>210</v>
      </c>
      <c r="D283" t="s">
        <v>20</v>
      </c>
      <c r="E283">
        <v>64</v>
      </c>
      <c r="K283" t="s">
        <v>14</v>
      </c>
      <c r="L283">
        <v>253</v>
      </c>
    </row>
    <row r="284" spans="1:12" x14ac:dyDescent="0.35">
      <c r="A284" t="s">
        <v>14</v>
      </c>
      <c r="B284">
        <v>248</v>
      </c>
      <c r="D284" t="s">
        <v>20</v>
      </c>
      <c r="E284">
        <v>268</v>
      </c>
      <c r="K284" t="s">
        <v>14</v>
      </c>
      <c r="L284">
        <v>157</v>
      </c>
    </row>
    <row r="285" spans="1:12" x14ac:dyDescent="0.35">
      <c r="A285" t="s">
        <v>14</v>
      </c>
      <c r="B285">
        <v>513</v>
      </c>
      <c r="D285" t="s">
        <v>20</v>
      </c>
      <c r="E285">
        <v>195</v>
      </c>
      <c r="K285" t="s">
        <v>14</v>
      </c>
      <c r="L285">
        <v>183</v>
      </c>
    </row>
    <row r="286" spans="1:12" x14ac:dyDescent="0.35">
      <c r="A286" t="s">
        <v>14</v>
      </c>
      <c r="B286">
        <v>3410</v>
      </c>
      <c r="D286" t="s">
        <v>20</v>
      </c>
      <c r="E286">
        <v>186</v>
      </c>
      <c r="K286" t="s">
        <v>14</v>
      </c>
      <c r="L286">
        <v>82</v>
      </c>
    </row>
    <row r="287" spans="1:12" x14ac:dyDescent="0.35">
      <c r="A287" t="s">
        <v>14</v>
      </c>
      <c r="B287">
        <v>10</v>
      </c>
      <c r="D287" t="s">
        <v>20</v>
      </c>
      <c r="E287">
        <v>460</v>
      </c>
      <c r="K287" t="s">
        <v>14</v>
      </c>
      <c r="L287">
        <v>1</v>
      </c>
    </row>
    <row r="288" spans="1:12" x14ac:dyDescent="0.35">
      <c r="A288" t="s">
        <v>14</v>
      </c>
      <c r="B288">
        <v>2201</v>
      </c>
      <c r="D288" t="s">
        <v>20</v>
      </c>
      <c r="E288">
        <v>2528</v>
      </c>
      <c r="K288" t="s">
        <v>14</v>
      </c>
      <c r="L288">
        <v>1198</v>
      </c>
    </row>
    <row r="289" spans="1:12" x14ac:dyDescent="0.35">
      <c r="A289" t="s">
        <v>14</v>
      </c>
      <c r="B289">
        <v>676</v>
      </c>
      <c r="D289" t="s">
        <v>20</v>
      </c>
      <c r="E289">
        <v>3657</v>
      </c>
      <c r="K289" t="s">
        <v>14</v>
      </c>
      <c r="L289">
        <v>648</v>
      </c>
    </row>
    <row r="290" spans="1:12" x14ac:dyDescent="0.35">
      <c r="A290" t="s">
        <v>14</v>
      </c>
      <c r="B290">
        <v>831</v>
      </c>
      <c r="D290" t="s">
        <v>20</v>
      </c>
      <c r="E290">
        <v>131</v>
      </c>
      <c r="K290" t="s">
        <v>14</v>
      </c>
      <c r="L290">
        <v>64</v>
      </c>
    </row>
    <row r="291" spans="1:12" x14ac:dyDescent="0.35">
      <c r="A291" t="s">
        <v>14</v>
      </c>
      <c r="B291">
        <v>859</v>
      </c>
      <c r="D291" t="s">
        <v>20</v>
      </c>
      <c r="E291">
        <v>239</v>
      </c>
      <c r="K291" t="s">
        <v>14</v>
      </c>
      <c r="L291">
        <v>62</v>
      </c>
    </row>
    <row r="292" spans="1:12" x14ac:dyDescent="0.35">
      <c r="A292" t="s">
        <v>14</v>
      </c>
      <c r="B292">
        <v>45</v>
      </c>
      <c r="D292" t="s">
        <v>20</v>
      </c>
      <c r="E292">
        <v>78</v>
      </c>
      <c r="K292" t="s">
        <v>14</v>
      </c>
      <c r="L292">
        <v>750</v>
      </c>
    </row>
    <row r="293" spans="1:12" x14ac:dyDescent="0.35">
      <c r="A293" t="s">
        <v>14</v>
      </c>
      <c r="B293">
        <v>6</v>
      </c>
      <c r="D293" t="s">
        <v>20</v>
      </c>
      <c r="E293">
        <v>1773</v>
      </c>
      <c r="K293" t="s">
        <v>14</v>
      </c>
      <c r="L293">
        <v>105</v>
      </c>
    </row>
    <row r="294" spans="1:12" x14ac:dyDescent="0.35">
      <c r="A294" t="s">
        <v>14</v>
      </c>
      <c r="B294">
        <v>7</v>
      </c>
      <c r="D294" t="s">
        <v>20</v>
      </c>
      <c r="E294">
        <v>32</v>
      </c>
      <c r="K294" t="s">
        <v>14</v>
      </c>
      <c r="L294">
        <v>2604</v>
      </c>
    </row>
    <row r="295" spans="1:12" x14ac:dyDescent="0.35">
      <c r="A295" t="s">
        <v>14</v>
      </c>
      <c r="B295">
        <v>31</v>
      </c>
      <c r="D295" t="s">
        <v>20</v>
      </c>
      <c r="E295">
        <v>369</v>
      </c>
      <c r="K295" t="s">
        <v>14</v>
      </c>
      <c r="L295">
        <v>65</v>
      </c>
    </row>
    <row r="296" spans="1:12" x14ac:dyDescent="0.35">
      <c r="A296" t="s">
        <v>14</v>
      </c>
      <c r="B296">
        <v>78</v>
      </c>
      <c r="D296" t="s">
        <v>20</v>
      </c>
      <c r="E296">
        <v>89</v>
      </c>
      <c r="K296" t="s">
        <v>14</v>
      </c>
      <c r="L296">
        <v>94</v>
      </c>
    </row>
    <row r="297" spans="1:12" x14ac:dyDescent="0.35">
      <c r="A297" t="s">
        <v>14</v>
      </c>
      <c r="B297">
        <v>1225</v>
      </c>
      <c r="D297" t="s">
        <v>20</v>
      </c>
      <c r="E297">
        <v>147</v>
      </c>
      <c r="K297" t="s">
        <v>14</v>
      </c>
      <c r="L297">
        <v>257</v>
      </c>
    </row>
    <row r="298" spans="1:12" x14ac:dyDescent="0.35">
      <c r="A298" t="s">
        <v>14</v>
      </c>
      <c r="B298">
        <v>1</v>
      </c>
      <c r="D298" t="s">
        <v>20</v>
      </c>
      <c r="E298">
        <v>126</v>
      </c>
      <c r="K298" t="s">
        <v>14</v>
      </c>
      <c r="L298">
        <v>2928</v>
      </c>
    </row>
    <row r="299" spans="1:12" x14ac:dyDescent="0.35">
      <c r="A299" t="s">
        <v>14</v>
      </c>
      <c r="B299">
        <v>67</v>
      </c>
      <c r="D299" t="s">
        <v>20</v>
      </c>
      <c r="E299">
        <v>2218</v>
      </c>
      <c r="K299" t="s">
        <v>14</v>
      </c>
      <c r="L299">
        <v>4697</v>
      </c>
    </row>
    <row r="300" spans="1:12" x14ac:dyDescent="0.35">
      <c r="A300" t="s">
        <v>14</v>
      </c>
      <c r="B300">
        <v>19</v>
      </c>
      <c r="D300" t="s">
        <v>20</v>
      </c>
      <c r="E300">
        <v>202</v>
      </c>
      <c r="K300" t="s">
        <v>14</v>
      </c>
      <c r="L300">
        <v>2915</v>
      </c>
    </row>
    <row r="301" spans="1:12" x14ac:dyDescent="0.35">
      <c r="A301" t="s">
        <v>14</v>
      </c>
      <c r="B301">
        <v>2108</v>
      </c>
      <c r="D301" t="s">
        <v>20</v>
      </c>
      <c r="E301">
        <v>140</v>
      </c>
      <c r="K301" t="s">
        <v>14</v>
      </c>
      <c r="L301">
        <v>18</v>
      </c>
    </row>
    <row r="302" spans="1:12" x14ac:dyDescent="0.35">
      <c r="A302" t="s">
        <v>14</v>
      </c>
      <c r="B302">
        <v>679</v>
      </c>
      <c r="D302" t="s">
        <v>20</v>
      </c>
      <c r="E302">
        <v>1052</v>
      </c>
      <c r="K302" t="s">
        <v>14</v>
      </c>
      <c r="L302">
        <v>602</v>
      </c>
    </row>
    <row r="303" spans="1:12" x14ac:dyDescent="0.35">
      <c r="A303" t="s">
        <v>14</v>
      </c>
      <c r="B303">
        <v>36</v>
      </c>
      <c r="D303" t="s">
        <v>20</v>
      </c>
      <c r="E303">
        <v>247</v>
      </c>
      <c r="K303" t="s">
        <v>14</v>
      </c>
      <c r="L303">
        <v>1</v>
      </c>
    </row>
    <row r="304" spans="1:12" x14ac:dyDescent="0.35">
      <c r="A304" t="s">
        <v>14</v>
      </c>
      <c r="B304">
        <v>47</v>
      </c>
      <c r="D304" t="s">
        <v>20</v>
      </c>
      <c r="E304">
        <v>84</v>
      </c>
      <c r="K304" t="s">
        <v>14</v>
      </c>
      <c r="L304">
        <v>3868</v>
      </c>
    </row>
    <row r="305" spans="1:12" x14ac:dyDescent="0.35">
      <c r="A305" t="s">
        <v>14</v>
      </c>
      <c r="B305">
        <v>70</v>
      </c>
      <c r="D305" t="s">
        <v>20</v>
      </c>
      <c r="E305">
        <v>88</v>
      </c>
      <c r="K305" t="s">
        <v>14</v>
      </c>
      <c r="L305">
        <v>504</v>
      </c>
    </row>
    <row r="306" spans="1:12" x14ac:dyDescent="0.35">
      <c r="A306" t="s">
        <v>14</v>
      </c>
      <c r="B306">
        <v>154</v>
      </c>
      <c r="D306" t="s">
        <v>20</v>
      </c>
      <c r="E306">
        <v>156</v>
      </c>
      <c r="K306" t="s">
        <v>14</v>
      </c>
      <c r="L306">
        <v>14</v>
      </c>
    </row>
    <row r="307" spans="1:12" x14ac:dyDescent="0.35">
      <c r="A307" t="s">
        <v>14</v>
      </c>
      <c r="B307">
        <v>22</v>
      </c>
      <c r="D307" t="s">
        <v>20</v>
      </c>
      <c r="E307">
        <v>2985</v>
      </c>
      <c r="K307" t="s">
        <v>14</v>
      </c>
      <c r="L307">
        <v>750</v>
      </c>
    </row>
    <row r="308" spans="1:12" x14ac:dyDescent="0.35">
      <c r="A308" t="s">
        <v>14</v>
      </c>
      <c r="B308">
        <v>1758</v>
      </c>
      <c r="D308" t="s">
        <v>20</v>
      </c>
      <c r="E308">
        <v>762</v>
      </c>
      <c r="K308" t="s">
        <v>14</v>
      </c>
      <c r="L308">
        <v>77</v>
      </c>
    </row>
    <row r="309" spans="1:12" x14ac:dyDescent="0.35">
      <c r="A309" t="s">
        <v>14</v>
      </c>
      <c r="B309">
        <v>94</v>
      </c>
      <c r="D309" t="s">
        <v>20</v>
      </c>
      <c r="E309">
        <v>554</v>
      </c>
      <c r="K309" t="s">
        <v>14</v>
      </c>
      <c r="L309">
        <v>752</v>
      </c>
    </row>
    <row r="310" spans="1:12" x14ac:dyDescent="0.35">
      <c r="A310" t="s">
        <v>14</v>
      </c>
      <c r="B310">
        <v>33</v>
      </c>
      <c r="D310" t="s">
        <v>20</v>
      </c>
      <c r="E310">
        <v>135</v>
      </c>
      <c r="K310" t="s">
        <v>14</v>
      </c>
      <c r="L310">
        <v>131</v>
      </c>
    </row>
    <row r="311" spans="1:12" x14ac:dyDescent="0.35">
      <c r="A311" t="s">
        <v>14</v>
      </c>
      <c r="B311">
        <v>1</v>
      </c>
      <c r="D311" t="s">
        <v>20</v>
      </c>
      <c r="E311">
        <v>122</v>
      </c>
      <c r="K311" t="s">
        <v>14</v>
      </c>
      <c r="L311">
        <v>87</v>
      </c>
    </row>
    <row r="312" spans="1:12" x14ac:dyDescent="0.35">
      <c r="A312" t="s">
        <v>14</v>
      </c>
      <c r="B312">
        <v>31</v>
      </c>
      <c r="D312" t="s">
        <v>20</v>
      </c>
      <c r="E312">
        <v>221</v>
      </c>
      <c r="K312" t="s">
        <v>14</v>
      </c>
      <c r="L312">
        <v>1063</v>
      </c>
    </row>
    <row r="313" spans="1:12" x14ac:dyDescent="0.35">
      <c r="A313" t="s">
        <v>14</v>
      </c>
      <c r="B313">
        <v>35</v>
      </c>
      <c r="D313" t="s">
        <v>20</v>
      </c>
      <c r="E313">
        <v>126</v>
      </c>
      <c r="K313" t="s">
        <v>14</v>
      </c>
      <c r="L313">
        <v>76</v>
      </c>
    </row>
    <row r="314" spans="1:12" x14ac:dyDescent="0.35">
      <c r="A314" t="s">
        <v>14</v>
      </c>
      <c r="B314">
        <v>63</v>
      </c>
      <c r="D314" t="s">
        <v>20</v>
      </c>
      <c r="E314">
        <v>1022</v>
      </c>
      <c r="K314" t="s">
        <v>14</v>
      </c>
      <c r="L314">
        <v>4428</v>
      </c>
    </row>
    <row r="315" spans="1:12" x14ac:dyDescent="0.35">
      <c r="A315" t="s">
        <v>14</v>
      </c>
      <c r="B315">
        <v>526</v>
      </c>
      <c r="D315" t="s">
        <v>20</v>
      </c>
      <c r="E315">
        <v>3177</v>
      </c>
      <c r="K315" t="s">
        <v>14</v>
      </c>
      <c r="L315">
        <v>58</v>
      </c>
    </row>
    <row r="316" spans="1:12" x14ac:dyDescent="0.35">
      <c r="A316" t="s">
        <v>14</v>
      </c>
      <c r="B316">
        <v>121</v>
      </c>
      <c r="D316" t="s">
        <v>20</v>
      </c>
      <c r="E316">
        <v>198</v>
      </c>
      <c r="K316" t="s">
        <v>14</v>
      </c>
      <c r="L316">
        <v>111</v>
      </c>
    </row>
    <row r="317" spans="1:12" x14ac:dyDescent="0.35">
      <c r="A317" t="s">
        <v>14</v>
      </c>
      <c r="B317">
        <v>67</v>
      </c>
      <c r="D317" t="s">
        <v>20</v>
      </c>
      <c r="E317">
        <v>85</v>
      </c>
      <c r="K317" t="s">
        <v>14</v>
      </c>
      <c r="L317">
        <v>2955</v>
      </c>
    </row>
    <row r="318" spans="1:12" x14ac:dyDescent="0.35">
      <c r="A318" t="s">
        <v>14</v>
      </c>
      <c r="B318">
        <v>57</v>
      </c>
      <c r="D318" t="s">
        <v>20</v>
      </c>
      <c r="E318">
        <v>3596</v>
      </c>
      <c r="K318" t="s">
        <v>14</v>
      </c>
      <c r="L318">
        <v>1657</v>
      </c>
    </row>
    <row r="319" spans="1:12" x14ac:dyDescent="0.35">
      <c r="A319" t="s">
        <v>14</v>
      </c>
      <c r="B319">
        <v>1229</v>
      </c>
      <c r="D319" t="s">
        <v>20</v>
      </c>
      <c r="E319">
        <v>244</v>
      </c>
      <c r="K319" t="s">
        <v>14</v>
      </c>
      <c r="L319">
        <v>926</v>
      </c>
    </row>
    <row r="320" spans="1:12" x14ac:dyDescent="0.35">
      <c r="A320" t="s">
        <v>14</v>
      </c>
      <c r="B320">
        <v>12</v>
      </c>
      <c r="D320" t="s">
        <v>20</v>
      </c>
      <c r="E320">
        <v>5180</v>
      </c>
      <c r="K320" t="s">
        <v>14</v>
      </c>
      <c r="L320">
        <v>77</v>
      </c>
    </row>
    <row r="321" spans="1:12" x14ac:dyDescent="0.35">
      <c r="A321" t="s">
        <v>14</v>
      </c>
      <c r="B321">
        <v>452</v>
      </c>
      <c r="D321" t="s">
        <v>20</v>
      </c>
      <c r="E321">
        <v>589</v>
      </c>
      <c r="K321" t="s">
        <v>14</v>
      </c>
      <c r="L321">
        <v>1748</v>
      </c>
    </row>
    <row r="322" spans="1:12" x14ac:dyDescent="0.35">
      <c r="A322" t="s">
        <v>14</v>
      </c>
      <c r="B322">
        <v>1886</v>
      </c>
      <c r="D322" t="s">
        <v>20</v>
      </c>
      <c r="E322">
        <v>2725</v>
      </c>
      <c r="K322" t="s">
        <v>14</v>
      </c>
      <c r="L322">
        <v>79</v>
      </c>
    </row>
    <row r="323" spans="1:12" x14ac:dyDescent="0.35">
      <c r="A323" t="s">
        <v>14</v>
      </c>
      <c r="B323">
        <v>1825</v>
      </c>
      <c r="D323" t="s">
        <v>20</v>
      </c>
      <c r="E323">
        <v>300</v>
      </c>
      <c r="K323" t="s">
        <v>14</v>
      </c>
      <c r="L323">
        <v>889</v>
      </c>
    </row>
    <row r="324" spans="1:12" x14ac:dyDescent="0.35">
      <c r="A324" t="s">
        <v>14</v>
      </c>
      <c r="B324">
        <v>31</v>
      </c>
      <c r="D324" t="s">
        <v>20</v>
      </c>
      <c r="E324">
        <v>144</v>
      </c>
      <c r="K324" t="s">
        <v>14</v>
      </c>
      <c r="L324">
        <v>56</v>
      </c>
    </row>
    <row r="325" spans="1:12" x14ac:dyDescent="0.35">
      <c r="A325" t="s">
        <v>14</v>
      </c>
      <c r="B325">
        <v>107</v>
      </c>
      <c r="D325" t="s">
        <v>20</v>
      </c>
      <c r="E325">
        <v>87</v>
      </c>
      <c r="K325" t="s">
        <v>14</v>
      </c>
      <c r="L325">
        <v>1</v>
      </c>
    </row>
    <row r="326" spans="1:12" x14ac:dyDescent="0.35">
      <c r="A326" t="s">
        <v>14</v>
      </c>
      <c r="B326">
        <v>27</v>
      </c>
      <c r="D326" t="s">
        <v>20</v>
      </c>
      <c r="E326">
        <v>3116</v>
      </c>
      <c r="K326" t="s">
        <v>14</v>
      </c>
      <c r="L326">
        <v>83</v>
      </c>
    </row>
    <row r="327" spans="1:12" x14ac:dyDescent="0.35">
      <c r="A327" t="s">
        <v>14</v>
      </c>
      <c r="B327">
        <v>1221</v>
      </c>
      <c r="D327" t="s">
        <v>20</v>
      </c>
      <c r="E327">
        <v>909</v>
      </c>
      <c r="K327" t="s">
        <v>14</v>
      </c>
      <c r="L327">
        <v>2025</v>
      </c>
    </row>
    <row r="328" spans="1:12" x14ac:dyDescent="0.35">
      <c r="A328" t="s">
        <v>14</v>
      </c>
      <c r="B328">
        <v>1</v>
      </c>
      <c r="D328" t="s">
        <v>20</v>
      </c>
      <c r="E328">
        <v>1613</v>
      </c>
      <c r="K328" t="s">
        <v>14</v>
      </c>
      <c r="L328">
        <v>14</v>
      </c>
    </row>
    <row r="329" spans="1:12" x14ac:dyDescent="0.35">
      <c r="A329" t="s">
        <v>14</v>
      </c>
      <c r="B329">
        <v>16</v>
      </c>
      <c r="D329" t="s">
        <v>20</v>
      </c>
      <c r="E329">
        <v>136</v>
      </c>
      <c r="K329" t="s">
        <v>14</v>
      </c>
      <c r="L329">
        <v>656</v>
      </c>
    </row>
    <row r="330" spans="1:12" x14ac:dyDescent="0.35">
      <c r="A330" t="s">
        <v>14</v>
      </c>
      <c r="B330">
        <v>41</v>
      </c>
      <c r="D330" t="s">
        <v>20</v>
      </c>
      <c r="E330">
        <v>130</v>
      </c>
      <c r="K330" t="s">
        <v>14</v>
      </c>
      <c r="L330">
        <v>1596</v>
      </c>
    </row>
    <row r="331" spans="1:12" x14ac:dyDescent="0.35">
      <c r="A331" t="s">
        <v>14</v>
      </c>
      <c r="B331">
        <v>523</v>
      </c>
      <c r="D331" t="s">
        <v>20</v>
      </c>
      <c r="E331">
        <v>102</v>
      </c>
      <c r="K331" t="s">
        <v>14</v>
      </c>
      <c r="L331">
        <v>10</v>
      </c>
    </row>
    <row r="332" spans="1:12" x14ac:dyDescent="0.35">
      <c r="A332" t="s">
        <v>14</v>
      </c>
      <c r="B332">
        <v>141</v>
      </c>
      <c r="D332" t="s">
        <v>20</v>
      </c>
      <c r="E332">
        <v>4006</v>
      </c>
      <c r="K332" t="s">
        <v>14</v>
      </c>
      <c r="L332">
        <v>1121</v>
      </c>
    </row>
    <row r="333" spans="1:12" x14ac:dyDescent="0.35">
      <c r="A333" t="s">
        <v>14</v>
      </c>
      <c r="B333">
        <v>52</v>
      </c>
      <c r="D333" t="s">
        <v>20</v>
      </c>
      <c r="E333">
        <v>1629</v>
      </c>
      <c r="K333" t="s">
        <v>14</v>
      </c>
      <c r="L333">
        <v>15</v>
      </c>
    </row>
    <row r="334" spans="1:12" x14ac:dyDescent="0.35">
      <c r="A334" t="s">
        <v>14</v>
      </c>
      <c r="B334">
        <v>225</v>
      </c>
      <c r="D334" t="s">
        <v>20</v>
      </c>
      <c r="E334">
        <v>2188</v>
      </c>
      <c r="K334" t="s">
        <v>14</v>
      </c>
      <c r="L334">
        <v>191</v>
      </c>
    </row>
    <row r="335" spans="1:12" x14ac:dyDescent="0.35">
      <c r="A335" t="s">
        <v>14</v>
      </c>
      <c r="B335">
        <v>38</v>
      </c>
      <c r="D335" t="s">
        <v>20</v>
      </c>
      <c r="E335">
        <v>2409</v>
      </c>
      <c r="K335" t="s">
        <v>14</v>
      </c>
      <c r="L335">
        <v>16</v>
      </c>
    </row>
    <row r="336" spans="1:12" x14ac:dyDescent="0.35">
      <c r="A336" t="s">
        <v>14</v>
      </c>
      <c r="B336">
        <v>15</v>
      </c>
      <c r="D336" t="s">
        <v>20</v>
      </c>
      <c r="E336">
        <v>194</v>
      </c>
      <c r="K336" t="s">
        <v>14</v>
      </c>
      <c r="L336">
        <v>17</v>
      </c>
    </row>
    <row r="337" spans="1:12" x14ac:dyDescent="0.35">
      <c r="A337" t="s">
        <v>14</v>
      </c>
      <c r="B337">
        <v>37</v>
      </c>
      <c r="D337" t="s">
        <v>20</v>
      </c>
      <c r="E337">
        <v>1140</v>
      </c>
      <c r="K337" t="s">
        <v>14</v>
      </c>
      <c r="L337">
        <v>34</v>
      </c>
    </row>
    <row r="338" spans="1:12" x14ac:dyDescent="0.35">
      <c r="A338" t="s">
        <v>14</v>
      </c>
      <c r="B338">
        <v>112</v>
      </c>
      <c r="D338" t="s">
        <v>20</v>
      </c>
      <c r="E338">
        <v>102</v>
      </c>
      <c r="K338" t="s">
        <v>14</v>
      </c>
      <c r="L338">
        <v>1</v>
      </c>
    </row>
    <row r="339" spans="1:12" x14ac:dyDescent="0.35">
      <c r="A339" t="s">
        <v>14</v>
      </c>
      <c r="B339">
        <v>21</v>
      </c>
      <c r="D339" t="s">
        <v>20</v>
      </c>
      <c r="E339">
        <v>2857</v>
      </c>
      <c r="K339" t="s">
        <v>14</v>
      </c>
      <c r="L339">
        <v>1274</v>
      </c>
    </row>
    <row r="340" spans="1:12" x14ac:dyDescent="0.35">
      <c r="A340" t="s">
        <v>14</v>
      </c>
      <c r="B340">
        <v>67</v>
      </c>
      <c r="D340" t="s">
        <v>20</v>
      </c>
      <c r="E340">
        <v>107</v>
      </c>
      <c r="K340" t="s">
        <v>14</v>
      </c>
      <c r="L340">
        <v>210</v>
      </c>
    </row>
    <row r="341" spans="1:12" x14ac:dyDescent="0.35">
      <c r="A341" t="s">
        <v>14</v>
      </c>
      <c r="B341">
        <v>78</v>
      </c>
      <c r="D341" t="s">
        <v>20</v>
      </c>
      <c r="E341">
        <v>160</v>
      </c>
      <c r="K341" t="s">
        <v>14</v>
      </c>
      <c r="L341">
        <v>248</v>
      </c>
    </row>
    <row r="342" spans="1:12" x14ac:dyDescent="0.35">
      <c r="A342" t="s">
        <v>14</v>
      </c>
      <c r="B342">
        <v>67</v>
      </c>
      <c r="D342" t="s">
        <v>20</v>
      </c>
      <c r="E342">
        <v>2230</v>
      </c>
      <c r="K342" t="s">
        <v>14</v>
      </c>
      <c r="L342">
        <v>513</v>
      </c>
    </row>
    <row r="343" spans="1:12" x14ac:dyDescent="0.35">
      <c r="A343" t="s">
        <v>14</v>
      </c>
      <c r="B343">
        <v>263</v>
      </c>
      <c r="D343" t="s">
        <v>20</v>
      </c>
      <c r="E343">
        <v>316</v>
      </c>
      <c r="K343" t="s">
        <v>14</v>
      </c>
      <c r="L343">
        <v>3410</v>
      </c>
    </row>
    <row r="344" spans="1:12" x14ac:dyDescent="0.35">
      <c r="A344" t="s">
        <v>14</v>
      </c>
      <c r="B344">
        <v>1691</v>
      </c>
      <c r="D344" t="s">
        <v>20</v>
      </c>
      <c r="E344">
        <v>117</v>
      </c>
      <c r="K344" t="s">
        <v>14</v>
      </c>
      <c r="L344">
        <v>10</v>
      </c>
    </row>
    <row r="345" spans="1:12" x14ac:dyDescent="0.35">
      <c r="A345" t="s">
        <v>14</v>
      </c>
      <c r="B345">
        <v>181</v>
      </c>
      <c r="D345" t="s">
        <v>20</v>
      </c>
      <c r="E345">
        <v>6406</v>
      </c>
      <c r="K345" t="s">
        <v>14</v>
      </c>
      <c r="L345">
        <v>2201</v>
      </c>
    </row>
    <row r="346" spans="1:12" x14ac:dyDescent="0.35">
      <c r="A346" t="s">
        <v>14</v>
      </c>
      <c r="B346">
        <v>13</v>
      </c>
      <c r="D346" t="s">
        <v>20</v>
      </c>
      <c r="E346">
        <v>192</v>
      </c>
      <c r="K346" t="s">
        <v>14</v>
      </c>
      <c r="L346">
        <v>676</v>
      </c>
    </row>
    <row r="347" spans="1:12" x14ac:dyDescent="0.35">
      <c r="A347" t="s">
        <v>14</v>
      </c>
      <c r="B347">
        <v>1</v>
      </c>
      <c r="D347" t="s">
        <v>20</v>
      </c>
      <c r="E347">
        <v>26</v>
      </c>
      <c r="K347" t="s">
        <v>14</v>
      </c>
      <c r="L347">
        <v>831</v>
      </c>
    </row>
    <row r="348" spans="1:12" x14ac:dyDescent="0.35">
      <c r="A348" t="s">
        <v>14</v>
      </c>
      <c r="B348">
        <v>21</v>
      </c>
      <c r="D348" t="s">
        <v>20</v>
      </c>
      <c r="E348">
        <v>723</v>
      </c>
      <c r="K348" t="s">
        <v>14</v>
      </c>
      <c r="L348">
        <v>859</v>
      </c>
    </row>
    <row r="349" spans="1:12" x14ac:dyDescent="0.35">
      <c r="A349" t="s">
        <v>14</v>
      </c>
      <c r="B349">
        <v>830</v>
      </c>
      <c r="D349" t="s">
        <v>20</v>
      </c>
      <c r="E349">
        <v>170</v>
      </c>
      <c r="K349" t="s">
        <v>14</v>
      </c>
      <c r="L349">
        <v>45</v>
      </c>
    </row>
    <row r="350" spans="1:12" x14ac:dyDescent="0.35">
      <c r="A350" t="s">
        <v>14</v>
      </c>
      <c r="B350">
        <v>130</v>
      </c>
      <c r="D350" t="s">
        <v>20</v>
      </c>
      <c r="E350">
        <v>238</v>
      </c>
      <c r="K350" t="s">
        <v>14</v>
      </c>
      <c r="L350">
        <v>6</v>
      </c>
    </row>
    <row r="351" spans="1:12" x14ac:dyDescent="0.35">
      <c r="A351" t="s">
        <v>14</v>
      </c>
      <c r="B351">
        <v>55</v>
      </c>
      <c r="D351" t="s">
        <v>20</v>
      </c>
      <c r="E351">
        <v>55</v>
      </c>
      <c r="K351" t="s">
        <v>14</v>
      </c>
      <c r="L351">
        <v>7</v>
      </c>
    </row>
    <row r="352" spans="1:12" x14ac:dyDescent="0.35">
      <c r="A352" t="s">
        <v>14</v>
      </c>
      <c r="B352">
        <v>114</v>
      </c>
      <c r="D352" t="s">
        <v>20</v>
      </c>
      <c r="E352">
        <v>128</v>
      </c>
      <c r="K352" t="s">
        <v>14</v>
      </c>
      <c r="L352">
        <v>31</v>
      </c>
    </row>
    <row r="353" spans="1:12" x14ac:dyDescent="0.35">
      <c r="A353" t="s">
        <v>14</v>
      </c>
      <c r="B353">
        <v>594</v>
      </c>
      <c r="D353" t="s">
        <v>20</v>
      </c>
      <c r="E353">
        <v>2144</v>
      </c>
      <c r="K353" t="s">
        <v>14</v>
      </c>
      <c r="L353">
        <v>78</v>
      </c>
    </row>
    <row r="354" spans="1:12" x14ac:dyDescent="0.35">
      <c r="A354" t="s">
        <v>14</v>
      </c>
      <c r="B354">
        <v>24</v>
      </c>
      <c r="D354" t="s">
        <v>20</v>
      </c>
      <c r="E354">
        <v>2693</v>
      </c>
      <c r="K354" t="s">
        <v>14</v>
      </c>
      <c r="L354">
        <v>1225</v>
      </c>
    </row>
    <row r="355" spans="1:12" x14ac:dyDescent="0.35">
      <c r="A355" t="s">
        <v>14</v>
      </c>
      <c r="B355">
        <v>252</v>
      </c>
      <c r="D355" t="s">
        <v>20</v>
      </c>
      <c r="E355">
        <v>432</v>
      </c>
      <c r="K355" t="s">
        <v>14</v>
      </c>
      <c r="L355">
        <v>1</v>
      </c>
    </row>
    <row r="356" spans="1:12" x14ac:dyDescent="0.35">
      <c r="A356" t="s">
        <v>14</v>
      </c>
      <c r="B356">
        <v>67</v>
      </c>
      <c r="D356" t="s">
        <v>20</v>
      </c>
      <c r="E356">
        <v>189</v>
      </c>
      <c r="K356" t="s">
        <v>14</v>
      </c>
      <c r="L356">
        <v>67</v>
      </c>
    </row>
    <row r="357" spans="1:12" x14ac:dyDescent="0.35">
      <c r="A357" t="s">
        <v>14</v>
      </c>
      <c r="B357">
        <v>742</v>
      </c>
      <c r="D357" t="s">
        <v>20</v>
      </c>
      <c r="E357">
        <v>154</v>
      </c>
      <c r="K357" t="s">
        <v>14</v>
      </c>
      <c r="L357">
        <v>19</v>
      </c>
    </row>
    <row r="358" spans="1:12" x14ac:dyDescent="0.35">
      <c r="A358" t="s">
        <v>14</v>
      </c>
      <c r="B358">
        <v>75</v>
      </c>
      <c r="D358" t="s">
        <v>20</v>
      </c>
      <c r="E358">
        <v>96</v>
      </c>
      <c r="K358" t="s">
        <v>14</v>
      </c>
      <c r="L358">
        <v>2108</v>
      </c>
    </row>
    <row r="359" spans="1:12" x14ac:dyDescent="0.35">
      <c r="A359" t="s">
        <v>14</v>
      </c>
      <c r="B359">
        <v>4405</v>
      </c>
      <c r="D359" t="s">
        <v>20</v>
      </c>
      <c r="E359">
        <v>3063</v>
      </c>
      <c r="K359" t="s">
        <v>14</v>
      </c>
      <c r="L359">
        <v>679</v>
      </c>
    </row>
    <row r="360" spans="1:12" x14ac:dyDescent="0.35">
      <c r="A360" t="s">
        <v>14</v>
      </c>
      <c r="B360">
        <v>92</v>
      </c>
      <c r="D360" t="s">
        <v>20</v>
      </c>
      <c r="E360">
        <v>2266</v>
      </c>
      <c r="K360" t="s">
        <v>14</v>
      </c>
      <c r="L360">
        <v>36</v>
      </c>
    </row>
    <row r="361" spans="1:12" x14ac:dyDescent="0.35">
      <c r="A361" t="s">
        <v>14</v>
      </c>
      <c r="B361">
        <v>64</v>
      </c>
      <c r="D361" t="s">
        <v>20</v>
      </c>
      <c r="E361">
        <v>194</v>
      </c>
      <c r="K361" t="s">
        <v>14</v>
      </c>
      <c r="L361">
        <v>47</v>
      </c>
    </row>
    <row r="362" spans="1:12" x14ac:dyDescent="0.35">
      <c r="A362" t="s">
        <v>14</v>
      </c>
      <c r="B362">
        <v>64</v>
      </c>
      <c r="D362" t="s">
        <v>20</v>
      </c>
      <c r="E362">
        <v>129</v>
      </c>
      <c r="K362" t="s">
        <v>14</v>
      </c>
      <c r="L362">
        <v>70</v>
      </c>
    </row>
    <row r="363" spans="1:12" x14ac:dyDescent="0.35">
      <c r="A363" t="s">
        <v>14</v>
      </c>
      <c r="B363">
        <v>842</v>
      </c>
      <c r="D363" t="s">
        <v>20</v>
      </c>
      <c r="E363">
        <v>375</v>
      </c>
      <c r="K363" t="s">
        <v>14</v>
      </c>
      <c r="L363">
        <v>154</v>
      </c>
    </row>
    <row r="364" spans="1:12" x14ac:dyDescent="0.35">
      <c r="A364" t="s">
        <v>14</v>
      </c>
      <c r="B364">
        <v>112</v>
      </c>
      <c r="D364" t="s">
        <v>20</v>
      </c>
      <c r="E364">
        <v>409</v>
      </c>
      <c r="K364" t="s">
        <v>14</v>
      </c>
      <c r="L364">
        <v>22</v>
      </c>
    </row>
    <row r="365" spans="1:12" x14ac:dyDescent="0.35">
      <c r="A365" t="s">
        <v>14</v>
      </c>
      <c r="B365">
        <v>374</v>
      </c>
      <c r="D365" t="s">
        <v>20</v>
      </c>
      <c r="E365">
        <v>234</v>
      </c>
      <c r="K365" t="s">
        <v>14</v>
      </c>
      <c r="L365">
        <v>1758</v>
      </c>
    </row>
    <row r="366" spans="1:12" x14ac:dyDescent="0.35">
      <c r="D366" t="s">
        <v>20</v>
      </c>
      <c r="E366">
        <v>3016</v>
      </c>
      <c r="K366" t="s">
        <v>14</v>
      </c>
      <c r="L366">
        <v>94</v>
      </c>
    </row>
    <row r="367" spans="1:12" x14ac:dyDescent="0.35">
      <c r="D367" t="s">
        <v>20</v>
      </c>
      <c r="E367">
        <v>264</v>
      </c>
      <c r="K367" t="s">
        <v>14</v>
      </c>
      <c r="L367">
        <v>33</v>
      </c>
    </row>
    <row r="368" spans="1:12" x14ac:dyDescent="0.35">
      <c r="D368" t="s">
        <v>20</v>
      </c>
      <c r="E368">
        <v>272</v>
      </c>
      <c r="K368" t="s">
        <v>14</v>
      </c>
      <c r="L368">
        <v>1</v>
      </c>
    </row>
    <row r="369" spans="4:12" x14ac:dyDescent="0.35">
      <c r="D369" t="s">
        <v>20</v>
      </c>
      <c r="E369">
        <v>419</v>
      </c>
      <c r="K369" t="s">
        <v>14</v>
      </c>
      <c r="L369">
        <v>31</v>
      </c>
    </row>
    <row r="370" spans="4:12" x14ac:dyDescent="0.35">
      <c r="D370" t="s">
        <v>20</v>
      </c>
      <c r="E370">
        <v>1621</v>
      </c>
      <c r="K370" t="s">
        <v>14</v>
      </c>
      <c r="L370">
        <v>35</v>
      </c>
    </row>
    <row r="371" spans="4:12" x14ac:dyDescent="0.35">
      <c r="D371" t="s">
        <v>20</v>
      </c>
      <c r="E371">
        <v>1101</v>
      </c>
      <c r="K371" t="s">
        <v>14</v>
      </c>
      <c r="L371">
        <v>63</v>
      </c>
    </row>
    <row r="372" spans="4:12" x14ac:dyDescent="0.35">
      <c r="D372" t="s">
        <v>20</v>
      </c>
      <c r="E372">
        <v>1073</v>
      </c>
      <c r="K372" t="s">
        <v>14</v>
      </c>
      <c r="L372">
        <v>526</v>
      </c>
    </row>
    <row r="373" spans="4:12" x14ac:dyDescent="0.35">
      <c r="D373" t="s">
        <v>20</v>
      </c>
      <c r="E373">
        <v>331</v>
      </c>
      <c r="K373" t="s">
        <v>14</v>
      </c>
      <c r="L373">
        <v>121</v>
      </c>
    </row>
    <row r="374" spans="4:12" x14ac:dyDescent="0.35">
      <c r="D374" t="s">
        <v>20</v>
      </c>
      <c r="E374">
        <v>1170</v>
      </c>
      <c r="K374" t="s">
        <v>14</v>
      </c>
      <c r="L374">
        <v>67</v>
      </c>
    </row>
    <row r="375" spans="4:12" x14ac:dyDescent="0.35">
      <c r="D375" t="s">
        <v>20</v>
      </c>
      <c r="E375">
        <v>363</v>
      </c>
      <c r="K375" t="s">
        <v>14</v>
      </c>
      <c r="L375">
        <v>57</v>
      </c>
    </row>
    <row r="376" spans="4:12" x14ac:dyDescent="0.35">
      <c r="D376" t="s">
        <v>20</v>
      </c>
      <c r="E376">
        <v>103</v>
      </c>
      <c r="K376" t="s">
        <v>14</v>
      </c>
      <c r="L376">
        <v>1229</v>
      </c>
    </row>
    <row r="377" spans="4:12" x14ac:dyDescent="0.35">
      <c r="D377" t="s">
        <v>20</v>
      </c>
      <c r="E377">
        <v>147</v>
      </c>
      <c r="K377" t="s">
        <v>14</v>
      </c>
      <c r="L377">
        <v>12</v>
      </c>
    </row>
    <row r="378" spans="4:12" x14ac:dyDescent="0.35">
      <c r="D378" t="s">
        <v>20</v>
      </c>
      <c r="E378">
        <v>110</v>
      </c>
      <c r="K378" t="s">
        <v>14</v>
      </c>
      <c r="L378">
        <v>452</v>
      </c>
    </row>
    <row r="379" spans="4:12" x14ac:dyDescent="0.35">
      <c r="D379" t="s">
        <v>20</v>
      </c>
      <c r="E379">
        <v>134</v>
      </c>
      <c r="K379" t="s">
        <v>14</v>
      </c>
      <c r="L379">
        <v>1886</v>
      </c>
    </row>
    <row r="380" spans="4:12" x14ac:dyDescent="0.35">
      <c r="D380" t="s">
        <v>20</v>
      </c>
      <c r="E380">
        <v>269</v>
      </c>
      <c r="K380" t="s">
        <v>14</v>
      </c>
      <c r="L380">
        <v>1825</v>
      </c>
    </row>
    <row r="381" spans="4:12" x14ac:dyDescent="0.35">
      <c r="D381" t="s">
        <v>20</v>
      </c>
      <c r="E381">
        <v>175</v>
      </c>
      <c r="K381" t="s">
        <v>14</v>
      </c>
      <c r="L381">
        <v>31</v>
      </c>
    </row>
    <row r="382" spans="4:12" x14ac:dyDescent="0.35">
      <c r="D382" t="s">
        <v>20</v>
      </c>
      <c r="E382">
        <v>69</v>
      </c>
      <c r="K382" t="s">
        <v>14</v>
      </c>
      <c r="L382">
        <v>107</v>
      </c>
    </row>
    <row r="383" spans="4:12" x14ac:dyDescent="0.35">
      <c r="D383" t="s">
        <v>20</v>
      </c>
      <c r="E383">
        <v>190</v>
      </c>
      <c r="K383" t="s">
        <v>14</v>
      </c>
      <c r="L383">
        <v>27</v>
      </c>
    </row>
    <row r="384" spans="4:12" x14ac:dyDescent="0.35">
      <c r="D384" t="s">
        <v>20</v>
      </c>
      <c r="E384">
        <v>237</v>
      </c>
      <c r="K384" t="s">
        <v>14</v>
      </c>
      <c r="L384">
        <v>1221</v>
      </c>
    </row>
    <row r="385" spans="4:12" x14ac:dyDescent="0.35">
      <c r="D385" t="s">
        <v>20</v>
      </c>
      <c r="E385">
        <v>196</v>
      </c>
      <c r="K385" t="s">
        <v>14</v>
      </c>
      <c r="L385">
        <v>1</v>
      </c>
    </row>
    <row r="386" spans="4:12" x14ac:dyDescent="0.35">
      <c r="D386" t="s">
        <v>20</v>
      </c>
      <c r="E386">
        <v>7295</v>
      </c>
      <c r="K386" t="s">
        <v>14</v>
      </c>
      <c r="L386">
        <v>16</v>
      </c>
    </row>
    <row r="387" spans="4:12" x14ac:dyDescent="0.35">
      <c r="D387" t="s">
        <v>20</v>
      </c>
      <c r="E387">
        <v>2893</v>
      </c>
      <c r="K387" t="s">
        <v>14</v>
      </c>
      <c r="L387">
        <v>41</v>
      </c>
    </row>
    <row r="388" spans="4:12" x14ac:dyDescent="0.35">
      <c r="D388" t="s">
        <v>20</v>
      </c>
      <c r="E388">
        <v>820</v>
      </c>
      <c r="K388" t="s">
        <v>14</v>
      </c>
      <c r="L388">
        <v>523</v>
      </c>
    </row>
    <row r="389" spans="4:12" x14ac:dyDescent="0.35">
      <c r="D389" t="s">
        <v>20</v>
      </c>
      <c r="E389">
        <v>2038</v>
      </c>
      <c r="K389" t="s">
        <v>14</v>
      </c>
      <c r="L389">
        <v>141</v>
      </c>
    </row>
    <row r="390" spans="4:12" x14ac:dyDescent="0.35">
      <c r="D390" t="s">
        <v>20</v>
      </c>
      <c r="E390">
        <v>116</v>
      </c>
      <c r="K390" t="s">
        <v>14</v>
      </c>
      <c r="L390">
        <v>52</v>
      </c>
    </row>
    <row r="391" spans="4:12" x14ac:dyDescent="0.35">
      <c r="D391" t="s">
        <v>20</v>
      </c>
      <c r="E391">
        <v>1345</v>
      </c>
      <c r="K391" t="s">
        <v>14</v>
      </c>
      <c r="L391">
        <v>225</v>
      </c>
    </row>
    <row r="392" spans="4:12" x14ac:dyDescent="0.35">
      <c r="D392" t="s">
        <v>20</v>
      </c>
      <c r="E392">
        <v>168</v>
      </c>
      <c r="K392" t="s">
        <v>14</v>
      </c>
      <c r="L392">
        <v>38</v>
      </c>
    </row>
    <row r="393" spans="4:12" x14ac:dyDescent="0.35">
      <c r="D393" t="s">
        <v>20</v>
      </c>
      <c r="E393">
        <v>137</v>
      </c>
      <c r="K393" t="s">
        <v>14</v>
      </c>
      <c r="L393">
        <v>15</v>
      </c>
    </row>
    <row r="394" spans="4:12" x14ac:dyDescent="0.35">
      <c r="D394" t="s">
        <v>20</v>
      </c>
      <c r="E394">
        <v>186</v>
      </c>
      <c r="K394" t="s">
        <v>14</v>
      </c>
      <c r="L394">
        <v>37</v>
      </c>
    </row>
    <row r="395" spans="4:12" x14ac:dyDescent="0.35">
      <c r="D395" t="s">
        <v>20</v>
      </c>
      <c r="E395">
        <v>125</v>
      </c>
      <c r="K395" t="s">
        <v>14</v>
      </c>
      <c r="L395">
        <v>112</v>
      </c>
    </row>
    <row r="396" spans="4:12" x14ac:dyDescent="0.35">
      <c r="D396" t="s">
        <v>20</v>
      </c>
      <c r="E396">
        <v>202</v>
      </c>
      <c r="K396" t="s">
        <v>14</v>
      </c>
      <c r="L396">
        <v>21</v>
      </c>
    </row>
    <row r="397" spans="4:12" x14ac:dyDescent="0.35">
      <c r="D397" t="s">
        <v>20</v>
      </c>
      <c r="E397">
        <v>103</v>
      </c>
      <c r="K397" t="s">
        <v>14</v>
      </c>
      <c r="L397">
        <v>67</v>
      </c>
    </row>
    <row r="398" spans="4:12" x14ac:dyDescent="0.35">
      <c r="D398" t="s">
        <v>20</v>
      </c>
      <c r="E398">
        <v>1785</v>
      </c>
      <c r="K398" t="s">
        <v>14</v>
      </c>
      <c r="L398">
        <v>78</v>
      </c>
    </row>
    <row r="399" spans="4:12" x14ac:dyDescent="0.35">
      <c r="D399" t="s">
        <v>20</v>
      </c>
      <c r="E399">
        <v>157</v>
      </c>
      <c r="K399" t="s">
        <v>14</v>
      </c>
      <c r="L399">
        <v>67</v>
      </c>
    </row>
    <row r="400" spans="4:12" x14ac:dyDescent="0.35">
      <c r="D400" t="s">
        <v>20</v>
      </c>
      <c r="E400">
        <v>555</v>
      </c>
      <c r="K400" t="s">
        <v>14</v>
      </c>
      <c r="L400">
        <v>263</v>
      </c>
    </row>
    <row r="401" spans="4:12" x14ac:dyDescent="0.35">
      <c r="D401" t="s">
        <v>20</v>
      </c>
      <c r="E401">
        <v>297</v>
      </c>
      <c r="K401" t="s">
        <v>14</v>
      </c>
      <c r="L401">
        <v>1691</v>
      </c>
    </row>
    <row r="402" spans="4:12" x14ac:dyDescent="0.35">
      <c r="D402" t="s">
        <v>20</v>
      </c>
      <c r="E402">
        <v>123</v>
      </c>
      <c r="K402" t="s">
        <v>14</v>
      </c>
      <c r="L402">
        <v>181</v>
      </c>
    </row>
    <row r="403" spans="4:12" x14ac:dyDescent="0.35">
      <c r="D403" t="s">
        <v>20</v>
      </c>
      <c r="E403">
        <v>3036</v>
      </c>
      <c r="K403" t="s">
        <v>14</v>
      </c>
      <c r="L403">
        <v>13</v>
      </c>
    </row>
    <row r="404" spans="4:12" x14ac:dyDescent="0.35">
      <c r="D404" t="s">
        <v>20</v>
      </c>
      <c r="E404">
        <v>144</v>
      </c>
      <c r="K404" t="s">
        <v>14</v>
      </c>
      <c r="L404">
        <v>1</v>
      </c>
    </row>
    <row r="405" spans="4:12" x14ac:dyDescent="0.35">
      <c r="D405" t="s">
        <v>20</v>
      </c>
      <c r="E405">
        <v>121</v>
      </c>
      <c r="K405" t="s">
        <v>14</v>
      </c>
      <c r="L405">
        <v>21</v>
      </c>
    </row>
    <row r="406" spans="4:12" x14ac:dyDescent="0.35">
      <c r="D406" t="s">
        <v>20</v>
      </c>
      <c r="E406">
        <v>181</v>
      </c>
      <c r="K406" t="s">
        <v>14</v>
      </c>
      <c r="L406">
        <v>830</v>
      </c>
    </row>
    <row r="407" spans="4:12" x14ac:dyDescent="0.35">
      <c r="D407" t="s">
        <v>20</v>
      </c>
      <c r="E407">
        <v>122</v>
      </c>
      <c r="K407" t="s">
        <v>14</v>
      </c>
      <c r="L407">
        <v>130</v>
      </c>
    </row>
    <row r="408" spans="4:12" x14ac:dyDescent="0.35">
      <c r="D408" t="s">
        <v>20</v>
      </c>
      <c r="E408">
        <v>1071</v>
      </c>
      <c r="K408" t="s">
        <v>14</v>
      </c>
      <c r="L408">
        <v>55</v>
      </c>
    </row>
    <row r="409" spans="4:12" x14ac:dyDescent="0.35">
      <c r="D409" t="s">
        <v>20</v>
      </c>
      <c r="E409">
        <v>980</v>
      </c>
      <c r="K409" t="s">
        <v>14</v>
      </c>
      <c r="L409">
        <v>114</v>
      </c>
    </row>
    <row r="410" spans="4:12" x14ac:dyDescent="0.35">
      <c r="D410" t="s">
        <v>20</v>
      </c>
      <c r="E410">
        <v>536</v>
      </c>
      <c r="K410" t="s">
        <v>14</v>
      </c>
      <c r="L410">
        <v>594</v>
      </c>
    </row>
    <row r="411" spans="4:12" x14ac:dyDescent="0.35">
      <c r="D411" t="s">
        <v>20</v>
      </c>
      <c r="E411">
        <v>1991</v>
      </c>
      <c r="K411" t="s">
        <v>14</v>
      </c>
      <c r="L411">
        <v>24</v>
      </c>
    </row>
    <row r="412" spans="4:12" x14ac:dyDescent="0.35">
      <c r="D412" t="s">
        <v>20</v>
      </c>
      <c r="E412">
        <v>180</v>
      </c>
      <c r="K412" t="s">
        <v>14</v>
      </c>
      <c r="L412">
        <v>252</v>
      </c>
    </row>
    <row r="413" spans="4:12" x14ac:dyDescent="0.35">
      <c r="D413" t="s">
        <v>20</v>
      </c>
      <c r="E413">
        <v>130</v>
      </c>
      <c r="K413" t="s">
        <v>14</v>
      </c>
      <c r="L413">
        <v>67</v>
      </c>
    </row>
    <row r="414" spans="4:12" x14ac:dyDescent="0.35">
      <c r="D414" t="s">
        <v>20</v>
      </c>
      <c r="E414">
        <v>122</v>
      </c>
      <c r="K414" t="s">
        <v>14</v>
      </c>
      <c r="L414">
        <v>742</v>
      </c>
    </row>
    <row r="415" spans="4:12" x14ac:dyDescent="0.35">
      <c r="D415" t="s">
        <v>20</v>
      </c>
      <c r="E415">
        <v>140</v>
      </c>
      <c r="K415" t="s">
        <v>14</v>
      </c>
      <c r="L415">
        <v>75</v>
      </c>
    </row>
    <row r="416" spans="4:12" x14ac:dyDescent="0.35">
      <c r="D416" t="s">
        <v>20</v>
      </c>
      <c r="E416">
        <v>3388</v>
      </c>
      <c r="K416" t="s">
        <v>14</v>
      </c>
      <c r="L416">
        <v>4405</v>
      </c>
    </row>
    <row r="417" spans="4:12" x14ac:dyDescent="0.35">
      <c r="D417" t="s">
        <v>20</v>
      </c>
      <c r="E417">
        <v>280</v>
      </c>
      <c r="K417" t="s">
        <v>14</v>
      </c>
      <c r="L417">
        <v>92</v>
      </c>
    </row>
    <row r="418" spans="4:12" x14ac:dyDescent="0.35">
      <c r="D418" t="s">
        <v>20</v>
      </c>
      <c r="E418">
        <v>366</v>
      </c>
      <c r="K418" t="s">
        <v>14</v>
      </c>
      <c r="L418">
        <v>64</v>
      </c>
    </row>
    <row r="419" spans="4:12" x14ac:dyDescent="0.35">
      <c r="D419" t="s">
        <v>20</v>
      </c>
      <c r="E419">
        <v>270</v>
      </c>
      <c r="K419" t="s">
        <v>14</v>
      </c>
      <c r="L419">
        <v>64</v>
      </c>
    </row>
    <row r="420" spans="4:12" x14ac:dyDescent="0.35">
      <c r="D420" t="s">
        <v>20</v>
      </c>
      <c r="E420">
        <v>137</v>
      </c>
      <c r="K420" t="s">
        <v>14</v>
      </c>
      <c r="L420">
        <v>842</v>
      </c>
    </row>
    <row r="421" spans="4:12" x14ac:dyDescent="0.35">
      <c r="D421" t="s">
        <v>20</v>
      </c>
      <c r="E421">
        <v>3205</v>
      </c>
      <c r="K421" t="s">
        <v>14</v>
      </c>
      <c r="L421">
        <v>112</v>
      </c>
    </row>
    <row r="422" spans="4:12" x14ac:dyDescent="0.35">
      <c r="D422" t="s">
        <v>20</v>
      </c>
      <c r="E422">
        <v>288</v>
      </c>
      <c r="K422" t="s">
        <v>14</v>
      </c>
      <c r="L422">
        <v>374</v>
      </c>
    </row>
    <row r="423" spans="4:12" x14ac:dyDescent="0.35">
      <c r="D423" t="s">
        <v>20</v>
      </c>
      <c r="E423">
        <v>148</v>
      </c>
      <c r="K423" t="s">
        <v>47</v>
      </c>
      <c r="L423">
        <v>708</v>
      </c>
    </row>
    <row r="424" spans="4:12" x14ac:dyDescent="0.35">
      <c r="D424" t="s">
        <v>20</v>
      </c>
      <c r="E424">
        <v>114</v>
      </c>
      <c r="K424" t="s">
        <v>47</v>
      </c>
      <c r="L424">
        <v>808</v>
      </c>
    </row>
    <row r="425" spans="4:12" x14ac:dyDescent="0.35">
      <c r="D425" t="s">
        <v>20</v>
      </c>
      <c r="E425">
        <v>1518</v>
      </c>
      <c r="K425" t="s">
        <v>47</v>
      </c>
      <c r="L425">
        <v>61</v>
      </c>
    </row>
    <row r="426" spans="4:12" x14ac:dyDescent="0.35">
      <c r="D426" t="s">
        <v>20</v>
      </c>
      <c r="E426">
        <v>166</v>
      </c>
      <c r="K426" t="s">
        <v>47</v>
      </c>
      <c r="L426">
        <v>211</v>
      </c>
    </row>
    <row r="427" spans="4:12" x14ac:dyDescent="0.35">
      <c r="D427" t="s">
        <v>20</v>
      </c>
      <c r="E427">
        <v>100</v>
      </c>
      <c r="K427" t="s">
        <v>47</v>
      </c>
      <c r="L427">
        <v>86</v>
      </c>
    </row>
    <row r="428" spans="4:12" x14ac:dyDescent="0.35">
      <c r="D428" t="s">
        <v>20</v>
      </c>
      <c r="E428">
        <v>235</v>
      </c>
      <c r="K428" t="s">
        <v>47</v>
      </c>
      <c r="L428">
        <v>1111</v>
      </c>
    </row>
    <row r="429" spans="4:12" x14ac:dyDescent="0.35">
      <c r="D429" t="s">
        <v>20</v>
      </c>
      <c r="E429">
        <v>148</v>
      </c>
      <c r="K429" t="s">
        <v>47</v>
      </c>
      <c r="L429">
        <v>1089</v>
      </c>
    </row>
    <row r="430" spans="4:12" x14ac:dyDescent="0.35">
      <c r="D430" t="s">
        <v>20</v>
      </c>
      <c r="E430">
        <v>198</v>
      </c>
      <c r="K430" t="s">
        <v>47</v>
      </c>
      <c r="L430">
        <v>3640</v>
      </c>
    </row>
    <row r="431" spans="4:12" x14ac:dyDescent="0.35">
      <c r="D431" t="s">
        <v>20</v>
      </c>
      <c r="E431">
        <v>150</v>
      </c>
      <c r="K431" t="s">
        <v>47</v>
      </c>
      <c r="L431">
        <v>278</v>
      </c>
    </row>
    <row r="432" spans="4:12" x14ac:dyDescent="0.35">
      <c r="D432" t="s">
        <v>20</v>
      </c>
      <c r="E432">
        <v>216</v>
      </c>
      <c r="K432" t="s">
        <v>47</v>
      </c>
      <c r="L432">
        <v>45</v>
      </c>
    </row>
    <row r="433" spans="4:12" x14ac:dyDescent="0.35">
      <c r="D433" t="s">
        <v>20</v>
      </c>
      <c r="E433">
        <v>5139</v>
      </c>
      <c r="K433" t="s">
        <v>47</v>
      </c>
      <c r="L433">
        <v>31</v>
      </c>
    </row>
    <row r="434" spans="4:12" x14ac:dyDescent="0.35">
      <c r="D434" t="s">
        <v>20</v>
      </c>
      <c r="E434">
        <v>2353</v>
      </c>
      <c r="K434" t="s">
        <v>47</v>
      </c>
      <c r="L434">
        <v>14</v>
      </c>
    </row>
    <row r="435" spans="4:12" x14ac:dyDescent="0.35">
      <c r="D435" t="s">
        <v>20</v>
      </c>
      <c r="E435">
        <v>78</v>
      </c>
      <c r="K435" t="s">
        <v>47</v>
      </c>
      <c r="L435">
        <v>27</v>
      </c>
    </row>
    <row r="436" spans="4:12" x14ac:dyDescent="0.35">
      <c r="D436" t="s">
        <v>20</v>
      </c>
      <c r="E436">
        <v>174</v>
      </c>
      <c r="K436" t="s">
        <v>47</v>
      </c>
      <c r="L436">
        <v>66</v>
      </c>
    </row>
    <row r="437" spans="4:12" x14ac:dyDescent="0.35">
      <c r="D437" t="s">
        <v>20</v>
      </c>
      <c r="E437">
        <v>164</v>
      </c>
      <c r="K437" t="s">
        <v>20</v>
      </c>
      <c r="L437">
        <v>158</v>
      </c>
    </row>
    <row r="438" spans="4:12" x14ac:dyDescent="0.35">
      <c r="D438" t="s">
        <v>20</v>
      </c>
      <c r="E438">
        <v>161</v>
      </c>
      <c r="K438" t="s">
        <v>20</v>
      </c>
      <c r="L438">
        <v>1425</v>
      </c>
    </row>
    <row r="439" spans="4:12" x14ac:dyDescent="0.35">
      <c r="D439" t="s">
        <v>20</v>
      </c>
      <c r="E439">
        <v>138</v>
      </c>
      <c r="K439" t="s">
        <v>20</v>
      </c>
      <c r="L439">
        <v>174</v>
      </c>
    </row>
    <row r="440" spans="4:12" x14ac:dyDescent="0.35">
      <c r="D440" t="s">
        <v>20</v>
      </c>
      <c r="E440">
        <v>3308</v>
      </c>
      <c r="K440" t="s">
        <v>20</v>
      </c>
      <c r="L440">
        <v>227</v>
      </c>
    </row>
    <row r="441" spans="4:12" x14ac:dyDescent="0.35">
      <c r="D441" t="s">
        <v>20</v>
      </c>
      <c r="E441">
        <v>127</v>
      </c>
      <c r="K441" t="s">
        <v>20</v>
      </c>
      <c r="L441">
        <v>220</v>
      </c>
    </row>
    <row r="442" spans="4:12" x14ac:dyDescent="0.35">
      <c r="D442" t="s">
        <v>20</v>
      </c>
      <c r="E442">
        <v>207</v>
      </c>
      <c r="K442" t="s">
        <v>20</v>
      </c>
      <c r="L442">
        <v>98</v>
      </c>
    </row>
    <row r="443" spans="4:12" x14ac:dyDescent="0.35">
      <c r="D443" t="s">
        <v>20</v>
      </c>
      <c r="E443">
        <v>181</v>
      </c>
      <c r="K443" t="s">
        <v>20</v>
      </c>
      <c r="L443">
        <v>100</v>
      </c>
    </row>
    <row r="444" spans="4:12" x14ac:dyDescent="0.35">
      <c r="D444" t="s">
        <v>20</v>
      </c>
      <c r="E444">
        <v>110</v>
      </c>
      <c r="K444" t="s">
        <v>20</v>
      </c>
      <c r="L444">
        <v>1249</v>
      </c>
    </row>
    <row r="445" spans="4:12" x14ac:dyDescent="0.35">
      <c r="D445" t="s">
        <v>20</v>
      </c>
      <c r="E445">
        <v>185</v>
      </c>
      <c r="K445" t="s">
        <v>20</v>
      </c>
      <c r="L445">
        <v>1396</v>
      </c>
    </row>
    <row r="446" spans="4:12" x14ac:dyDescent="0.35">
      <c r="D446" t="s">
        <v>20</v>
      </c>
      <c r="E446">
        <v>121</v>
      </c>
      <c r="K446" t="s">
        <v>20</v>
      </c>
      <c r="L446">
        <v>890</v>
      </c>
    </row>
    <row r="447" spans="4:12" x14ac:dyDescent="0.35">
      <c r="D447" t="s">
        <v>20</v>
      </c>
      <c r="E447">
        <v>106</v>
      </c>
      <c r="K447" t="s">
        <v>20</v>
      </c>
      <c r="L447">
        <v>142</v>
      </c>
    </row>
    <row r="448" spans="4:12" x14ac:dyDescent="0.35">
      <c r="D448" t="s">
        <v>20</v>
      </c>
      <c r="E448">
        <v>142</v>
      </c>
      <c r="K448" t="s">
        <v>20</v>
      </c>
      <c r="L448">
        <v>2673</v>
      </c>
    </row>
    <row r="449" spans="4:12" x14ac:dyDescent="0.35">
      <c r="D449" t="s">
        <v>20</v>
      </c>
      <c r="E449">
        <v>233</v>
      </c>
      <c r="K449" t="s">
        <v>20</v>
      </c>
      <c r="L449">
        <v>163</v>
      </c>
    </row>
    <row r="450" spans="4:12" x14ac:dyDescent="0.35">
      <c r="D450" t="s">
        <v>20</v>
      </c>
      <c r="E450">
        <v>218</v>
      </c>
      <c r="K450" t="s">
        <v>20</v>
      </c>
      <c r="L450">
        <v>2220</v>
      </c>
    </row>
    <row r="451" spans="4:12" x14ac:dyDescent="0.35">
      <c r="D451" t="s">
        <v>20</v>
      </c>
      <c r="E451">
        <v>76</v>
      </c>
      <c r="K451" t="s">
        <v>20</v>
      </c>
      <c r="L451">
        <v>1606</v>
      </c>
    </row>
    <row r="452" spans="4:12" x14ac:dyDescent="0.35">
      <c r="D452" t="s">
        <v>20</v>
      </c>
      <c r="E452">
        <v>43</v>
      </c>
      <c r="K452" t="s">
        <v>20</v>
      </c>
      <c r="L452">
        <v>129</v>
      </c>
    </row>
    <row r="453" spans="4:12" x14ac:dyDescent="0.35">
      <c r="D453" t="s">
        <v>20</v>
      </c>
      <c r="E453">
        <v>221</v>
      </c>
      <c r="K453" t="s">
        <v>20</v>
      </c>
      <c r="L453">
        <v>226</v>
      </c>
    </row>
    <row r="454" spans="4:12" x14ac:dyDescent="0.35">
      <c r="D454" t="s">
        <v>20</v>
      </c>
      <c r="E454">
        <v>2805</v>
      </c>
      <c r="K454" t="s">
        <v>20</v>
      </c>
      <c r="L454">
        <v>5419</v>
      </c>
    </row>
    <row r="455" spans="4:12" x14ac:dyDescent="0.35">
      <c r="D455" t="s">
        <v>20</v>
      </c>
      <c r="E455">
        <v>68</v>
      </c>
      <c r="K455" t="s">
        <v>20</v>
      </c>
      <c r="L455">
        <v>165</v>
      </c>
    </row>
    <row r="456" spans="4:12" x14ac:dyDescent="0.35">
      <c r="D456" t="s">
        <v>20</v>
      </c>
      <c r="E456">
        <v>183</v>
      </c>
      <c r="K456" t="s">
        <v>20</v>
      </c>
      <c r="L456">
        <v>1965</v>
      </c>
    </row>
    <row r="457" spans="4:12" x14ac:dyDescent="0.35">
      <c r="D457" t="s">
        <v>20</v>
      </c>
      <c r="E457">
        <v>133</v>
      </c>
      <c r="K457" t="s">
        <v>20</v>
      </c>
      <c r="L457">
        <v>16</v>
      </c>
    </row>
    <row r="458" spans="4:12" x14ac:dyDescent="0.35">
      <c r="D458" t="s">
        <v>20</v>
      </c>
      <c r="E458">
        <v>2489</v>
      </c>
      <c r="K458" t="s">
        <v>20</v>
      </c>
      <c r="L458">
        <v>107</v>
      </c>
    </row>
    <row r="459" spans="4:12" x14ac:dyDescent="0.35">
      <c r="D459" t="s">
        <v>20</v>
      </c>
      <c r="E459">
        <v>69</v>
      </c>
      <c r="K459" t="s">
        <v>20</v>
      </c>
      <c r="L459">
        <v>134</v>
      </c>
    </row>
    <row r="460" spans="4:12" x14ac:dyDescent="0.35">
      <c r="D460" t="s">
        <v>20</v>
      </c>
      <c r="E460">
        <v>279</v>
      </c>
      <c r="K460" t="s">
        <v>20</v>
      </c>
      <c r="L460">
        <v>198</v>
      </c>
    </row>
    <row r="461" spans="4:12" x14ac:dyDescent="0.35">
      <c r="D461" t="s">
        <v>20</v>
      </c>
      <c r="E461">
        <v>210</v>
      </c>
      <c r="K461" t="s">
        <v>20</v>
      </c>
      <c r="L461">
        <v>111</v>
      </c>
    </row>
    <row r="462" spans="4:12" x14ac:dyDescent="0.35">
      <c r="D462" t="s">
        <v>20</v>
      </c>
      <c r="E462">
        <v>2100</v>
      </c>
      <c r="K462" t="s">
        <v>20</v>
      </c>
      <c r="L462">
        <v>222</v>
      </c>
    </row>
    <row r="463" spans="4:12" x14ac:dyDescent="0.35">
      <c r="D463" t="s">
        <v>20</v>
      </c>
      <c r="E463">
        <v>252</v>
      </c>
      <c r="K463" t="s">
        <v>20</v>
      </c>
      <c r="L463">
        <v>6212</v>
      </c>
    </row>
    <row r="464" spans="4:12" x14ac:dyDescent="0.35">
      <c r="D464" t="s">
        <v>20</v>
      </c>
      <c r="E464">
        <v>1280</v>
      </c>
      <c r="K464" t="s">
        <v>20</v>
      </c>
      <c r="L464">
        <v>98</v>
      </c>
    </row>
    <row r="465" spans="4:12" x14ac:dyDescent="0.35">
      <c r="D465" t="s">
        <v>20</v>
      </c>
      <c r="E465">
        <v>157</v>
      </c>
      <c r="K465" t="s">
        <v>20</v>
      </c>
      <c r="L465">
        <v>92</v>
      </c>
    </row>
    <row r="466" spans="4:12" x14ac:dyDescent="0.35">
      <c r="D466" t="s">
        <v>20</v>
      </c>
      <c r="E466">
        <v>194</v>
      </c>
      <c r="K466" t="s">
        <v>20</v>
      </c>
      <c r="L466">
        <v>149</v>
      </c>
    </row>
    <row r="467" spans="4:12" x14ac:dyDescent="0.35">
      <c r="D467" t="s">
        <v>20</v>
      </c>
      <c r="E467">
        <v>82</v>
      </c>
      <c r="K467" t="s">
        <v>20</v>
      </c>
      <c r="L467">
        <v>2431</v>
      </c>
    </row>
    <row r="468" spans="4:12" x14ac:dyDescent="0.35">
      <c r="D468" t="s">
        <v>20</v>
      </c>
      <c r="E468">
        <v>4233</v>
      </c>
      <c r="K468" t="s">
        <v>20</v>
      </c>
      <c r="L468">
        <v>303</v>
      </c>
    </row>
    <row r="469" spans="4:12" x14ac:dyDescent="0.35">
      <c r="D469" t="s">
        <v>20</v>
      </c>
      <c r="E469">
        <v>1297</v>
      </c>
      <c r="K469" t="s">
        <v>20</v>
      </c>
      <c r="L469">
        <v>209</v>
      </c>
    </row>
    <row r="470" spans="4:12" x14ac:dyDescent="0.35">
      <c r="D470" t="s">
        <v>20</v>
      </c>
      <c r="E470">
        <v>165</v>
      </c>
      <c r="K470" t="s">
        <v>20</v>
      </c>
      <c r="L470">
        <v>131</v>
      </c>
    </row>
    <row r="471" spans="4:12" x14ac:dyDescent="0.35">
      <c r="D471" t="s">
        <v>20</v>
      </c>
      <c r="E471">
        <v>119</v>
      </c>
      <c r="K471" t="s">
        <v>20</v>
      </c>
      <c r="L471">
        <v>164</v>
      </c>
    </row>
    <row r="472" spans="4:12" x14ac:dyDescent="0.35">
      <c r="D472" t="s">
        <v>20</v>
      </c>
      <c r="E472">
        <v>1797</v>
      </c>
      <c r="K472" t="s">
        <v>20</v>
      </c>
      <c r="L472">
        <v>201</v>
      </c>
    </row>
    <row r="473" spans="4:12" x14ac:dyDescent="0.35">
      <c r="D473" t="s">
        <v>20</v>
      </c>
      <c r="E473">
        <v>261</v>
      </c>
      <c r="K473" t="s">
        <v>20</v>
      </c>
      <c r="L473">
        <v>211</v>
      </c>
    </row>
    <row r="474" spans="4:12" x14ac:dyDescent="0.35">
      <c r="D474" t="s">
        <v>20</v>
      </c>
      <c r="E474">
        <v>157</v>
      </c>
      <c r="K474" t="s">
        <v>20</v>
      </c>
      <c r="L474">
        <v>128</v>
      </c>
    </row>
    <row r="475" spans="4:12" x14ac:dyDescent="0.35">
      <c r="D475" t="s">
        <v>20</v>
      </c>
      <c r="E475">
        <v>3533</v>
      </c>
      <c r="K475" t="s">
        <v>20</v>
      </c>
      <c r="L475">
        <v>1600</v>
      </c>
    </row>
    <row r="476" spans="4:12" x14ac:dyDescent="0.35">
      <c r="D476" t="s">
        <v>20</v>
      </c>
      <c r="E476">
        <v>155</v>
      </c>
      <c r="K476" t="s">
        <v>20</v>
      </c>
      <c r="L476">
        <v>249</v>
      </c>
    </row>
    <row r="477" spans="4:12" x14ac:dyDescent="0.35">
      <c r="D477" t="s">
        <v>20</v>
      </c>
      <c r="E477">
        <v>132</v>
      </c>
      <c r="K477" t="s">
        <v>20</v>
      </c>
      <c r="L477">
        <v>236</v>
      </c>
    </row>
    <row r="478" spans="4:12" x14ac:dyDescent="0.35">
      <c r="D478" t="s">
        <v>20</v>
      </c>
      <c r="E478">
        <v>1354</v>
      </c>
      <c r="K478" t="s">
        <v>20</v>
      </c>
      <c r="L478">
        <v>4065</v>
      </c>
    </row>
    <row r="479" spans="4:12" x14ac:dyDescent="0.35">
      <c r="D479" t="s">
        <v>20</v>
      </c>
      <c r="E479">
        <v>48</v>
      </c>
      <c r="K479" t="s">
        <v>20</v>
      </c>
      <c r="L479">
        <v>246</v>
      </c>
    </row>
    <row r="480" spans="4:12" x14ac:dyDescent="0.35">
      <c r="D480" t="s">
        <v>20</v>
      </c>
      <c r="E480">
        <v>110</v>
      </c>
      <c r="K480" t="s">
        <v>20</v>
      </c>
      <c r="L480">
        <v>2475</v>
      </c>
    </row>
    <row r="481" spans="4:12" x14ac:dyDescent="0.35">
      <c r="D481" t="s">
        <v>20</v>
      </c>
      <c r="E481">
        <v>172</v>
      </c>
      <c r="K481" t="s">
        <v>20</v>
      </c>
      <c r="L481">
        <v>76</v>
      </c>
    </row>
    <row r="482" spans="4:12" x14ac:dyDescent="0.35">
      <c r="D482" t="s">
        <v>20</v>
      </c>
      <c r="E482">
        <v>307</v>
      </c>
      <c r="K482" t="s">
        <v>20</v>
      </c>
      <c r="L482">
        <v>54</v>
      </c>
    </row>
    <row r="483" spans="4:12" x14ac:dyDescent="0.35">
      <c r="D483" t="s">
        <v>20</v>
      </c>
      <c r="E483">
        <v>160</v>
      </c>
      <c r="K483" t="s">
        <v>20</v>
      </c>
      <c r="L483">
        <v>88</v>
      </c>
    </row>
    <row r="484" spans="4:12" x14ac:dyDescent="0.35">
      <c r="D484" t="s">
        <v>20</v>
      </c>
      <c r="E484">
        <v>1467</v>
      </c>
      <c r="K484" t="s">
        <v>20</v>
      </c>
      <c r="L484">
        <v>85</v>
      </c>
    </row>
    <row r="485" spans="4:12" x14ac:dyDescent="0.35">
      <c r="D485" t="s">
        <v>20</v>
      </c>
      <c r="E485">
        <v>2662</v>
      </c>
      <c r="K485" t="s">
        <v>20</v>
      </c>
      <c r="L485">
        <v>170</v>
      </c>
    </row>
    <row r="486" spans="4:12" x14ac:dyDescent="0.35">
      <c r="D486" t="s">
        <v>20</v>
      </c>
      <c r="E486">
        <v>452</v>
      </c>
      <c r="K486" t="s">
        <v>20</v>
      </c>
      <c r="L486">
        <v>330</v>
      </c>
    </row>
    <row r="487" spans="4:12" x14ac:dyDescent="0.35">
      <c r="D487" t="s">
        <v>20</v>
      </c>
      <c r="E487">
        <v>158</v>
      </c>
      <c r="K487" t="s">
        <v>20</v>
      </c>
      <c r="L487">
        <v>127</v>
      </c>
    </row>
    <row r="488" spans="4:12" x14ac:dyDescent="0.35">
      <c r="D488" t="s">
        <v>20</v>
      </c>
      <c r="E488">
        <v>225</v>
      </c>
      <c r="K488" t="s">
        <v>20</v>
      </c>
      <c r="L488">
        <v>411</v>
      </c>
    </row>
    <row r="489" spans="4:12" x14ac:dyDescent="0.35">
      <c r="D489" t="s">
        <v>20</v>
      </c>
      <c r="E489">
        <v>65</v>
      </c>
      <c r="K489" t="s">
        <v>20</v>
      </c>
      <c r="L489">
        <v>180</v>
      </c>
    </row>
    <row r="490" spans="4:12" x14ac:dyDescent="0.35">
      <c r="D490" t="s">
        <v>20</v>
      </c>
      <c r="E490">
        <v>163</v>
      </c>
      <c r="K490" t="s">
        <v>20</v>
      </c>
      <c r="L490">
        <v>374</v>
      </c>
    </row>
    <row r="491" spans="4:12" x14ac:dyDescent="0.35">
      <c r="D491" t="s">
        <v>20</v>
      </c>
      <c r="E491">
        <v>85</v>
      </c>
      <c r="K491" t="s">
        <v>20</v>
      </c>
      <c r="L491">
        <v>71</v>
      </c>
    </row>
    <row r="492" spans="4:12" x14ac:dyDescent="0.35">
      <c r="D492" t="s">
        <v>20</v>
      </c>
      <c r="E492">
        <v>217</v>
      </c>
      <c r="K492" t="s">
        <v>20</v>
      </c>
      <c r="L492">
        <v>203</v>
      </c>
    </row>
    <row r="493" spans="4:12" x14ac:dyDescent="0.35">
      <c r="D493" t="s">
        <v>20</v>
      </c>
      <c r="E493">
        <v>150</v>
      </c>
      <c r="K493" t="s">
        <v>20</v>
      </c>
      <c r="L493">
        <v>113</v>
      </c>
    </row>
    <row r="494" spans="4:12" x14ac:dyDescent="0.35">
      <c r="D494" t="s">
        <v>20</v>
      </c>
      <c r="E494">
        <v>3272</v>
      </c>
      <c r="K494" t="s">
        <v>20</v>
      </c>
      <c r="L494">
        <v>96</v>
      </c>
    </row>
    <row r="495" spans="4:12" x14ac:dyDescent="0.35">
      <c r="D495" t="s">
        <v>20</v>
      </c>
      <c r="E495">
        <v>300</v>
      </c>
      <c r="K495" t="s">
        <v>20</v>
      </c>
      <c r="L495">
        <v>498</v>
      </c>
    </row>
    <row r="496" spans="4:12" x14ac:dyDescent="0.35">
      <c r="D496" t="s">
        <v>20</v>
      </c>
      <c r="E496">
        <v>126</v>
      </c>
      <c r="K496" t="s">
        <v>20</v>
      </c>
      <c r="L496">
        <v>180</v>
      </c>
    </row>
    <row r="497" spans="4:12" x14ac:dyDescent="0.35">
      <c r="D497" t="s">
        <v>20</v>
      </c>
      <c r="E497">
        <v>2320</v>
      </c>
      <c r="K497" t="s">
        <v>20</v>
      </c>
      <c r="L497">
        <v>27</v>
      </c>
    </row>
    <row r="498" spans="4:12" x14ac:dyDescent="0.35">
      <c r="D498" t="s">
        <v>20</v>
      </c>
      <c r="E498">
        <v>81</v>
      </c>
      <c r="K498" t="s">
        <v>20</v>
      </c>
      <c r="L498">
        <v>2331</v>
      </c>
    </row>
    <row r="499" spans="4:12" x14ac:dyDescent="0.35">
      <c r="D499" t="s">
        <v>20</v>
      </c>
      <c r="E499">
        <v>1887</v>
      </c>
      <c r="K499" t="s">
        <v>20</v>
      </c>
      <c r="L499">
        <v>113</v>
      </c>
    </row>
    <row r="500" spans="4:12" x14ac:dyDescent="0.35">
      <c r="D500" t="s">
        <v>20</v>
      </c>
      <c r="E500">
        <v>4358</v>
      </c>
      <c r="K500" t="s">
        <v>20</v>
      </c>
      <c r="L500">
        <v>164</v>
      </c>
    </row>
    <row r="501" spans="4:12" x14ac:dyDescent="0.35">
      <c r="D501" t="s">
        <v>20</v>
      </c>
      <c r="E501">
        <v>53</v>
      </c>
      <c r="K501" t="s">
        <v>20</v>
      </c>
      <c r="L501">
        <v>164</v>
      </c>
    </row>
    <row r="502" spans="4:12" x14ac:dyDescent="0.35">
      <c r="D502" t="s">
        <v>20</v>
      </c>
      <c r="E502">
        <v>2414</v>
      </c>
      <c r="K502" t="s">
        <v>20</v>
      </c>
      <c r="L502">
        <v>336</v>
      </c>
    </row>
    <row r="503" spans="4:12" x14ac:dyDescent="0.35">
      <c r="D503" t="s">
        <v>20</v>
      </c>
      <c r="E503">
        <v>80</v>
      </c>
      <c r="K503" t="s">
        <v>20</v>
      </c>
      <c r="L503">
        <v>1917</v>
      </c>
    </row>
    <row r="504" spans="4:12" x14ac:dyDescent="0.35">
      <c r="D504" t="s">
        <v>20</v>
      </c>
      <c r="E504">
        <v>193</v>
      </c>
      <c r="K504" t="s">
        <v>20</v>
      </c>
      <c r="L504">
        <v>95</v>
      </c>
    </row>
    <row r="505" spans="4:12" x14ac:dyDescent="0.35">
      <c r="D505" t="s">
        <v>20</v>
      </c>
      <c r="E505">
        <v>52</v>
      </c>
      <c r="K505" t="s">
        <v>20</v>
      </c>
      <c r="L505">
        <v>147</v>
      </c>
    </row>
    <row r="506" spans="4:12" x14ac:dyDescent="0.35">
      <c r="D506" t="s">
        <v>20</v>
      </c>
      <c r="E506">
        <v>290</v>
      </c>
      <c r="K506" t="s">
        <v>20</v>
      </c>
      <c r="L506">
        <v>86</v>
      </c>
    </row>
    <row r="507" spans="4:12" x14ac:dyDescent="0.35">
      <c r="D507" t="s">
        <v>20</v>
      </c>
      <c r="E507">
        <v>122</v>
      </c>
      <c r="K507" t="s">
        <v>20</v>
      </c>
      <c r="L507">
        <v>83</v>
      </c>
    </row>
    <row r="508" spans="4:12" x14ac:dyDescent="0.35">
      <c r="D508" t="s">
        <v>20</v>
      </c>
      <c r="E508">
        <v>1470</v>
      </c>
      <c r="K508" t="s">
        <v>20</v>
      </c>
      <c r="L508">
        <v>676</v>
      </c>
    </row>
    <row r="509" spans="4:12" x14ac:dyDescent="0.35">
      <c r="D509" t="s">
        <v>20</v>
      </c>
      <c r="E509">
        <v>165</v>
      </c>
      <c r="K509" t="s">
        <v>20</v>
      </c>
      <c r="L509">
        <v>361</v>
      </c>
    </row>
    <row r="510" spans="4:12" x14ac:dyDescent="0.35">
      <c r="D510" t="s">
        <v>20</v>
      </c>
      <c r="E510">
        <v>182</v>
      </c>
      <c r="K510" t="s">
        <v>20</v>
      </c>
      <c r="L510">
        <v>131</v>
      </c>
    </row>
    <row r="511" spans="4:12" x14ac:dyDescent="0.35">
      <c r="D511" t="s">
        <v>20</v>
      </c>
      <c r="E511">
        <v>199</v>
      </c>
      <c r="K511" t="s">
        <v>20</v>
      </c>
      <c r="L511">
        <v>126</v>
      </c>
    </row>
    <row r="512" spans="4:12" x14ac:dyDescent="0.35">
      <c r="D512" t="s">
        <v>20</v>
      </c>
      <c r="E512">
        <v>56</v>
      </c>
      <c r="K512" t="s">
        <v>20</v>
      </c>
      <c r="L512">
        <v>275</v>
      </c>
    </row>
    <row r="513" spans="4:12" x14ac:dyDescent="0.35">
      <c r="D513" t="s">
        <v>20</v>
      </c>
      <c r="E513">
        <v>1460</v>
      </c>
      <c r="K513" t="s">
        <v>20</v>
      </c>
      <c r="L513">
        <v>67</v>
      </c>
    </row>
    <row r="514" spans="4:12" x14ac:dyDescent="0.35">
      <c r="D514" t="s">
        <v>20</v>
      </c>
      <c r="E514">
        <v>123</v>
      </c>
      <c r="K514" t="s">
        <v>20</v>
      </c>
      <c r="L514">
        <v>154</v>
      </c>
    </row>
    <row r="515" spans="4:12" x14ac:dyDescent="0.35">
      <c r="D515" t="s">
        <v>20</v>
      </c>
      <c r="E515">
        <v>159</v>
      </c>
      <c r="K515" t="s">
        <v>20</v>
      </c>
      <c r="L515">
        <v>1782</v>
      </c>
    </row>
    <row r="516" spans="4:12" x14ac:dyDescent="0.35">
      <c r="D516" t="s">
        <v>20</v>
      </c>
      <c r="E516">
        <v>110</v>
      </c>
      <c r="K516" t="s">
        <v>20</v>
      </c>
      <c r="L516">
        <v>903</v>
      </c>
    </row>
    <row r="517" spans="4:12" x14ac:dyDescent="0.35">
      <c r="D517" t="s">
        <v>20</v>
      </c>
      <c r="E517">
        <v>236</v>
      </c>
      <c r="K517" t="s">
        <v>20</v>
      </c>
      <c r="L517">
        <v>94</v>
      </c>
    </row>
    <row r="518" spans="4:12" x14ac:dyDescent="0.35">
      <c r="D518" t="s">
        <v>20</v>
      </c>
      <c r="E518">
        <v>191</v>
      </c>
      <c r="K518" t="s">
        <v>20</v>
      </c>
      <c r="L518">
        <v>180</v>
      </c>
    </row>
    <row r="519" spans="4:12" x14ac:dyDescent="0.35">
      <c r="D519" t="s">
        <v>20</v>
      </c>
      <c r="E519">
        <v>3934</v>
      </c>
      <c r="K519" t="s">
        <v>20</v>
      </c>
      <c r="L519">
        <v>533</v>
      </c>
    </row>
    <row r="520" spans="4:12" x14ac:dyDescent="0.35">
      <c r="D520" t="s">
        <v>20</v>
      </c>
      <c r="E520">
        <v>80</v>
      </c>
      <c r="K520" t="s">
        <v>20</v>
      </c>
      <c r="L520">
        <v>2443</v>
      </c>
    </row>
    <row r="521" spans="4:12" x14ac:dyDescent="0.35">
      <c r="D521" t="s">
        <v>20</v>
      </c>
      <c r="E521">
        <v>462</v>
      </c>
      <c r="K521" t="s">
        <v>20</v>
      </c>
      <c r="L521">
        <v>89</v>
      </c>
    </row>
    <row r="522" spans="4:12" x14ac:dyDescent="0.35">
      <c r="D522" t="s">
        <v>20</v>
      </c>
      <c r="E522">
        <v>179</v>
      </c>
      <c r="K522" t="s">
        <v>20</v>
      </c>
      <c r="L522">
        <v>159</v>
      </c>
    </row>
    <row r="523" spans="4:12" x14ac:dyDescent="0.35">
      <c r="D523" t="s">
        <v>20</v>
      </c>
      <c r="E523">
        <v>1866</v>
      </c>
      <c r="K523" t="s">
        <v>20</v>
      </c>
      <c r="L523">
        <v>50</v>
      </c>
    </row>
    <row r="524" spans="4:12" x14ac:dyDescent="0.35">
      <c r="D524" t="s">
        <v>20</v>
      </c>
      <c r="E524">
        <v>156</v>
      </c>
      <c r="K524" t="s">
        <v>20</v>
      </c>
      <c r="L524">
        <v>186</v>
      </c>
    </row>
    <row r="525" spans="4:12" x14ac:dyDescent="0.35">
      <c r="D525" t="s">
        <v>20</v>
      </c>
      <c r="E525">
        <v>255</v>
      </c>
      <c r="K525" t="s">
        <v>20</v>
      </c>
      <c r="L525">
        <v>1071</v>
      </c>
    </row>
    <row r="526" spans="4:12" x14ac:dyDescent="0.35">
      <c r="D526" t="s">
        <v>20</v>
      </c>
      <c r="E526">
        <v>2261</v>
      </c>
      <c r="K526" t="s">
        <v>20</v>
      </c>
      <c r="L526">
        <v>117</v>
      </c>
    </row>
    <row r="527" spans="4:12" x14ac:dyDescent="0.35">
      <c r="D527" t="s">
        <v>20</v>
      </c>
      <c r="E527">
        <v>40</v>
      </c>
      <c r="K527" t="s">
        <v>20</v>
      </c>
      <c r="L527">
        <v>70</v>
      </c>
    </row>
    <row r="528" spans="4:12" x14ac:dyDescent="0.35">
      <c r="D528" t="s">
        <v>20</v>
      </c>
      <c r="E528">
        <v>2289</v>
      </c>
      <c r="K528" t="s">
        <v>20</v>
      </c>
      <c r="L528">
        <v>135</v>
      </c>
    </row>
    <row r="529" spans="4:12" x14ac:dyDescent="0.35">
      <c r="D529" t="s">
        <v>20</v>
      </c>
      <c r="E529">
        <v>65</v>
      </c>
      <c r="K529" t="s">
        <v>20</v>
      </c>
      <c r="L529">
        <v>768</v>
      </c>
    </row>
    <row r="530" spans="4:12" x14ac:dyDescent="0.35">
      <c r="D530" t="s">
        <v>20</v>
      </c>
      <c r="E530">
        <v>3777</v>
      </c>
      <c r="K530" t="s">
        <v>20</v>
      </c>
      <c r="L530">
        <v>199</v>
      </c>
    </row>
    <row r="531" spans="4:12" x14ac:dyDescent="0.35">
      <c r="D531" t="s">
        <v>20</v>
      </c>
      <c r="E531">
        <v>184</v>
      </c>
      <c r="K531" t="s">
        <v>20</v>
      </c>
      <c r="L531">
        <v>107</v>
      </c>
    </row>
    <row r="532" spans="4:12" x14ac:dyDescent="0.35">
      <c r="D532" t="s">
        <v>20</v>
      </c>
      <c r="E532">
        <v>85</v>
      </c>
      <c r="K532" t="s">
        <v>20</v>
      </c>
      <c r="L532">
        <v>195</v>
      </c>
    </row>
    <row r="533" spans="4:12" x14ac:dyDescent="0.35">
      <c r="D533" t="s">
        <v>20</v>
      </c>
      <c r="E533">
        <v>144</v>
      </c>
      <c r="K533" t="s">
        <v>20</v>
      </c>
      <c r="L533">
        <v>3376</v>
      </c>
    </row>
    <row r="534" spans="4:12" x14ac:dyDescent="0.35">
      <c r="D534" t="s">
        <v>20</v>
      </c>
      <c r="E534">
        <v>1902</v>
      </c>
      <c r="K534" t="s">
        <v>20</v>
      </c>
      <c r="L534">
        <v>41</v>
      </c>
    </row>
    <row r="535" spans="4:12" x14ac:dyDescent="0.35">
      <c r="D535" t="s">
        <v>20</v>
      </c>
      <c r="E535">
        <v>105</v>
      </c>
      <c r="K535" t="s">
        <v>20</v>
      </c>
      <c r="L535">
        <v>1821</v>
      </c>
    </row>
    <row r="536" spans="4:12" x14ac:dyDescent="0.35">
      <c r="D536" t="s">
        <v>20</v>
      </c>
      <c r="E536">
        <v>132</v>
      </c>
      <c r="K536" t="s">
        <v>20</v>
      </c>
      <c r="L536">
        <v>164</v>
      </c>
    </row>
    <row r="537" spans="4:12" x14ac:dyDescent="0.35">
      <c r="D537" t="s">
        <v>20</v>
      </c>
      <c r="E537">
        <v>96</v>
      </c>
      <c r="K537" t="s">
        <v>20</v>
      </c>
      <c r="L537">
        <v>157</v>
      </c>
    </row>
    <row r="538" spans="4:12" x14ac:dyDescent="0.35">
      <c r="D538" t="s">
        <v>20</v>
      </c>
      <c r="E538">
        <v>114</v>
      </c>
      <c r="K538" t="s">
        <v>20</v>
      </c>
      <c r="L538">
        <v>246</v>
      </c>
    </row>
    <row r="539" spans="4:12" x14ac:dyDescent="0.35">
      <c r="D539" t="s">
        <v>20</v>
      </c>
      <c r="E539">
        <v>203</v>
      </c>
      <c r="K539" t="s">
        <v>20</v>
      </c>
      <c r="L539">
        <v>1396</v>
      </c>
    </row>
    <row r="540" spans="4:12" x14ac:dyDescent="0.35">
      <c r="D540" t="s">
        <v>20</v>
      </c>
      <c r="E540">
        <v>1559</v>
      </c>
      <c r="K540" t="s">
        <v>20</v>
      </c>
      <c r="L540">
        <v>2506</v>
      </c>
    </row>
    <row r="541" spans="4:12" x14ac:dyDescent="0.35">
      <c r="D541" t="s">
        <v>20</v>
      </c>
      <c r="E541">
        <v>1548</v>
      </c>
      <c r="K541" t="s">
        <v>20</v>
      </c>
      <c r="L541">
        <v>244</v>
      </c>
    </row>
    <row r="542" spans="4:12" x14ac:dyDescent="0.35">
      <c r="D542" t="s">
        <v>20</v>
      </c>
      <c r="E542">
        <v>80</v>
      </c>
      <c r="K542" t="s">
        <v>20</v>
      </c>
      <c r="L542">
        <v>146</v>
      </c>
    </row>
    <row r="543" spans="4:12" x14ac:dyDescent="0.35">
      <c r="D543" t="s">
        <v>20</v>
      </c>
      <c r="E543">
        <v>131</v>
      </c>
      <c r="K543" t="s">
        <v>20</v>
      </c>
      <c r="L543">
        <v>1267</v>
      </c>
    </row>
    <row r="544" spans="4:12" x14ac:dyDescent="0.35">
      <c r="D544" t="s">
        <v>20</v>
      </c>
      <c r="E544">
        <v>112</v>
      </c>
      <c r="K544" t="s">
        <v>20</v>
      </c>
      <c r="L544">
        <v>1561</v>
      </c>
    </row>
    <row r="545" spans="4:12" x14ac:dyDescent="0.35">
      <c r="D545" t="s">
        <v>20</v>
      </c>
      <c r="E545">
        <v>155</v>
      </c>
      <c r="K545" t="s">
        <v>20</v>
      </c>
      <c r="L545">
        <v>48</v>
      </c>
    </row>
    <row r="546" spans="4:12" x14ac:dyDescent="0.35">
      <c r="D546" t="s">
        <v>20</v>
      </c>
      <c r="E546">
        <v>266</v>
      </c>
      <c r="K546" t="s">
        <v>20</v>
      </c>
      <c r="L546">
        <v>2739</v>
      </c>
    </row>
    <row r="547" spans="4:12" x14ac:dyDescent="0.35">
      <c r="D547" t="s">
        <v>20</v>
      </c>
      <c r="E547">
        <v>155</v>
      </c>
      <c r="K547" t="s">
        <v>20</v>
      </c>
      <c r="L547">
        <v>3537</v>
      </c>
    </row>
    <row r="548" spans="4:12" x14ac:dyDescent="0.35">
      <c r="D548" t="s">
        <v>20</v>
      </c>
      <c r="E548">
        <v>207</v>
      </c>
      <c r="K548" t="s">
        <v>20</v>
      </c>
      <c r="L548">
        <v>2107</v>
      </c>
    </row>
    <row r="549" spans="4:12" x14ac:dyDescent="0.35">
      <c r="D549" t="s">
        <v>20</v>
      </c>
      <c r="E549">
        <v>245</v>
      </c>
      <c r="K549" t="s">
        <v>20</v>
      </c>
      <c r="L549">
        <v>3318</v>
      </c>
    </row>
    <row r="550" spans="4:12" x14ac:dyDescent="0.35">
      <c r="D550" t="s">
        <v>20</v>
      </c>
      <c r="E550">
        <v>1573</v>
      </c>
      <c r="K550" t="s">
        <v>20</v>
      </c>
      <c r="L550">
        <v>340</v>
      </c>
    </row>
    <row r="551" spans="4:12" x14ac:dyDescent="0.35">
      <c r="D551" t="s">
        <v>20</v>
      </c>
      <c r="E551">
        <v>114</v>
      </c>
      <c r="K551" t="s">
        <v>20</v>
      </c>
      <c r="L551">
        <v>1442</v>
      </c>
    </row>
    <row r="552" spans="4:12" x14ac:dyDescent="0.35">
      <c r="D552" t="s">
        <v>20</v>
      </c>
      <c r="E552">
        <v>93</v>
      </c>
      <c r="K552" t="s">
        <v>20</v>
      </c>
      <c r="L552">
        <v>126</v>
      </c>
    </row>
    <row r="553" spans="4:12" x14ac:dyDescent="0.35">
      <c r="D553" t="s">
        <v>20</v>
      </c>
      <c r="E553">
        <v>1681</v>
      </c>
      <c r="K553" t="s">
        <v>20</v>
      </c>
      <c r="L553">
        <v>524</v>
      </c>
    </row>
    <row r="554" spans="4:12" x14ac:dyDescent="0.35">
      <c r="D554" t="s">
        <v>20</v>
      </c>
      <c r="E554">
        <v>32</v>
      </c>
      <c r="K554" t="s">
        <v>20</v>
      </c>
      <c r="L554">
        <v>1989</v>
      </c>
    </row>
    <row r="555" spans="4:12" x14ac:dyDescent="0.35">
      <c r="D555" t="s">
        <v>20</v>
      </c>
      <c r="E555">
        <v>135</v>
      </c>
      <c r="K555" t="s">
        <v>20</v>
      </c>
      <c r="L555">
        <v>157</v>
      </c>
    </row>
    <row r="556" spans="4:12" x14ac:dyDescent="0.35">
      <c r="D556" t="s">
        <v>20</v>
      </c>
      <c r="E556">
        <v>140</v>
      </c>
      <c r="K556" t="s">
        <v>20</v>
      </c>
      <c r="L556">
        <v>4498</v>
      </c>
    </row>
    <row r="557" spans="4:12" x14ac:dyDescent="0.35">
      <c r="D557" t="s">
        <v>20</v>
      </c>
      <c r="E557">
        <v>92</v>
      </c>
      <c r="K557" t="s">
        <v>20</v>
      </c>
      <c r="L557">
        <v>80</v>
      </c>
    </row>
    <row r="558" spans="4:12" x14ac:dyDescent="0.35">
      <c r="D558" t="s">
        <v>20</v>
      </c>
      <c r="E558">
        <v>1015</v>
      </c>
      <c r="K558" t="s">
        <v>20</v>
      </c>
      <c r="L558">
        <v>43</v>
      </c>
    </row>
    <row r="559" spans="4:12" x14ac:dyDescent="0.35">
      <c r="D559" t="s">
        <v>20</v>
      </c>
      <c r="E559">
        <v>323</v>
      </c>
      <c r="K559" t="s">
        <v>20</v>
      </c>
      <c r="L559">
        <v>2053</v>
      </c>
    </row>
    <row r="560" spans="4:12" x14ac:dyDescent="0.35">
      <c r="D560" t="s">
        <v>20</v>
      </c>
      <c r="E560">
        <v>2326</v>
      </c>
      <c r="K560" t="s">
        <v>20</v>
      </c>
      <c r="L560">
        <v>168</v>
      </c>
    </row>
    <row r="561" spans="4:12" x14ac:dyDescent="0.35">
      <c r="D561" t="s">
        <v>20</v>
      </c>
      <c r="E561">
        <v>381</v>
      </c>
      <c r="K561" t="s">
        <v>20</v>
      </c>
      <c r="L561">
        <v>4289</v>
      </c>
    </row>
    <row r="562" spans="4:12" x14ac:dyDescent="0.35">
      <c r="D562" t="s">
        <v>20</v>
      </c>
      <c r="E562">
        <v>480</v>
      </c>
      <c r="K562" t="s">
        <v>20</v>
      </c>
      <c r="L562">
        <v>165</v>
      </c>
    </row>
    <row r="563" spans="4:12" x14ac:dyDescent="0.35">
      <c r="D563" t="s">
        <v>20</v>
      </c>
      <c r="E563">
        <v>226</v>
      </c>
      <c r="K563" t="s">
        <v>20</v>
      </c>
      <c r="L563">
        <v>1815</v>
      </c>
    </row>
    <row r="564" spans="4:12" x14ac:dyDescent="0.35">
      <c r="D564" t="s">
        <v>20</v>
      </c>
      <c r="E564">
        <v>241</v>
      </c>
      <c r="K564" t="s">
        <v>20</v>
      </c>
      <c r="L564">
        <v>397</v>
      </c>
    </row>
    <row r="565" spans="4:12" x14ac:dyDescent="0.35">
      <c r="D565" t="s">
        <v>20</v>
      </c>
      <c r="E565">
        <v>132</v>
      </c>
      <c r="K565" t="s">
        <v>20</v>
      </c>
      <c r="L565">
        <v>1539</v>
      </c>
    </row>
    <row r="566" spans="4:12" x14ac:dyDescent="0.35">
      <c r="D566" t="s">
        <v>20</v>
      </c>
      <c r="E566">
        <v>2043</v>
      </c>
      <c r="K566" t="s">
        <v>20</v>
      </c>
      <c r="L566">
        <v>138</v>
      </c>
    </row>
    <row r="567" spans="4:12" x14ac:dyDescent="0.35">
      <c r="K567" t="s">
        <v>20</v>
      </c>
      <c r="L567">
        <v>3594</v>
      </c>
    </row>
    <row r="568" spans="4:12" x14ac:dyDescent="0.35">
      <c r="K568" t="s">
        <v>20</v>
      </c>
      <c r="L568">
        <v>5880</v>
      </c>
    </row>
    <row r="569" spans="4:12" x14ac:dyDescent="0.35">
      <c r="K569" t="s">
        <v>20</v>
      </c>
      <c r="L569">
        <v>112</v>
      </c>
    </row>
    <row r="570" spans="4:12" x14ac:dyDescent="0.35">
      <c r="K570" t="s">
        <v>20</v>
      </c>
      <c r="L570">
        <v>943</v>
      </c>
    </row>
    <row r="571" spans="4:12" x14ac:dyDescent="0.35">
      <c r="K571" t="s">
        <v>20</v>
      </c>
      <c r="L571">
        <v>2468</v>
      </c>
    </row>
    <row r="572" spans="4:12" x14ac:dyDescent="0.35">
      <c r="K572" t="s">
        <v>20</v>
      </c>
      <c r="L572">
        <v>2551</v>
      </c>
    </row>
    <row r="573" spans="4:12" x14ac:dyDescent="0.35">
      <c r="K573" t="s">
        <v>20</v>
      </c>
      <c r="L573">
        <v>101</v>
      </c>
    </row>
    <row r="574" spans="4:12" x14ac:dyDescent="0.35">
      <c r="K574" t="s">
        <v>20</v>
      </c>
      <c r="L574">
        <v>92</v>
      </c>
    </row>
    <row r="575" spans="4:12" x14ac:dyDescent="0.35">
      <c r="K575" t="s">
        <v>20</v>
      </c>
      <c r="L575">
        <v>62</v>
      </c>
    </row>
    <row r="576" spans="4:12" x14ac:dyDescent="0.35">
      <c r="K576" t="s">
        <v>20</v>
      </c>
      <c r="L576">
        <v>149</v>
      </c>
    </row>
    <row r="577" spans="11:12" x14ac:dyDescent="0.35">
      <c r="K577" t="s">
        <v>20</v>
      </c>
      <c r="L577">
        <v>329</v>
      </c>
    </row>
    <row r="578" spans="11:12" x14ac:dyDescent="0.35">
      <c r="K578" t="s">
        <v>20</v>
      </c>
      <c r="L578">
        <v>97</v>
      </c>
    </row>
    <row r="579" spans="11:12" x14ac:dyDescent="0.35">
      <c r="K579" t="s">
        <v>20</v>
      </c>
      <c r="L579">
        <v>1784</v>
      </c>
    </row>
    <row r="580" spans="11:12" x14ac:dyDescent="0.35">
      <c r="K580" t="s">
        <v>20</v>
      </c>
      <c r="L580">
        <v>1684</v>
      </c>
    </row>
    <row r="581" spans="11:12" x14ac:dyDescent="0.35">
      <c r="K581" t="s">
        <v>20</v>
      </c>
      <c r="L581">
        <v>250</v>
      </c>
    </row>
    <row r="582" spans="11:12" x14ac:dyDescent="0.35">
      <c r="K582" t="s">
        <v>20</v>
      </c>
      <c r="L582">
        <v>238</v>
      </c>
    </row>
    <row r="583" spans="11:12" x14ac:dyDescent="0.35">
      <c r="K583" t="s">
        <v>20</v>
      </c>
      <c r="L583">
        <v>53</v>
      </c>
    </row>
    <row r="584" spans="11:12" x14ac:dyDescent="0.35">
      <c r="K584" t="s">
        <v>20</v>
      </c>
      <c r="L584">
        <v>214</v>
      </c>
    </row>
    <row r="585" spans="11:12" x14ac:dyDescent="0.35">
      <c r="K585" t="s">
        <v>20</v>
      </c>
      <c r="L585">
        <v>222</v>
      </c>
    </row>
    <row r="586" spans="11:12" x14ac:dyDescent="0.35">
      <c r="K586" t="s">
        <v>20</v>
      </c>
      <c r="L586">
        <v>1884</v>
      </c>
    </row>
    <row r="587" spans="11:12" x14ac:dyDescent="0.35">
      <c r="K587" t="s">
        <v>20</v>
      </c>
      <c r="L587">
        <v>218</v>
      </c>
    </row>
    <row r="588" spans="11:12" x14ac:dyDescent="0.35">
      <c r="K588" t="s">
        <v>20</v>
      </c>
      <c r="L588">
        <v>6465</v>
      </c>
    </row>
    <row r="589" spans="11:12" x14ac:dyDescent="0.35">
      <c r="K589" t="s">
        <v>20</v>
      </c>
      <c r="L589">
        <v>59</v>
      </c>
    </row>
    <row r="590" spans="11:12" x14ac:dyDescent="0.35">
      <c r="K590" t="s">
        <v>20</v>
      </c>
      <c r="L590">
        <v>88</v>
      </c>
    </row>
    <row r="591" spans="11:12" x14ac:dyDescent="0.35">
      <c r="K591" t="s">
        <v>20</v>
      </c>
      <c r="L591">
        <v>1697</v>
      </c>
    </row>
    <row r="592" spans="11:12" x14ac:dyDescent="0.35">
      <c r="K592" t="s">
        <v>20</v>
      </c>
      <c r="L592">
        <v>92</v>
      </c>
    </row>
    <row r="593" spans="11:12" x14ac:dyDescent="0.35">
      <c r="K593" t="s">
        <v>20</v>
      </c>
      <c r="L593">
        <v>186</v>
      </c>
    </row>
    <row r="594" spans="11:12" x14ac:dyDescent="0.35">
      <c r="K594" t="s">
        <v>20</v>
      </c>
      <c r="L594">
        <v>138</v>
      </c>
    </row>
    <row r="595" spans="11:12" x14ac:dyDescent="0.35">
      <c r="K595" t="s">
        <v>20</v>
      </c>
      <c r="L595">
        <v>261</v>
      </c>
    </row>
    <row r="596" spans="11:12" x14ac:dyDescent="0.35">
      <c r="K596" t="s">
        <v>20</v>
      </c>
      <c r="L596">
        <v>107</v>
      </c>
    </row>
    <row r="597" spans="11:12" x14ac:dyDescent="0.35">
      <c r="K597" t="s">
        <v>20</v>
      </c>
      <c r="L597">
        <v>199</v>
      </c>
    </row>
    <row r="598" spans="11:12" x14ac:dyDescent="0.35">
      <c r="K598" t="s">
        <v>20</v>
      </c>
      <c r="L598">
        <v>5512</v>
      </c>
    </row>
    <row r="599" spans="11:12" x14ac:dyDescent="0.35">
      <c r="K599" t="s">
        <v>20</v>
      </c>
      <c r="L599">
        <v>86</v>
      </c>
    </row>
    <row r="600" spans="11:12" x14ac:dyDescent="0.35">
      <c r="K600" t="s">
        <v>20</v>
      </c>
      <c r="L600">
        <v>2768</v>
      </c>
    </row>
    <row r="601" spans="11:12" x14ac:dyDescent="0.35">
      <c r="K601" t="s">
        <v>20</v>
      </c>
      <c r="L601">
        <v>48</v>
      </c>
    </row>
    <row r="602" spans="11:12" x14ac:dyDescent="0.35">
      <c r="K602" t="s">
        <v>20</v>
      </c>
      <c r="L602">
        <v>87</v>
      </c>
    </row>
    <row r="603" spans="11:12" x14ac:dyDescent="0.35">
      <c r="K603" t="s">
        <v>20</v>
      </c>
      <c r="L603">
        <v>1894</v>
      </c>
    </row>
    <row r="604" spans="11:12" x14ac:dyDescent="0.35">
      <c r="K604" t="s">
        <v>20</v>
      </c>
      <c r="L604">
        <v>282</v>
      </c>
    </row>
    <row r="605" spans="11:12" x14ac:dyDescent="0.35">
      <c r="K605" t="s">
        <v>20</v>
      </c>
      <c r="L605">
        <v>116</v>
      </c>
    </row>
    <row r="606" spans="11:12" x14ac:dyDescent="0.35">
      <c r="K606" t="s">
        <v>20</v>
      </c>
      <c r="L606">
        <v>83</v>
      </c>
    </row>
    <row r="607" spans="11:12" x14ac:dyDescent="0.35">
      <c r="K607" t="s">
        <v>20</v>
      </c>
      <c r="L607">
        <v>91</v>
      </c>
    </row>
    <row r="608" spans="11:12" x14ac:dyDescent="0.35">
      <c r="K608" t="s">
        <v>20</v>
      </c>
      <c r="L608">
        <v>546</v>
      </c>
    </row>
    <row r="609" spans="11:12" x14ac:dyDescent="0.35">
      <c r="K609" t="s">
        <v>20</v>
      </c>
      <c r="L609">
        <v>393</v>
      </c>
    </row>
    <row r="610" spans="11:12" x14ac:dyDescent="0.35">
      <c r="K610" t="s">
        <v>20</v>
      </c>
      <c r="L610">
        <v>133</v>
      </c>
    </row>
    <row r="611" spans="11:12" x14ac:dyDescent="0.35">
      <c r="K611" t="s">
        <v>20</v>
      </c>
      <c r="L611">
        <v>254</v>
      </c>
    </row>
    <row r="612" spans="11:12" x14ac:dyDescent="0.35">
      <c r="K612" t="s">
        <v>20</v>
      </c>
      <c r="L612">
        <v>176</v>
      </c>
    </row>
    <row r="613" spans="11:12" x14ac:dyDescent="0.35">
      <c r="K613" t="s">
        <v>20</v>
      </c>
      <c r="L613">
        <v>337</v>
      </c>
    </row>
    <row r="614" spans="11:12" x14ac:dyDescent="0.35">
      <c r="K614" t="s">
        <v>20</v>
      </c>
      <c r="L614">
        <v>107</v>
      </c>
    </row>
    <row r="615" spans="11:12" x14ac:dyDescent="0.35">
      <c r="K615" t="s">
        <v>20</v>
      </c>
      <c r="L615">
        <v>183</v>
      </c>
    </row>
    <row r="616" spans="11:12" x14ac:dyDescent="0.35">
      <c r="K616" t="s">
        <v>20</v>
      </c>
      <c r="L616">
        <v>72</v>
      </c>
    </row>
    <row r="617" spans="11:12" x14ac:dyDescent="0.35">
      <c r="K617" t="s">
        <v>20</v>
      </c>
      <c r="L617">
        <v>295</v>
      </c>
    </row>
    <row r="618" spans="11:12" x14ac:dyDescent="0.35">
      <c r="K618" t="s">
        <v>20</v>
      </c>
      <c r="L618">
        <v>142</v>
      </c>
    </row>
    <row r="619" spans="11:12" x14ac:dyDescent="0.35">
      <c r="K619" t="s">
        <v>20</v>
      </c>
      <c r="L619">
        <v>85</v>
      </c>
    </row>
    <row r="620" spans="11:12" x14ac:dyDescent="0.35">
      <c r="K620" t="s">
        <v>20</v>
      </c>
      <c r="L620">
        <v>659</v>
      </c>
    </row>
    <row r="621" spans="11:12" x14ac:dyDescent="0.35">
      <c r="K621" t="s">
        <v>20</v>
      </c>
      <c r="L621">
        <v>121</v>
      </c>
    </row>
    <row r="622" spans="11:12" x14ac:dyDescent="0.35">
      <c r="K622" t="s">
        <v>20</v>
      </c>
      <c r="L622">
        <v>3742</v>
      </c>
    </row>
    <row r="623" spans="11:12" x14ac:dyDescent="0.35">
      <c r="K623" t="s">
        <v>20</v>
      </c>
      <c r="L623">
        <v>223</v>
      </c>
    </row>
    <row r="624" spans="11:12" x14ac:dyDescent="0.35">
      <c r="K624" t="s">
        <v>20</v>
      </c>
      <c r="L624">
        <v>133</v>
      </c>
    </row>
    <row r="625" spans="11:12" x14ac:dyDescent="0.35">
      <c r="K625" t="s">
        <v>20</v>
      </c>
      <c r="L625">
        <v>5168</v>
      </c>
    </row>
    <row r="626" spans="11:12" x14ac:dyDescent="0.35">
      <c r="K626" t="s">
        <v>20</v>
      </c>
      <c r="L626">
        <v>307</v>
      </c>
    </row>
    <row r="627" spans="11:12" x14ac:dyDescent="0.35">
      <c r="K627" t="s">
        <v>20</v>
      </c>
      <c r="L627">
        <v>2441</v>
      </c>
    </row>
    <row r="628" spans="11:12" x14ac:dyDescent="0.35">
      <c r="K628" t="s">
        <v>20</v>
      </c>
      <c r="L628">
        <v>1385</v>
      </c>
    </row>
    <row r="629" spans="11:12" x14ac:dyDescent="0.35">
      <c r="K629" t="s">
        <v>20</v>
      </c>
      <c r="L629">
        <v>190</v>
      </c>
    </row>
    <row r="630" spans="11:12" x14ac:dyDescent="0.35">
      <c r="K630" t="s">
        <v>20</v>
      </c>
      <c r="L630">
        <v>470</v>
      </c>
    </row>
    <row r="631" spans="11:12" x14ac:dyDescent="0.35">
      <c r="K631" t="s">
        <v>20</v>
      </c>
      <c r="L631">
        <v>253</v>
      </c>
    </row>
    <row r="632" spans="11:12" x14ac:dyDescent="0.35">
      <c r="K632" t="s">
        <v>20</v>
      </c>
      <c r="L632">
        <v>1113</v>
      </c>
    </row>
    <row r="633" spans="11:12" x14ac:dyDescent="0.35">
      <c r="K633" t="s">
        <v>20</v>
      </c>
      <c r="L633">
        <v>2283</v>
      </c>
    </row>
    <row r="634" spans="11:12" x14ac:dyDescent="0.35">
      <c r="K634" t="s">
        <v>20</v>
      </c>
      <c r="L634">
        <v>1095</v>
      </c>
    </row>
    <row r="635" spans="11:12" x14ac:dyDescent="0.35">
      <c r="K635" t="s">
        <v>20</v>
      </c>
      <c r="L635">
        <v>1690</v>
      </c>
    </row>
    <row r="636" spans="11:12" x14ac:dyDescent="0.35">
      <c r="K636" t="s">
        <v>20</v>
      </c>
      <c r="L636">
        <v>191</v>
      </c>
    </row>
    <row r="637" spans="11:12" x14ac:dyDescent="0.35">
      <c r="K637" t="s">
        <v>20</v>
      </c>
      <c r="L637">
        <v>2013</v>
      </c>
    </row>
    <row r="638" spans="11:12" x14ac:dyDescent="0.35">
      <c r="K638" t="s">
        <v>20</v>
      </c>
      <c r="L638">
        <v>1703</v>
      </c>
    </row>
    <row r="639" spans="11:12" x14ac:dyDescent="0.35">
      <c r="K639" t="s">
        <v>20</v>
      </c>
      <c r="L639">
        <v>80</v>
      </c>
    </row>
    <row r="640" spans="11:12" x14ac:dyDescent="0.35">
      <c r="K640" t="s">
        <v>20</v>
      </c>
      <c r="L640">
        <v>41</v>
      </c>
    </row>
    <row r="641" spans="11:12" x14ac:dyDescent="0.35">
      <c r="K641" t="s">
        <v>20</v>
      </c>
      <c r="L641">
        <v>187</v>
      </c>
    </row>
    <row r="642" spans="11:12" x14ac:dyDescent="0.35">
      <c r="K642" t="s">
        <v>20</v>
      </c>
      <c r="L642">
        <v>2875</v>
      </c>
    </row>
    <row r="643" spans="11:12" x14ac:dyDescent="0.35">
      <c r="K643" t="s">
        <v>20</v>
      </c>
      <c r="L643">
        <v>88</v>
      </c>
    </row>
    <row r="644" spans="11:12" x14ac:dyDescent="0.35">
      <c r="K644" t="s">
        <v>20</v>
      </c>
      <c r="L644">
        <v>191</v>
      </c>
    </row>
    <row r="645" spans="11:12" x14ac:dyDescent="0.35">
      <c r="K645" t="s">
        <v>20</v>
      </c>
      <c r="L645">
        <v>139</v>
      </c>
    </row>
    <row r="646" spans="11:12" x14ac:dyDescent="0.35">
      <c r="K646" t="s">
        <v>20</v>
      </c>
      <c r="L646">
        <v>186</v>
      </c>
    </row>
    <row r="647" spans="11:12" x14ac:dyDescent="0.35">
      <c r="K647" t="s">
        <v>20</v>
      </c>
      <c r="L647">
        <v>112</v>
      </c>
    </row>
    <row r="648" spans="11:12" x14ac:dyDescent="0.35">
      <c r="K648" t="s">
        <v>20</v>
      </c>
      <c r="L648">
        <v>101</v>
      </c>
    </row>
    <row r="649" spans="11:12" x14ac:dyDescent="0.35">
      <c r="K649" t="s">
        <v>20</v>
      </c>
      <c r="L649">
        <v>206</v>
      </c>
    </row>
    <row r="650" spans="11:12" x14ac:dyDescent="0.35">
      <c r="K650" t="s">
        <v>20</v>
      </c>
      <c r="L650">
        <v>154</v>
      </c>
    </row>
    <row r="651" spans="11:12" x14ac:dyDescent="0.35">
      <c r="K651" t="s">
        <v>20</v>
      </c>
      <c r="L651">
        <v>5966</v>
      </c>
    </row>
    <row r="652" spans="11:12" x14ac:dyDescent="0.35">
      <c r="K652" t="s">
        <v>20</v>
      </c>
      <c r="L652">
        <v>169</v>
      </c>
    </row>
    <row r="653" spans="11:12" x14ac:dyDescent="0.35">
      <c r="K653" t="s">
        <v>20</v>
      </c>
      <c r="L653">
        <v>2106</v>
      </c>
    </row>
    <row r="654" spans="11:12" x14ac:dyDescent="0.35">
      <c r="K654" t="s">
        <v>20</v>
      </c>
      <c r="L654">
        <v>131</v>
      </c>
    </row>
    <row r="655" spans="11:12" x14ac:dyDescent="0.35">
      <c r="K655" t="s">
        <v>20</v>
      </c>
      <c r="L655">
        <v>84</v>
      </c>
    </row>
    <row r="656" spans="11:12" x14ac:dyDescent="0.35">
      <c r="K656" t="s">
        <v>20</v>
      </c>
      <c r="L656">
        <v>155</v>
      </c>
    </row>
    <row r="657" spans="11:12" x14ac:dyDescent="0.35">
      <c r="K657" t="s">
        <v>20</v>
      </c>
      <c r="L657">
        <v>189</v>
      </c>
    </row>
    <row r="658" spans="11:12" x14ac:dyDescent="0.35">
      <c r="K658" t="s">
        <v>20</v>
      </c>
      <c r="L658">
        <v>4799</v>
      </c>
    </row>
    <row r="659" spans="11:12" x14ac:dyDescent="0.35">
      <c r="K659" t="s">
        <v>20</v>
      </c>
      <c r="L659">
        <v>1137</v>
      </c>
    </row>
    <row r="660" spans="11:12" x14ac:dyDescent="0.35">
      <c r="K660" t="s">
        <v>20</v>
      </c>
      <c r="L660">
        <v>1152</v>
      </c>
    </row>
    <row r="661" spans="11:12" x14ac:dyDescent="0.35">
      <c r="K661" t="s">
        <v>20</v>
      </c>
      <c r="L661">
        <v>50</v>
      </c>
    </row>
    <row r="662" spans="11:12" x14ac:dyDescent="0.35">
      <c r="K662" t="s">
        <v>20</v>
      </c>
      <c r="L662">
        <v>3059</v>
      </c>
    </row>
    <row r="663" spans="11:12" x14ac:dyDescent="0.35">
      <c r="K663" t="s">
        <v>20</v>
      </c>
      <c r="L663">
        <v>34</v>
      </c>
    </row>
    <row r="664" spans="11:12" x14ac:dyDescent="0.35">
      <c r="K664" t="s">
        <v>20</v>
      </c>
      <c r="L664">
        <v>220</v>
      </c>
    </row>
    <row r="665" spans="11:12" x14ac:dyDescent="0.35">
      <c r="K665" t="s">
        <v>20</v>
      </c>
      <c r="L665">
        <v>1604</v>
      </c>
    </row>
    <row r="666" spans="11:12" x14ac:dyDescent="0.35">
      <c r="K666" t="s">
        <v>20</v>
      </c>
      <c r="L666">
        <v>454</v>
      </c>
    </row>
    <row r="667" spans="11:12" x14ac:dyDescent="0.35">
      <c r="K667" t="s">
        <v>20</v>
      </c>
      <c r="L667">
        <v>123</v>
      </c>
    </row>
    <row r="668" spans="11:12" x14ac:dyDescent="0.35">
      <c r="K668" t="s">
        <v>20</v>
      </c>
      <c r="L668">
        <v>299</v>
      </c>
    </row>
    <row r="669" spans="11:12" x14ac:dyDescent="0.35">
      <c r="K669" t="s">
        <v>20</v>
      </c>
      <c r="L669">
        <v>2237</v>
      </c>
    </row>
    <row r="670" spans="11:12" x14ac:dyDescent="0.35">
      <c r="K670" t="s">
        <v>20</v>
      </c>
      <c r="L670">
        <v>645</v>
      </c>
    </row>
    <row r="671" spans="11:12" x14ac:dyDescent="0.35">
      <c r="K671" t="s">
        <v>20</v>
      </c>
      <c r="L671">
        <v>484</v>
      </c>
    </row>
    <row r="672" spans="11:12" x14ac:dyDescent="0.35">
      <c r="K672" t="s">
        <v>20</v>
      </c>
      <c r="L672">
        <v>154</v>
      </c>
    </row>
    <row r="673" spans="11:12" x14ac:dyDescent="0.35">
      <c r="K673" t="s">
        <v>20</v>
      </c>
      <c r="L673">
        <v>82</v>
      </c>
    </row>
    <row r="674" spans="11:12" x14ac:dyDescent="0.35">
      <c r="K674" t="s">
        <v>20</v>
      </c>
      <c r="L674">
        <v>134</v>
      </c>
    </row>
    <row r="675" spans="11:12" x14ac:dyDescent="0.35">
      <c r="K675" t="s">
        <v>20</v>
      </c>
      <c r="L675">
        <v>5203</v>
      </c>
    </row>
    <row r="676" spans="11:12" x14ac:dyDescent="0.35">
      <c r="K676" t="s">
        <v>20</v>
      </c>
      <c r="L676">
        <v>94</v>
      </c>
    </row>
    <row r="677" spans="11:12" x14ac:dyDescent="0.35">
      <c r="K677" t="s">
        <v>20</v>
      </c>
      <c r="L677">
        <v>205</v>
      </c>
    </row>
    <row r="678" spans="11:12" x14ac:dyDescent="0.35">
      <c r="K678" t="s">
        <v>20</v>
      </c>
      <c r="L678">
        <v>92</v>
      </c>
    </row>
    <row r="679" spans="11:12" x14ac:dyDescent="0.35">
      <c r="K679" t="s">
        <v>20</v>
      </c>
      <c r="L679">
        <v>219</v>
      </c>
    </row>
    <row r="680" spans="11:12" x14ac:dyDescent="0.35">
      <c r="K680" t="s">
        <v>20</v>
      </c>
      <c r="L680">
        <v>2526</v>
      </c>
    </row>
    <row r="681" spans="11:12" x14ac:dyDescent="0.35">
      <c r="K681" t="s">
        <v>20</v>
      </c>
      <c r="L681">
        <v>94</v>
      </c>
    </row>
    <row r="682" spans="11:12" x14ac:dyDescent="0.35">
      <c r="K682" t="s">
        <v>20</v>
      </c>
      <c r="L682">
        <v>1713</v>
      </c>
    </row>
    <row r="683" spans="11:12" x14ac:dyDescent="0.35">
      <c r="K683" t="s">
        <v>20</v>
      </c>
      <c r="L683">
        <v>249</v>
      </c>
    </row>
    <row r="684" spans="11:12" x14ac:dyDescent="0.35">
      <c r="K684" t="s">
        <v>20</v>
      </c>
      <c r="L684">
        <v>192</v>
      </c>
    </row>
    <row r="685" spans="11:12" x14ac:dyDescent="0.35">
      <c r="K685" t="s">
        <v>20</v>
      </c>
      <c r="L685">
        <v>247</v>
      </c>
    </row>
    <row r="686" spans="11:12" x14ac:dyDescent="0.35">
      <c r="K686" t="s">
        <v>20</v>
      </c>
      <c r="L686">
        <v>2293</v>
      </c>
    </row>
    <row r="687" spans="11:12" x14ac:dyDescent="0.35">
      <c r="K687" t="s">
        <v>20</v>
      </c>
      <c r="L687">
        <v>3131</v>
      </c>
    </row>
    <row r="688" spans="11:12" x14ac:dyDescent="0.35">
      <c r="K688" t="s">
        <v>20</v>
      </c>
      <c r="L688">
        <v>143</v>
      </c>
    </row>
    <row r="689" spans="11:12" x14ac:dyDescent="0.35">
      <c r="K689" t="s">
        <v>20</v>
      </c>
      <c r="L689">
        <v>296</v>
      </c>
    </row>
    <row r="690" spans="11:12" x14ac:dyDescent="0.35">
      <c r="K690" t="s">
        <v>20</v>
      </c>
      <c r="L690">
        <v>170</v>
      </c>
    </row>
    <row r="691" spans="11:12" x14ac:dyDescent="0.35">
      <c r="K691" t="s">
        <v>20</v>
      </c>
      <c r="L691">
        <v>86</v>
      </c>
    </row>
    <row r="692" spans="11:12" x14ac:dyDescent="0.35">
      <c r="K692" t="s">
        <v>20</v>
      </c>
      <c r="L692">
        <v>6286</v>
      </c>
    </row>
    <row r="693" spans="11:12" x14ac:dyDescent="0.35">
      <c r="K693" t="s">
        <v>20</v>
      </c>
      <c r="L693">
        <v>3727</v>
      </c>
    </row>
    <row r="694" spans="11:12" x14ac:dyDescent="0.35">
      <c r="K694" t="s">
        <v>20</v>
      </c>
      <c r="L694">
        <v>1605</v>
      </c>
    </row>
    <row r="695" spans="11:12" x14ac:dyDescent="0.35">
      <c r="K695" t="s">
        <v>20</v>
      </c>
      <c r="L695">
        <v>2120</v>
      </c>
    </row>
    <row r="696" spans="11:12" x14ac:dyDescent="0.35">
      <c r="K696" t="s">
        <v>20</v>
      </c>
      <c r="L696">
        <v>50</v>
      </c>
    </row>
    <row r="697" spans="11:12" x14ac:dyDescent="0.35">
      <c r="K697" t="s">
        <v>20</v>
      </c>
      <c r="L697">
        <v>2080</v>
      </c>
    </row>
    <row r="698" spans="11:12" x14ac:dyDescent="0.35">
      <c r="K698" t="s">
        <v>20</v>
      </c>
      <c r="L698">
        <v>2105</v>
      </c>
    </row>
    <row r="699" spans="11:12" x14ac:dyDescent="0.35">
      <c r="K699" t="s">
        <v>20</v>
      </c>
      <c r="L699">
        <v>2436</v>
      </c>
    </row>
    <row r="700" spans="11:12" x14ac:dyDescent="0.35">
      <c r="K700" t="s">
        <v>20</v>
      </c>
      <c r="L700">
        <v>80</v>
      </c>
    </row>
    <row r="701" spans="11:12" x14ac:dyDescent="0.35">
      <c r="K701" t="s">
        <v>20</v>
      </c>
      <c r="L701">
        <v>42</v>
      </c>
    </row>
    <row r="702" spans="11:12" x14ac:dyDescent="0.35">
      <c r="K702" t="s">
        <v>20</v>
      </c>
      <c r="L702">
        <v>139</v>
      </c>
    </row>
    <row r="703" spans="11:12" x14ac:dyDescent="0.35">
      <c r="K703" t="s">
        <v>20</v>
      </c>
      <c r="L703">
        <v>159</v>
      </c>
    </row>
    <row r="704" spans="11:12" x14ac:dyDescent="0.35">
      <c r="K704" t="s">
        <v>20</v>
      </c>
      <c r="L704">
        <v>381</v>
      </c>
    </row>
    <row r="705" spans="11:12" x14ac:dyDescent="0.35">
      <c r="K705" t="s">
        <v>20</v>
      </c>
      <c r="L705">
        <v>194</v>
      </c>
    </row>
    <row r="706" spans="11:12" x14ac:dyDescent="0.35">
      <c r="K706" t="s">
        <v>20</v>
      </c>
      <c r="L706">
        <v>106</v>
      </c>
    </row>
    <row r="707" spans="11:12" x14ac:dyDescent="0.35">
      <c r="K707" t="s">
        <v>20</v>
      </c>
      <c r="L707">
        <v>142</v>
      </c>
    </row>
    <row r="708" spans="11:12" x14ac:dyDescent="0.35">
      <c r="K708" t="s">
        <v>20</v>
      </c>
      <c r="L708">
        <v>211</v>
      </c>
    </row>
    <row r="709" spans="11:12" x14ac:dyDescent="0.35">
      <c r="K709" t="s">
        <v>20</v>
      </c>
      <c r="L709">
        <v>2756</v>
      </c>
    </row>
    <row r="710" spans="11:12" x14ac:dyDescent="0.35">
      <c r="K710" t="s">
        <v>20</v>
      </c>
      <c r="L710">
        <v>173</v>
      </c>
    </row>
    <row r="711" spans="11:12" x14ac:dyDescent="0.35">
      <c r="K711" t="s">
        <v>20</v>
      </c>
      <c r="L711">
        <v>87</v>
      </c>
    </row>
    <row r="712" spans="11:12" x14ac:dyDescent="0.35">
      <c r="K712" t="s">
        <v>20</v>
      </c>
      <c r="L712">
        <v>1572</v>
      </c>
    </row>
    <row r="713" spans="11:12" x14ac:dyDescent="0.35">
      <c r="K713" t="s">
        <v>20</v>
      </c>
      <c r="L713">
        <v>2346</v>
      </c>
    </row>
    <row r="714" spans="11:12" x14ac:dyDescent="0.35">
      <c r="K714" t="s">
        <v>20</v>
      </c>
      <c r="L714">
        <v>115</v>
      </c>
    </row>
    <row r="715" spans="11:12" x14ac:dyDescent="0.35">
      <c r="K715" t="s">
        <v>20</v>
      </c>
      <c r="L715">
        <v>85</v>
      </c>
    </row>
    <row r="716" spans="11:12" x14ac:dyDescent="0.35">
      <c r="K716" t="s">
        <v>20</v>
      </c>
      <c r="L716">
        <v>144</v>
      </c>
    </row>
    <row r="717" spans="11:12" x14ac:dyDescent="0.35">
      <c r="K717" t="s">
        <v>20</v>
      </c>
      <c r="L717">
        <v>2443</v>
      </c>
    </row>
    <row r="718" spans="11:12" x14ac:dyDescent="0.35">
      <c r="K718" t="s">
        <v>20</v>
      </c>
      <c r="L718">
        <v>64</v>
      </c>
    </row>
    <row r="719" spans="11:12" x14ac:dyDescent="0.35">
      <c r="K719" t="s">
        <v>20</v>
      </c>
      <c r="L719">
        <v>268</v>
      </c>
    </row>
    <row r="720" spans="11:12" x14ac:dyDescent="0.35">
      <c r="K720" t="s">
        <v>20</v>
      </c>
      <c r="L720">
        <v>195</v>
      </c>
    </row>
    <row r="721" spans="11:12" x14ac:dyDescent="0.35">
      <c r="K721" t="s">
        <v>20</v>
      </c>
      <c r="L721">
        <v>186</v>
      </c>
    </row>
    <row r="722" spans="11:12" x14ac:dyDescent="0.35">
      <c r="K722" t="s">
        <v>20</v>
      </c>
      <c r="L722">
        <v>460</v>
      </c>
    </row>
    <row r="723" spans="11:12" x14ac:dyDescent="0.35">
      <c r="K723" t="s">
        <v>20</v>
      </c>
      <c r="L723">
        <v>2528</v>
      </c>
    </row>
    <row r="724" spans="11:12" x14ac:dyDescent="0.35">
      <c r="K724" t="s">
        <v>20</v>
      </c>
      <c r="L724">
        <v>3657</v>
      </c>
    </row>
    <row r="725" spans="11:12" x14ac:dyDescent="0.35">
      <c r="K725" t="s">
        <v>20</v>
      </c>
      <c r="L725">
        <v>131</v>
      </c>
    </row>
    <row r="726" spans="11:12" x14ac:dyDescent="0.35">
      <c r="K726" t="s">
        <v>20</v>
      </c>
      <c r="L726">
        <v>239</v>
      </c>
    </row>
    <row r="727" spans="11:12" x14ac:dyDescent="0.35">
      <c r="K727" t="s">
        <v>20</v>
      </c>
      <c r="L727">
        <v>78</v>
      </c>
    </row>
    <row r="728" spans="11:12" x14ac:dyDescent="0.35">
      <c r="K728" t="s">
        <v>20</v>
      </c>
      <c r="L728">
        <v>1773</v>
      </c>
    </row>
    <row r="729" spans="11:12" x14ac:dyDescent="0.35">
      <c r="K729" t="s">
        <v>20</v>
      </c>
      <c r="L729">
        <v>32</v>
      </c>
    </row>
    <row r="730" spans="11:12" x14ac:dyDescent="0.35">
      <c r="K730" t="s">
        <v>20</v>
      </c>
      <c r="L730">
        <v>369</v>
      </c>
    </row>
    <row r="731" spans="11:12" x14ac:dyDescent="0.35">
      <c r="K731" t="s">
        <v>20</v>
      </c>
      <c r="L731">
        <v>89</v>
      </c>
    </row>
    <row r="732" spans="11:12" x14ac:dyDescent="0.35">
      <c r="K732" t="s">
        <v>20</v>
      </c>
      <c r="L732">
        <v>147</v>
      </c>
    </row>
    <row r="733" spans="11:12" x14ac:dyDescent="0.35">
      <c r="K733" t="s">
        <v>20</v>
      </c>
      <c r="L733">
        <v>126</v>
      </c>
    </row>
    <row r="734" spans="11:12" x14ac:dyDescent="0.35">
      <c r="K734" t="s">
        <v>20</v>
      </c>
      <c r="L734">
        <v>2218</v>
      </c>
    </row>
    <row r="735" spans="11:12" x14ac:dyDescent="0.35">
      <c r="K735" t="s">
        <v>20</v>
      </c>
      <c r="L735">
        <v>202</v>
      </c>
    </row>
    <row r="736" spans="11:12" x14ac:dyDescent="0.35">
      <c r="K736" t="s">
        <v>20</v>
      </c>
      <c r="L736">
        <v>140</v>
      </c>
    </row>
    <row r="737" spans="11:12" x14ac:dyDescent="0.35">
      <c r="K737" t="s">
        <v>20</v>
      </c>
      <c r="L737">
        <v>1052</v>
      </c>
    </row>
    <row r="738" spans="11:12" x14ac:dyDescent="0.35">
      <c r="K738" t="s">
        <v>20</v>
      </c>
      <c r="L738">
        <v>247</v>
      </c>
    </row>
    <row r="739" spans="11:12" x14ac:dyDescent="0.35">
      <c r="K739" t="s">
        <v>20</v>
      </c>
      <c r="L739">
        <v>84</v>
      </c>
    </row>
    <row r="740" spans="11:12" x14ac:dyDescent="0.35">
      <c r="K740" t="s">
        <v>20</v>
      </c>
      <c r="L740">
        <v>88</v>
      </c>
    </row>
    <row r="741" spans="11:12" x14ac:dyDescent="0.35">
      <c r="K741" t="s">
        <v>20</v>
      </c>
      <c r="L741">
        <v>156</v>
      </c>
    </row>
    <row r="742" spans="11:12" x14ac:dyDescent="0.35">
      <c r="K742" t="s">
        <v>20</v>
      </c>
      <c r="L742">
        <v>2985</v>
      </c>
    </row>
    <row r="743" spans="11:12" x14ac:dyDescent="0.35">
      <c r="K743" t="s">
        <v>20</v>
      </c>
      <c r="L743">
        <v>762</v>
      </c>
    </row>
    <row r="744" spans="11:12" x14ac:dyDescent="0.35">
      <c r="K744" t="s">
        <v>20</v>
      </c>
      <c r="L744">
        <v>554</v>
      </c>
    </row>
    <row r="745" spans="11:12" x14ac:dyDescent="0.35">
      <c r="K745" t="s">
        <v>20</v>
      </c>
      <c r="L745">
        <v>135</v>
      </c>
    </row>
    <row r="746" spans="11:12" x14ac:dyDescent="0.35">
      <c r="K746" t="s">
        <v>20</v>
      </c>
      <c r="L746">
        <v>122</v>
      </c>
    </row>
    <row r="747" spans="11:12" x14ac:dyDescent="0.35">
      <c r="K747" t="s">
        <v>20</v>
      </c>
      <c r="L747">
        <v>221</v>
      </c>
    </row>
    <row r="748" spans="11:12" x14ac:dyDescent="0.35">
      <c r="K748" t="s">
        <v>20</v>
      </c>
      <c r="L748">
        <v>126</v>
      </c>
    </row>
    <row r="749" spans="11:12" x14ac:dyDescent="0.35">
      <c r="K749" t="s">
        <v>20</v>
      </c>
      <c r="L749">
        <v>1022</v>
      </c>
    </row>
    <row r="750" spans="11:12" x14ac:dyDescent="0.35">
      <c r="K750" t="s">
        <v>20</v>
      </c>
      <c r="L750">
        <v>3177</v>
      </c>
    </row>
    <row r="751" spans="11:12" x14ac:dyDescent="0.35">
      <c r="K751" t="s">
        <v>20</v>
      </c>
      <c r="L751">
        <v>198</v>
      </c>
    </row>
    <row r="752" spans="11:12" x14ac:dyDescent="0.35">
      <c r="K752" t="s">
        <v>20</v>
      </c>
      <c r="L752">
        <v>85</v>
      </c>
    </row>
    <row r="753" spans="11:12" x14ac:dyDescent="0.35">
      <c r="K753" t="s">
        <v>20</v>
      </c>
      <c r="L753">
        <v>3596</v>
      </c>
    </row>
    <row r="754" spans="11:12" x14ac:dyDescent="0.35">
      <c r="K754" t="s">
        <v>20</v>
      </c>
      <c r="L754">
        <v>244</v>
      </c>
    </row>
    <row r="755" spans="11:12" x14ac:dyDescent="0.35">
      <c r="K755" t="s">
        <v>20</v>
      </c>
      <c r="L755">
        <v>5180</v>
      </c>
    </row>
    <row r="756" spans="11:12" x14ac:dyDescent="0.35">
      <c r="K756" t="s">
        <v>20</v>
      </c>
      <c r="L756">
        <v>589</v>
      </c>
    </row>
    <row r="757" spans="11:12" x14ac:dyDescent="0.35">
      <c r="K757" t="s">
        <v>20</v>
      </c>
      <c r="L757">
        <v>2725</v>
      </c>
    </row>
    <row r="758" spans="11:12" x14ac:dyDescent="0.35">
      <c r="K758" t="s">
        <v>20</v>
      </c>
      <c r="L758">
        <v>300</v>
      </c>
    </row>
    <row r="759" spans="11:12" x14ac:dyDescent="0.35">
      <c r="K759" t="s">
        <v>20</v>
      </c>
      <c r="L759">
        <v>144</v>
      </c>
    </row>
    <row r="760" spans="11:12" x14ac:dyDescent="0.35">
      <c r="K760" t="s">
        <v>20</v>
      </c>
      <c r="L760">
        <v>87</v>
      </c>
    </row>
    <row r="761" spans="11:12" x14ac:dyDescent="0.35">
      <c r="K761" t="s">
        <v>20</v>
      </c>
      <c r="L761">
        <v>3116</v>
      </c>
    </row>
    <row r="762" spans="11:12" x14ac:dyDescent="0.35">
      <c r="K762" t="s">
        <v>20</v>
      </c>
      <c r="L762">
        <v>909</v>
      </c>
    </row>
    <row r="763" spans="11:12" x14ac:dyDescent="0.35">
      <c r="K763" t="s">
        <v>20</v>
      </c>
      <c r="L763">
        <v>1613</v>
      </c>
    </row>
    <row r="764" spans="11:12" x14ac:dyDescent="0.35">
      <c r="K764" t="s">
        <v>20</v>
      </c>
      <c r="L764">
        <v>136</v>
      </c>
    </row>
    <row r="765" spans="11:12" x14ac:dyDescent="0.35">
      <c r="K765" t="s">
        <v>20</v>
      </c>
      <c r="L765">
        <v>130</v>
      </c>
    </row>
    <row r="766" spans="11:12" x14ac:dyDescent="0.35">
      <c r="K766" t="s">
        <v>20</v>
      </c>
      <c r="L766">
        <v>102</v>
      </c>
    </row>
    <row r="767" spans="11:12" x14ac:dyDescent="0.35">
      <c r="K767" t="s">
        <v>20</v>
      </c>
      <c r="L767">
        <v>4006</v>
      </c>
    </row>
    <row r="768" spans="11:12" x14ac:dyDescent="0.35">
      <c r="K768" t="s">
        <v>20</v>
      </c>
      <c r="L768">
        <v>1629</v>
      </c>
    </row>
    <row r="769" spans="11:12" x14ac:dyDescent="0.35">
      <c r="K769" t="s">
        <v>20</v>
      </c>
      <c r="L769">
        <v>2188</v>
      </c>
    </row>
    <row r="770" spans="11:12" x14ac:dyDescent="0.35">
      <c r="K770" t="s">
        <v>20</v>
      </c>
      <c r="L770">
        <v>2409</v>
      </c>
    </row>
    <row r="771" spans="11:12" x14ac:dyDescent="0.35">
      <c r="K771" t="s">
        <v>20</v>
      </c>
      <c r="L771">
        <v>194</v>
      </c>
    </row>
    <row r="772" spans="11:12" x14ac:dyDescent="0.35">
      <c r="K772" t="s">
        <v>20</v>
      </c>
      <c r="L772">
        <v>1140</v>
      </c>
    </row>
    <row r="773" spans="11:12" x14ac:dyDescent="0.35">
      <c r="K773" t="s">
        <v>20</v>
      </c>
      <c r="L773">
        <v>102</v>
      </c>
    </row>
    <row r="774" spans="11:12" x14ac:dyDescent="0.35">
      <c r="K774" t="s">
        <v>20</v>
      </c>
      <c r="L774">
        <v>2857</v>
      </c>
    </row>
    <row r="775" spans="11:12" x14ac:dyDescent="0.35">
      <c r="K775" t="s">
        <v>20</v>
      </c>
      <c r="L775">
        <v>107</v>
      </c>
    </row>
    <row r="776" spans="11:12" x14ac:dyDescent="0.35">
      <c r="K776" t="s">
        <v>20</v>
      </c>
      <c r="L776">
        <v>160</v>
      </c>
    </row>
    <row r="777" spans="11:12" x14ac:dyDescent="0.35">
      <c r="K777" t="s">
        <v>20</v>
      </c>
      <c r="L777">
        <v>2230</v>
      </c>
    </row>
    <row r="778" spans="11:12" x14ac:dyDescent="0.35">
      <c r="K778" t="s">
        <v>20</v>
      </c>
      <c r="L778">
        <v>316</v>
      </c>
    </row>
    <row r="779" spans="11:12" x14ac:dyDescent="0.35">
      <c r="K779" t="s">
        <v>20</v>
      </c>
      <c r="L779">
        <v>117</v>
      </c>
    </row>
    <row r="780" spans="11:12" x14ac:dyDescent="0.35">
      <c r="K780" t="s">
        <v>20</v>
      </c>
      <c r="L780">
        <v>6406</v>
      </c>
    </row>
    <row r="781" spans="11:12" x14ac:dyDescent="0.35">
      <c r="K781" t="s">
        <v>20</v>
      </c>
      <c r="L781">
        <v>192</v>
      </c>
    </row>
    <row r="782" spans="11:12" x14ac:dyDescent="0.35">
      <c r="K782" t="s">
        <v>20</v>
      </c>
      <c r="L782">
        <v>26</v>
      </c>
    </row>
    <row r="783" spans="11:12" x14ac:dyDescent="0.35">
      <c r="K783" t="s">
        <v>20</v>
      </c>
      <c r="L783">
        <v>723</v>
      </c>
    </row>
    <row r="784" spans="11:12" x14ac:dyDescent="0.35">
      <c r="K784" t="s">
        <v>20</v>
      </c>
      <c r="L784">
        <v>170</v>
      </c>
    </row>
    <row r="785" spans="11:12" x14ac:dyDescent="0.35">
      <c r="K785" t="s">
        <v>20</v>
      </c>
      <c r="L785">
        <v>238</v>
      </c>
    </row>
    <row r="786" spans="11:12" x14ac:dyDescent="0.35">
      <c r="K786" t="s">
        <v>20</v>
      </c>
      <c r="L786">
        <v>55</v>
      </c>
    </row>
    <row r="787" spans="11:12" x14ac:dyDescent="0.35">
      <c r="K787" t="s">
        <v>20</v>
      </c>
      <c r="L787">
        <v>128</v>
      </c>
    </row>
    <row r="788" spans="11:12" x14ac:dyDescent="0.35">
      <c r="K788" t="s">
        <v>20</v>
      </c>
      <c r="L788">
        <v>2144</v>
      </c>
    </row>
    <row r="789" spans="11:12" x14ac:dyDescent="0.35">
      <c r="K789" t="s">
        <v>20</v>
      </c>
      <c r="L789">
        <v>2693</v>
      </c>
    </row>
    <row r="790" spans="11:12" x14ac:dyDescent="0.35">
      <c r="K790" t="s">
        <v>20</v>
      </c>
      <c r="L790">
        <v>432</v>
      </c>
    </row>
    <row r="791" spans="11:12" x14ac:dyDescent="0.35">
      <c r="K791" t="s">
        <v>20</v>
      </c>
      <c r="L791">
        <v>189</v>
      </c>
    </row>
    <row r="792" spans="11:12" x14ac:dyDescent="0.35">
      <c r="K792" t="s">
        <v>20</v>
      </c>
      <c r="L792">
        <v>154</v>
      </c>
    </row>
    <row r="793" spans="11:12" x14ac:dyDescent="0.35">
      <c r="K793" t="s">
        <v>20</v>
      </c>
      <c r="L793">
        <v>96</v>
      </c>
    </row>
    <row r="794" spans="11:12" x14ac:dyDescent="0.35">
      <c r="K794" t="s">
        <v>20</v>
      </c>
      <c r="L794">
        <v>3063</v>
      </c>
    </row>
    <row r="795" spans="11:12" x14ac:dyDescent="0.35">
      <c r="K795" t="s">
        <v>20</v>
      </c>
      <c r="L795">
        <v>2266</v>
      </c>
    </row>
    <row r="796" spans="11:12" x14ac:dyDescent="0.35">
      <c r="K796" t="s">
        <v>20</v>
      </c>
      <c r="L796">
        <v>194</v>
      </c>
    </row>
    <row r="797" spans="11:12" x14ac:dyDescent="0.35">
      <c r="K797" t="s">
        <v>20</v>
      </c>
      <c r="L797">
        <v>129</v>
      </c>
    </row>
    <row r="798" spans="11:12" x14ac:dyDescent="0.35">
      <c r="K798" t="s">
        <v>20</v>
      </c>
      <c r="L798">
        <v>375</v>
      </c>
    </row>
    <row r="799" spans="11:12" x14ac:dyDescent="0.35">
      <c r="K799" t="s">
        <v>20</v>
      </c>
      <c r="L799">
        <v>409</v>
      </c>
    </row>
    <row r="800" spans="11:12" x14ac:dyDescent="0.35">
      <c r="K800" t="s">
        <v>20</v>
      </c>
      <c r="L800">
        <v>234</v>
      </c>
    </row>
    <row r="801" spans="11:12" x14ac:dyDescent="0.35">
      <c r="K801" t="s">
        <v>20</v>
      </c>
      <c r="L801">
        <v>3016</v>
      </c>
    </row>
    <row r="802" spans="11:12" x14ac:dyDescent="0.35">
      <c r="K802" t="s">
        <v>20</v>
      </c>
      <c r="L802">
        <v>264</v>
      </c>
    </row>
    <row r="803" spans="11:12" x14ac:dyDescent="0.35">
      <c r="K803" t="s">
        <v>20</v>
      </c>
      <c r="L803">
        <v>272</v>
      </c>
    </row>
    <row r="804" spans="11:12" x14ac:dyDescent="0.35">
      <c r="K804" t="s">
        <v>20</v>
      </c>
      <c r="L804">
        <v>419</v>
      </c>
    </row>
    <row r="805" spans="11:12" x14ac:dyDescent="0.35">
      <c r="K805" t="s">
        <v>20</v>
      </c>
      <c r="L805">
        <v>1621</v>
      </c>
    </row>
    <row r="806" spans="11:12" x14ac:dyDescent="0.35">
      <c r="K806" t="s">
        <v>20</v>
      </c>
      <c r="L806">
        <v>1101</v>
      </c>
    </row>
    <row r="807" spans="11:12" x14ac:dyDescent="0.35">
      <c r="K807" t="s">
        <v>20</v>
      </c>
      <c r="L807">
        <v>1073</v>
      </c>
    </row>
    <row r="808" spans="11:12" x14ac:dyDescent="0.35">
      <c r="K808" t="s">
        <v>20</v>
      </c>
      <c r="L808">
        <v>331</v>
      </c>
    </row>
    <row r="809" spans="11:12" x14ac:dyDescent="0.35">
      <c r="K809" t="s">
        <v>20</v>
      </c>
      <c r="L809">
        <v>1170</v>
      </c>
    </row>
    <row r="810" spans="11:12" x14ac:dyDescent="0.35">
      <c r="K810" t="s">
        <v>20</v>
      </c>
      <c r="L810">
        <v>363</v>
      </c>
    </row>
    <row r="811" spans="11:12" x14ac:dyDescent="0.35">
      <c r="K811" t="s">
        <v>20</v>
      </c>
      <c r="L811">
        <v>103</v>
      </c>
    </row>
    <row r="812" spans="11:12" x14ac:dyDescent="0.35">
      <c r="K812" t="s">
        <v>20</v>
      </c>
      <c r="L812">
        <v>147</v>
      </c>
    </row>
    <row r="813" spans="11:12" x14ac:dyDescent="0.35">
      <c r="K813" t="s">
        <v>20</v>
      </c>
      <c r="L813">
        <v>110</v>
      </c>
    </row>
    <row r="814" spans="11:12" x14ac:dyDescent="0.35">
      <c r="K814" t="s">
        <v>20</v>
      </c>
      <c r="L814">
        <v>134</v>
      </c>
    </row>
    <row r="815" spans="11:12" x14ac:dyDescent="0.35">
      <c r="K815" t="s">
        <v>20</v>
      </c>
      <c r="L815">
        <v>269</v>
      </c>
    </row>
    <row r="816" spans="11:12" x14ac:dyDescent="0.35">
      <c r="K816" t="s">
        <v>20</v>
      </c>
      <c r="L816">
        <v>175</v>
      </c>
    </row>
    <row r="817" spans="11:12" x14ac:dyDescent="0.35">
      <c r="K817" t="s">
        <v>20</v>
      </c>
      <c r="L817">
        <v>69</v>
      </c>
    </row>
    <row r="818" spans="11:12" x14ac:dyDescent="0.35">
      <c r="K818" t="s">
        <v>20</v>
      </c>
      <c r="L818">
        <v>190</v>
      </c>
    </row>
    <row r="819" spans="11:12" x14ac:dyDescent="0.35">
      <c r="K819" t="s">
        <v>20</v>
      </c>
      <c r="L819">
        <v>237</v>
      </c>
    </row>
    <row r="820" spans="11:12" x14ac:dyDescent="0.35">
      <c r="K820" t="s">
        <v>20</v>
      </c>
      <c r="L820">
        <v>196</v>
      </c>
    </row>
    <row r="821" spans="11:12" x14ac:dyDescent="0.35">
      <c r="K821" t="s">
        <v>20</v>
      </c>
      <c r="L821">
        <v>7295</v>
      </c>
    </row>
    <row r="822" spans="11:12" x14ac:dyDescent="0.35">
      <c r="K822" t="s">
        <v>20</v>
      </c>
      <c r="L822">
        <v>2893</v>
      </c>
    </row>
    <row r="823" spans="11:12" x14ac:dyDescent="0.35">
      <c r="K823" t="s">
        <v>20</v>
      </c>
      <c r="L823">
        <v>820</v>
      </c>
    </row>
    <row r="824" spans="11:12" x14ac:dyDescent="0.35">
      <c r="K824" t="s">
        <v>20</v>
      </c>
      <c r="L824">
        <v>2038</v>
      </c>
    </row>
    <row r="825" spans="11:12" x14ac:dyDescent="0.35">
      <c r="K825" t="s">
        <v>20</v>
      </c>
      <c r="L825">
        <v>116</v>
      </c>
    </row>
    <row r="826" spans="11:12" x14ac:dyDescent="0.35">
      <c r="K826" t="s">
        <v>20</v>
      </c>
      <c r="L826">
        <v>1345</v>
      </c>
    </row>
    <row r="827" spans="11:12" x14ac:dyDescent="0.35">
      <c r="K827" t="s">
        <v>20</v>
      </c>
      <c r="L827">
        <v>168</v>
      </c>
    </row>
    <row r="828" spans="11:12" x14ac:dyDescent="0.35">
      <c r="K828" t="s">
        <v>20</v>
      </c>
      <c r="L828">
        <v>137</v>
      </c>
    </row>
    <row r="829" spans="11:12" x14ac:dyDescent="0.35">
      <c r="K829" t="s">
        <v>20</v>
      </c>
      <c r="L829">
        <v>186</v>
      </c>
    </row>
    <row r="830" spans="11:12" x14ac:dyDescent="0.35">
      <c r="K830" t="s">
        <v>20</v>
      </c>
      <c r="L830">
        <v>125</v>
      </c>
    </row>
    <row r="831" spans="11:12" x14ac:dyDescent="0.35">
      <c r="K831" t="s">
        <v>20</v>
      </c>
      <c r="L831">
        <v>202</v>
      </c>
    </row>
    <row r="832" spans="11:12" x14ac:dyDescent="0.35">
      <c r="K832" t="s">
        <v>20</v>
      </c>
      <c r="L832">
        <v>103</v>
      </c>
    </row>
    <row r="833" spans="11:12" x14ac:dyDescent="0.35">
      <c r="K833" t="s">
        <v>20</v>
      </c>
      <c r="L833">
        <v>1785</v>
      </c>
    </row>
    <row r="834" spans="11:12" x14ac:dyDescent="0.35">
      <c r="K834" t="s">
        <v>20</v>
      </c>
      <c r="L834">
        <v>157</v>
      </c>
    </row>
    <row r="835" spans="11:12" x14ac:dyDescent="0.35">
      <c r="K835" t="s">
        <v>20</v>
      </c>
      <c r="L835">
        <v>555</v>
      </c>
    </row>
    <row r="836" spans="11:12" x14ac:dyDescent="0.35">
      <c r="K836" t="s">
        <v>20</v>
      </c>
      <c r="L836">
        <v>297</v>
      </c>
    </row>
    <row r="837" spans="11:12" x14ac:dyDescent="0.35">
      <c r="K837" t="s">
        <v>20</v>
      </c>
      <c r="L837">
        <v>123</v>
      </c>
    </row>
    <row r="838" spans="11:12" x14ac:dyDescent="0.35">
      <c r="K838" t="s">
        <v>20</v>
      </c>
      <c r="L838">
        <v>3036</v>
      </c>
    </row>
    <row r="839" spans="11:12" x14ac:dyDescent="0.35">
      <c r="K839" t="s">
        <v>20</v>
      </c>
      <c r="L839">
        <v>144</v>
      </c>
    </row>
    <row r="840" spans="11:12" x14ac:dyDescent="0.35">
      <c r="K840" t="s">
        <v>20</v>
      </c>
      <c r="L840">
        <v>121</v>
      </c>
    </row>
    <row r="841" spans="11:12" x14ac:dyDescent="0.35">
      <c r="K841" t="s">
        <v>20</v>
      </c>
      <c r="L841">
        <v>181</v>
      </c>
    </row>
    <row r="842" spans="11:12" x14ac:dyDescent="0.35">
      <c r="K842" t="s">
        <v>20</v>
      </c>
      <c r="L842">
        <v>122</v>
      </c>
    </row>
    <row r="843" spans="11:12" x14ac:dyDescent="0.35">
      <c r="K843" t="s">
        <v>20</v>
      </c>
      <c r="L843">
        <v>1071</v>
      </c>
    </row>
    <row r="844" spans="11:12" x14ac:dyDescent="0.35">
      <c r="K844" t="s">
        <v>20</v>
      </c>
      <c r="L844">
        <v>980</v>
      </c>
    </row>
    <row r="845" spans="11:12" x14ac:dyDescent="0.35">
      <c r="K845" t="s">
        <v>20</v>
      </c>
      <c r="L845">
        <v>536</v>
      </c>
    </row>
    <row r="846" spans="11:12" x14ac:dyDescent="0.35">
      <c r="K846" t="s">
        <v>20</v>
      </c>
      <c r="L846">
        <v>1991</v>
      </c>
    </row>
    <row r="847" spans="11:12" x14ac:dyDescent="0.35">
      <c r="K847" t="s">
        <v>20</v>
      </c>
      <c r="L847">
        <v>180</v>
      </c>
    </row>
    <row r="848" spans="11:12" x14ac:dyDescent="0.35">
      <c r="K848" t="s">
        <v>20</v>
      </c>
      <c r="L848">
        <v>130</v>
      </c>
    </row>
    <row r="849" spans="11:12" x14ac:dyDescent="0.35">
      <c r="K849" t="s">
        <v>20</v>
      </c>
      <c r="L849">
        <v>122</v>
      </c>
    </row>
    <row r="850" spans="11:12" x14ac:dyDescent="0.35">
      <c r="K850" t="s">
        <v>20</v>
      </c>
      <c r="L850">
        <v>140</v>
      </c>
    </row>
    <row r="851" spans="11:12" x14ac:dyDescent="0.35">
      <c r="K851" t="s">
        <v>20</v>
      </c>
      <c r="L851">
        <v>3388</v>
      </c>
    </row>
    <row r="852" spans="11:12" x14ac:dyDescent="0.35">
      <c r="K852" t="s">
        <v>20</v>
      </c>
      <c r="L852">
        <v>280</v>
      </c>
    </row>
    <row r="853" spans="11:12" x14ac:dyDescent="0.35">
      <c r="K853" t="s">
        <v>20</v>
      </c>
      <c r="L853">
        <v>366</v>
      </c>
    </row>
    <row r="854" spans="11:12" x14ac:dyDescent="0.35">
      <c r="K854" t="s">
        <v>20</v>
      </c>
      <c r="L854">
        <v>270</v>
      </c>
    </row>
    <row r="855" spans="11:12" x14ac:dyDescent="0.35">
      <c r="K855" t="s">
        <v>20</v>
      </c>
      <c r="L855">
        <v>137</v>
      </c>
    </row>
    <row r="856" spans="11:12" x14ac:dyDescent="0.35">
      <c r="K856" t="s">
        <v>20</v>
      </c>
      <c r="L856">
        <v>3205</v>
      </c>
    </row>
    <row r="857" spans="11:12" x14ac:dyDescent="0.35">
      <c r="K857" t="s">
        <v>20</v>
      </c>
      <c r="L857">
        <v>288</v>
      </c>
    </row>
    <row r="858" spans="11:12" x14ac:dyDescent="0.35">
      <c r="K858" t="s">
        <v>20</v>
      </c>
      <c r="L858">
        <v>148</v>
      </c>
    </row>
    <row r="859" spans="11:12" x14ac:dyDescent="0.35">
      <c r="K859" t="s">
        <v>20</v>
      </c>
      <c r="L859">
        <v>114</v>
      </c>
    </row>
    <row r="860" spans="11:12" x14ac:dyDescent="0.35">
      <c r="K860" t="s">
        <v>20</v>
      </c>
      <c r="L860">
        <v>1518</v>
      </c>
    </row>
    <row r="861" spans="11:12" x14ac:dyDescent="0.35">
      <c r="K861" t="s">
        <v>20</v>
      </c>
      <c r="L861">
        <v>166</v>
      </c>
    </row>
    <row r="862" spans="11:12" x14ac:dyDescent="0.35">
      <c r="K862" t="s">
        <v>20</v>
      </c>
      <c r="L862">
        <v>100</v>
      </c>
    </row>
    <row r="863" spans="11:12" x14ac:dyDescent="0.35">
      <c r="K863" t="s">
        <v>20</v>
      </c>
      <c r="L863">
        <v>235</v>
      </c>
    </row>
    <row r="864" spans="11:12" x14ac:dyDescent="0.35">
      <c r="K864" t="s">
        <v>20</v>
      </c>
      <c r="L864">
        <v>148</v>
      </c>
    </row>
    <row r="865" spans="11:12" x14ac:dyDescent="0.35">
      <c r="K865" t="s">
        <v>20</v>
      </c>
      <c r="L865">
        <v>198</v>
      </c>
    </row>
    <row r="866" spans="11:12" x14ac:dyDescent="0.35">
      <c r="K866" t="s">
        <v>20</v>
      </c>
      <c r="L866">
        <v>150</v>
      </c>
    </row>
    <row r="867" spans="11:12" x14ac:dyDescent="0.35">
      <c r="K867" t="s">
        <v>20</v>
      </c>
      <c r="L867">
        <v>216</v>
      </c>
    </row>
    <row r="868" spans="11:12" x14ac:dyDescent="0.35">
      <c r="K868" t="s">
        <v>20</v>
      </c>
      <c r="L868">
        <v>5139</v>
      </c>
    </row>
    <row r="869" spans="11:12" x14ac:dyDescent="0.35">
      <c r="K869" t="s">
        <v>20</v>
      </c>
      <c r="L869">
        <v>2353</v>
      </c>
    </row>
    <row r="870" spans="11:12" x14ac:dyDescent="0.35">
      <c r="K870" t="s">
        <v>20</v>
      </c>
      <c r="L870">
        <v>78</v>
      </c>
    </row>
    <row r="871" spans="11:12" x14ac:dyDescent="0.35">
      <c r="K871" t="s">
        <v>20</v>
      </c>
      <c r="L871">
        <v>174</v>
      </c>
    </row>
    <row r="872" spans="11:12" x14ac:dyDescent="0.35">
      <c r="K872" t="s">
        <v>20</v>
      </c>
      <c r="L872">
        <v>164</v>
      </c>
    </row>
    <row r="873" spans="11:12" x14ac:dyDescent="0.35">
      <c r="K873" t="s">
        <v>20</v>
      </c>
      <c r="L873">
        <v>161</v>
      </c>
    </row>
    <row r="874" spans="11:12" x14ac:dyDescent="0.35">
      <c r="K874" t="s">
        <v>20</v>
      </c>
      <c r="L874">
        <v>138</v>
      </c>
    </row>
    <row r="875" spans="11:12" x14ac:dyDescent="0.35">
      <c r="K875" t="s">
        <v>20</v>
      </c>
      <c r="L875">
        <v>3308</v>
      </c>
    </row>
    <row r="876" spans="11:12" x14ac:dyDescent="0.35">
      <c r="K876" t="s">
        <v>20</v>
      </c>
      <c r="L876">
        <v>127</v>
      </c>
    </row>
    <row r="877" spans="11:12" x14ac:dyDescent="0.35">
      <c r="K877" t="s">
        <v>20</v>
      </c>
      <c r="L877">
        <v>207</v>
      </c>
    </row>
    <row r="878" spans="11:12" x14ac:dyDescent="0.35">
      <c r="K878" t="s">
        <v>20</v>
      </c>
      <c r="L878">
        <v>181</v>
      </c>
    </row>
    <row r="879" spans="11:12" x14ac:dyDescent="0.35">
      <c r="K879" t="s">
        <v>20</v>
      </c>
      <c r="L879">
        <v>110</v>
      </c>
    </row>
    <row r="880" spans="11:12" x14ac:dyDescent="0.35">
      <c r="K880" t="s">
        <v>20</v>
      </c>
      <c r="L880">
        <v>185</v>
      </c>
    </row>
    <row r="881" spans="11:12" x14ac:dyDescent="0.35">
      <c r="K881" t="s">
        <v>20</v>
      </c>
      <c r="L881">
        <v>121</v>
      </c>
    </row>
    <row r="882" spans="11:12" x14ac:dyDescent="0.35">
      <c r="K882" t="s">
        <v>20</v>
      </c>
      <c r="L882">
        <v>106</v>
      </c>
    </row>
    <row r="883" spans="11:12" x14ac:dyDescent="0.35">
      <c r="K883" t="s">
        <v>20</v>
      </c>
      <c r="L883">
        <v>142</v>
      </c>
    </row>
    <row r="884" spans="11:12" x14ac:dyDescent="0.35">
      <c r="K884" t="s">
        <v>20</v>
      </c>
      <c r="L884">
        <v>233</v>
      </c>
    </row>
    <row r="885" spans="11:12" x14ac:dyDescent="0.35">
      <c r="K885" t="s">
        <v>20</v>
      </c>
      <c r="L885">
        <v>218</v>
      </c>
    </row>
    <row r="886" spans="11:12" x14ac:dyDescent="0.35">
      <c r="K886" t="s">
        <v>20</v>
      </c>
      <c r="L886">
        <v>76</v>
      </c>
    </row>
    <row r="887" spans="11:12" x14ac:dyDescent="0.35">
      <c r="K887" t="s">
        <v>20</v>
      </c>
      <c r="L887">
        <v>43</v>
      </c>
    </row>
    <row r="888" spans="11:12" x14ac:dyDescent="0.35">
      <c r="K888" t="s">
        <v>20</v>
      </c>
      <c r="L888">
        <v>221</v>
      </c>
    </row>
    <row r="889" spans="11:12" x14ac:dyDescent="0.35">
      <c r="K889" t="s">
        <v>20</v>
      </c>
      <c r="L889">
        <v>2805</v>
      </c>
    </row>
    <row r="890" spans="11:12" x14ac:dyDescent="0.35">
      <c r="K890" t="s">
        <v>20</v>
      </c>
      <c r="L890">
        <v>68</v>
      </c>
    </row>
    <row r="891" spans="11:12" x14ac:dyDescent="0.35">
      <c r="K891" t="s">
        <v>20</v>
      </c>
      <c r="L891">
        <v>183</v>
      </c>
    </row>
    <row r="892" spans="11:12" x14ac:dyDescent="0.35">
      <c r="K892" t="s">
        <v>20</v>
      </c>
      <c r="L892">
        <v>133</v>
      </c>
    </row>
    <row r="893" spans="11:12" x14ac:dyDescent="0.35">
      <c r="K893" t="s">
        <v>20</v>
      </c>
      <c r="L893">
        <v>2489</v>
      </c>
    </row>
    <row r="894" spans="11:12" x14ac:dyDescent="0.35">
      <c r="K894" t="s">
        <v>20</v>
      </c>
      <c r="L894">
        <v>69</v>
      </c>
    </row>
    <row r="895" spans="11:12" x14ac:dyDescent="0.35">
      <c r="K895" t="s">
        <v>20</v>
      </c>
      <c r="L895">
        <v>279</v>
      </c>
    </row>
    <row r="896" spans="11:12" x14ac:dyDescent="0.35">
      <c r="K896" t="s">
        <v>20</v>
      </c>
      <c r="L896">
        <v>210</v>
      </c>
    </row>
    <row r="897" spans="11:12" x14ac:dyDescent="0.35">
      <c r="K897" t="s">
        <v>20</v>
      </c>
      <c r="L897">
        <v>2100</v>
      </c>
    </row>
    <row r="898" spans="11:12" x14ac:dyDescent="0.35">
      <c r="K898" t="s">
        <v>20</v>
      </c>
      <c r="L898">
        <v>252</v>
      </c>
    </row>
    <row r="899" spans="11:12" x14ac:dyDescent="0.35">
      <c r="K899" t="s">
        <v>20</v>
      </c>
      <c r="L899">
        <v>1280</v>
      </c>
    </row>
    <row r="900" spans="11:12" x14ac:dyDescent="0.35">
      <c r="K900" t="s">
        <v>20</v>
      </c>
      <c r="L900">
        <v>157</v>
      </c>
    </row>
    <row r="901" spans="11:12" x14ac:dyDescent="0.35">
      <c r="K901" t="s">
        <v>20</v>
      </c>
      <c r="L901">
        <v>194</v>
      </c>
    </row>
    <row r="902" spans="11:12" x14ac:dyDescent="0.35">
      <c r="K902" t="s">
        <v>20</v>
      </c>
      <c r="L902">
        <v>82</v>
      </c>
    </row>
    <row r="903" spans="11:12" x14ac:dyDescent="0.35">
      <c r="K903" t="s">
        <v>20</v>
      </c>
      <c r="L903">
        <v>4233</v>
      </c>
    </row>
    <row r="904" spans="11:12" x14ac:dyDescent="0.35">
      <c r="K904" t="s">
        <v>20</v>
      </c>
      <c r="L904">
        <v>1297</v>
      </c>
    </row>
    <row r="905" spans="11:12" x14ac:dyDescent="0.35">
      <c r="K905" t="s">
        <v>20</v>
      </c>
      <c r="L905">
        <v>165</v>
      </c>
    </row>
    <row r="906" spans="11:12" x14ac:dyDescent="0.35">
      <c r="K906" t="s">
        <v>20</v>
      </c>
      <c r="L906">
        <v>119</v>
      </c>
    </row>
    <row r="907" spans="11:12" x14ac:dyDescent="0.35">
      <c r="K907" t="s">
        <v>20</v>
      </c>
      <c r="L907">
        <v>1797</v>
      </c>
    </row>
    <row r="908" spans="11:12" x14ac:dyDescent="0.35">
      <c r="K908" t="s">
        <v>20</v>
      </c>
      <c r="L908">
        <v>261</v>
      </c>
    </row>
    <row r="909" spans="11:12" x14ac:dyDescent="0.35">
      <c r="K909" t="s">
        <v>20</v>
      </c>
      <c r="L909">
        <v>157</v>
      </c>
    </row>
    <row r="910" spans="11:12" x14ac:dyDescent="0.35">
      <c r="K910" t="s">
        <v>20</v>
      </c>
      <c r="L910">
        <v>3533</v>
      </c>
    </row>
    <row r="911" spans="11:12" x14ac:dyDescent="0.35">
      <c r="K911" t="s">
        <v>20</v>
      </c>
      <c r="L911">
        <v>155</v>
      </c>
    </row>
    <row r="912" spans="11:12" x14ac:dyDescent="0.35">
      <c r="K912" t="s">
        <v>20</v>
      </c>
      <c r="L912">
        <v>132</v>
      </c>
    </row>
    <row r="913" spans="11:12" x14ac:dyDescent="0.35">
      <c r="K913" t="s">
        <v>20</v>
      </c>
      <c r="L913">
        <v>1354</v>
      </c>
    </row>
    <row r="914" spans="11:12" x14ac:dyDescent="0.35">
      <c r="K914" t="s">
        <v>20</v>
      </c>
      <c r="L914">
        <v>48</v>
      </c>
    </row>
    <row r="915" spans="11:12" x14ac:dyDescent="0.35">
      <c r="K915" t="s">
        <v>20</v>
      </c>
      <c r="L915">
        <v>110</v>
      </c>
    </row>
    <row r="916" spans="11:12" x14ac:dyDescent="0.35">
      <c r="K916" t="s">
        <v>20</v>
      </c>
      <c r="L916">
        <v>172</v>
      </c>
    </row>
    <row r="917" spans="11:12" x14ac:dyDescent="0.35">
      <c r="K917" t="s">
        <v>20</v>
      </c>
      <c r="L917">
        <v>307</v>
      </c>
    </row>
    <row r="918" spans="11:12" x14ac:dyDescent="0.35">
      <c r="K918" t="s">
        <v>20</v>
      </c>
      <c r="L918">
        <v>160</v>
      </c>
    </row>
    <row r="919" spans="11:12" x14ac:dyDescent="0.35">
      <c r="K919" t="s">
        <v>20</v>
      </c>
      <c r="L919">
        <v>1467</v>
      </c>
    </row>
    <row r="920" spans="11:12" x14ac:dyDescent="0.35">
      <c r="K920" t="s">
        <v>20</v>
      </c>
      <c r="L920">
        <v>2662</v>
      </c>
    </row>
    <row r="921" spans="11:12" x14ac:dyDescent="0.35">
      <c r="K921" t="s">
        <v>20</v>
      </c>
      <c r="L921">
        <v>452</v>
      </c>
    </row>
    <row r="922" spans="11:12" x14ac:dyDescent="0.35">
      <c r="K922" t="s">
        <v>20</v>
      </c>
      <c r="L922">
        <v>158</v>
      </c>
    </row>
    <row r="923" spans="11:12" x14ac:dyDescent="0.35">
      <c r="K923" t="s">
        <v>20</v>
      </c>
      <c r="L923">
        <v>225</v>
      </c>
    </row>
    <row r="924" spans="11:12" x14ac:dyDescent="0.35">
      <c r="K924" t="s">
        <v>20</v>
      </c>
      <c r="L924">
        <v>65</v>
      </c>
    </row>
    <row r="925" spans="11:12" x14ac:dyDescent="0.35">
      <c r="K925" t="s">
        <v>20</v>
      </c>
      <c r="L925">
        <v>163</v>
      </c>
    </row>
    <row r="926" spans="11:12" x14ac:dyDescent="0.35">
      <c r="K926" t="s">
        <v>20</v>
      </c>
      <c r="L926">
        <v>85</v>
      </c>
    </row>
    <row r="927" spans="11:12" x14ac:dyDescent="0.35">
      <c r="K927" t="s">
        <v>20</v>
      </c>
      <c r="L927">
        <v>217</v>
      </c>
    </row>
    <row r="928" spans="11:12" x14ac:dyDescent="0.35">
      <c r="K928" t="s">
        <v>20</v>
      </c>
      <c r="L928">
        <v>150</v>
      </c>
    </row>
    <row r="929" spans="11:12" x14ac:dyDescent="0.35">
      <c r="K929" t="s">
        <v>20</v>
      </c>
      <c r="L929">
        <v>3272</v>
      </c>
    </row>
    <row r="930" spans="11:12" x14ac:dyDescent="0.35">
      <c r="K930" t="s">
        <v>20</v>
      </c>
      <c r="L930">
        <v>300</v>
      </c>
    </row>
    <row r="931" spans="11:12" x14ac:dyDescent="0.35">
      <c r="K931" t="s">
        <v>20</v>
      </c>
      <c r="L931">
        <v>126</v>
      </c>
    </row>
    <row r="932" spans="11:12" x14ac:dyDescent="0.35">
      <c r="K932" t="s">
        <v>20</v>
      </c>
      <c r="L932">
        <v>2320</v>
      </c>
    </row>
    <row r="933" spans="11:12" x14ac:dyDescent="0.35">
      <c r="K933" t="s">
        <v>20</v>
      </c>
      <c r="L933">
        <v>81</v>
      </c>
    </row>
    <row r="934" spans="11:12" x14ac:dyDescent="0.35">
      <c r="K934" t="s">
        <v>20</v>
      </c>
      <c r="L934">
        <v>1887</v>
      </c>
    </row>
    <row r="935" spans="11:12" x14ac:dyDescent="0.35">
      <c r="K935" t="s">
        <v>20</v>
      </c>
      <c r="L935">
        <v>4358</v>
      </c>
    </row>
    <row r="936" spans="11:12" x14ac:dyDescent="0.35">
      <c r="K936" t="s">
        <v>20</v>
      </c>
      <c r="L936">
        <v>53</v>
      </c>
    </row>
    <row r="937" spans="11:12" x14ac:dyDescent="0.35">
      <c r="K937" t="s">
        <v>20</v>
      </c>
      <c r="L937">
        <v>2414</v>
      </c>
    </row>
    <row r="938" spans="11:12" x14ac:dyDescent="0.35">
      <c r="K938" t="s">
        <v>20</v>
      </c>
      <c r="L938">
        <v>80</v>
      </c>
    </row>
    <row r="939" spans="11:12" x14ac:dyDescent="0.35">
      <c r="K939" t="s">
        <v>20</v>
      </c>
      <c r="L939">
        <v>193</v>
      </c>
    </row>
    <row r="940" spans="11:12" x14ac:dyDescent="0.35">
      <c r="K940" t="s">
        <v>20</v>
      </c>
      <c r="L940">
        <v>52</v>
      </c>
    </row>
    <row r="941" spans="11:12" x14ac:dyDescent="0.35">
      <c r="K941" t="s">
        <v>20</v>
      </c>
      <c r="L941">
        <v>290</v>
      </c>
    </row>
    <row r="942" spans="11:12" x14ac:dyDescent="0.35">
      <c r="K942" t="s">
        <v>20</v>
      </c>
      <c r="L942">
        <v>122</v>
      </c>
    </row>
    <row r="943" spans="11:12" x14ac:dyDescent="0.35">
      <c r="K943" t="s">
        <v>20</v>
      </c>
      <c r="L943">
        <v>1470</v>
      </c>
    </row>
    <row r="944" spans="11:12" x14ac:dyDescent="0.35">
      <c r="K944" t="s">
        <v>20</v>
      </c>
      <c r="L944">
        <v>165</v>
      </c>
    </row>
    <row r="945" spans="11:12" x14ac:dyDescent="0.35">
      <c r="K945" t="s">
        <v>20</v>
      </c>
      <c r="L945">
        <v>182</v>
      </c>
    </row>
    <row r="946" spans="11:12" x14ac:dyDescent="0.35">
      <c r="K946" t="s">
        <v>20</v>
      </c>
      <c r="L946">
        <v>199</v>
      </c>
    </row>
    <row r="947" spans="11:12" x14ac:dyDescent="0.35">
      <c r="K947" t="s">
        <v>20</v>
      </c>
      <c r="L947">
        <v>56</v>
      </c>
    </row>
    <row r="948" spans="11:12" x14ac:dyDescent="0.35">
      <c r="K948" t="s">
        <v>20</v>
      </c>
      <c r="L948">
        <v>1460</v>
      </c>
    </row>
    <row r="949" spans="11:12" x14ac:dyDescent="0.35">
      <c r="K949" t="s">
        <v>20</v>
      </c>
      <c r="L949">
        <v>123</v>
      </c>
    </row>
    <row r="950" spans="11:12" x14ac:dyDescent="0.35">
      <c r="K950" t="s">
        <v>20</v>
      </c>
      <c r="L950">
        <v>159</v>
      </c>
    </row>
    <row r="951" spans="11:12" x14ac:dyDescent="0.35">
      <c r="K951" t="s">
        <v>20</v>
      </c>
      <c r="L951">
        <v>110</v>
      </c>
    </row>
    <row r="952" spans="11:12" x14ac:dyDescent="0.35">
      <c r="K952" t="s">
        <v>20</v>
      </c>
      <c r="L952">
        <v>236</v>
      </c>
    </row>
    <row r="953" spans="11:12" x14ac:dyDescent="0.35">
      <c r="K953" t="s">
        <v>20</v>
      </c>
      <c r="L953">
        <v>191</v>
      </c>
    </row>
    <row r="954" spans="11:12" x14ac:dyDescent="0.35">
      <c r="K954" t="s">
        <v>20</v>
      </c>
      <c r="L954">
        <v>3934</v>
      </c>
    </row>
    <row r="955" spans="11:12" x14ac:dyDescent="0.35">
      <c r="K955" t="s">
        <v>20</v>
      </c>
      <c r="L955">
        <v>80</v>
      </c>
    </row>
    <row r="956" spans="11:12" x14ac:dyDescent="0.35">
      <c r="K956" t="s">
        <v>20</v>
      </c>
      <c r="L956">
        <v>462</v>
      </c>
    </row>
    <row r="957" spans="11:12" x14ac:dyDescent="0.35">
      <c r="K957" t="s">
        <v>20</v>
      </c>
      <c r="L957">
        <v>179</v>
      </c>
    </row>
    <row r="958" spans="11:12" x14ac:dyDescent="0.35">
      <c r="K958" t="s">
        <v>20</v>
      </c>
      <c r="L958">
        <v>1866</v>
      </c>
    </row>
    <row r="959" spans="11:12" x14ac:dyDescent="0.35">
      <c r="K959" t="s">
        <v>20</v>
      </c>
      <c r="L959">
        <v>156</v>
      </c>
    </row>
    <row r="960" spans="11:12" x14ac:dyDescent="0.35">
      <c r="K960" t="s">
        <v>20</v>
      </c>
      <c r="L960">
        <v>255</v>
      </c>
    </row>
    <row r="961" spans="11:12" x14ac:dyDescent="0.35">
      <c r="K961" t="s">
        <v>20</v>
      </c>
      <c r="L961">
        <v>2261</v>
      </c>
    </row>
    <row r="962" spans="11:12" x14ac:dyDescent="0.35">
      <c r="K962" t="s">
        <v>20</v>
      </c>
      <c r="L962">
        <v>40</v>
      </c>
    </row>
    <row r="963" spans="11:12" x14ac:dyDescent="0.35">
      <c r="K963" t="s">
        <v>20</v>
      </c>
      <c r="L963">
        <v>2289</v>
      </c>
    </row>
    <row r="964" spans="11:12" x14ac:dyDescent="0.35">
      <c r="K964" t="s">
        <v>20</v>
      </c>
      <c r="L964">
        <v>65</v>
      </c>
    </row>
    <row r="965" spans="11:12" x14ac:dyDescent="0.35">
      <c r="K965" t="s">
        <v>20</v>
      </c>
      <c r="L965">
        <v>3777</v>
      </c>
    </row>
    <row r="966" spans="11:12" x14ac:dyDescent="0.35">
      <c r="K966" t="s">
        <v>20</v>
      </c>
      <c r="L966">
        <v>184</v>
      </c>
    </row>
    <row r="967" spans="11:12" x14ac:dyDescent="0.35">
      <c r="K967" t="s">
        <v>20</v>
      </c>
      <c r="L967">
        <v>85</v>
      </c>
    </row>
    <row r="968" spans="11:12" x14ac:dyDescent="0.35">
      <c r="K968" t="s">
        <v>20</v>
      </c>
      <c r="L968">
        <v>144</v>
      </c>
    </row>
    <row r="969" spans="11:12" x14ac:dyDescent="0.35">
      <c r="K969" t="s">
        <v>20</v>
      </c>
      <c r="L969">
        <v>1902</v>
      </c>
    </row>
    <row r="970" spans="11:12" x14ac:dyDescent="0.35">
      <c r="K970" t="s">
        <v>20</v>
      </c>
      <c r="L970">
        <v>105</v>
      </c>
    </row>
    <row r="971" spans="11:12" x14ac:dyDescent="0.35">
      <c r="K971" t="s">
        <v>20</v>
      </c>
      <c r="L971">
        <v>132</v>
      </c>
    </row>
    <row r="972" spans="11:12" x14ac:dyDescent="0.35">
      <c r="K972" t="s">
        <v>20</v>
      </c>
      <c r="L972">
        <v>96</v>
      </c>
    </row>
    <row r="973" spans="11:12" x14ac:dyDescent="0.35">
      <c r="K973" t="s">
        <v>20</v>
      </c>
      <c r="L973">
        <v>114</v>
      </c>
    </row>
    <row r="974" spans="11:12" x14ac:dyDescent="0.35">
      <c r="K974" t="s">
        <v>20</v>
      </c>
      <c r="L974">
        <v>203</v>
      </c>
    </row>
    <row r="975" spans="11:12" x14ac:dyDescent="0.35">
      <c r="K975" t="s">
        <v>20</v>
      </c>
      <c r="L975">
        <v>1559</v>
      </c>
    </row>
    <row r="976" spans="11:12" x14ac:dyDescent="0.35">
      <c r="K976" t="s">
        <v>20</v>
      </c>
      <c r="L976">
        <v>1548</v>
      </c>
    </row>
    <row r="977" spans="11:12" x14ac:dyDescent="0.35">
      <c r="K977" t="s">
        <v>20</v>
      </c>
      <c r="L977">
        <v>80</v>
      </c>
    </row>
    <row r="978" spans="11:12" x14ac:dyDescent="0.35">
      <c r="K978" t="s">
        <v>20</v>
      </c>
      <c r="L978">
        <v>131</v>
      </c>
    </row>
    <row r="979" spans="11:12" x14ac:dyDescent="0.35">
      <c r="K979" t="s">
        <v>20</v>
      </c>
      <c r="L979">
        <v>112</v>
      </c>
    </row>
    <row r="980" spans="11:12" x14ac:dyDescent="0.35">
      <c r="K980" t="s">
        <v>20</v>
      </c>
      <c r="L980">
        <v>155</v>
      </c>
    </row>
    <row r="981" spans="11:12" x14ac:dyDescent="0.35">
      <c r="K981" t="s">
        <v>20</v>
      </c>
      <c r="L981">
        <v>266</v>
      </c>
    </row>
    <row r="982" spans="11:12" x14ac:dyDescent="0.35">
      <c r="K982" t="s">
        <v>20</v>
      </c>
      <c r="L982">
        <v>155</v>
      </c>
    </row>
    <row r="983" spans="11:12" x14ac:dyDescent="0.35">
      <c r="K983" t="s">
        <v>20</v>
      </c>
      <c r="L983">
        <v>207</v>
      </c>
    </row>
    <row r="984" spans="11:12" x14ac:dyDescent="0.35">
      <c r="K984" t="s">
        <v>20</v>
      </c>
      <c r="L984">
        <v>245</v>
      </c>
    </row>
    <row r="985" spans="11:12" x14ac:dyDescent="0.35">
      <c r="K985" t="s">
        <v>20</v>
      </c>
      <c r="L985">
        <v>1573</v>
      </c>
    </row>
    <row r="986" spans="11:12" x14ac:dyDescent="0.35">
      <c r="K986" t="s">
        <v>20</v>
      </c>
      <c r="L986">
        <v>114</v>
      </c>
    </row>
    <row r="987" spans="11:12" x14ac:dyDescent="0.35">
      <c r="K987" t="s">
        <v>20</v>
      </c>
      <c r="L987">
        <v>93</v>
      </c>
    </row>
    <row r="988" spans="11:12" x14ac:dyDescent="0.35">
      <c r="K988" t="s">
        <v>20</v>
      </c>
      <c r="L988">
        <v>1681</v>
      </c>
    </row>
    <row r="989" spans="11:12" x14ac:dyDescent="0.35">
      <c r="K989" t="s">
        <v>20</v>
      </c>
      <c r="L989">
        <v>32</v>
      </c>
    </row>
    <row r="990" spans="11:12" x14ac:dyDescent="0.35">
      <c r="K990" t="s">
        <v>20</v>
      </c>
      <c r="L990">
        <v>135</v>
      </c>
    </row>
    <row r="991" spans="11:12" x14ac:dyDescent="0.35">
      <c r="K991" t="s">
        <v>20</v>
      </c>
      <c r="L991">
        <v>140</v>
      </c>
    </row>
    <row r="992" spans="11:12" x14ac:dyDescent="0.35">
      <c r="K992" t="s">
        <v>20</v>
      </c>
      <c r="L992">
        <v>92</v>
      </c>
    </row>
    <row r="993" spans="11:12" x14ac:dyDescent="0.35">
      <c r="K993" t="s">
        <v>20</v>
      </c>
      <c r="L993">
        <v>1015</v>
      </c>
    </row>
    <row r="994" spans="11:12" x14ac:dyDescent="0.35">
      <c r="K994" t="s">
        <v>20</v>
      </c>
      <c r="L994">
        <v>323</v>
      </c>
    </row>
    <row r="995" spans="11:12" x14ac:dyDescent="0.35">
      <c r="K995" t="s">
        <v>20</v>
      </c>
      <c r="L995">
        <v>2326</v>
      </c>
    </row>
    <row r="996" spans="11:12" x14ac:dyDescent="0.35">
      <c r="K996" t="s">
        <v>20</v>
      </c>
      <c r="L996">
        <v>381</v>
      </c>
    </row>
    <row r="997" spans="11:12" x14ac:dyDescent="0.35">
      <c r="K997" t="s">
        <v>20</v>
      </c>
      <c r="L997">
        <v>480</v>
      </c>
    </row>
    <row r="998" spans="11:12" x14ac:dyDescent="0.35">
      <c r="K998" t="s">
        <v>20</v>
      </c>
      <c r="L998">
        <v>226</v>
      </c>
    </row>
    <row r="999" spans="11:12" x14ac:dyDescent="0.35">
      <c r="K999" t="s">
        <v>20</v>
      </c>
      <c r="L999">
        <v>241</v>
      </c>
    </row>
    <row r="1000" spans="11:12" x14ac:dyDescent="0.35">
      <c r="K1000" t="s">
        <v>20</v>
      </c>
      <c r="L1000">
        <v>132</v>
      </c>
    </row>
    <row r="1001" spans="11:12" x14ac:dyDescent="0.35">
      <c r="K1001" t="s">
        <v>20</v>
      </c>
      <c r="L1001">
        <v>2043</v>
      </c>
    </row>
  </sheetData>
  <autoFilter ref="K1:K1001" xr:uid="{14CD5621-9D64-4184-8F60-AF9C81F82227}"/>
  <sortState xmlns:xlrd2="http://schemas.microsoft.com/office/spreadsheetml/2017/richdata2" ref="A3:B365">
    <sortCondition ref="A2:A365"/>
  </sortState>
  <conditionalFormatting sqref="K2:K1001">
    <cfRule type="containsText" dxfId="11" priority="9" operator="containsText" text="live">
      <formula>NOT(ISERROR(SEARCH("live",K2)))</formula>
    </cfRule>
    <cfRule type="containsText" dxfId="10" priority="10" operator="containsText" text="canceled">
      <formula>NOT(ISERROR(SEARCH("canceled",K2)))</formula>
    </cfRule>
    <cfRule type="containsText" dxfId="9" priority="11" operator="containsText" text="successful">
      <formula>NOT(ISERROR(SEARCH("successful",K2)))</formula>
    </cfRule>
    <cfRule type="containsText" dxfId="8" priority="12" operator="containsText" text="failed">
      <formula>NOT(ISERROR(SEARCH("failed",K2)))</formula>
    </cfRule>
  </conditionalFormatting>
  <conditionalFormatting sqref="A2:A365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566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 Rate_Parent</vt:lpstr>
      <vt:lpstr>Success Rate_Sub</vt:lpstr>
      <vt:lpstr>Success Rate_Year</vt:lpstr>
      <vt:lpstr>CF_Analysis</vt:lpstr>
      <vt:lpstr>Stats_Analysis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Erika Tan</cp:lastModifiedBy>
  <dcterms:created xsi:type="dcterms:W3CDTF">2021-09-29T18:52:28Z</dcterms:created>
  <dcterms:modified xsi:type="dcterms:W3CDTF">2022-12-23T03:38:54Z</dcterms:modified>
</cp:coreProperties>
</file>