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ccounts Payable\BUZZ\OSHPD\OSHPD FYE 2018\"/>
    </mc:Choice>
  </mc:AlternateContent>
  <bookViews>
    <workbookView xWindow="0" yWindow="0" windowWidth="20490" windowHeight="7455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L23" i="3"/>
  <c r="J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E15" i="3"/>
  <c r="C15" i="3"/>
  <c r="E14" i="3"/>
  <c r="C14" i="3"/>
  <c r="E13" i="3"/>
  <c r="C13" i="3"/>
  <c r="E12" i="3"/>
  <c r="C12" i="3"/>
  <c r="E10" i="3"/>
  <c r="C10" i="3"/>
  <c r="E9" i="3"/>
  <c r="G9" i="3" s="1"/>
  <c r="E8" i="3"/>
  <c r="C8" i="3"/>
  <c r="E7" i="3"/>
  <c r="C7" i="3"/>
  <c r="G5" i="3"/>
  <c r="G10" i="3" l="1"/>
  <c r="G15" i="3"/>
  <c r="G13" i="3"/>
  <c r="G12" i="3"/>
  <c r="G14" i="3"/>
  <c r="C17" i="3"/>
  <c r="G8" i="3"/>
  <c r="E17" i="3"/>
  <c r="G7" i="3"/>
  <c r="G17" i="3" l="1"/>
</calcChain>
</file>

<file path=xl/sharedStrings.xml><?xml version="1.0" encoding="utf-8"?>
<sst xmlns="http://schemas.openxmlformats.org/spreadsheetml/2006/main" count="42" uniqueCount="41">
  <si>
    <t>Southern Humboldt Community Healthcare District</t>
  </si>
  <si>
    <t>Revenue Statistics</t>
  </si>
  <si>
    <t>Annual Gross Revenue</t>
  </si>
  <si>
    <t>I/P Medi-Cal</t>
  </si>
  <si>
    <t>I/P Medicare</t>
  </si>
  <si>
    <t>I/P Third Party</t>
  </si>
  <si>
    <t>I/P Self Pay</t>
  </si>
  <si>
    <t>O/P Medi-Cal</t>
  </si>
  <si>
    <t>O/P Medicare</t>
  </si>
  <si>
    <t>O/P Third Party</t>
  </si>
  <si>
    <t>O/P Self Pay</t>
  </si>
  <si>
    <t>Stats</t>
  </si>
  <si>
    <t>% delta</t>
  </si>
  <si>
    <t>Dollars*</t>
  </si>
  <si>
    <t>* The percentage change columns has the 2018 numbers as a percentage of the 2017 numbers.  A strict analysis of</t>
  </si>
  <si>
    <t xml:space="preserve">the percentage of differences does not necessarily produce a logical measure of the cause of the difference.  The </t>
  </si>
  <si>
    <t xml:space="preserve">quantity is just the number of billable services that were provided by the hospital to patients.  However, there exists a </t>
  </si>
  <si>
    <t>much lower dollar value than a typical emergency room visit.</t>
  </si>
  <si>
    <t>However, overall the statistics demonstrate that the number of visits to the hospital increased in 2018 over 2017</t>
  </si>
  <si>
    <t xml:space="preserve">large fluctuation of the dollar value of one billable service to another.  For example, a typical lab test would have a </t>
  </si>
  <si>
    <t>Patient Class</t>
  </si>
  <si>
    <t>Skilled Nursing</t>
  </si>
  <si>
    <t>Observation</t>
  </si>
  <si>
    <t>Laboratory</t>
  </si>
  <si>
    <t>Swing Bed</t>
  </si>
  <si>
    <t>Blood Bank</t>
  </si>
  <si>
    <t>Clinic Pro Fees</t>
  </si>
  <si>
    <t>Clinic SHCC</t>
  </si>
  <si>
    <t>ED Medical Fees</t>
  </si>
  <si>
    <t xml:space="preserve">ED </t>
  </si>
  <si>
    <t>Mammography</t>
  </si>
  <si>
    <t>Materials Mgmt</t>
  </si>
  <si>
    <t>Nursing</t>
  </si>
  <si>
    <t>O/P Procedures</t>
  </si>
  <si>
    <t>Pharmacy</t>
  </si>
  <si>
    <t>Physical Therapy</t>
  </si>
  <si>
    <t>Radiology</t>
  </si>
  <si>
    <t>Radiology Pro Fees</t>
  </si>
  <si>
    <t>Speech Therapy</t>
  </si>
  <si>
    <t>Utilization Statistics</t>
  </si>
  <si>
    <t>by 14.9%, and revenue in 2018 incresed by 9.94% over 2017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</si>
</sst>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3" fontId="2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2" xfId="0" applyNumberFormat="1" applyBorder="1"/>
    <xf numFmtId="10" fontId="0" fillId="0" borderId="0" xfId="0" applyNumberForma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2" xfId="0" applyNumberForma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90" zoomScaleNormal="90" workbookViewId="0">
      <selection activeCell="B33" sqref="B33"/>
    </sheetView>
  </sheetViews>
  <sheetFormatPr defaultRowHeight="15" x14ac:dyDescent="0.25"/>
  <cols>
    <col min="1" max="1" width="3.28515625" customWidth="1"/>
    <col min="2" max="2" width="27.7109375" customWidth="1"/>
    <col min="3" max="3" width="12.28515625" customWidth="1"/>
    <col min="4" max="4" width="2.28515625" customWidth="1"/>
    <col min="5" max="5" width="12.7109375" customWidth="1"/>
    <col min="6" max="6" width="2.85546875" customWidth="1"/>
    <col min="7" max="7" width="9.85546875" customWidth="1"/>
    <col min="9" max="9" width="24.140625" customWidth="1"/>
    <col min="11" max="11" width="2.42578125" customWidth="1"/>
    <col min="13" max="13" width="2.85546875" customWidth="1"/>
    <col min="14" max="14" width="10" customWidth="1"/>
  </cols>
  <sheetData>
    <row r="1" spans="1:14" ht="21" x14ac:dyDescent="0.35">
      <c r="A1" s="2" t="s">
        <v>0</v>
      </c>
      <c r="B1" s="3"/>
      <c r="C1" s="3"/>
      <c r="D1" s="3"/>
      <c r="E1" s="3"/>
      <c r="F1" s="3"/>
      <c r="G1" s="8"/>
      <c r="H1" s="3"/>
    </row>
    <row r="2" spans="1:14" x14ac:dyDescent="0.25">
      <c r="A2" s="3"/>
      <c r="B2" s="17" t="s">
        <v>1</v>
      </c>
      <c r="C2" s="3"/>
      <c r="D2" s="3"/>
      <c r="E2" s="3"/>
      <c r="F2" s="3"/>
      <c r="G2" s="8"/>
      <c r="H2" s="3"/>
      <c r="I2" s="17" t="s">
        <v>39</v>
      </c>
    </row>
    <row r="3" spans="1:14" x14ac:dyDescent="0.25">
      <c r="A3" s="3"/>
      <c r="B3" s="3"/>
      <c r="C3" s="3"/>
      <c r="D3" s="3"/>
      <c r="E3" s="3"/>
      <c r="F3" s="9"/>
      <c r="G3" s="10" t="s">
        <v>12</v>
      </c>
      <c r="H3" s="3"/>
      <c r="N3" s="10" t="s">
        <v>12</v>
      </c>
    </row>
    <row r="4" spans="1:14" x14ac:dyDescent="0.25">
      <c r="A4" s="3"/>
      <c r="B4" s="4"/>
      <c r="C4" s="6">
        <v>2017</v>
      </c>
      <c r="D4" s="6"/>
      <c r="E4" s="6">
        <v>2018</v>
      </c>
      <c r="F4" s="5"/>
      <c r="G4" s="11" t="s">
        <v>13</v>
      </c>
      <c r="H4" s="4"/>
      <c r="I4" s="1" t="s">
        <v>20</v>
      </c>
      <c r="J4" s="1">
        <v>2017</v>
      </c>
      <c r="K4" s="1"/>
      <c r="L4" s="1">
        <v>2018</v>
      </c>
      <c r="M4" s="1"/>
      <c r="N4" s="11" t="s">
        <v>11</v>
      </c>
    </row>
    <row r="5" spans="1:14" x14ac:dyDescent="0.25">
      <c r="A5" s="3"/>
      <c r="B5" s="3" t="s">
        <v>2</v>
      </c>
      <c r="C5" s="3">
        <v>12681278.24</v>
      </c>
      <c r="D5" s="3"/>
      <c r="E5" s="3">
        <v>13941695.6</v>
      </c>
      <c r="F5" s="3"/>
      <c r="G5" s="12">
        <f>+E5/C5</f>
        <v>1.0993919805358674</v>
      </c>
      <c r="H5" s="3"/>
      <c r="I5" s="14" t="s">
        <v>25</v>
      </c>
      <c r="J5" s="15">
        <v>81</v>
      </c>
      <c r="K5" s="15"/>
      <c r="L5" s="15">
        <v>80</v>
      </c>
      <c r="M5" s="15"/>
      <c r="N5" s="12">
        <f t="shared" ref="N5:N23" si="0">+L5/J5</f>
        <v>0.98765432098765427</v>
      </c>
    </row>
    <row r="6" spans="1:14" x14ac:dyDescent="0.25">
      <c r="A6" s="3"/>
      <c r="B6" s="3"/>
      <c r="C6" s="3"/>
      <c r="D6" s="3"/>
      <c r="E6" s="3"/>
      <c r="F6" s="3"/>
      <c r="G6" s="12"/>
      <c r="H6" s="3"/>
      <c r="I6" t="s">
        <v>26</v>
      </c>
      <c r="J6" s="3">
        <v>7129</v>
      </c>
      <c r="K6" s="3"/>
      <c r="L6" s="3">
        <v>5876</v>
      </c>
      <c r="N6" s="12">
        <f>+L6/J6</f>
        <v>0.82423902370598967</v>
      </c>
    </row>
    <row r="7" spans="1:14" x14ac:dyDescent="0.25">
      <c r="A7" s="3"/>
      <c r="B7" s="3" t="s">
        <v>4</v>
      </c>
      <c r="C7" s="3">
        <f>568912.56</f>
        <v>568912.56000000006</v>
      </c>
      <c r="D7" s="3"/>
      <c r="E7" s="3">
        <f>700353.25</f>
        <v>700353.25</v>
      </c>
      <c r="F7" s="3"/>
      <c r="G7" s="12">
        <f>+E7/C7</f>
        <v>1.231038474524099</v>
      </c>
      <c r="H7" s="3"/>
      <c r="I7" t="s">
        <v>27</v>
      </c>
      <c r="J7" s="3">
        <v>1240</v>
      </c>
      <c r="K7" s="3"/>
      <c r="L7" s="3">
        <v>754</v>
      </c>
      <c r="N7" s="12">
        <f t="shared" si="0"/>
        <v>0.60806451612903223</v>
      </c>
    </row>
    <row r="8" spans="1:14" x14ac:dyDescent="0.25">
      <c r="A8" s="3"/>
      <c r="B8" s="3" t="s">
        <v>3</v>
      </c>
      <c r="C8" s="3">
        <f>1812546.5+108880.15</f>
        <v>1921426.65</v>
      </c>
      <c r="D8" s="3"/>
      <c r="E8" s="3">
        <f>1847036.1+62+130716.62</f>
        <v>1977814.7200000002</v>
      </c>
      <c r="F8" s="3"/>
      <c r="G8" s="12">
        <f>+E8/C8</f>
        <v>1.0293469802763484</v>
      </c>
      <c r="H8" s="3"/>
      <c r="I8" t="s">
        <v>28</v>
      </c>
      <c r="J8" s="3">
        <v>3375</v>
      </c>
      <c r="K8" s="3"/>
      <c r="L8" s="3">
        <v>3759</v>
      </c>
      <c r="N8" s="12">
        <f t="shared" si="0"/>
        <v>1.1137777777777778</v>
      </c>
    </row>
    <row r="9" spans="1:14" x14ac:dyDescent="0.25">
      <c r="A9" s="3"/>
      <c r="B9" s="3" t="s">
        <v>5</v>
      </c>
      <c r="C9" s="3">
        <v>45155.360000000001</v>
      </c>
      <c r="D9" s="3"/>
      <c r="E9" s="3">
        <f>60128.3</f>
        <v>60128.3</v>
      </c>
      <c r="F9" s="3"/>
      <c r="G9" s="12">
        <f>+E9/C9</f>
        <v>1.3315872135666729</v>
      </c>
      <c r="H9" s="3"/>
      <c r="I9" t="s">
        <v>29</v>
      </c>
      <c r="J9" s="3">
        <v>6746</v>
      </c>
      <c r="K9" s="3"/>
      <c r="L9" s="3">
        <v>7925</v>
      </c>
      <c r="N9" s="12">
        <f t="shared" si="0"/>
        <v>1.174770234212867</v>
      </c>
    </row>
    <row r="10" spans="1:14" x14ac:dyDescent="0.25">
      <c r="A10" s="3"/>
      <c r="B10" s="3" t="s">
        <v>6</v>
      </c>
      <c r="C10" s="3">
        <f>61429.99</f>
        <v>61429.99</v>
      </c>
      <c r="D10" s="3"/>
      <c r="E10" s="3">
        <f>59692.98</f>
        <v>59692.98</v>
      </c>
      <c r="F10" s="3"/>
      <c r="G10" s="12">
        <f>+E10/C10</f>
        <v>0.97172374600744693</v>
      </c>
      <c r="H10" s="3"/>
      <c r="I10" t="s">
        <v>23</v>
      </c>
      <c r="J10" s="3">
        <v>17797</v>
      </c>
      <c r="K10" s="3"/>
      <c r="L10" s="3">
        <v>17220</v>
      </c>
      <c r="N10" s="12">
        <f t="shared" si="0"/>
        <v>0.96757880541664321</v>
      </c>
    </row>
    <row r="11" spans="1:14" x14ac:dyDescent="0.25">
      <c r="A11" s="3"/>
      <c r="B11" s="3"/>
      <c r="C11" s="3"/>
      <c r="D11" s="3"/>
      <c r="E11" s="3"/>
      <c r="F11" s="3"/>
      <c r="G11" s="12"/>
      <c r="H11" s="3"/>
      <c r="I11" t="s">
        <v>30</v>
      </c>
      <c r="J11" s="3">
        <v>206</v>
      </c>
      <c r="K11" s="3"/>
      <c r="L11" s="3">
        <v>202</v>
      </c>
      <c r="N11" s="12">
        <f t="shared" si="0"/>
        <v>0.98058252427184467</v>
      </c>
    </row>
    <row r="12" spans="1:14" x14ac:dyDescent="0.25">
      <c r="A12" s="3"/>
      <c r="B12" s="3" t="s">
        <v>8</v>
      </c>
      <c r="C12" s="3">
        <f>136340.25+200328.44+2754075.09</f>
        <v>3090743.78</v>
      </c>
      <c r="D12" s="3"/>
      <c r="E12" s="3">
        <f>195597.35+128650.96+3155705-62</f>
        <v>3479891.31</v>
      </c>
      <c r="F12" s="3"/>
      <c r="G12" s="12">
        <f>+E12/C12</f>
        <v>1.1259074053689433</v>
      </c>
      <c r="H12" s="3"/>
      <c r="I12" t="s">
        <v>31</v>
      </c>
      <c r="J12" s="3">
        <v>5542</v>
      </c>
      <c r="K12" s="3"/>
      <c r="L12" s="3">
        <v>4754</v>
      </c>
      <c r="N12" s="12">
        <f t="shared" si="0"/>
        <v>0.8578130638758571</v>
      </c>
    </row>
    <row r="13" spans="1:14" x14ac:dyDescent="0.25">
      <c r="A13" s="3"/>
      <c r="B13" s="3" t="s">
        <v>7</v>
      </c>
      <c r="C13" s="3">
        <f>3118264.2+1183.2+756471.08+251.7+28</f>
        <v>3876198.1800000006</v>
      </c>
      <c r="D13" s="3"/>
      <c r="E13" s="3">
        <f>4892.8+3470464.32+1447.9+703049.3+646.9+1424.3</f>
        <v>4181925.5199999991</v>
      </c>
      <c r="F13" s="3"/>
      <c r="G13" s="12">
        <f>+E13/C13</f>
        <v>1.0788729899254013</v>
      </c>
      <c r="H13" s="3"/>
      <c r="I13" t="s">
        <v>32</v>
      </c>
      <c r="J13" s="3">
        <v>107</v>
      </c>
      <c r="K13" s="3"/>
      <c r="L13" s="3">
        <v>107</v>
      </c>
      <c r="N13" s="12">
        <f t="shared" si="0"/>
        <v>1</v>
      </c>
    </row>
    <row r="14" spans="1:14" x14ac:dyDescent="0.25">
      <c r="A14" s="3"/>
      <c r="B14" s="3" t="s">
        <v>9</v>
      </c>
      <c r="C14" s="3">
        <f>272+1754080.43+175428.66+257.56+131247.26</f>
        <v>2061285.91</v>
      </c>
      <c r="D14" s="3"/>
      <c r="E14" s="3">
        <f>1012.3+1934548.76+133728.51+128510.83</f>
        <v>2197800.4</v>
      </c>
      <c r="F14" s="3"/>
      <c r="G14" s="12">
        <f>+E14/C14</f>
        <v>1.0662278286276163</v>
      </c>
      <c r="H14" s="3"/>
      <c r="I14" t="s">
        <v>22</v>
      </c>
      <c r="J14" s="3">
        <v>1100</v>
      </c>
      <c r="K14" s="3"/>
      <c r="L14" s="3">
        <v>1891</v>
      </c>
      <c r="N14" s="12">
        <f t="shared" si="0"/>
        <v>1.719090909090909</v>
      </c>
    </row>
    <row r="15" spans="1:14" x14ac:dyDescent="0.25">
      <c r="A15" s="3"/>
      <c r="B15" s="3" t="s">
        <v>10</v>
      </c>
      <c r="C15" s="4">
        <f>249.31+1055486.49+390.01</f>
        <v>1056125.81</v>
      </c>
      <c r="D15" s="3"/>
      <c r="E15" s="4">
        <f>548+1283411.62+129.5</f>
        <v>1284089.1200000001</v>
      </c>
      <c r="F15" s="3"/>
      <c r="G15" s="13">
        <f>+E15/C15</f>
        <v>1.2158486307611402</v>
      </c>
      <c r="H15" s="3"/>
      <c r="I15" t="s">
        <v>33</v>
      </c>
      <c r="J15" s="3">
        <v>358</v>
      </c>
      <c r="K15" s="3"/>
      <c r="L15" s="3">
        <v>245</v>
      </c>
      <c r="N15" s="12">
        <f t="shared" si="0"/>
        <v>0.68435754189944131</v>
      </c>
    </row>
    <row r="16" spans="1:14" x14ac:dyDescent="0.25">
      <c r="A16" s="3"/>
      <c r="B16" s="3"/>
      <c r="C16" s="3"/>
      <c r="D16" s="3"/>
      <c r="E16" s="3"/>
      <c r="F16" s="3"/>
      <c r="G16" s="12"/>
      <c r="H16" s="3"/>
      <c r="I16" t="s">
        <v>34</v>
      </c>
      <c r="J16" s="3">
        <v>17630</v>
      </c>
      <c r="K16" s="3"/>
      <c r="L16" s="3">
        <v>27583</v>
      </c>
      <c r="N16" s="12">
        <f t="shared" si="0"/>
        <v>1.5645490640952922</v>
      </c>
    </row>
    <row r="17" spans="1:14" ht="15.75" thickBot="1" x14ac:dyDescent="0.3">
      <c r="A17" s="3"/>
      <c r="B17" s="3"/>
      <c r="C17" s="7">
        <f>SUM(C7:C15)</f>
        <v>12681278.24</v>
      </c>
      <c r="D17" s="3"/>
      <c r="E17" s="7">
        <f>SUM(E7:E15)</f>
        <v>13941695.600000001</v>
      </c>
      <c r="F17" s="3"/>
      <c r="G17" s="12">
        <f>+E17/C17</f>
        <v>1.0993919805358676</v>
      </c>
      <c r="H17" s="3"/>
      <c r="I17" t="s">
        <v>35</v>
      </c>
      <c r="J17" s="3">
        <v>661</v>
      </c>
      <c r="K17" s="3"/>
      <c r="L17" s="3">
        <v>1289</v>
      </c>
      <c r="N17" s="12">
        <f t="shared" si="0"/>
        <v>1.9500756429652042</v>
      </c>
    </row>
    <row r="18" spans="1:14" ht="15.75" thickTop="1" x14ac:dyDescent="0.25">
      <c r="A18" s="3"/>
      <c r="B18" s="3"/>
      <c r="C18" s="3"/>
      <c r="D18" s="3"/>
      <c r="E18" s="3"/>
      <c r="F18" s="3"/>
      <c r="G18" s="8"/>
      <c r="H18" s="3"/>
      <c r="I18" t="s">
        <v>36</v>
      </c>
      <c r="J18" s="3">
        <v>2053</v>
      </c>
      <c r="K18" s="3"/>
      <c r="L18" s="3">
        <v>2253</v>
      </c>
      <c r="N18" s="12">
        <f t="shared" si="0"/>
        <v>1.0974184120798831</v>
      </c>
    </row>
    <row r="19" spans="1:14" x14ac:dyDescent="0.25">
      <c r="A19" s="3"/>
      <c r="C19" s="3"/>
      <c r="D19" s="3"/>
      <c r="E19" s="3"/>
      <c r="F19" s="3"/>
      <c r="G19" s="8"/>
      <c r="H19" s="3"/>
      <c r="I19" t="s">
        <v>37</v>
      </c>
      <c r="J19" s="3">
        <v>2263</v>
      </c>
      <c r="K19" s="3"/>
      <c r="L19" s="3">
        <v>2451</v>
      </c>
      <c r="N19" s="12">
        <f t="shared" si="0"/>
        <v>1.0830755634114009</v>
      </c>
    </row>
    <row r="20" spans="1:14" x14ac:dyDescent="0.25">
      <c r="A20" s="3"/>
      <c r="C20" s="3"/>
      <c r="D20" s="3"/>
      <c r="E20" s="3"/>
      <c r="F20" s="3"/>
      <c r="G20" s="8"/>
      <c r="H20" s="3"/>
      <c r="I20" t="s">
        <v>21</v>
      </c>
      <c r="J20" s="3">
        <v>2914</v>
      </c>
      <c r="K20" s="3"/>
      <c r="L20" s="3">
        <v>2910</v>
      </c>
      <c r="N20" s="12">
        <f t="shared" si="0"/>
        <v>0.99862731640356894</v>
      </c>
    </row>
    <row r="21" spans="1:14" x14ac:dyDescent="0.25">
      <c r="A21" s="3"/>
      <c r="C21" s="3"/>
      <c r="D21" s="3"/>
      <c r="E21" s="3"/>
      <c r="F21" s="3"/>
      <c r="G21" s="8"/>
      <c r="H21" s="3"/>
      <c r="I21" t="s">
        <v>38</v>
      </c>
      <c r="J21" s="3">
        <v>13</v>
      </c>
      <c r="K21" s="3"/>
      <c r="L21" s="3">
        <v>13</v>
      </c>
      <c r="N21" s="12">
        <f t="shared" si="0"/>
        <v>1</v>
      </c>
    </row>
    <row r="22" spans="1:14" x14ac:dyDescent="0.25">
      <c r="A22" s="3"/>
      <c r="C22" s="3"/>
      <c r="D22" s="3"/>
      <c r="E22" s="3"/>
      <c r="F22" s="3"/>
      <c r="G22" s="8"/>
      <c r="H22" s="3"/>
      <c r="I22" t="s">
        <v>24</v>
      </c>
      <c r="J22" s="3">
        <v>1092</v>
      </c>
      <c r="K22" s="3"/>
      <c r="L22" s="3">
        <v>1483</v>
      </c>
      <c r="N22" s="13">
        <f t="shared" si="0"/>
        <v>1.3580586080586081</v>
      </c>
    </row>
    <row r="23" spans="1:14" ht="15.75" thickBot="1" x14ac:dyDescent="0.3">
      <c r="A23" s="3"/>
      <c r="C23" s="3"/>
      <c r="D23" s="3"/>
      <c r="E23" s="3"/>
      <c r="F23" s="3"/>
      <c r="G23" s="8"/>
      <c r="H23" s="3"/>
      <c r="J23" s="7">
        <f>SUM(J6:J22)</f>
        <v>70226</v>
      </c>
      <c r="K23" s="3"/>
      <c r="L23" s="7">
        <f>SUM(L6:L22)</f>
        <v>80715</v>
      </c>
      <c r="N23" s="16">
        <f t="shared" si="0"/>
        <v>1.1493606356620054</v>
      </c>
    </row>
    <row r="24" spans="1:14" ht="15.75" thickTop="1" x14ac:dyDescent="0.25">
      <c r="A24" s="3"/>
      <c r="C24" s="3"/>
      <c r="D24" s="3"/>
      <c r="E24" s="3"/>
      <c r="F24" s="3"/>
      <c r="G24" s="8"/>
      <c r="H24" s="3"/>
    </row>
    <row r="25" spans="1:14" x14ac:dyDescent="0.25">
      <c r="A25" s="3"/>
      <c r="B25" s="3" t="s">
        <v>14</v>
      </c>
      <c r="C25" s="3"/>
      <c r="D25" s="3"/>
      <c r="E25" s="3"/>
      <c r="F25" s="3"/>
      <c r="G25" s="8"/>
      <c r="H25" s="3"/>
    </row>
    <row r="26" spans="1:14" x14ac:dyDescent="0.25">
      <c r="A26" s="3"/>
      <c r="B26" s="3" t="s">
        <v>15</v>
      </c>
      <c r="C26" s="3"/>
      <c r="D26" s="3"/>
      <c r="E26" s="3"/>
      <c r="F26" s="3"/>
      <c r="G26" s="8"/>
      <c r="H26" s="3"/>
    </row>
    <row r="27" spans="1:14" x14ac:dyDescent="0.25">
      <c r="A27" s="3"/>
      <c r="B27" s="3" t="s">
        <v>16</v>
      </c>
      <c r="C27" s="3"/>
      <c r="D27" s="3"/>
      <c r="E27" s="3"/>
      <c r="F27" s="3"/>
      <c r="G27" s="8"/>
      <c r="H27" s="3"/>
    </row>
    <row r="28" spans="1:14" x14ac:dyDescent="0.25">
      <c r="A28" s="3"/>
      <c r="B28" s="3" t="s">
        <v>19</v>
      </c>
      <c r="C28" s="3"/>
      <c r="D28" s="3"/>
      <c r="E28" s="3"/>
      <c r="F28" s="3"/>
      <c r="G28" s="8"/>
      <c r="H28" s="3"/>
    </row>
    <row r="29" spans="1:14" x14ac:dyDescent="0.25">
      <c r="A29" s="3"/>
      <c r="B29" s="3" t="s">
        <v>17</v>
      </c>
      <c r="C29" s="3"/>
      <c r="D29" s="3"/>
      <c r="E29" s="3"/>
      <c r="F29" s="3"/>
      <c r="G29" s="8"/>
      <c r="H29" s="3"/>
    </row>
    <row r="30" spans="1:14" x14ac:dyDescent="0.25">
      <c r="A30" s="3"/>
      <c r="B30" s="3"/>
      <c r="C30" s="3"/>
      <c r="D30" s="3"/>
      <c r="E30" s="3"/>
      <c r="F30" s="3"/>
      <c r="G30" s="8"/>
      <c r="H30" s="3"/>
    </row>
    <row r="31" spans="1:14" x14ac:dyDescent="0.25">
      <c r="A31" s="3"/>
      <c r="B31" s="3" t="s">
        <v>18</v>
      </c>
      <c r="C31" s="3"/>
      <c r="D31" s="3"/>
      <c r="E31" s="3"/>
      <c r="F31" s="3"/>
      <c r="G31" s="8"/>
      <c r="H31" s="3"/>
    </row>
    <row r="32" spans="1:14" x14ac:dyDescent="0.25">
      <c r="B32" s="3" t="s">
        <v>40</v>
      </c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SHCHD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Eves</dc:creator>
  <cp:lastModifiedBy>Paul Eves</cp:lastModifiedBy>
  <dcterms:created xsi:type="dcterms:W3CDTF">2018-10-04T18:36:26Z</dcterms:created>
  <dcterms:modified xsi:type="dcterms:W3CDTF">2018-10-05T22:00:15Z</dcterms:modified>
</cp:coreProperties>
</file>