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C:\pyweb_1\diyapp\"/>
    </mc:Choice>
  </mc:AlternateContent>
  <xr:revisionPtr revIDLastSave="0" documentId="13_ncr:40009_{8CA8D060-E991-485A-9F06-C03276E5813F}" xr6:coauthVersionLast="43" xr6:coauthVersionMax="43" xr10:uidLastSave="{00000000-0000-0000-0000-000000000000}"/>
  <bookViews>
    <workbookView xWindow="-110" yWindow="-110" windowWidth="21820" windowHeight="14020" activeTab="3"/>
  </bookViews>
  <sheets>
    <sheet name="汇总" sheetId="10" r:id="rId1"/>
    <sheet name="水电、亮化" sheetId="4" r:id="rId2"/>
    <sheet name="园建、水电" sheetId="12" r:id="rId3"/>
    <sheet name="1" sheetId="13" r:id="rId4"/>
    <sheet name="粤岭绿化" sheetId="9" r:id="rId5"/>
  </sheets>
  <definedNames>
    <definedName name="_xlnm._FilterDatabase" localSheetId="1" hidden="1">'水电、亮化'!$A$2:$J$8</definedName>
    <definedName name="_xlnm._FilterDatabase" localSheetId="2" hidden="1">'园建、水电'!$A$2:$J$12</definedName>
    <definedName name="_xlnm._FilterDatabase" localSheetId="4" hidden="1">粤岭绿化!$A$2:$J$16</definedName>
    <definedName name="_xlnm.Print_Titles" localSheetId="1">'水电、亮化'!$2:$2</definedName>
    <definedName name="_xlnm.Print_Titles" localSheetId="2">'园建、水电'!$2:$2</definedName>
    <definedName name="_xlnm.Print_Titles" localSheetId="4">粤岭绿化!$2:$2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0" l="1"/>
  <c r="E10" i="10"/>
  <c r="F10" i="10" s="1"/>
  <c r="E11" i="10"/>
  <c r="F11" i="10" s="1"/>
  <c r="F12" i="10"/>
  <c r="D16" i="10"/>
  <c r="D8" i="4"/>
  <c r="D3" i="10" s="1"/>
  <c r="H8" i="4"/>
  <c r="E3" i="10" s="1"/>
  <c r="I3" i="12"/>
  <c r="I4" i="12"/>
  <c r="D12" i="12"/>
  <c r="D4" i="10" s="1"/>
  <c r="H12" i="12"/>
  <c r="E4" i="10" s="1"/>
  <c r="F4" i="10" s="1"/>
  <c r="D19" i="12"/>
  <c r="I3" i="9"/>
  <c r="I4" i="9"/>
  <c r="I5" i="9"/>
  <c r="D6" i="9"/>
  <c r="I6" i="9"/>
  <c r="I7" i="9"/>
  <c r="I8" i="9"/>
  <c r="I9" i="9"/>
  <c r="I10" i="9"/>
  <c r="I11" i="9"/>
  <c r="I12" i="9"/>
  <c r="D13" i="9"/>
  <c r="I13" i="9"/>
  <c r="I14" i="9"/>
  <c r="I15" i="9"/>
  <c r="I16" i="9"/>
  <c r="D18" i="9"/>
  <c r="D5" i="10" s="1"/>
  <c r="H18" i="9"/>
  <c r="E5" i="10" s="1"/>
  <c r="F5" i="10" s="1"/>
  <c r="E6" i="10" l="1"/>
  <c r="D6" i="10"/>
  <c r="E16" i="10"/>
  <c r="F16" i="10" s="1"/>
  <c r="F6" i="10" l="1"/>
  <c r="F14" i="10" s="1"/>
</calcChain>
</file>

<file path=xl/comments1.xml><?xml version="1.0" encoding="utf-8"?>
<comments xmlns="http://schemas.openxmlformats.org/spreadsheetml/2006/main">
  <authors>
    <author>Administrator</author>
  </authors>
  <commentList>
    <comment ref="N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目前已停工 .
需二次进场</t>
        </r>
      </text>
    </comment>
    <comment ref="O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已离职</t>
        </r>
      </text>
    </comment>
    <comment ref="N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目前已停工
需二次进场
</t>
        </r>
      </text>
    </comment>
    <comment ref="N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目前已停工
需二次进场
</t>
        </r>
      </text>
    </comment>
    <comment ref="N1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目前已停工
需二次进场
</t>
        </r>
      </text>
    </comment>
    <comment ref="O1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已离职
</t>
        </r>
      </text>
    </comment>
    <comment ref="N1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目前已停工
需二次进场
</t>
        </r>
      </text>
    </comment>
  </commentList>
</comments>
</file>

<file path=xl/sharedStrings.xml><?xml version="1.0" encoding="utf-8"?>
<sst xmlns="http://schemas.openxmlformats.org/spreadsheetml/2006/main" count="409" uniqueCount="171">
  <si>
    <t>2019年签订合同动态汇报</t>
  </si>
  <si>
    <t>序号</t>
  </si>
  <si>
    <t>工程内容</t>
  </si>
  <si>
    <t>项目数量
（项）</t>
  </si>
  <si>
    <t>合同金额
（元）</t>
  </si>
  <si>
    <t>到款金额
（元）</t>
  </si>
  <si>
    <t>到款比例
（%）</t>
  </si>
  <si>
    <t>备注</t>
  </si>
  <si>
    <t>亮化+水电</t>
  </si>
  <si>
    <t>单项开展</t>
  </si>
  <si>
    <t>园建+水电</t>
  </si>
  <si>
    <t>水电合做</t>
  </si>
  <si>
    <t>粤岭绿化</t>
  </si>
  <si>
    <t>养护+劳务</t>
  </si>
  <si>
    <t>合  计</t>
  </si>
  <si>
    <t>2019年度目标完成比例</t>
  </si>
  <si>
    <t>部门</t>
  </si>
  <si>
    <t>负责人</t>
  </si>
  <si>
    <t>年目标合同金额
（元）</t>
  </si>
  <si>
    <t>实现合同金额
（元）</t>
  </si>
  <si>
    <t>完成比例%</t>
  </si>
  <si>
    <t>东部片区</t>
  </si>
  <si>
    <t>陈广麟</t>
  </si>
  <si>
    <t>西部片区</t>
  </si>
  <si>
    <t>梁嘉豪</t>
  </si>
  <si>
    <t>绿化部</t>
  </si>
  <si>
    <t>陈仕俊</t>
  </si>
  <si>
    <t>预结算部</t>
  </si>
  <si>
    <t>翁雪泠</t>
  </si>
  <si>
    <t>完成项目 0个</t>
  </si>
  <si>
    <t>综合部</t>
  </si>
  <si>
    <t>黄文锋</t>
  </si>
  <si>
    <t>到款比例</t>
  </si>
  <si>
    <t>审计部</t>
  </si>
  <si>
    <t>黄耀雄</t>
  </si>
  <si>
    <t>合同金额</t>
  </si>
  <si>
    <t>2019年水电、亮化项目（单项）</t>
  </si>
  <si>
    <t>工程名称</t>
  </si>
  <si>
    <t>合同编号</t>
  </si>
  <si>
    <t>乙方</t>
  </si>
  <si>
    <t>类型</t>
  </si>
  <si>
    <t>甲方</t>
  </si>
  <si>
    <t>台山神灯碧桂园A标段亮化工程施工合同</t>
  </si>
  <si>
    <t>【亮化】TS-SDAB-HLQ-20190114001</t>
  </si>
  <si>
    <t xml:space="preserve">陈广麟 </t>
  </si>
  <si>
    <t>亮化</t>
  </si>
  <si>
    <t>北滘粤岭</t>
  </si>
  <si>
    <t>/</t>
  </si>
  <si>
    <t>珠海金湾三灶碧桂园一期示范区园建安装工程施工合同</t>
  </si>
  <si>
    <t>【园建水电】ZH-JWSZYQ-SFQ-20190328001</t>
  </si>
  <si>
    <t>水电</t>
  </si>
  <si>
    <t>广东粤岭</t>
  </si>
  <si>
    <t>茂名电白凤凰大道碧桂园西地块示范区亮化工程施工合同</t>
  </si>
  <si>
    <t>【亮化】MM-FHDDXDK-SFQ-20190508001</t>
  </si>
  <si>
    <t>阳江阳春大道（城央花园）碧桂园一期项目示范区园建安装工程施工合同</t>
  </si>
  <si>
    <t>未定合同</t>
  </si>
  <si>
    <t>珠海金湾三灶碧桂园一期项目示范区亮化工程施工合同</t>
  </si>
  <si>
    <t>【亮化】ZH-JWSZYQ-SFQ-20190508001</t>
  </si>
  <si>
    <t>合计:</t>
  </si>
  <si>
    <t>2019年园建、水电项目</t>
  </si>
  <si>
    <t>乙方代表</t>
  </si>
  <si>
    <t>台山南碧桂园货量区园建及园建安装工程施工合同(二)</t>
  </si>
  <si>
    <t>【园建安装】JM-TSN-HLQ-20190110001</t>
  </si>
  <si>
    <t>李詠仪</t>
  </si>
  <si>
    <t>仰光翡翠湾 Emerald Bay(缅甸)首期示范区景观室外园建工程
劳务施工合同</t>
  </si>
  <si>
    <t>【园建劳务】YG-FCW-SFQ-20190123001</t>
  </si>
  <si>
    <t>阳西月亮湾一期货量区园建工程施工合同</t>
  </si>
  <si>
    <t>【园建安装】YX-YLWYQ-HLQ-20190306001</t>
  </si>
  <si>
    <t>台山碧桂园四期四区盈水翠苑货量区园建及园建安装工程</t>
  </si>
  <si>
    <t>【园建安装】TS-YSCY-HLQ-20190117001</t>
  </si>
  <si>
    <t>茂名电白凤凰大道碧桂园示范区园建工程</t>
  </si>
  <si>
    <t>【园建安装】MM-DBFHDD-SFQ-20190412001</t>
  </si>
  <si>
    <t>珠海金湾三灶碧桂园一期示范区园建工程施工合同</t>
  </si>
  <si>
    <t>【园建】ZH-JWSZYQ-SFQ-20190409001</t>
  </si>
  <si>
    <t>园建</t>
  </si>
  <si>
    <t>阳江阳春大道（城央花园）碧桂园一期项目示范区园建工程施工合同</t>
  </si>
  <si>
    <t>【园建】YJ-CYHYYQ-SFQ-20190516001</t>
  </si>
  <si>
    <t>台山碧桂园六期（二）A 标低层货量区景观园建工程施工合同</t>
  </si>
  <si>
    <t>【园建安装】TS-LQEADC-HLQ-20190522001</t>
  </si>
  <si>
    <t>合计</t>
  </si>
  <si>
    <t>工程简称</t>
  </si>
  <si>
    <t>绿化</t>
  </si>
  <si>
    <t>进场时间</t>
  </si>
  <si>
    <t>完成时间</t>
  </si>
  <si>
    <t>状态</t>
  </si>
  <si>
    <t>施工员</t>
  </si>
  <si>
    <t>项目负责人</t>
  </si>
  <si>
    <t>台山盛世华府</t>
  </si>
  <si>
    <t>2018.12.27</t>
  </si>
  <si>
    <t>施工中</t>
  </si>
  <si>
    <t>张家奇</t>
  </si>
  <si>
    <t>缅甸</t>
  </si>
  <si>
    <t>2019.1.05</t>
  </si>
  <si>
    <t>2019.3.10</t>
  </si>
  <si>
    <t>已完工</t>
  </si>
  <si>
    <t>卢桂波</t>
  </si>
  <si>
    <t>阳西月亮湾货量区</t>
  </si>
  <si>
    <t>2019.2.25</t>
  </si>
  <si>
    <t>陈马生</t>
  </si>
  <si>
    <t>台山四期二货量区</t>
  </si>
  <si>
    <t>2018.11.27</t>
  </si>
  <si>
    <t>茂名电白</t>
  </si>
  <si>
    <t>2019.3.18</t>
  </si>
  <si>
    <t>2019.5.25</t>
  </si>
  <si>
    <t>吴寿琪</t>
  </si>
  <si>
    <t>珠海三灶</t>
  </si>
  <si>
    <t>2019.3.08</t>
  </si>
  <si>
    <t>2019.5.18</t>
  </si>
  <si>
    <t>李庆明</t>
  </si>
  <si>
    <t>阳春城央花园</t>
  </si>
  <si>
    <t>2019.5.23</t>
  </si>
  <si>
    <t>邓传栋</t>
  </si>
  <si>
    <t>台山六期二A标</t>
  </si>
  <si>
    <t>2019.5.4</t>
  </si>
  <si>
    <t>台山神灯A标</t>
  </si>
  <si>
    <t>2019.1.07</t>
  </si>
  <si>
    <t>刘伟明</t>
  </si>
  <si>
    <t>祝春明</t>
  </si>
  <si>
    <t>林灿亮</t>
  </si>
  <si>
    <t>顾腾</t>
  </si>
  <si>
    <t>台山碧桂园钻石湾六期（一）B标段货量区园建及安装工程</t>
  </si>
  <si>
    <t>台山六期一B标</t>
  </si>
  <si>
    <t>TSBGYZSWLQY-YTYL-20171216001</t>
  </si>
  <si>
    <t>2017.10.7</t>
  </si>
  <si>
    <t>中山南朗项目A1区园建及园建安装工程施工合同</t>
  </si>
  <si>
    <t>中山南朗</t>
  </si>
  <si>
    <t>ZS-NL-A1Q-20181116002</t>
  </si>
  <si>
    <t>2018.12.5</t>
  </si>
  <si>
    <t>李家成</t>
  </si>
  <si>
    <t>中山南朗项目货量区A2区园建及园建安装工程施工合同</t>
  </si>
  <si>
    <t>ZS-NLA2-HLQ-20181116001</t>
  </si>
  <si>
    <t>茂名茂南大道项目货量区园建及园建安装工程施工合同</t>
  </si>
  <si>
    <t>茂名凯旋城</t>
  </si>
  <si>
    <t>【园建安装】MM-MNDD-HLQ-20181225001</t>
  </si>
  <si>
    <t>2018.12.18</t>
  </si>
  <si>
    <t>2019年粤岭绿化项目</t>
  </si>
  <si>
    <t>合同名称</t>
  </si>
  <si>
    <t>茂名水东湾碧桂园果岭山、绿中海之间体育公园（ 白鹭湖 ）绿化养护工程施工合同</t>
  </si>
  <si>
    <t>【绿化养护】MM-SDWBLH-201901-202001</t>
  </si>
  <si>
    <t>绿化养护</t>
  </si>
  <si>
    <t>阳江江城西平北路碧桂园展示区绿化工程劳务施工合同</t>
  </si>
  <si>
    <t>【绿化劳务】YJ-JCXPBL-ZSQ-20190123001</t>
  </si>
  <si>
    <t>绿化劳务</t>
  </si>
  <si>
    <t>吴川鼎龙湾项目二期一标段绿化工程养护合同</t>
  </si>
  <si>
    <t>【绿化养护】WC-DLWEQYB-201901-202001</t>
  </si>
  <si>
    <t>仰光翡翠湾 d Emerald  Bay( 缅甸) ) 首期示范区景观工程劳务施工合同</t>
  </si>
  <si>
    <t>【绿化劳务】YG-FCW-SFQ-20190119001</t>
  </si>
  <si>
    <t>顺德粤岭</t>
  </si>
  <si>
    <t>台山神灯碧桂园 B 标段绿化工程 劳务施工合同</t>
  </si>
  <si>
    <t>【绿化劳务】TS-SDBBD-HLQ-20190112001</t>
  </si>
  <si>
    <t>台山粤岭</t>
  </si>
  <si>
    <t>茂名信宜碧桂园 · 丰汇城一期高层货量区景观绿化工程养护合同</t>
  </si>
  <si>
    <t>【绿化养护】MM-FHCYQ-201901-202001</t>
  </si>
  <si>
    <t>顺林</t>
  </si>
  <si>
    <t>阳春碧桂园二期一标货量区绿化工程养护合同- - 高层区</t>
  </si>
  <si>
    <t>【绿化养护】YC-EQYBHLQ-201901-202001</t>
  </si>
  <si>
    <t>阳江阳西月亮湾碧桂园项目一期货量区绿化工程劳务施工合同</t>
  </si>
  <si>
    <t>【绿化劳务】YJ-YLWYQ-HLQ-20190327001</t>
  </si>
  <si>
    <t>盈福</t>
  </si>
  <si>
    <t>茂名水东湾碧桂园绿化养护工程合同</t>
  </si>
  <si>
    <t>【绿化养护】MM-SDW-20190411001</t>
  </si>
  <si>
    <t>台山碧桂园四期会所绿化养护工程合同 (2019)</t>
  </si>
  <si>
    <t>【绿化养护】TS-SQHS-201902-202002</t>
  </si>
  <si>
    <t>阳江江城西平北路碧桂园展示区绿化工程养护合同（二）</t>
  </si>
  <si>
    <t>【绿化养护】YJ-JCXPBL-201901-202001</t>
  </si>
  <si>
    <t>茂名电白凤凰大道碧桂园西地块示范区绿化工程劳务施工合同</t>
  </si>
  <si>
    <t>【绿化劳务】MM-FHDDXDK-SFQ-20190527001</t>
  </si>
  <si>
    <t>湛江徐闻城北碧桂园项目示范区绿化工程劳务施工合同</t>
  </si>
  <si>
    <t>【绿化劳务】ZJ-XWCB-SFQ-20190525001</t>
  </si>
  <si>
    <t>台山神灯碧桂园 B 标段内园区绿化工程养护合同</t>
  </si>
  <si>
    <t>【绿化养护】TS-SDBBDN-201901-202001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</si>
</sst>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0.00_ "/>
    <numFmt numFmtId="178" formatCode="0.00_);[Red]\(0.00\)"/>
  </numFmts>
  <fonts count="13" x14ac:knownFonts="1">
    <font>
      <sz val="12"/>
      <name val="宋体"/>
      <charset val="134"/>
    </font>
    <font>
      <b/>
      <sz val="20"/>
      <name val="仿宋"/>
      <family val="3"/>
      <charset val="134"/>
    </font>
    <font>
      <sz val="12"/>
      <name val="仿宋"/>
      <family val="3"/>
      <charset val="134"/>
    </font>
    <font>
      <b/>
      <sz val="16"/>
      <name val="仿宋"/>
      <family val="3"/>
      <charset val="134"/>
    </font>
    <font>
      <sz val="11"/>
      <name val="仿宋"/>
      <family val="3"/>
      <charset val="134"/>
    </font>
    <font>
      <b/>
      <sz val="22"/>
      <name val="仿宋"/>
      <family val="3"/>
      <charset val="134"/>
    </font>
    <font>
      <sz val="14"/>
      <name val="仿宋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4"/>
      <color rgb="FFFF0000"/>
      <name val="仿宋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10" fontId="2" fillId="0" borderId="2" xfId="0" applyNumberFormat="1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0" borderId="1" xfId="0" applyFont="1" applyBorder="1"/>
    <xf numFmtId="0" fontId="2" fillId="2" borderId="1" xfId="3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176" fontId="2" fillId="2" borderId="1" xfId="3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177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3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76" fontId="2" fillId="0" borderId="1" xfId="3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0" fontId="4" fillId="3" borderId="1" xfId="4" applyFont="1" applyFill="1" applyBorder="1" applyAlignment="1">
      <alignment horizontal="center" vertical="center" wrapText="1"/>
    </xf>
    <xf numFmtId="176" fontId="2" fillId="3" borderId="1" xfId="3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176" fontId="2" fillId="0" borderId="0" xfId="0" applyNumberFormat="1" applyFont="1" applyAlignment="1">
      <alignment horizontal="center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1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10" fontId="2" fillId="0" borderId="1" xfId="0" applyNumberFormat="1" applyFont="1" applyBorder="1"/>
    <xf numFmtId="10" fontId="2" fillId="0" borderId="0" xfId="0" applyNumberFormat="1" applyFont="1"/>
    <xf numFmtId="176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76" fontId="2" fillId="0" borderId="0" xfId="0" applyNumberFormat="1" applyFont="1"/>
    <xf numFmtId="176" fontId="11" fillId="0" borderId="1" xfId="0" applyNumberFormat="1" applyFont="1" applyBorder="1" applyAlignment="1">
      <alignment horizontal="center" vertical="center" wrapText="1"/>
    </xf>
    <xf numFmtId="10" fontId="11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7">
    <cellStyle name="常规" xfId="0" builtinId="0"/>
    <cellStyle name="常规 2" xfId="3"/>
    <cellStyle name="常规 2 2" xfId="1"/>
    <cellStyle name="常规 2 3" xfId="2"/>
    <cellStyle name="常规 3" xfId="4"/>
    <cellStyle name="常规 4" xfId="5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78" zoomScaleSheetLayoutView="100" workbookViewId="0">
      <selection activeCell="A2" sqref="A2"/>
    </sheetView>
  </sheetViews>
  <sheetFormatPr defaultColWidth="9" defaultRowHeight="15" x14ac:dyDescent="0.25"/>
  <cols>
    <col min="1" max="1" width="6.83203125" customWidth="1"/>
    <col min="2" max="2" width="19" customWidth="1"/>
    <col min="3" max="3" width="17.08203125" customWidth="1"/>
    <col min="4" max="4" width="25.83203125" style="59" customWidth="1"/>
    <col min="5" max="5" width="25.33203125" style="59" customWidth="1"/>
    <col min="6" max="6" width="16.33203125" style="59" customWidth="1"/>
    <col min="7" max="7" width="19.75" customWidth="1"/>
  </cols>
  <sheetData>
    <row r="1" spans="1:7" ht="31.5" customHeight="1" x14ac:dyDescent="0.25">
      <c r="A1" s="70" t="s">
        <v>0</v>
      </c>
      <c r="B1" s="70"/>
      <c r="C1" s="70"/>
      <c r="D1" s="71"/>
      <c r="E1" s="71"/>
      <c r="F1" s="71"/>
      <c r="G1" s="70"/>
    </row>
    <row r="2" spans="1:7" ht="38.25" customHeight="1" x14ac:dyDescent="0.25">
      <c r="A2" s="60" t="s">
        <v>1</v>
      </c>
      <c r="B2" s="60" t="s">
        <v>2</v>
      </c>
      <c r="C2" s="61" t="s">
        <v>3</v>
      </c>
      <c r="D2" s="62" t="s">
        <v>4</v>
      </c>
      <c r="E2" s="62" t="s">
        <v>5</v>
      </c>
      <c r="F2" s="62" t="s">
        <v>6</v>
      </c>
      <c r="G2" s="60" t="s">
        <v>7</v>
      </c>
    </row>
    <row r="3" spans="1:7" ht="31" customHeight="1" x14ac:dyDescent="0.25">
      <c r="A3" s="60">
        <v>1</v>
      </c>
      <c r="B3" s="60" t="s">
        <v>8</v>
      </c>
      <c r="C3" s="60">
        <v>4</v>
      </c>
      <c r="D3" s="63">
        <f>'水电、亮化'!D8</f>
        <v>1747109.39</v>
      </c>
      <c r="E3" s="63">
        <f>'水电、亮化'!H8</f>
        <v>0</v>
      </c>
      <c r="F3" s="64">
        <v>0</v>
      </c>
      <c r="G3" s="60" t="s">
        <v>9</v>
      </c>
    </row>
    <row r="4" spans="1:7" ht="31" customHeight="1" x14ac:dyDescent="0.25">
      <c r="A4" s="60">
        <v>2</v>
      </c>
      <c r="B4" s="60" t="s">
        <v>10</v>
      </c>
      <c r="C4" s="60">
        <v>8</v>
      </c>
      <c r="D4" s="63">
        <f>'园建、水电'!D12</f>
        <v>11416825</v>
      </c>
      <c r="E4" s="63">
        <f>'园建、水电'!H12</f>
        <v>1428236.62</v>
      </c>
      <c r="F4" s="64">
        <f>E4/D4</f>
        <v>0.12509928285666111</v>
      </c>
      <c r="G4" s="60" t="s">
        <v>11</v>
      </c>
    </row>
    <row r="5" spans="1:7" ht="31" customHeight="1" x14ac:dyDescent="0.25">
      <c r="A5" s="60">
        <v>3</v>
      </c>
      <c r="B5" s="60" t="s">
        <v>12</v>
      </c>
      <c r="C5" s="60">
        <v>14</v>
      </c>
      <c r="D5" s="63">
        <f>粤岭绿化!D18</f>
        <v>5750697.4000000004</v>
      </c>
      <c r="E5" s="63">
        <f>粤岭绿化!H18</f>
        <v>192125.7</v>
      </c>
      <c r="F5" s="64">
        <f>E5/D5</f>
        <v>3.3409113127739948E-2</v>
      </c>
      <c r="G5" s="60" t="s">
        <v>13</v>
      </c>
    </row>
    <row r="6" spans="1:7" ht="31" customHeight="1" x14ac:dyDescent="0.25">
      <c r="A6" s="72" t="s">
        <v>14</v>
      </c>
      <c r="B6" s="72"/>
      <c r="C6" s="60">
        <f>SUM(C3:C5)</f>
        <v>26</v>
      </c>
      <c r="D6" s="63">
        <f>SUM(D3:D5)</f>
        <v>18914631.789999999</v>
      </c>
      <c r="E6" s="63">
        <f>SUM(E3:E5)</f>
        <v>1620362.32</v>
      </c>
      <c r="F6" s="65">
        <f>E6/D6</f>
        <v>8.5667135262800703E-2</v>
      </c>
      <c r="G6" s="61"/>
    </row>
    <row r="7" spans="1:7" ht="31" customHeight="1" x14ac:dyDescent="0.25">
      <c r="A7" s="51"/>
      <c r="B7" s="51"/>
      <c r="C7" s="51"/>
      <c r="D7" s="66"/>
      <c r="E7" s="66"/>
      <c r="F7" s="66"/>
      <c r="G7" s="51"/>
    </row>
    <row r="8" spans="1:7" ht="31" customHeight="1" x14ac:dyDescent="0.25">
      <c r="A8" s="70" t="s">
        <v>15</v>
      </c>
      <c r="B8" s="70"/>
      <c r="C8" s="70"/>
      <c r="D8" s="71"/>
      <c r="E8" s="71"/>
      <c r="F8" s="71"/>
      <c r="G8" s="70"/>
    </row>
    <row r="9" spans="1:7" ht="39.75" customHeight="1" x14ac:dyDescent="0.25">
      <c r="A9" s="60" t="s">
        <v>1</v>
      </c>
      <c r="B9" s="60" t="s">
        <v>16</v>
      </c>
      <c r="C9" s="61" t="s">
        <v>17</v>
      </c>
      <c r="D9" s="62" t="s">
        <v>18</v>
      </c>
      <c r="E9" s="62" t="s">
        <v>19</v>
      </c>
      <c r="F9" s="62" t="s">
        <v>20</v>
      </c>
      <c r="G9" s="60" t="s">
        <v>7</v>
      </c>
    </row>
    <row r="10" spans="1:7" ht="31" customHeight="1" x14ac:dyDescent="0.25">
      <c r="A10" s="60">
        <v>1</v>
      </c>
      <c r="B10" s="60" t="s">
        <v>21</v>
      </c>
      <c r="C10" s="61" t="s">
        <v>22</v>
      </c>
      <c r="D10" s="67">
        <v>35000000</v>
      </c>
      <c r="E10" s="62">
        <f>'水电、亮化'!D3+'水电、亮化'!D4+'园建、水电'!D3+'园建、水电'!D6+'园建、水电'!D8+'园建、水电'!D10+'水电、亮化'!D7</f>
        <v>6664557.2400000002</v>
      </c>
      <c r="F10" s="68">
        <f>E10/D10</f>
        <v>0.19041592114285716</v>
      </c>
      <c r="G10" s="60"/>
    </row>
    <row r="11" spans="1:7" ht="31" customHeight="1" x14ac:dyDescent="0.25">
      <c r="A11" s="60">
        <v>2</v>
      </c>
      <c r="B11" s="60" t="s">
        <v>23</v>
      </c>
      <c r="C11" s="61" t="s">
        <v>24</v>
      </c>
      <c r="D11" s="67">
        <v>25000000</v>
      </c>
      <c r="E11" s="62">
        <f>'水电、亮化'!D5+'园建、水电'!D4+'园建、水电'!D5+'园建、水电'!D7+'园建、水电'!D9</f>
        <v>6499377.1500000004</v>
      </c>
      <c r="F11" s="68">
        <f>E11/D11</f>
        <v>0.25997508600000002</v>
      </c>
      <c r="G11" s="60"/>
    </row>
    <row r="12" spans="1:7" ht="31" customHeight="1" x14ac:dyDescent="0.25">
      <c r="A12" s="60">
        <v>3</v>
      </c>
      <c r="B12" s="60" t="s">
        <v>25</v>
      </c>
      <c r="C12" s="61" t="s">
        <v>26</v>
      </c>
      <c r="D12" s="67">
        <v>50000000</v>
      </c>
      <c r="E12" s="62">
        <v>5075774.9000000004</v>
      </c>
      <c r="F12" s="68">
        <f>E12/D12</f>
        <v>0.10151549800000001</v>
      </c>
      <c r="G12" s="60"/>
    </row>
    <row r="13" spans="1:7" ht="31" customHeight="1" x14ac:dyDescent="0.25">
      <c r="A13" s="60">
        <v>4</v>
      </c>
      <c r="B13" s="60" t="s">
        <v>27</v>
      </c>
      <c r="C13" s="60" t="s">
        <v>28</v>
      </c>
      <c r="D13" s="63"/>
      <c r="E13" s="63"/>
      <c r="F13" s="64">
        <v>0</v>
      </c>
      <c r="G13" s="60" t="s">
        <v>29</v>
      </c>
    </row>
    <row r="14" spans="1:7" ht="31" customHeight="1" x14ac:dyDescent="0.25">
      <c r="A14" s="60">
        <v>5</v>
      </c>
      <c r="B14" s="60" t="s">
        <v>30</v>
      </c>
      <c r="C14" s="60" t="s">
        <v>31</v>
      </c>
      <c r="D14" s="63"/>
      <c r="E14" s="63"/>
      <c r="F14" s="65">
        <f>F6</f>
        <v>8.5667135262800703E-2</v>
      </c>
      <c r="G14" s="60" t="s">
        <v>32</v>
      </c>
    </row>
    <row r="15" spans="1:7" ht="31" customHeight="1" x14ac:dyDescent="0.25">
      <c r="A15" s="60">
        <v>6</v>
      </c>
      <c r="B15" s="60" t="s">
        <v>33</v>
      </c>
      <c r="C15" s="60" t="s">
        <v>34</v>
      </c>
      <c r="D15" s="63"/>
      <c r="E15" s="63"/>
      <c r="F15" s="64">
        <v>0</v>
      </c>
      <c r="G15" s="60" t="s">
        <v>29</v>
      </c>
    </row>
    <row r="16" spans="1:7" ht="31" customHeight="1" x14ac:dyDescent="0.25">
      <c r="A16" s="73" t="s">
        <v>14</v>
      </c>
      <c r="B16" s="74"/>
      <c r="C16" s="75"/>
      <c r="D16" s="69">
        <f>SUM(D10:D15)</f>
        <v>110000000</v>
      </c>
      <c r="E16" s="63">
        <f>SUM(E10:E15)</f>
        <v>18239709.289999999</v>
      </c>
      <c r="F16" s="65">
        <f>E16/D16</f>
        <v>0.16581553899999998</v>
      </c>
      <c r="G16" s="61" t="s">
        <v>35</v>
      </c>
    </row>
    <row r="17" spans="1:7" x14ac:dyDescent="0.25">
      <c r="A17" s="51"/>
      <c r="B17" s="51"/>
      <c r="C17" s="51"/>
      <c r="D17" s="66"/>
      <c r="E17" s="66"/>
      <c r="F17" s="66"/>
      <c r="G17" s="51"/>
    </row>
    <row r="18" spans="1:7" x14ac:dyDescent="0.25">
      <c r="A18" s="51"/>
      <c r="B18" s="51"/>
      <c r="C18" s="51"/>
      <c r="D18" s="66"/>
      <c r="E18" s="66"/>
      <c r="F18" s="66"/>
      <c r="G18" s="51"/>
    </row>
    <row r="19" spans="1:7" x14ac:dyDescent="0.25">
      <c r="A19" s="51"/>
      <c r="B19" s="51"/>
      <c r="C19" s="51"/>
      <c r="D19" s="66"/>
      <c r="E19" s="66"/>
      <c r="F19" s="66"/>
      <c r="G19" s="51"/>
    </row>
  </sheetData>
  <mergeCells count="4">
    <mergeCell ref="A1:G1"/>
    <mergeCell ref="A6:B6"/>
    <mergeCell ref="A8:G8"/>
    <mergeCell ref="A16:C16"/>
  </mergeCells>
  <phoneticPr fontId="12" type="noConversion"/>
  <pageMargins left="0.42" right="0.16" top="0.65" bottom="0.3" header="0.43000000000000005" footer="0.22999999999999998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activePane="bottomRight" state="frozen"/>
      <selection activeCell="B3" sqref="B3:J7"/>
    </sheetView>
  </sheetViews>
  <sheetFormatPr defaultColWidth="9" defaultRowHeight="15" x14ac:dyDescent="0.25"/>
  <cols>
    <col min="1" max="1" width="5" customWidth="1"/>
    <col min="2" max="2" width="33" customWidth="1"/>
    <col min="3" max="3" width="26.5" customWidth="1"/>
    <col min="4" max="4" width="14.58203125" customWidth="1"/>
    <col min="5" max="5" width="8.58203125" customWidth="1"/>
    <col min="6" max="6" width="7.5" customWidth="1"/>
    <col min="7" max="7" width="8.83203125" style="4" customWidth="1"/>
    <col min="8" max="8" width="10.83203125" customWidth="1"/>
    <col min="9" max="9" width="10.83203125" style="44" customWidth="1"/>
    <col min="10" max="10" width="10.08203125" customWidth="1"/>
    <col min="16" max="16" width="12.58203125" bestFit="1" customWidth="1"/>
  </cols>
  <sheetData>
    <row r="1" spans="1:10" ht="33" customHeight="1" x14ac:dyDescent="0.25">
      <c r="A1" s="76" t="s">
        <v>36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33" customHeight="1" x14ac:dyDescent="0.25">
      <c r="A2" s="33" t="s">
        <v>1</v>
      </c>
      <c r="B2" s="34" t="s">
        <v>37</v>
      </c>
      <c r="C2" s="34" t="s">
        <v>38</v>
      </c>
      <c r="D2" s="35" t="s">
        <v>4</v>
      </c>
      <c r="E2" s="36" t="s">
        <v>39</v>
      </c>
      <c r="F2" s="33" t="s">
        <v>40</v>
      </c>
      <c r="G2" s="36" t="s">
        <v>41</v>
      </c>
      <c r="H2" s="9" t="s">
        <v>5</v>
      </c>
      <c r="I2" s="53" t="s">
        <v>6</v>
      </c>
      <c r="J2" s="54" t="s">
        <v>7</v>
      </c>
    </row>
    <row r="3" spans="1:10" ht="33" customHeight="1" x14ac:dyDescent="0.25">
      <c r="A3" s="33">
        <v>1</v>
      </c>
      <c r="B3" s="45" t="s">
        <v>42</v>
      </c>
      <c r="C3" s="45" t="s">
        <v>43</v>
      </c>
      <c r="D3" s="46">
        <v>165778.96</v>
      </c>
      <c r="E3" s="47" t="s">
        <v>44</v>
      </c>
      <c r="F3" s="48" t="s">
        <v>45</v>
      </c>
      <c r="G3" s="47" t="s">
        <v>46</v>
      </c>
      <c r="H3" s="37" t="s">
        <v>47</v>
      </c>
      <c r="I3" s="55"/>
      <c r="J3" s="56" t="s">
        <v>22</v>
      </c>
    </row>
    <row r="4" spans="1:10" ht="33" customHeight="1" x14ac:dyDescent="0.25">
      <c r="A4" s="33">
        <v>2</v>
      </c>
      <c r="B4" s="34" t="s">
        <v>48</v>
      </c>
      <c r="C4" s="34" t="s">
        <v>49</v>
      </c>
      <c r="D4" s="35">
        <v>320000</v>
      </c>
      <c r="E4" s="36" t="s">
        <v>31</v>
      </c>
      <c r="F4" s="33" t="s">
        <v>50</v>
      </c>
      <c r="G4" s="36" t="s">
        <v>51</v>
      </c>
      <c r="H4" s="9"/>
      <c r="I4" s="53"/>
      <c r="J4" s="54" t="s">
        <v>22</v>
      </c>
    </row>
    <row r="5" spans="1:10" ht="33" customHeight="1" x14ac:dyDescent="0.25">
      <c r="A5" s="33">
        <v>3</v>
      </c>
      <c r="B5" s="34" t="s">
        <v>52</v>
      </c>
      <c r="C5" s="34" t="s">
        <v>53</v>
      </c>
      <c r="D5" s="35">
        <v>728552.15</v>
      </c>
      <c r="E5" s="36" t="s">
        <v>44</v>
      </c>
      <c r="F5" s="33" t="s">
        <v>45</v>
      </c>
      <c r="G5" s="36" t="s">
        <v>51</v>
      </c>
      <c r="H5" s="9"/>
      <c r="I5" s="53"/>
      <c r="J5" s="54" t="s">
        <v>24</v>
      </c>
    </row>
    <row r="6" spans="1:10" ht="33" customHeight="1" x14ac:dyDescent="0.25">
      <c r="A6" s="33">
        <v>4</v>
      </c>
      <c r="B6" s="45" t="s">
        <v>54</v>
      </c>
      <c r="C6" s="45" t="s">
        <v>55</v>
      </c>
      <c r="D6" s="46"/>
      <c r="E6" s="47"/>
      <c r="F6" s="48"/>
      <c r="G6" s="47"/>
      <c r="H6" s="37"/>
      <c r="I6" s="55"/>
      <c r="J6" s="56"/>
    </row>
    <row r="7" spans="1:10" ht="33" customHeight="1" x14ac:dyDescent="0.25">
      <c r="A7" s="33">
        <v>5</v>
      </c>
      <c r="B7" s="34" t="s">
        <v>56</v>
      </c>
      <c r="C7" s="34" t="s">
        <v>57</v>
      </c>
      <c r="D7" s="35">
        <v>532778.28</v>
      </c>
      <c r="E7" s="36" t="s">
        <v>44</v>
      </c>
      <c r="F7" s="33" t="s">
        <v>45</v>
      </c>
      <c r="G7" s="36" t="s">
        <v>51</v>
      </c>
      <c r="H7" s="9"/>
      <c r="I7" s="53"/>
      <c r="J7" s="54" t="s">
        <v>22</v>
      </c>
    </row>
    <row r="8" spans="1:10" ht="33" customHeight="1" x14ac:dyDescent="0.25">
      <c r="A8" s="77" t="s">
        <v>58</v>
      </c>
      <c r="B8" s="78"/>
      <c r="C8" s="79"/>
      <c r="D8" s="10">
        <f>SUM(D3:D7)</f>
        <v>1747109.39</v>
      </c>
      <c r="E8" s="41"/>
      <c r="F8" s="41"/>
      <c r="G8" s="49"/>
      <c r="H8" s="10">
        <f>SUM(H3:H3)</f>
        <v>0</v>
      </c>
      <c r="I8" s="57"/>
      <c r="J8" s="54"/>
    </row>
    <row r="9" spans="1:10" x14ac:dyDescent="0.25">
      <c r="A9" s="50"/>
      <c r="B9" s="51"/>
      <c r="C9" s="51"/>
      <c r="D9" s="51"/>
      <c r="E9" s="51"/>
      <c r="F9" s="51"/>
      <c r="G9" s="52"/>
      <c r="H9" s="51"/>
      <c r="I9" s="58"/>
      <c r="J9" s="51"/>
    </row>
    <row r="10" spans="1:10" x14ac:dyDescent="0.25">
      <c r="A10" s="50"/>
      <c r="B10" s="51"/>
      <c r="C10" s="51"/>
      <c r="D10" s="51"/>
      <c r="E10" s="51"/>
      <c r="F10" s="51"/>
      <c r="G10" s="52"/>
      <c r="H10" s="51"/>
      <c r="I10" s="58"/>
      <c r="J10" s="51"/>
    </row>
    <row r="11" spans="1:10" x14ac:dyDescent="0.25">
      <c r="A11" s="51"/>
      <c r="B11" s="51"/>
      <c r="C11" s="51"/>
      <c r="D11" s="51"/>
      <c r="E11" s="51"/>
      <c r="F11" s="51"/>
      <c r="G11" s="52"/>
      <c r="H11" s="51"/>
      <c r="I11" s="58"/>
      <c r="J11" s="51"/>
    </row>
    <row r="12" spans="1:10" x14ac:dyDescent="0.25">
      <c r="A12" s="51"/>
      <c r="B12" s="51"/>
      <c r="C12" s="51"/>
      <c r="D12" s="51"/>
      <c r="E12" s="51"/>
      <c r="F12" s="51"/>
      <c r="G12" s="52"/>
      <c r="H12" s="51"/>
      <c r="I12" s="58"/>
      <c r="J12" s="51"/>
    </row>
    <row r="13" spans="1:10" x14ac:dyDescent="0.25">
      <c r="A13" s="51"/>
      <c r="B13" s="51"/>
      <c r="C13" s="51"/>
      <c r="D13" s="51"/>
      <c r="E13" s="51"/>
      <c r="F13" s="51"/>
      <c r="G13" s="52"/>
      <c r="H13" s="51"/>
      <c r="I13" s="58"/>
      <c r="J13" s="51"/>
    </row>
    <row r="14" spans="1:10" x14ac:dyDescent="0.25">
      <c r="A14" s="51"/>
      <c r="B14" s="51"/>
      <c r="C14" s="51"/>
      <c r="D14" s="51"/>
      <c r="E14" s="51"/>
      <c r="F14" s="51"/>
      <c r="G14" s="52"/>
      <c r="H14" s="51"/>
      <c r="I14" s="58"/>
      <c r="J14" s="51"/>
    </row>
    <row r="15" spans="1:10" x14ac:dyDescent="0.25">
      <c r="A15" s="51"/>
      <c r="B15" s="51"/>
      <c r="C15" s="51"/>
      <c r="D15" s="51"/>
      <c r="E15" s="51"/>
      <c r="F15" s="51"/>
      <c r="G15" s="52"/>
      <c r="H15" s="51"/>
      <c r="I15" s="58"/>
      <c r="J15" s="51"/>
    </row>
    <row r="16" spans="1:10" x14ac:dyDescent="0.25">
      <c r="A16" s="51"/>
      <c r="B16" s="51"/>
      <c r="C16" s="51"/>
      <c r="D16" s="51"/>
      <c r="E16" s="51"/>
      <c r="F16" s="51"/>
      <c r="G16" s="52"/>
      <c r="H16" s="51"/>
      <c r="I16" s="58"/>
      <c r="J16" s="51"/>
    </row>
    <row r="17" spans="1:10" x14ac:dyDescent="0.25">
      <c r="A17" s="51"/>
      <c r="B17" s="51"/>
      <c r="C17" s="51"/>
      <c r="D17" s="51"/>
      <c r="E17" s="51"/>
      <c r="F17" s="51"/>
      <c r="G17" s="52"/>
      <c r="H17" s="51"/>
      <c r="I17" s="58"/>
      <c r="J17" s="51"/>
    </row>
    <row r="18" spans="1:10" x14ac:dyDescent="0.25">
      <c r="A18" s="51"/>
      <c r="B18" s="51"/>
      <c r="C18" s="51"/>
      <c r="D18" s="51"/>
      <c r="E18" s="51"/>
      <c r="F18" s="51"/>
      <c r="G18" s="52"/>
      <c r="H18" s="51"/>
      <c r="I18" s="58"/>
      <c r="J18" s="51"/>
    </row>
    <row r="19" spans="1:10" x14ac:dyDescent="0.25">
      <c r="A19" s="51"/>
      <c r="B19" s="51"/>
      <c r="C19" s="51"/>
      <c r="D19" s="51"/>
      <c r="E19" s="51"/>
      <c r="F19" s="51"/>
      <c r="G19" s="52"/>
      <c r="H19" s="51"/>
      <c r="I19" s="58"/>
      <c r="J19" s="51"/>
    </row>
    <row r="20" spans="1:10" x14ac:dyDescent="0.25">
      <c r="A20" s="51"/>
      <c r="B20" s="51"/>
      <c r="C20" s="51"/>
      <c r="D20" s="51"/>
      <c r="E20" s="51"/>
      <c r="F20" s="51"/>
      <c r="G20" s="52"/>
      <c r="H20" s="51"/>
      <c r="I20" s="58"/>
      <c r="J20" s="51"/>
    </row>
    <row r="21" spans="1:10" x14ac:dyDescent="0.25">
      <c r="A21" s="51"/>
      <c r="B21" s="51"/>
      <c r="C21" s="51"/>
      <c r="D21" s="51"/>
      <c r="E21" s="51"/>
      <c r="F21" s="51"/>
      <c r="G21" s="52"/>
      <c r="H21" s="51"/>
      <c r="I21" s="58"/>
      <c r="J21" s="51"/>
    </row>
    <row r="22" spans="1:10" x14ac:dyDescent="0.25">
      <c r="A22" s="51"/>
      <c r="B22" s="51"/>
      <c r="C22" s="51"/>
      <c r="D22" s="51"/>
      <c r="E22" s="51"/>
      <c r="F22" s="51"/>
      <c r="G22" s="52"/>
      <c r="H22" s="51"/>
      <c r="I22" s="58"/>
      <c r="J22" s="51"/>
    </row>
    <row r="23" spans="1:10" x14ac:dyDescent="0.25">
      <c r="A23" s="51"/>
      <c r="B23" s="51"/>
      <c r="C23" s="51"/>
      <c r="D23" s="51"/>
      <c r="E23" s="51"/>
      <c r="F23" s="51"/>
      <c r="G23" s="52"/>
      <c r="H23" s="51"/>
      <c r="I23" s="58"/>
      <c r="J23" s="51"/>
    </row>
    <row r="24" spans="1:10" x14ac:dyDescent="0.25">
      <c r="A24" s="51"/>
      <c r="B24" s="51"/>
      <c r="C24" s="51"/>
      <c r="D24" s="51"/>
      <c r="E24" s="51"/>
      <c r="F24" s="51"/>
      <c r="G24" s="52"/>
      <c r="H24" s="51"/>
      <c r="I24" s="58"/>
      <c r="J24" s="51"/>
    </row>
    <row r="25" spans="1:10" x14ac:dyDescent="0.25">
      <c r="A25" s="51"/>
      <c r="B25" s="51"/>
      <c r="C25" s="51"/>
      <c r="D25" s="51"/>
      <c r="E25" s="51"/>
      <c r="F25" s="51"/>
      <c r="G25" s="52"/>
      <c r="H25" s="51"/>
      <c r="I25" s="58"/>
      <c r="J25" s="51"/>
    </row>
    <row r="26" spans="1:10" x14ac:dyDescent="0.25">
      <c r="A26" s="51"/>
      <c r="B26" s="51"/>
      <c r="C26" s="51"/>
    </row>
  </sheetData>
  <autoFilter ref="A2:J8"/>
  <mergeCells count="2">
    <mergeCell ref="A1:J1"/>
    <mergeCell ref="A8:C8"/>
  </mergeCells>
  <phoneticPr fontId="12" type="noConversion"/>
  <pageMargins left="0.3" right="0.28999999999999998" top="0.45999999999999996" bottom="0.28000000000000003" header="0.31496062992125984" footer="0.22999999999999998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3" sqref="A3:J10"/>
    </sheetView>
  </sheetViews>
  <sheetFormatPr defaultColWidth="9" defaultRowHeight="15" x14ac:dyDescent="0.25"/>
  <cols>
    <col min="1" max="1" width="5.08203125" style="1" customWidth="1"/>
    <col min="2" max="2" width="29.58203125" style="2" customWidth="1"/>
    <col min="3" max="3" width="22.83203125" style="3" customWidth="1"/>
    <col min="4" max="4" width="14.5" style="3" customWidth="1"/>
    <col min="5" max="5" width="9.08203125" style="3" customWidth="1"/>
    <col min="6" max="7" width="9.58203125" style="2" customWidth="1"/>
    <col min="8" max="8" width="14.33203125" style="4" customWidth="1"/>
    <col min="9" max="9" width="9.25" style="4" customWidth="1"/>
    <col min="10" max="10" width="9.33203125" style="5" customWidth="1"/>
    <col min="11" max="11" width="10.33203125" bestFit="1" customWidth="1"/>
  </cols>
  <sheetData>
    <row r="1" spans="1:10" ht="33" customHeight="1" x14ac:dyDescent="0.25">
      <c r="A1" s="80" t="s">
        <v>59</v>
      </c>
      <c r="B1" s="81"/>
      <c r="C1" s="81"/>
      <c r="D1" s="81"/>
      <c r="E1" s="81"/>
      <c r="F1" s="81"/>
      <c r="G1" s="81"/>
      <c r="H1" s="82"/>
      <c r="I1" s="82"/>
      <c r="J1" s="83"/>
    </row>
    <row r="2" spans="1:10" ht="33" customHeight="1" x14ac:dyDescent="0.25">
      <c r="A2" s="33" t="s">
        <v>1</v>
      </c>
      <c r="B2" s="34" t="s">
        <v>37</v>
      </c>
      <c r="C2" s="34" t="s">
        <v>38</v>
      </c>
      <c r="D2" s="35" t="s">
        <v>4</v>
      </c>
      <c r="E2" s="36" t="s">
        <v>60</v>
      </c>
      <c r="F2" s="33" t="s">
        <v>40</v>
      </c>
      <c r="G2" s="36" t="s">
        <v>41</v>
      </c>
      <c r="H2" s="9" t="s">
        <v>5</v>
      </c>
      <c r="I2" s="9" t="s">
        <v>6</v>
      </c>
      <c r="J2" s="9" t="s">
        <v>7</v>
      </c>
    </row>
    <row r="3" spans="1:10" ht="33" customHeight="1" x14ac:dyDescent="0.25">
      <c r="A3" s="33">
        <v>1</v>
      </c>
      <c r="B3" s="37" t="s">
        <v>61</v>
      </c>
      <c r="C3" s="37" t="s">
        <v>62</v>
      </c>
      <c r="D3" s="38">
        <v>1300000</v>
      </c>
      <c r="E3" s="39" t="s">
        <v>63</v>
      </c>
      <c r="F3" s="37" t="s">
        <v>10</v>
      </c>
      <c r="G3" s="39" t="s">
        <v>51</v>
      </c>
      <c r="H3" s="40">
        <v>840000</v>
      </c>
      <c r="I3" s="42">
        <f>H3/D3</f>
        <v>0.64615384615384619</v>
      </c>
      <c r="J3" s="37" t="s">
        <v>22</v>
      </c>
    </row>
    <row r="4" spans="1:10" ht="42" customHeight="1" x14ac:dyDescent="0.25">
      <c r="A4" s="33">
        <v>2</v>
      </c>
      <c r="B4" s="9" t="s">
        <v>64</v>
      </c>
      <c r="C4" s="9" t="s">
        <v>65</v>
      </c>
      <c r="D4" s="15">
        <v>482825</v>
      </c>
      <c r="E4" s="14" t="s">
        <v>31</v>
      </c>
      <c r="F4" s="13" t="s">
        <v>10</v>
      </c>
      <c r="G4" s="14" t="s">
        <v>46</v>
      </c>
      <c r="H4" s="12">
        <v>407801.82</v>
      </c>
      <c r="I4" s="43">
        <f>H4/D4</f>
        <v>0.84461620670015014</v>
      </c>
      <c r="J4" s="13" t="s">
        <v>24</v>
      </c>
    </row>
    <row r="5" spans="1:10" ht="33" customHeight="1" x14ac:dyDescent="0.25">
      <c r="A5" s="33">
        <v>3</v>
      </c>
      <c r="B5" s="37" t="s">
        <v>66</v>
      </c>
      <c r="C5" s="37" t="s">
        <v>67</v>
      </c>
      <c r="D5" s="38">
        <v>1950000</v>
      </c>
      <c r="E5" s="39" t="s">
        <v>24</v>
      </c>
      <c r="F5" s="37" t="s">
        <v>10</v>
      </c>
      <c r="G5" s="39" t="s">
        <v>51</v>
      </c>
      <c r="H5" s="40">
        <v>0</v>
      </c>
      <c r="I5" s="42">
        <v>0</v>
      </c>
      <c r="J5" s="37" t="s">
        <v>24</v>
      </c>
    </row>
    <row r="6" spans="1:10" ht="33" customHeight="1" x14ac:dyDescent="0.25">
      <c r="A6" s="33">
        <v>4</v>
      </c>
      <c r="B6" s="37" t="s">
        <v>68</v>
      </c>
      <c r="C6" s="37" t="s">
        <v>69</v>
      </c>
      <c r="D6" s="38">
        <v>1869000</v>
      </c>
      <c r="E6" s="39" t="s">
        <v>63</v>
      </c>
      <c r="F6" s="37" t="s">
        <v>10</v>
      </c>
      <c r="G6" s="39" t="s">
        <v>51</v>
      </c>
      <c r="H6" s="40">
        <v>180434.8</v>
      </c>
      <c r="I6" s="42">
        <v>0</v>
      </c>
      <c r="J6" s="37" t="s">
        <v>22</v>
      </c>
    </row>
    <row r="7" spans="1:10" ht="33" customHeight="1" x14ac:dyDescent="0.25">
      <c r="A7" s="33">
        <v>5</v>
      </c>
      <c r="B7" s="9" t="s">
        <v>70</v>
      </c>
      <c r="C7" s="9" t="s">
        <v>71</v>
      </c>
      <c r="D7" s="15">
        <v>1290000</v>
      </c>
      <c r="E7" s="14" t="s">
        <v>24</v>
      </c>
      <c r="F7" s="13" t="s">
        <v>10</v>
      </c>
      <c r="G7" s="14" t="s">
        <v>51</v>
      </c>
      <c r="H7" s="12">
        <v>0</v>
      </c>
      <c r="I7" s="43">
        <v>0</v>
      </c>
      <c r="J7" s="13" t="s">
        <v>24</v>
      </c>
    </row>
    <row r="8" spans="1:10" ht="33" customHeight="1" x14ac:dyDescent="0.25">
      <c r="A8" s="33">
        <v>6</v>
      </c>
      <c r="B8" s="9" t="s">
        <v>72</v>
      </c>
      <c r="C8" s="9" t="s">
        <v>73</v>
      </c>
      <c r="D8" s="15">
        <v>1010000</v>
      </c>
      <c r="E8" s="14" t="s">
        <v>31</v>
      </c>
      <c r="F8" s="13" t="s">
        <v>74</v>
      </c>
      <c r="G8" s="14" t="s">
        <v>51</v>
      </c>
      <c r="H8" s="12">
        <v>0</v>
      </c>
      <c r="I8" s="43">
        <v>0</v>
      </c>
      <c r="J8" s="13" t="s">
        <v>22</v>
      </c>
    </row>
    <row r="9" spans="1:10" ht="33" customHeight="1" x14ac:dyDescent="0.25">
      <c r="A9" s="33">
        <v>7</v>
      </c>
      <c r="B9" s="37" t="s">
        <v>75</v>
      </c>
      <c r="C9" s="37" t="s">
        <v>76</v>
      </c>
      <c r="D9" s="38">
        <v>2048000</v>
      </c>
      <c r="E9" s="37" t="s">
        <v>63</v>
      </c>
      <c r="F9" s="37" t="s">
        <v>74</v>
      </c>
      <c r="G9" s="37" t="s">
        <v>51</v>
      </c>
      <c r="H9" s="40">
        <v>0</v>
      </c>
      <c r="I9" s="42">
        <v>0</v>
      </c>
      <c r="J9" s="37" t="s">
        <v>24</v>
      </c>
    </row>
    <row r="10" spans="1:10" ht="33" customHeight="1" x14ac:dyDescent="0.25">
      <c r="A10" s="33">
        <v>8</v>
      </c>
      <c r="B10" s="37" t="s">
        <v>77</v>
      </c>
      <c r="C10" s="37" t="s">
        <v>78</v>
      </c>
      <c r="D10" s="38">
        <v>1467000</v>
      </c>
      <c r="E10" s="39" t="s">
        <v>31</v>
      </c>
      <c r="F10" s="37" t="s">
        <v>10</v>
      </c>
      <c r="G10" s="39" t="s">
        <v>51</v>
      </c>
      <c r="H10" s="40">
        <v>0</v>
      </c>
      <c r="I10" s="42">
        <v>0</v>
      </c>
      <c r="J10" s="37" t="s">
        <v>22</v>
      </c>
    </row>
    <row r="11" spans="1:10" ht="33" customHeight="1" x14ac:dyDescent="0.25">
      <c r="A11" s="33">
        <v>9</v>
      </c>
      <c r="B11" s="9"/>
      <c r="C11" s="9"/>
      <c r="D11" s="15"/>
      <c r="E11" s="14"/>
      <c r="F11" s="13"/>
      <c r="G11" s="14"/>
      <c r="H11" s="12"/>
      <c r="I11" s="43"/>
      <c r="J11" s="13"/>
    </row>
    <row r="12" spans="1:10" ht="33" customHeight="1" x14ac:dyDescent="0.25">
      <c r="A12" s="84" t="s">
        <v>79</v>
      </c>
      <c r="B12" s="85"/>
      <c r="C12" s="86"/>
      <c r="D12" s="15">
        <f>SUM(D3:D10)</f>
        <v>11416825</v>
      </c>
      <c r="E12" s="41"/>
      <c r="F12" s="41"/>
      <c r="G12" s="41"/>
      <c r="H12" s="10">
        <f>SUM(H3:H8)</f>
        <v>1428236.62</v>
      </c>
      <c r="I12" s="10"/>
      <c r="J12" s="9"/>
    </row>
    <row r="19" spans="4:4" x14ac:dyDescent="0.25">
      <c r="D19" s="3">
        <f>125+30+52</f>
        <v>207</v>
      </c>
    </row>
  </sheetData>
  <autoFilter ref="A2:J12"/>
  <mergeCells count="2">
    <mergeCell ref="A1:J1"/>
    <mergeCell ref="A12:C12"/>
  </mergeCells>
  <phoneticPr fontId="12" type="noConversion"/>
  <pageMargins left="0.28999999999999998" right="0.26" top="0.3" bottom="0.28999999999999998" header="0.26" footer="0.25"/>
  <pageSetup paperSize="9" orientation="landscape"/>
  <headerFooter alignWithMargins="0"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topLeftCell="E1" workbookViewId="0">
      <pane ySplit="1" topLeftCell="A8" activePane="bottomLeft" state="frozen"/>
      <selection pane="bottomLeft" activeCell="I14" sqref="I14"/>
    </sheetView>
  </sheetViews>
  <sheetFormatPr defaultColWidth="9" defaultRowHeight="15" x14ac:dyDescent="0.25"/>
  <cols>
    <col min="2" max="2" width="17.75" customWidth="1"/>
    <col min="3" max="3" width="16.25" customWidth="1"/>
    <col min="4" max="4" width="15.5" customWidth="1"/>
    <col min="5" max="5" width="15.33203125" customWidth="1"/>
    <col min="12" max="13" width="12.08203125" customWidth="1"/>
    <col min="14" max="14" width="8.25" customWidth="1"/>
    <col min="15" max="15" width="16.08203125" customWidth="1"/>
    <col min="16" max="16" width="10.58203125" customWidth="1"/>
  </cols>
  <sheetData>
    <row r="1" spans="1:17" ht="33" customHeight="1" x14ac:dyDescent="0.25">
      <c r="A1" s="22" t="s">
        <v>1</v>
      </c>
      <c r="B1" s="23" t="s">
        <v>37</v>
      </c>
      <c r="C1" s="23" t="s">
        <v>80</v>
      </c>
      <c r="D1" s="23" t="s">
        <v>38</v>
      </c>
      <c r="E1" s="24" t="s">
        <v>4</v>
      </c>
      <c r="F1" s="25" t="s">
        <v>60</v>
      </c>
      <c r="G1" s="25" t="s">
        <v>41</v>
      </c>
      <c r="H1" s="25" t="s">
        <v>50</v>
      </c>
      <c r="I1" s="25" t="s">
        <v>81</v>
      </c>
      <c r="J1" s="25" t="s">
        <v>74</v>
      </c>
      <c r="K1" s="25" t="s">
        <v>45</v>
      </c>
      <c r="L1" s="25" t="s">
        <v>82</v>
      </c>
      <c r="M1" s="25" t="s">
        <v>83</v>
      </c>
      <c r="N1" s="26" t="s">
        <v>84</v>
      </c>
      <c r="O1" s="26" t="s">
        <v>85</v>
      </c>
      <c r="P1" s="26" t="s">
        <v>86</v>
      </c>
      <c r="Q1" s="26" t="s">
        <v>7</v>
      </c>
    </row>
    <row r="2" spans="1:17" ht="45" x14ac:dyDescent="0.25">
      <c r="A2" s="22">
        <v>1</v>
      </c>
      <c r="B2" s="26" t="s">
        <v>61</v>
      </c>
      <c r="C2" s="26" t="s">
        <v>87</v>
      </c>
      <c r="D2" s="26" t="s">
        <v>62</v>
      </c>
      <c r="E2" s="27">
        <v>1300000</v>
      </c>
      <c r="F2" s="28" t="s">
        <v>63</v>
      </c>
      <c r="G2" s="28" t="s">
        <v>51</v>
      </c>
      <c r="H2" s="29">
        <v>1</v>
      </c>
      <c r="I2" s="29"/>
      <c r="J2" s="29">
        <v>1</v>
      </c>
      <c r="K2" s="29"/>
      <c r="L2" s="26" t="s">
        <v>88</v>
      </c>
      <c r="M2" s="26"/>
      <c r="N2" s="30" t="s">
        <v>89</v>
      </c>
      <c r="O2" s="30" t="s">
        <v>90</v>
      </c>
      <c r="P2" s="26" t="s">
        <v>22</v>
      </c>
      <c r="Q2" s="29"/>
    </row>
    <row r="3" spans="1:17" ht="75" x14ac:dyDescent="0.25">
      <c r="A3" s="22">
        <v>2</v>
      </c>
      <c r="B3" s="26" t="s">
        <v>64</v>
      </c>
      <c r="C3" s="26" t="s">
        <v>91</v>
      </c>
      <c r="D3" s="26" t="s">
        <v>65</v>
      </c>
      <c r="E3" s="27">
        <v>482825</v>
      </c>
      <c r="F3" s="28" t="s">
        <v>31</v>
      </c>
      <c r="G3" s="28" t="s">
        <v>46</v>
      </c>
      <c r="H3" s="29">
        <v>1</v>
      </c>
      <c r="I3" s="29"/>
      <c r="J3" s="29">
        <v>1</v>
      </c>
      <c r="K3" s="29"/>
      <c r="L3" s="26" t="s">
        <v>92</v>
      </c>
      <c r="M3" s="26" t="s">
        <v>93</v>
      </c>
      <c r="N3" s="30" t="s">
        <v>94</v>
      </c>
      <c r="O3" s="30" t="s">
        <v>95</v>
      </c>
      <c r="P3" s="26" t="s">
        <v>24</v>
      </c>
      <c r="Q3" s="29"/>
    </row>
    <row r="4" spans="1:17" ht="45" x14ac:dyDescent="0.25">
      <c r="A4" s="22">
        <v>3</v>
      </c>
      <c r="B4" s="26" t="s">
        <v>66</v>
      </c>
      <c r="C4" s="26" t="s">
        <v>96</v>
      </c>
      <c r="D4" s="26" t="s">
        <v>67</v>
      </c>
      <c r="E4" s="27">
        <v>1950000</v>
      </c>
      <c r="F4" s="28" t="s">
        <v>24</v>
      </c>
      <c r="G4" s="28" t="s">
        <v>51</v>
      </c>
      <c r="H4" s="29">
        <v>1</v>
      </c>
      <c r="I4" s="29"/>
      <c r="J4" s="29">
        <v>1</v>
      </c>
      <c r="K4" s="29"/>
      <c r="L4" s="26" t="s">
        <v>97</v>
      </c>
      <c r="N4" s="30" t="s">
        <v>89</v>
      </c>
      <c r="O4" s="30" t="s">
        <v>98</v>
      </c>
      <c r="P4" s="26" t="s">
        <v>24</v>
      </c>
      <c r="Q4" s="29"/>
    </row>
    <row r="5" spans="1:17" ht="60" x14ac:dyDescent="0.25">
      <c r="A5" s="22">
        <v>4</v>
      </c>
      <c r="B5" s="26" t="s">
        <v>68</v>
      </c>
      <c r="C5" s="26" t="s">
        <v>99</v>
      </c>
      <c r="D5" s="26" t="s">
        <v>69</v>
      </c>
      <c r="E5" s="27">
        <v>1869000</v>
      </c>
      <c r="F5" s="28" t="s">
        <v>63</v>
      </c>
      <c r="G5" s="28" t="s">
        <v>51</v>
      </c>
      <c r="H5" s="29">
        <v>1</v>
      </c>
      <c r="I5" s="29"/>
      <c r="J5" s="29">
        <v>1</v>
      </c>
      <c r="K5" s="29"/>
      <c r="L5" s="26" t="s">
        <v>100</v>
      </c>
      <c r="M5" s="26"/>
      <c r="N5" s="30" t="s">
        <v>89</v>
      </c>
      <c r="O5" s="30" t="s">
        <v>90</v>
      </c>
      <c r="P5" s="26" t="s">
        <v>22</v>
      </c>
      <c r="Q5" s="29"/>
    </row>
    <row r="6" spans="1:17" ht="45" x14ac:dyDescent="0.25">
      <c r="A6" s="22">
        <v>5</v>
      </c>
      <c r="B6" s="26" t="s">
        <v>70</v>
      </c>
      <c r="C6" s="26" t="s">
        <v>101</v>
      </c>
      <c r="D6" s="26" t="s">
        <v>71</v>
      </c>
      <c r="E6" s="27">
        <v>1290000</v>
      </c>
      <c r="F6" s="28" t="s">
        <v>24</v>
      </c>
      <c r="G6" s="28" t="s">
        <v>51</v>
      </c>
      <c r="H6" s="29">
        <v>1</v>
      </c>
      <c r="I6" s="29"/>
      <c r="J6" s="29">
        <v>1</v>
      </c>
      <c r="K6" s="29"/>
      <c r="L6" s="26" t="s">
        <v>102</v>
      </c>
      <c r="M6" s="26" t="s">
        <v>103</v>
      </c>
      <c r="N6" s="30" t="s">
        <v>94</v>
      </c>
      <c r="O6" s="30" t="s">
        <v>104</v>
      </c>
      <c r="P6" s="26" t="s">
        <v>24</v>
      </c>
      <c r="Q6" s="29"/>
    </row>
    <row r="7" spans="1:17" ht="45" x14ac:dyDescent="0.25">
      <c r="A7" s="22">
        <v>6</v>
      </c>
      <c r="B7" s="26" t="s">
        <v>72</v>
      </c>
      <c r="C7" s="26" t="s">
        <v>105</v>
      </c>
      <c r="D7" s="26" t="s">
        <v>73</v>
      </c>
      <c r="E7" s="27">
        <v>1010000</v>
      </c>
      <c r="F7" s="28" t="s">
        <v>31</v>
      </c>
      <c r="G7" s="28" t="s">
        <v>51</v>
      </c>
      <c r="H7" s="29"/>
      <c r="I7" s="29"/>
      <c r="J7" s="29">
        <v>1</v>
      </c>
      <c r="K7" s="29"/>
      <c r="L7" s="26" t="s">
        <v>106</v>
      </c>
      <c r="M7" s="26" t="s">
        <v>107</v>
      </c>
      <c r="N7" s="30" t="s">
        <v>94</v>
      </c>
      <c r="O7" s="30" t="s">
        <v>108</v>
      </c>
      <c r="P7" s="26" t="s">
        <v>22</v>
      </c>
      <c r="Q7" s="29"/>
    </row>
    <row r="8" spans="1:17" ht="60" x14ac:dyDescent="0.25">
      <c r="A8" s="22">
        <v>7</v>
      </c>
      <c r="B8" s="26" t="s">
        <v>75</v>
      </c>
      <c r="C8" s="26" t="s">
        <v>109</v>
      </c>
      <c r="D8" s="26" t="s">
        <v>76</v>
      </c>
      <c r="E8" s="27">
        <v>2048000</v>
      </c>
      <c r="F8" s="26" t="s">
        <v>63</v>
      </c>
      <c r="G8" s="26" t="s">
        <v>51</v>
      </c>
      <c r="H8" s="29"/>
      <c r="I8" s="29"/>
      <c r="J8" s="29">
        <v>1</v>
      </c>
      <c r="K8" s="29"/>
      <c r="L8" s="26" t="s">
        <v>110</v>
      </c>
      <c r="M8" s="26"/>
      <c r="N8" s="30" t="s">
        <v>89</v>
      </c>
      <c r="O8" s="30" t="s">
        <v>111</v>
      </c>
      <c r="P8" s="26" t="s">
        <v>24</v>
      </c>
      <c r="Q8" s="29"/>
    </row>
    <row r="9" spans="1:17" ht="60" x14ac:dyDescent="0.25">
      <c r="A9" s="22">
        <v>8</v>
      </c>
      <c r="B9" s="26" t="s">
        <v>77</v>
      </c>
      <c r="C9" s="26" t="s">
        <v>112</v>
      </c>
      <c r="D9" s="26" t="s">
        <v>78</v>
      </c>
      <c r="E9" s="27">
        <v>1467000</v>
      </c>
      <c r="F9" s="28" t="s">
        <v>31</v>
      </c>
      <c r="G9" s="28" t="s">
        <v>51</v>
      </c>
      <c r="H9" s="29">
        <v>1</v>
      </c>
      <c r="I9" s="29"/>
      <c r="J9" s="29">
        <v>1</v>
      </c>
      <c r="K9" s="29"/>
      <c r="L9" s="26" t="s">
        <v>113</v>
      </c>
      <c r="M9" s="26"/>
      <c r="N9" s="30" t="s">
        <v>89</v>
      </c>
      <c r="O9" s="30" t="s">
        <v>90</v>
      </c>
      <c r="P9" s="26" t="s">
        <v>22</v>
      </c>
      <c r="Q9" s="29"/>
    </row>
    <row r="10" spans="1:17" ht="28" x14ac:dyDescent="0.25">
      <c r="A10" s="22">
        <v>9</v>
      </c>
      <c r="B10" s="23" t="s">
        <v>42</v>
      </c>
      <c r="C10" s="26" t="s">
        <v>114</v>
      </c>
      <c r="D10" s="23" t="s">
        <v>43</v>
      </c>
      <c r="E10" s="24">
        <v>165778.96</v>
      </c>
      <c r="F10" s="25" t="s">
        <v>44</v>
      </c>
      <c r="G10" s="25" t="s">
        <v>46</v>
      </c>
      <c r="H10" s="29"/>
      <c r="I10" s="26" t="s">
        <v>47</v>
      </c>
      <c r="J10" s="31"/>
      <c r="K10" s="29">
        <v>1</v>
      </c>
      <c r="L10" s="26" t="s">
        <v>115</v>
      </c>
      <c r="M10" s="22"/>
      <c r="N10" s="30" t="s">
        <v>89</v>
      </c>
      <c r="O10" s="30" t="s">
        <v>116</v>
      </c>
      <c r="P10" s="26" t="s">
        <v>22</v>
      </c>
      <c r="Q10" s="22"/>
    </row>
    <row r="11" spans="1:17" ht="42" x14ac:dyDescent="0.25">
      <c r="A11" s="22">
        <v>10</v>
      </c>
      <c r="B11" s="23" t="s">
        <v>48</v>
      </c>
      <c r="C11" s="26" t="s">
        <v>105</v>
      </c>
      <c r="D11" s="23" t="s">
        <v>49</v>
      </c>
      <c r="E11" s="24">
        <v>320000</v>
      </c>
      <c r="F11" s="25" t="s">
        <v>31</v>
      </c>
      <c r="G11" s="25" t="s">
        <v>51</v>
      </c>
      <c r="H11" s="29">
        <v>1</v>
      </c>
      <c r="I11" s="26"/>
      <c r="J11" s="31"/>
      <c r="K11" s="29"/>
      <c r="L11" s="26" t="s">
        <v>106</v>
      </c>
      <c r="M11" s="26" t="s">
        <v>107</v>
      </c>
      <c r="N11" s="30" t="s">
        <v>94</v>
      </c>
      <c r="O11" s="30" t="s">
        <v>117</v>
      </c>
      <c r="P11" s="26" t="s">
        <v>22</v>
      </c>
      <c r="Q11" s="22"/>
    </row>
    <row r="12" spans="1:17" ht="42" x14ac:dyDescent="0.25">
      <c r="A12" s="22">
        <v>11</v>
      </c>
      <c r="B12" s="23" t="s">
        <v>52</v>
      </c>
      <c r="C12" s="26" t="s">
        <v>101</v>
      </c>
      <c r="D12" s="23" t="s">
        <v>53</v>
      </c>
      <c r="E12" s="24">
        <v>728552.15</v>
      </c>
      <c r="F12" s="25" t="s">
        <v>44</v>
      </c>
      <c r="G12" s="25" t="s">
        <v>51</v>
      </c>
      <c r="H12" s="29"/>
      <c r="I12" s="26"/>
      <c r="J12" s="31"/>
      <c r="K12" s="29">
        <v>1</v>
      </c>
      <c r="L12" s="26" t="s">
        <v>102</v>
      </c>
      <c r="M12" s="26" t="s">
        <v>103</v>
      </c>
      <c r="N12" s="30" t="s">
        <v>94</v>
      </c>
      <c r="O12" s="30" t="s">
        <v>118</v>
      </c>
      <c r="P12" s="26" t="s">
        <v>24</v>
      </c>
      <c r="Q12" s="22"/>
    </row>
    <row r="13" spans="1:17" ht="56" x14ac:dyDescent="0.25">
      <c r="A13" s="22">
        <v>12</v>
      </c>
      <c r="B13" s="23" t="s">
        <v>54</v>
      </c>
      <c r="C13" s="26" t="s">
        <v>109</v>
      </c>
      <c r="D13" s="29"/>
      <c r="E13" s="24"/>
      <c r="F13" s="25"/>
      <c r="G13" s="25"/>
      <c r="H13" s="29">
        <v>1</v>
      </c>
      <c r="I13" s="26"/>
      <c r="J13" s="31"/>
      <c r="K13" s="29"/>
      <c r="L13" s="26" t="s">
        <v>110</v>
      </c>
      <c r="M13" s="22"/>
      <c r="N13" s="30" t="s">
        <v>55</v>
      </c>
      <c r="O13" s="30" t="s">
        <v>119</v>
      </c>
      <c r="P13" s="26" t="s">
        <v>24</v>
      </c>
      <c r="Q13" s="22"/>
    </row>
    <row r="14" spans="1:17" ht="42" x14ac:dyDescent="0.25">
      <c r="A14" s="22">
        <v>13</v>
      </c>
      <c r="B14" s="23" t="s">
        <v>56</v>
      </c>
      <c r="C14" s="26" t="s">
        <v>105</v>
      </c>
      <c r="D14" s="23" t="s">
        <v>57</v>
      </c>
      <c r="E14" s="24">
        <v>532778.28</v>
      </c>
      <c r="F14" s="25" t="s">
        <v>44</v>
      </c>
      <c r="G14" s="25" t="s">
        <v>51</v>
      </c>
      <c r="H14" s="29"/>
      <c r="I14" s="26"/>
      <c r="J14" s="31"/>
      <c r="K14" s="29">
        <v>1</v>
      </c>
      <c r="L14" s="26" t="s">
        <v>106</v>
      </c>
      <c r="M14" s="26" t="s">
        <v>107</v>
      </c>
      <c r="N14" s="30" t="s">
        <v>94</v>
      </c>
      <c r="O14" s="30" t="s">
        <v>117</v>
      </c>
      <c r="P14" s="26" t="s">
        <v>22</v>
      </c>
      <c r="Q14" s="22"/>
    </row>
    <row r="15" spans="1:17" ht="42" x14ac:dyDescent="0.25">
      <c r="A15" s="22">
        <v>14</v>
      </c>
      <c r="B15" s="23" t="s">
        <v>120</v>
      </c>
      <c r="C15" s="23" t="s">
        <v>121</v>
      </c>
      <c r="D15" s="23" t="s">
        <v>122</v>
      </c>
      <c r="E15" s="24">
        <v>1100000</v>
      </c>
      <c r="F15" s="25" t="s">
        <v>31</v>
      </c>
      <c r="G15" s="25" t="s">
        <v>51</v>
      </c>
      <c r="H15" s="29">
        <v>1</v>
      </c>
      <c r="I15" s="29"/>
      <c r="J15" s="29">
        <v>1</v>
      </c>
      <c r="K15" s="32"/>
      <c r="L15" s="26" t="s">
        <v>123</v>
      </c>
      <c r="M15" s="32"/>
      <c r="N15" s="30" t="s">
        <v>89</v>
      </c>
      <c r="O15" s="30" t="s">
        <v>90</v>
      </c>
      <c r="P15" s="26" t="s">
        <v>22</v>
      </c>
      <c r="Q15" s="32"/>
    </row>
    <row r="16" spans="1:17" ht="45" x14ac:dyDescent="0.25">
      <c r="A16" s="22">
        <v>15</v>
      </c>
      <c r="B16" s="13" t="s">
        <v>124</v>
      </c>
      <c r="C16" s="23" t="s">
        <v>125</v>
      </c>
      <c r="D16" s="13" t="s">
        <v>126</v>
      </c>
      <c r="E16" s="15">
        <v>900000</v>
      </c>
      <c r="F16" s="25" t="s">
        <v>24</v>
      </c>
      <c r="G16" s="25" t="s">
        <v>51</v>
      </c>
      <c r="H16" s="29">
        <v>1</v>
      </c>
      <c r="I16" s="29"/>
      <c r="J16" s="29">
        <v>1</v>
      </c>
      <c r="K16" s="32"/>
      <c r="L16" s="26" t="s">
        <v>127</v>
      </c>
      <c r="M16" s="32"/>
      <c r="N16" s="30" t="s">
        <v>89</v>
      </c>
      <c r="O16" s="30" t="s">
        <v>128</v>
      </c>
      <c r="P16" s="26" t="s">
        <v>22</v>
      </c>
      <c r="Q16" s="32"/>
    </row>
    <row r="17" spans="1:17" ht="45" x14ac:dyDescent="0.25">
      <c r="A17" s="22">
        <v>16</v>
      </c>
      <c r="B17" s="13" t="s">
        <v>129</v>
      </c>
      <c r="C17" s="23" t="s">
        <v>125</v>
      </c>
      <c r="D17" s="13" t="s">
        <v>130</v>
      </c>
      <c r="E17" s="15">
        <v>1300000</v>
      </c>
      <c r="F17" s="25" t="s">
        <v>24</v>
      </c>
      <c r="G17" s="25" t="s">
        <v>51</v>
      </c>
      <c r="H17" s="29">
        <v>1</v>
      </c>
      <c r="I17" s="29"/>
      <c r="J17" s="29">
        <v>1</v>
      </c>
      <c r="K17" s="32"/>
      <c r="L17" s="26" t="s">
        <v>110</v>
      </c>
      <c r="M17" s="32"/>
      <c r="N17" s="30" t="s">
        <v>89</v>
      </c>
      <c r="O17" s="30" t="s">
        <v>128</v>
      </c>
      <c r="P17" s="26" t="s">
        <v>22</v>
      </c>
      <c r="Q17" s="32"/>
    </row>
    <row r="18" spans="1:17" ht="45" x14ac:dyDescent="0.25">
      <c r="A18" s="22">
        <v>17</v>
      </c>
      <c r="B18" s="9" t="s">
        <v>131</v>
      </c>
      <c r="C18" s="23" t="s">
        <v>132</v>
      </c>
      <c r="D18" s="9" t="s">
        <v>133</v>
      </c>
      <c r="E18" s="15">
        <v>885000</v>
      </c>
      <c r="F18" s="25" t="s">
        <v>63</v>
      </c>
      <c r="G18" s="25" t="s">
        <v>51</v>
      </c>
      <c r="H18" s="29">
        <v>1</v>
      </c>
      <c r="I18" s="29"/>
      <c r="J18" s="29">
        <v>1</v>
      </c>
      <c r="K18" s="32"/>
      <c r="L18" s="26" t="s">
        <v>134</v>
      </c>
      <c r="M18" s="32"/>
      <c r="N18" s="30" t="s">
        <v>89</v>
      </c>
      <c r="O18" s="30" t="s">
        <v>104</v>
      </c>
      <c r="P18" s="26" t="s">
        <v>24</v>
      </c>
      <c r="Q18" s="32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" sqref="A2"/>
    </sheetView>
  </sheetViews>
  <sheetFormatPr defaultColWidth="9" defaultRowHeight="15" x14ac:dyDescent="0.25"/>
  <cols>
    <col min="1" max="1" width="5.08203125" style="1" customWidth="1"/>
    <col min="2" max="2" width="29.58203125" style="2" customWidth="1"/>
    <col min="3" max="3" width="19.5" style="3" customWidth="1"/>
    <col min="4" max="4" width="15" style="3" customWidth="1"/>
    <col min="5" max="5" width="10.33203125" style="3" customWidth="1"/>
    <col min="6" max="6" width="9.58203125" style="2" customWidth="1"/>
    <col min="7" max="7" width="10.25" style="2" customWidth="1"/>
    <col min="8" max="8" width="15" style="4" customWidth="1"/>
    <col min="9" max="9" width="9.25" style="4" customWidth="1"/>
    <col min="10" max="10" width="9.33203125" style="5" customWidth="1"/>
    <col min="11" max="11" width="10.33203125" bestFit="1" customWidth="1"/>
  </cols>
  <sheetData>
    <row r="1" spans="1:11" ht="33" customHeight="1" x14ac:dyDescent="0.25">
      <c r="A1" s="76" t="s">
        <v>135</v>
      </c>
      <c r="B1" s="76"/>
      <c r="C1" s="76"/>
      <c r="D1" s="76"/>
      <c r="E1" s="76"/>
      <c r="F1" s="76"/>
      <c r="G1" s="76"/>
      <c r="H1" s="76"/>
      <c r="I1" s="76"/>
      <c r="J1" s="76"/>
    </row>
    <row r="2" spans="1:11" ht="33" customHeight="1" x14ac:dyDescent="0.25">
      <c r="A2" s="6" t="s">
        <v>1</v>
      </c>
      <c r="B2" s="6" t="s">
        <v>136</v>
      </c>
      <c r="C2" s="6" t="s">
        <v>38</v>
      </c>
      <c r="D2" s="7" t="s">
        <v>4</v>
      </c>
      <c r="E2" s="6" t="s">
        <v>60</v>
      </c>
      <c r="F2" s="6" t="s">
        <v>40</v>
      </c>
      <c r="G2" s="6" t="s">
        <v>41</v>
      </c>
      <c r="H2" s="8" t="s">
        <v>5</v>
      </c>
      <c r="I2" s="16" t="s">
        <v>6</v>
      </c>
      <c r="J2" s="17" t="s">
        <v>7</v>
      </c>
    </row>
    <row r="3" spans="1:11" ht="43.5" customHeight="1" x14ac:dyDescent="0.25">
      <c r="A3" s="6">
        <v>1</v>
      </c>
      <c r="B3" s="9" t="s">
        <v>137</v>
      </c>
      <c r="C3" s="9" t="s">
        <v>138</v>
      </c>
      <c r="D3" s="10">
        <v>516600</v>
      </c>
      <c r="E3" s="9" t="s">
        <v>63</v>
      </c>
      <c r="F3" s="11" t="s">
        <v>139</v>
      </c>
      <c r="G3" s="11" t="s">
        <v>51</v>
      </c>
      <c r="H3" s="12">
        <v>0</v>
      </c>
      <c r="I3" s="18">
        <f t="shared" ref="I3:I16" si="0">H3/D3</f>
        <v>0</v>
      </c>
      <c r="J3" s="17" t="s">
        <v>26</v>
      </c>
    </row>
    <row r="4" spans="1:11" ht="33" customHeight="1" x14ac:dyDescent="0.25">
      <c r="A4" s="6">
        <v>2</v>
      </c>
      <c r="B4" s="9" t="s">
        <v>140</v>
      </c>
      <c r="C4" s="9" t="s">
        <v>141</v>
      </c>
      <c r="D4" s="10">
        <v>44880</v>
      </c>
      <c r="E4" s="9" t="s">
        <v>63</v>
      </c>
      <c r="F4" s="11" t="s">
        <v>142</v>
      </c>
      <c r="G4" s="11" t="s">
        <v>51</v>
      </c>
      <c r="H4" s="12">
        <v>45921.25</v>
      </c>
      <c r="I4" s="18">
        <f t="shared" si="0"/>
        <v>1.0232007575757576</v>
      </c>
      <c r="J4" s="17" t="s">
        <v>26</v>
      </c>
    </row>
    <row r="5" spans="1:11" ht="33" customHeight="1" x14ac:dyDescent="0.25">
      <c r="A5" s="6">
        <v>3</v>
      </c>
      <c r="B5" s="9" t="s">
        <v>143</v>
      </c>
      <c r="C5" s="9" t="s">
        <v>144</v>
      </c>
      <c r="D5" s="10">
        <v>433614</v>
      </c>
      <c r="E5" s="9" t="s">
        <v>63</v>
      </c>
      <c r="F5" s="11" t="s">
        <v>139</v>
      </c>
      <c r="G5" s="11" t="s">
        <v>51</v>
      </c>
      <c r="H5" s="12">
        <v>0</v>
      </c>
      <c r="I5" s="18">
        <f t="shared" si="0"/>
        <v>0</v>
      </c>
      <c r="J5" s="17" t="s">
        <v>26</v>
      </c>
    </row>
    <row r="6" spans="1:11" ht="33" customHeight="1" x14ac:dyDescent="0.25">
      <c r="A6" s="6">
        <v>4</v>
      </c>
      <c r="B6" s="9" t="s">
        <v>145</v>
      </c>
      <c r="C6" s="9" t="s">
        <v>146</v>
      </c>
      <c r="D6" s="9">
        <f>580000</f>
        <v>580000</v>
      </c>
      <c r="E6" s="9" t="s">
        <v>31</v>
      </c>
      <c r="F6" s="11" t="s">
        <v>142</v>
      </c>
      <c r="G6" s="11" t="s">
        <v>147</v>
      </c>
      <c r="H6" s="12">
        <v>92204.45</v>
      </c>
      <c r="I6" s="18">
        <f t="shared" si="0"/>
        <v>0.1589731896551724</v>
      </c>
      <c r="J6" s="17" t="s">
        <v>26</v>
      </c>
    </row>
    <row r="7" spans="1:11" ht="33" customHeight="1" x14ac:dyDescent="0.25">
      <c r="A7" s="6">
        <v>5</v>
      </c>
      <c r="B7" s="13" t="s">
        <v>148</v>
      </c>
      <c r="C7" s="13" t="s">
        <v>149</v>
      </c>
      <c r="D7" s="13">
        <v>174285</v>
      </c>
      <c r="E7" s="9" t="s">
        <v>63</v>
      </c>
      <c r="F7" s="11" t="s">
        <v>142</v>
      </c>
      <c r="G7" s="14" t="s">
        <v>150</v>
      </c>
      <c r="H7" s="12">
        <v>54000</v>
      </c>
      <c r="I7" s="18">
        <f t="shared" si="0"/>
        <v>0.30983733539891556</v>
      </c>
      <c r="J7" s="17" t="s">
        <v>26</v>
      </c>
    </row>
    <row r="8" spans="1:11" ht="33" customHeight="1" x14ac:dyDescent="0.25">
      <c r="A8" s="6">
        <v>6</v>
      </c>
      <c r="B8" s="13" t="s">
        <v>151</v>
      </c>
      <c r="C8" s="13" t="s">
        <v>152</v>
      </c>
      <c r="D8" s="13">
        <v>149400</v>
      </c>
      <c r="E8" s="9" t="s">
        <v>63</v>
      </c>
      <c r="F8" s="14" t="s">
        <v>139</v>
      </c>
      <c r="G8" s="14" t="s">
        <v>153</v>
      </c>
      <c r="H8" s="12">
        <v>0</v>
      </c>
      <c r="I8" s="18">
        <f t="shared" si="0"/>
        <v>0</v>
      </c>
      <c r="J8" s="17" t="s">
        <v>26</v>
      </c>
    </row>
    <row r="9" spans="1:11" ht="33" customHeight="1" x14ac:dyDescent="0.25">
      <c r="A9" s="6">
        <v>7</v>
      </c>
      <c r="B9" s="13" t="s">
        <v>154</v>
      </c>
      <c r="C9" s="13" t="s">
        <v>155</v>
      </c>
      <c r="D9" s="13">
        <v>90000</v>
      </c>
      <c r="E9" s="9" t="s">
        <v>63</v>
      </c>
      <c r="F9" s="14" t="s">
        <v>139</v>
      </c>
      <c r="G9" s="14" t="s">
        <v>153</v>
      </c>
      <c r="H9" s="12">
        <v>0</v>
      </c>
      <c r="I9" s="18">
        <f t="shared" si="0"/>
        <v>0</v>
      </c>
      <c r="J9" s="17" t="s">
        <v>26</v>
      </c>
    </row>
    <row r="10" spans="1:11" ht="33" customHeight="1" x14ac:dyDescent="0.25">
      <c r="A10" s="6">
        <v>8</v>
      </c>
      <c r="B10" s="13" t="s">
        <v>156</v>
      </c>
      <c r="C10" s="13" t="s">
        <v>157</v>
      </c>
      <c r="D10" s="13">
        <v>737610</v>
      </c>
      <c r="E10" s="13" t="s">
        <v>24</v>
      </c>
      <c r="F10" s="14" t="s">
        <v>142</v>
      </c>
      <c r="G10" s="14" t="s">
        <v>158</v>
      </c>
      <c r="H10" s="12">
        <v>0</v>
      </c>
      <c r="I10" s="18">
        <f t="shared" si="0"/>
        <v>0</v>
      </c>
      <c r="J10" s="17" t="s">
        <v>26</v>
      </c>
    </row>
    <row r="11" spans="1:11" ht="33" customHeight="1" x14ac:dyDescent="0.25">
      <c r="A11" s="6">
        <v>9</v>
      </c>
      <c r="B11" s="13" t="s">
        <v>159</v>
      </c>
      <c r="C11" s="13" t="s">
        <v>160</v>
      </c>
      <c r="D11" s="13">
        <v>1737907.9</v>
      </c>
      <c r="E11" s="13" t="s">
        <v>63</v>
      </c>
      <c r="F11" s="14" t="s">
        <v>139</v>
      </c>
      <c r="G11" s="14" t="s">
        <v>153</v>
      </c>
      <c r="H11" s="12">
        <v>0</v>
      </c>
      <c r="I11" s="18">
        <f t="shared" si="0"/>
        <v>0</v>
      </c>
      <c r="J11" s="17" t="s">
        <v>26</v>
      </c>
    </row>
    <row r="12" spans="1:11" ht="33" customHeight="1" x14ac:dyDescent="0.25">
      <c r="A12" s="6">
        <v>10</v>
      </c>
      <c r="B12" s="13" t="s">
        <v>161</v>
      </c>
      <c r="C12" s="13" t="s">
        <v>162</v>
      </c>
      <c r="D12" s="13">
        <v>548478</v>
      </c>
      <c r="E12" s="13" t="s">
        <v>63</v>
      </c>
      <c r="F12" s="14" t="s">
        <v>139</v>
      </c>
      <c r="G12" s="14" t="s">
        <v>153</v>
      </c>
      <c r="H12" s="12">
        <v>0</v>
      </c>
      <c r="I12" s="18">
        <f t="shared" si="0"/>
        <v>0</v>
      </c>
      <c r="J12" s="17" t="s">
        <v>26</v>
      </c>
    </row>
    <row r="13" spans="1:11" ht="33" customHeight="1" x14ac:dyDescent="0.25">
      <c r="A13" s="6">
        <v>11</v>
      </c>
      <c r="B13" s="13" t="s">
        <v>163</v>
      </c>
      <c r="C13" s="13" t="s">
        <v>164</v>
      </c>
      <c r="D13" s="13">
        <f>63000</f>
        <v>63000</v>
      </c>
      <c r="E13" s="13" t="s">
        <v>63</v>
      </c>
      <c r="F13" s="14" t="s">
        <v>139</v>
      </c>
      <c r="G13" s="14" t="s">
        <v>51</v>
      </c>
      <c r="H13" s="12">
        <v>0</v>
      </c>
      <c r="I13" s="18">
        <f t="shared" si="0"/>
        <v>0</v>
      </c>
      <c r="J13" s="17" t="s">
        <v>26</v>
      </c>
    </row>
    <row r="14" spans="1:11" ht="33" customHeight="1" x14ac:dyDescent="0.25">
      <c r="A14" s="6">
        <v>12</v>
      </c>
      <c r="B14" s="9" t="s">
        <v>165</v>
      </c>
      <c r="C14" s="13" t="s">
        <v>166</v>
      </c>
      <c r="D14" s="13">
        <v>410000</v>
      </c>
      <c r="E14" s="13" t="s">
        <v>63</v>
      </c>
      <c r="F14" s="14" t="s">
        <v>142</v>
      </c>
      <c r="G14" s="11" t="s">
        <v>51</v>
      </c>
      <c r="H14" s="12">
        <v>0</v>
      </c>
      <c r="I14" s="19">
        <f t="shared" si="0"/>
        <v>0</v>
      </c>
      <c r="J14" s="17" t="s">
        <v>26</v>
      </c>
      <c r="K14" s="20"/>
    </row>
    <row r="15" spans="1:11" ht="33" customHeight="1" x14ac:dyDescent="0.25">
      <c r="A15" s="6">
        <v>13</v>
      </c>
      <c r="B15" s="9" t="s">
        <v>167</v>
      </c>
      <c r="C15" s="13" t="s">
        <v>168</v>
      </c>
      <c r="D15" s="13">
        <v>186562.5</v>
      </c>
      <c r="E15" s="13" t="s">
        <v>31</v>
      </c>
      <c r="F15" s="14" t="s">
        <v>142</v>
      </c>
      <c r="G15" s="11" t="s">
        <v>51</v>
      </c>
      <c r="H15" s="12">
        <v>0</v>
      </c>
      <c r="I15" s="19">
        <f t="shared" si="0"/>
        <v>0</v>
      </c>
      <c r="J15" s="17" t="s">
        <v>26</v>
      </c>
      <c r="K15" s="20"/>
    </row>
    <row r="16" spans="1:11" ht="33" customHeight="1" x14ac:dyDescent="0.25">
      <c r="A16" s="6">
        <v>14</v>
      </c>
      <c r="B16" s="9" t="s">
        <v>169</v>
      </c>
      <c r="C16" s="13" t="s">
        <v>170</v>
      </c>
      <c r="D16" s="13">
        <v>78360</v>
      </c>
      <c r="E16" s="13" t="s">
        <v>63</v>
      </c>
      <c r="F16" s="14" t="s">
        <v>139</v>
      </c>
      <c r="G16" s="11" t="s">
        <v>150</v>
      </c>
      <c r="H16" s="12">
        <v>0</v>
      </c>
      <c r="I16" s="19">
        <f t="shared" si="0"/>
        <v>0</v>
      </c>
      <c r="J16" s="17" t="s">
        <v>26</v>
      </c>
    </row>
    <row r="17" spans="1:10" ht="33" customHeight="1" x14ac:dyDescent="0.25">
      <c r="A17" s="6"/>
      <c r="B17" s="9"/>
      <c r="C17" s="13"/>
      <c r="D17" s="13"/>
      <c r="E17" s="13"/>
      <c r="F17" s="14"/>
      <c r="G17" s="14"/>
      <c r="H17" s="12"/>
      <c r="I17" s="17"/>
      <c r="J17" s="17"/>
    </row>
    <row r="18" spans="1:10" ht="33" customHeight="1" x14ac:dyDescent="0.25">
      <c r="A18" s="87" t="s">
        <v>79</v>
      </c>
      <c r="B18" s="88"/>
      <c r="C18" s="89"/>
      <c r="D18" s="9">
        <f>SUM(D3:D17)</f>
        <v>5750697.4000000004</v>
      </c>
      <c r="E18" s="9"/>
      <c r="F18" s="9"/>
      <c r="G18" s="9"/>
      <c r="H18" s="15">
        <f>SUM(H3:H17)</f>
        <v>192125.7</v>
      </c>
      <c r="I18" s="21"/>
      <c r="J18" s="17"/>
    </row>
  </sheetData>
  <autoFilter ref="A2:J16"/>
  <mergeCells count="2">
    <mergeCell ref="A1:J1"/>
    <mergeCell ref="A18:C18"/>
  </mergeCells>
  <phoneticPr fontId="12" type="noConversion"/>
  <pageMargins left="0.3" right="0.26" top="0.3" bottom="0.28999999999999998" header="0.26" footer="0.25"/>
  <pageSetup paperSize="9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汇总</vt:lpstr>
      <vt:lpstr>水电、亮化</vt:lpstr>
      <vt:lpstr>园建、水电</vt:lpstr>
      <vt:lpstr>1</vt:lpstr>
      <vt:lpstr>粤岭绿化</vt:lpstr>
      <vt:lpstr>水电、亮化!Print_Titles</vt:lpstr>
      <vt:lpstr>园建、水电!Print_Titles</vt:lpstr>
      <vt:lpstr>粤岭绿化!Print_Titles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</dc:creator>
  <cp:lastModifiedBy>cyx</cp:lastModifiedBy>
  <cp:lastPrinted>2019-05-09T02:33:09Z</cp:lastPrinted>
  <dcterms:created xsi:type="dcterms:W3CDTF">1996-12-17T01:32:42Z</dcterms:created>
  <dcterms:modified xsi:type="dcterms:W3CDTF">2019-07-04T03:44:10Z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KSORubyTemplateID">
    <vt:lpwstr>9</vt:lpwstr>
  </property>
  <property fmtid="{D5CDD505-2E9C-101B-9397-08002B2CF9AE}" pid="4" name="KSOReadingLayout">
    <vt:bool>false</vt:bool>
  </property>
</Properties>
</file>