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<sst xmlns="http://schemas.openxmlformats.org/spreadsheetml/2006/main" count="62" uniqueCount="58">
  <si>
    <t>ONU - Draft Budget</t>
  </si>
  <si>
    <t>FY 2025</t>
  </si>
  <si>
    <t>Balance Sheet</t>
  </si>
  <si>
    <t>Cash Flow Statement</t>
  </si>
  <si>
    <t>Current Assets</t>
  </si>
  <si>
    <t>Opening Balance</t>
  </si>
  <si>
    <t>Cash &amp; Cash Equivalents</t>
  </si>
  <si>
    <t>Income</t>
  </si>
  <si>
    <t>Westpac Savings Account</t>
  </si>
  <si>
    <t>ONU Life Membership Fees</t>
  </si>
  <si>
    <t>General ONU Funds</t>
  </si>
  <si>
    <t>Golf Day Donations</t>
  </si>
  <si>
    <t>Reunion Account</t>
  </si>
  <si>
    <t>TOTAL INCOME</t>
  </si>
  <si>
    <t>Cash &amp; Cash Equivalents - Restricted</t>
  </si>
  <si>
    <t>Expenses</t>
  </si>
  <si>
    <t>ONU Theatre Company Account</t>
  </si>
  <si>
    <t>Events &amp; Activities</t>
  </si>
  <si>
    <t>Mental Health Fund*</t>
  </si>
  <si>
    <t>Annual Reunions</t>
  </si>
  <si>
    <t>Centennial Trust</t>
  </si>
  <si>
    <t>Career Networking Events</t>
  </si>
  <si>
    <t>TOTAL ASSETS</t>
  </si>
  <si>
    <t>Back to Newington Day</t>
  </si>
  <si>
    <t>Current Liabilities</t>
  </si>
  <si>
    <t>Pride Event</t>
  </si>
  <si>
    <t>Foundation Contribution (Bursaries)</t>
  </si>
  <si>
    <t>Year 12 Farewell</t>
  </si>
  <si>
    <t>ONU Theatre Company</t>
  </si>
  <si>
    <t>ONU Theatre</t>
  </si>
  <si>
    <t>70's Club Lunch</t>
  </si>
  <si>
    <t>Council Dinner</t>
  </si>
  <si>
    <t>TOTAL LIABILITIES</t>
  </si>
  <si>
    <t>Donations</t>
  </si>
  <si>
    <t xml:space="preserve">Working Capital: </t>
  </si>
  <si>
    <t>Notes:</t>
  </si>
  <si>
    <t>Foundation Contribution</t>
  </si>
  <si>
    <r>
      <rPr>
        <rFont val="Calibri"/>
        <b val="0"/>
        <color theme="1"/>
      </rPr>
      <t xml:space="preserve">*No governing framework </t>
    </r>
    <r>
      <rPr>
        <rFont val="Calibri"/>
        <b val="0"/>
        <i/>
        <color theme="1"/>
      </rPr>
      <t>actuall</t>
    </r>
    <r>
      <rPr>
        <rFont val="Calibri"/>
        <b val="0"/>
        <color theme="1"/>
      </rPr>
      <t>y restricting the use of this.</t>
    </r>
  </si>
  <si>
    <t>Mental Health Fund</t>
  </si>
  <si>
    <r>
      <rPr>
        <rFont val="Calibri"/>
        <b/>
        <color theme="1"/>
      </rPr>
      <t xml:space="preserve">** </t>
    </r>
    <r>
      <rPr>
        <rFont val="Calibri"/>
        <b val="0"/>
        <color theme="1"/>
      </rPr>
      <t>Current FY is June 30th, but can change by resolution</t>
    </r>
  </si>
  <si>
    <t>Administration</t>
  </si>
  <si>
    <t>Bank fees</t>
  </si>
  <si>
    <r>
      <rPr>
        <rFont val="Calibri"/>
        <color theme="1"/>
      </rPr>
      <t xml:space="preserve">Q: Where can we raise more income? </t>
    </r>
    <r>
      <rPr>
        <rFont val="Calibri"/>
        <i/>
        <color theme="1"/>
      </rPr>
      <t>Indicative of income</t>
    </r>
  </si>
  <si>
    <t>Affiliation Fees (GPSOBU)</t>
  </si>
  <si>
    <t>Q: Do more for disadvantaged students / sons of old boys?</t>
  </si>
  <si>
    <t>Directors Insurance</t>
  </si>
  <si>
    <t>Accounting &amp; Audit</t>
  </si>
  <si>
    <t>- Merchandise</t>
  </si>
  <si>
    <t>Software</t>
  </si>
  <si>
    <t>- Improve current events / activities</t>
  </si>
  <si>
    <t>TOTAL EXPENSES</t>
  </si>
  <si>
    <t>- Fundraising activity</t>
  </si>
  <si>
    <t>Closing Balance</t>
  </si>
  <si>
    <t>- Contributions to other things</t>
  </si>
  <si>
    <r>
      <rPr>
        <rFont val="Calibri"/>
        <b/>
        <color theme="1"/>
      </rPr>
      <t xml:space="preserve">Ed </t>
    </r>
    <r>
      <rPr>
        <rFont val="Calibri"/>
        <b val="0"/>
        <color theme="1"/>
      </rPr>
      <t xml:space="preserve">- Westpac ID - Written forms, Ed to Follow </t>
    </r>
  </si>
  <si>
    <r>
      <rPr>
        <rFont val="Calibri"/>
        <b/>
        <color theme="1"/>
      </rPr>
      <t xml:space="preserve">Scott </t>
    </r>
    <r>
      <rPr>
        <rFont val="Calibri"/>
        <b val="0"/>
        <color theme="1"/>
      </rPr>
      <t>- Check to see if someone can audit</t>
    </r>
  </si>
  <si>
    <r>
      <rPr>
        <rFont val="Calibri"/>
        <b/>
        <color theme="1"/>
      </rPr>
      <t xml:space="preserve">Angus </t>
    </r>
    <r>
      <rPr>
        <rFont val="Calibri"/>
        <b val="0"/>
        <color theme="1"/>
      </rPr>
      <t>- Figure out Westpac for Ed</t>
    </r>
  </si>
  <si>
    <r>
      <rPr>
        <rFont val="Calibri"/>
        <b/>
        <color theme="1"/>
      </rPr>
      <t xml:space="preserve">Delegation / Payments - </t>
    </r>
    <r>
      <rPr>
        <rFont val="Calibri"/>
        <b val="0"/>
        <color theme="1"/>
      </rPr>
      <t>Needs to be updated in the constitution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</si>
</sst>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&quot;$&quot;#,##0.00"/>
  </numFmts>
  <fonts count="8">
    <font>
      <sz val="10.0"/>
      <color rgb="FF000000"/>
      <name val="Arial"/>
      <scheme val="minor"/>
    </font>
    <font>
      <b/>
      <sz val="16.0"/>
      <color theme="1"/>
      <name val="Calibri"/>
    </font>
    <font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b/>
      <color rgb="FFA6A6A6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7">
    <border/>
    <border>
      <bottom style="thin">
        <color rgb="FF000000"/>
      </bottom>
    </border>
    <border>
      <bottom style="thick">
        <color rgb="FF000000"/>
      </bottom>
    </border>
    <border>
      <bottom style="dotted">
        <color rgb="FF666666"/>
      </bottom>
    </border>
    <border>
      <bottom style="dotted">
        <color rgb="FF999999"/>
      </bottom>
    </border>
    <border>
      <bottom style="dotted">
        <color rgb="FFB7B7B7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1" numFmtId="0" xfId="0" applyFont="1"/>
    <xf borderId="0" fillId="0" fontId="5" numFmtId="0" xfId="0" applyAlignment="1" applyFont="1">
      <alignment readingOrder="0" vertical="top"/>
    </xf>
    <xf borderId="0" fillId="3" fontId="5" numFmtId="0" xfId="0" applyAlignment="1" applyFill="1" applyFont="1">
      <alignment readingOrder="0" vertical="top"/>
    </xf>
    <xf borderId="0" fillId="3" fontId="5" numFmtId="0" xfId="0" applyAlignment="1" applyFont="1">
      <alignment horizontal="center" readingOrder="0" vertical="top"/>
    </xf>
    <xf borderId="0" fillId="3" fontId="5" numFmtId="164" xfId="0" applyAlignment="1" applyFont="1" applyNumberFormat="1">
      <alignment horizontal="center" readingOrder="0" vertical="top"/>
    </xf>
    <xf borderId="0" fillId="0" fontId="5" numFmtId="0" xfId="0" applyAlignment="1" applyFont="1">
      <alignment horizontal="center" readingOrder="0" vertical="top"/>
    </xf>
    <xf borderId="0" fillId="3" fontId="5" numFmtId="0" xfId="0" applyAlignment="1" applyFont="1">
      <alignment readingOrder="0"/>
    </xf>
    <xf borderId="0" fillId="3" fontId="2" numFmtId="0" xfId="0" applyFont="1"/>
    <xf borderId="0" fillId="3" fontId="5" numFmtId="164" xfId="0" applyAlignment="1" applyFont="1" applyNumberFormat="1">
      <alignment readingOrder="0"/>
    </xf>
    <xf borderId="1" fillId="0" fontId="5" numFmtId="0" xfId="0" applyAlignment="1" applyBorder="1" applyFont="1">
      <alignment readingOrder="0" vertical="top"/>
    </xf>
    <xf borderId="1" fillId="0" fontId="5" numFmtId="164" xfId="0" applyAlignment="1" applyBorder="1" applyFont="1" applyNumberFormat="1">
      <alignment horizontal="center" readingOrder="0" vertical="top"/>
    </xf>
    <xf borderId="2" fillId="0" fontId="6" numFmtId="0" xfId="0" applyAlignment="1" applyBorder="1" applyFont="1">
      <alignment readingOrder="0" vertical="top"/>
    </xf>
    <xf borderId="2" fillId="0" fontId="6" numFmtId="164" xfId="0" applyAlignment="1" applyBorder="1" applyFont="1" applyNumberFormat="1">
      <alignment horizontal="center" readingOrder="0" vertical="top"/>
    </xf>
    <xf borderId="2" fillId="0" fontId="6" numFmtId="165" xfId="0" applyAlignment="1" applyBorder="1" applyFont="1" applyNumberFormat="1">
      <alignment horizontal="center" readingOrder="0" vertical="top"/>
    </xf>
    <xf borderId="3" fillId="0" fontId="5" numFmtId="0" xfId="0" applyAlignment="1" applyBorder="1" applyFont="1">
      <alignment readingOrder="0" vertical="top"/>
    </xf>
    <xf borderId="3" fillId="0" fontId="5" numFmtId="165" xfId="0" applyAlignment="1" applyBorder="1" applyFont="1" applyNumberFormat="1">
      <alignment horizontal="right" readingOrder="0" vertical="top"/>
    </xf>
    <xf borderId="1" fillId="0" fontId="6" numFmtId="0" xfId="0" applyAlignment="1" applyBorder="1" applyFont="1">
      <alignment readingOrder="0"/>
    </xf>
    <xf borderId="1" fillId="0" fontId="4" numFmtId="0" xfId="0" applyBorder="1" applyFont="1"/>
    <xf borderId="1" fillId="0" fontId="6" numFmtId="165" xfId="0" applyAlignment="1" applyBorder="1" applyFont="1" applyNumberFormat="1">
      <alignment horizontal="right" readingOrder="0"/>
    </xf>
    <xf borderId="4" fillId="0" fontId="2" numFmtId="0" xfId="0" applyAlignment="1" applyBorder="1" applyFont="1">
      <alignment readingOrder="0" vertical="top"/>
    </xf>
    <xf borderId="4" fillId="0" fontId="2" numFmtId="165" xfId="0" applyAlignment="1" applyBorder="1" applyFont="1" applyNumberFormat="1">
      <alignment horizontal="right" readingOrder="0" vertical="top"/>
    </xf>
    <xf borderId="5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165" xfId="0" applyAlignment="1" applyBorder="1" applyFont="1" applyNumberFormat="1">
      <alignment readingOrder="0"/>
    </xf>
    <xf borderId="2" fillId="0" fontId="6" numFmtId="0" xfId="0" applyAlignment="1" applyBorder="1" applyFont="1">
      <alignment readingOrder="0"/>
    </xf>
    <xf borderId="2" fillId="0" fontId="4" numFmtId="0" xfId="0" applyBorder="1" applyFont="1"/>
    <xf borderId="2" fillId="0" fontId="6" numFmtId="165" xfId="0" applyBorder="1" applyFont="1" applyNumberFormat="1"/>
    <xf borderId="2" fillId="0" fontId="5" numFmtId="0" xfId="0" applyAlignment="1" applyBorder="1" applyFont="1">
      <alignment readingOrder="0" vertical="top"/>
    </xf>
    <xf borderId="2" fillId="0" fontId="5" numFmtId="165" xfId="0" applyAlignment="1" applyBorder="1" applyFont="1" applyNumberFormat="1">
      <alignment horizontal="right" readingOrder="0" vertical="top"/>
    </xf>
    <xf borderId="1" fillId="0" fontId="5" numFmtId="0" xfId="0" applyAlignment="1" applyBorder="1" applyFont="1">
      <alignment horizontal="center" readingOrder="0" vertical="top"/>
    </xf>
    <xf borderId="0" fillId="0" fontId="5" numFmtId="0" xfId="0" applyAlignment="1" applyFont="1">
      <alignment readingOrder="0" vertical="bottom"/>
    </xf>
    <xf borderId="0" fillId="0" fontId="7" numFmtId="3" xfId="0" applyAlignment="1" applyFont="1" applyNumberFormat="1">
      <alignment readingOrder="0" vertical="bottom"/>
    </xf>
    <xf borderId="6" fillId="0" fontId="2" numFmtId="0" xfId="0" applyAlignment="1" applyBorder="1" applyFont="1">
      <alignment readingOrder="0"/>
    </xf>
    <xf borderId="6" fillId="0" fontId="7" numFmtId="3" xfId="0" applyAlignment="1" applyBorder="1" applyFont="1" applyNumberFormat="1">
      <alignment readingOrder="0" vertical="bottom"/>
    </xf>
    <xf borderId="0" fillId="0" fontId="1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6" fillId="0" fontId="7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2" fillId="0" fontId="5" numFmtId="0" xfId="0" applyAlignment="1" applyBorder="1" applyFont="1">
      <alignment readingOrder="0"/>
    </xf>
    <xf borderId="2" fillId="0" fontId="2" numFmtId="0" xfId="0" applyBorder="1" applyFont="1"/>
    <xf borderId="2" fillId="0" fontId="5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581025</xdr:colOff>
      <xdr:row>0</xdr:row>
      <xdr:rowOff>0</xdr:rowOff>
    </xdr:from>
    <xdr:ext cx="361950" cy="419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0.75"/>
    <col customWidth="1" min="2" max="2" width="12.63"/>
    <col customWidth="1" min="3" max="3" width="13.13"/>
    <col customWidth="1" min="4" max="4" width="12.63"/>
    <col customWidth="1" min="5" max="5" width="5.25"/>
    <col customWidth="1" min="6" max="8" width="12.63"/>
    <col customWidth="1" min="9" max="9" width="1.75"/>
  </cols>
  <sheetData>
    <row r="1" ht="15.0" customHeight="1">
      <c r="A1" s="1"/>
      <c r="B1" s="1"/>
      <c r="C1" s="2"/>
      <c r="D1" s="2"/>
      <c r="E1" s="2"/>
      <c r="F1" s="2"/>
      <c r="G1" s="2"/>
      <c r="H1" s="2"/>
      <c r="I1" s="2"/>
    </row>
    <row r="2">
      <c r="A2" s="1"/>
      <c r="B2" s="3" t="s">
        <v>0</v>
      </c>
      <c r="C2" s="4"/>
      <c r="D2" s="4" t="s">
        <v>1</v>
      </c>
      <c r="E2" s="2"/>
      <c r="F2" s="2"/>
      <c r="G2" s="2"/>
      <c r="H2" s="2"/>
      <c r="I2" s="2"/>
    </row>
    <row r="3" ht="3.75" customHeight="1">
      <c r="A3" s="1"/>
      <c r="B3" s="5"/>
      <c r="C3" s="4"/>
      <c r="D3" s="4"/>
      <c r="E3" s="2"/>
      <c r="F3" s="2"/>
      <c r="G3" s="2"/>
      <c r="H3" s="2"/>
      <c r="I3" s="2"/>
    </row>
    <row r="4" ht="1.5" customHeight="1">
      <c r="A4" s="1"/>
      <c r="B4" s="6"/>
      <c r="C4" s="7"/>
      <c r="D4" s="7"/>
      <c r="E4" s="7"/>
      <c r="F4" s="7"/>
      <c r="G4" s="7"/>
      <c r="H4" s="7"/>
      <c r="I4" s="2"/>
    </row>
    <row r="5" ht="15.0" customHeight="1">
      <c r="A5" s="8"/>
      <c r="B5" s="8"/>
      <c r="C5" s="2"/>
      <c r="D5" s="2"/>
      <c r="F5" s="2"/>
      <c r="G5" s="2"/>
      <c r="H5" s="2"/>
      <c r="I5" s="2"/>
    </row>
    <row r="6">
      <c r="A6" s="9"/>
      <c r="B6" s="10" t="s">
        <v>2</v>
      </c>
      <c r="C6" s="11"/>
      <c r="D6" s="12">
        <v>45717.0</v>
      </c>
      <c r="E6" s="13"/>
      <c r="F6" s="14" t="s">
        <v>3</v>
      </c>
      <c r="G6" s="15"/>
      <c r="H6" s="16">
        <v>45717.0</v>
      </c>
      <c r="I6" s="2"/>
    </row>
    <row r="7" ht="3.75" customHeight="1">
      <c r="A7" s="9"/>
      <c r="C7" s="13"/>
      <c r="D7" s="13"/>
      <c r="E7" s="13"/>
      <c r="F7" s="2"/>
      <c r="G7" s="2"/>
      <c r="H7" s="2"/>
      <c r="I7" s="2"/>
    </row>
    <row r="8">
      <c r="A8" s="9"/>
      <c r="B8" s="17" t="s">
        <v>4</v>
      </c>
      <c r="C8" s="18"/>
      <c r="D8" s="18"/>
      <c r="E8" s="13"/>
      <c r="F8" s="19" t="s">
        <v>5</v>
      </c>
      <c r="G8" s="20"/>
      <c r="H8" s="21">
        <f>D9</f>
        <v>253525.98</v>
      </c>
      <c r="I8" s="2"/>
    </row>
    <row r="9">
      <c r="A9" s="9"/>
      <c r="B9" s="22" t="s">
        <v>6</v>
      </c>
      <c r="C9" s="22"/>
      <c r="D9" s="23">
        <f>D10+D12+D11</f>
        <v>253525.98</v>
      </c>
      <c r="E9" s="13"/>
      <c r="F9" s="24" t="s">
        <v>7</v>
      </c>
      <c r="G9" s="25"/>
      <c r="H9" s="26"/>
      <c r="I9" s="2"/>
    </row>
    <row r="10">
      <c r="A10" s="9"/>
      <c r="B10" s="27" t="s">
        <v>8</v>
      </c>
      <c r="C10" s="28"/>
      <c r="D10" s="28">
        <f>125278.83+115000</f>
        <v>240278.83</v>
      </c>
      <c r="E10" s="13"/>
      <c r="F10" s="29" t="s">
        <v>9</v>
      </c>
      <c r="G10" s="30"/>
      <c r="H10" s="31">
        <v>115000.0</v>
      </c>
      <c r="I10" s="2"/>
    </row>
    <row r="11">
      <c r="A11" s="9"/>
      <c r="B11" s="27" t="s">
        <v>10</v>
      </c>
      <c r="C11" s="28"/>
      <c r="D11" s="28">
        <v>13030.32</v>
      </c>
      <c r="E11" s="13"/>
      <c r="F11" s="29" t="s">
        <v>11</v>
      </c>
      <c r="G11" s="30"/>
      <c r="H11" s="31">
        <v>6000.0</v>
      </c>
      <c r="I11" s="2"/>
    </row>
    <row r="12">
      <c r="A12" s="9"/>
      <c r="B12" s="27" t="s">
        <v>12</v>
      </c>
      <c r="C12" s="28"/>
      <c r="D12" s="28">
        <v>216.83</v>
      </c>
      <c r="E12" s="13"/>
      <c r="F12" s="32" t="s">
        <v>13</v>
      </c>
      <c r="G12" s="33"/>
      <c r="H12" s="34">
        <f>sum(H10:H11)</f>
        <v>121000</v>
      </c>
      <c r="I12" s="2"/>
    </row>
    <row r="13">
      <c r="A13" s="9"/>
      <c r="B13" s="22" t="s">
        <v>14</v>
      </c>
      <c r="C13" s="22"/>
      <c r="D13" s="23">
        <f>D15+D16+D14</f>
        <v>395397.97</v>
      </c>
      <c r="E13" s="13"/>
      <c r="F13" s="24" t="s">
        <v>15</v>
      </c>
      <c r="G13" s="25"/>
      <c r="H13" s="26"/>
      <c r="I13" s="2"/>
    </row>
    <row r="14">
      <c r="A14" s="9"/>
      <c r="B14" s="27" t="s">
        <v>16</v>
      </c>
      <c r="C14" s="28"/>
      <c r="D14" s="28">
        <v>3928.69</v>
      </c>
      <c r="E14" s="13"/>
      <c r="F14" s="22" t="s">
        <v>17</v>
      </c>
      <c r="G14" s="22"/>
      <c r="H14" s="23">
        <f>sum(H15:H22)</f>
        <v>-42000</v>
      </c>
      <c r="I14" s="2"/>
    </row>
    <row r="15">
      <c r="A15" s="9"/>
      <c r="B15" s="27" t="s">
        <v>18</v>
      </c>
      <c r="C15" s="28"/>
      <c r="D15" s="28">
        <v>41469.28</v>
      </c>
      <c r="E15" s="13"/>
      <c r="F15" s="29" t="s">
        <v>19</v>
      </c>
      <c r="G15" s="30"/>
      <c r="H15" s="31">
        <v>-10000.0</v>
      </c>
      <c r="I15" s="2"/>
    </row>
    <row r="16">
      <c r="A16" s="9"/>
      <c r="B16" s="27" t="s">
        <v>20</v>
      </c>
      <c r="C16" s="28"/>
      <c r="D16" s="28">
        <v>350000.0</v>
      </c>
      <c r="E16" s="13"/>
      <c r="F16" s="29" t="s">
        <v>21</v>
      </c>
      <c r="G16" s="30"/>
      <c r="H16" s="31">
        <v>-6000.0</v>
      </c>
      <c r="I16" s="2"/>
    </row>
    <row r="17">
      <c r="A17" s="9"/>
      <c r="B17" s="35" t="s">
        <v>22</v>
      </c>
      <c r="C17" s="36"/>
      <c r="D17" s="36">
        <f>SUM(D13+D9)</f>
        <v>648923.95</v>
      </c>
      <c r="E17" s="13"/>
      <c r="F17" s="29" t="s">
        <v>23</v>
      </c>
      <c r="G17" s="30"/>
      <c r="H17" s="31">
        <v>-2000.0</v>
      </c>
      <c r="I17" s="2"/>
    </row>
    <row r="18">
      <c r="A18" s="9"/>
      <c r="B18" s="17" t="s">
        <v>24</v>
      </c>
      <c r="C18" s="37"/>
      <c r="D18" s="37"/>
      <c r="E18" s="13"/>
      <c r="F18" s="29" t="s">
        <v>25</v>
      </c>
      <c r="G18" s="30"/>
      <c r="H18" s="31">
        <v>-4000.0</v>
      </c>
      <c r="I18" s="2"/>
    </row>
    <row r="19">
      <c r="A19" s="9"/>
      <c r="B19" s="27" t="s">
        <v>26</v>
      </c>
      <c r="C19" s="28"/>
      <c r="D19" s="28">
        <v>70000.0</v>
      </c>
      <c r="E19" s="13"/>
      <c r="F19" s="29" t="s">
        <v>27</v>
      </c>
      <c r="G19" s="30"/>
      <c r="H19" s="31">
        <v>-10000.0</v>
      </c>
      <c r="I19" s="2"/>
    </row>
    <row r="20">
      <c r="A20" s="9"/>
      <c r="B20" s="27" t="s">
        <v>28</v>
      </c>
      <c r="C20" s="28"/>
      <c r="D20" s="28">
        <v>3928.69</v>
      </c>
      <c r="E20" s="13"/>
      <c r="F20" s="29" t="s">
        <v>28</v>
      </c>
      <c r="G20" s="30"/>
      <c r="H20" s="31">
        <v>-4000.0</v>
      </c>
      <c r="I20" s="2"/>
    </row>
    <row r="21">
      <c r="A21" s="9" t="s">
        <v>29</v>
      </c>
      <c r="B21" s="27" t="s">
        <v>20</v>
      </c>
      <c r="C21" s="28"/>
      <c r="D21" s="28">
        <v>350000.0</v>
      </c>
      <c r="E21" s="13"/>
      <c r="F21" s="29" t="s">
        <v>30</v>
      </c>
      <c r="G21" s="30"/>
      <c r="H21" s="31">
        <v>-3000.0</v>
      </c>
      <c r="I21" s="2"/>
    </row>
    <row r="22">
      <c r="A22" s="9"/>
      <c r="B22" s="27" t="s">
        <v>18</v>
      </c>
      <c r="C22" s="28"/>
      <c r="D22" s="28">
        <v>41469.28</v>
      </c>
      <c r="E22" s="13"/>
      <c r="F22" s="29" t="s">
        <v>31</v>
      </c>
      <c r="G22" s="30"/>
      <c r="H22" s="31">
        <v>-3000.0</v>
      </c>
      <c r="I22" s="2"/>
    </row>
    <row r="23">
      <c r="A23" s="9"/>
      <c r="B23" s="35" t="s">
        <v>32</v>
      </c>
      <c r="C23" s="36"/>
      <c r="D23" s="36">
        <f>sum(D19:D22)</f>
        <v>465397.97</v>
      </c>
      <c r="E23" s="13"/>
      <c r="F23" s="22" t="s">
        <v>33</v>
      </c>
      <c r="G23" s="22"/>
      <c r="H23" s="23">
        <f>sum(H24:H26)</f>
        <v>-90000</v>
      </c>
      <c r="I23" s="2"/>
    </row>
    <row r="24">
      <c r="A24" s="9"/>
      <c r="B24" s="35" t="s">
        <v>34</v>
      </c>
      <c r="C24" s="36"/>
      <c r="D24" s="36">
        <f>D17-D23</f>
        <v>183525.98</v>
      </c>
      <c r="E24" s="13"/>
      <c r="F24" s="29" t="s">
        <v>20</v>
      </c>
      <c r="G24" s="30"/>
      <c r="H24" s="31">
        <v>-5000.0</v>
      </c>
      <c r="I24" s="2"/>
    </row>
    <row r="25">
      <c r="A25" s="9"/>
      <c r="B25" s="9" t="s">
        <v>35</v>
      </c>
      <c r="C25" s="13"/>
      <c r="D25" s="13"/>
      <c r="E25" s="13"/>
      <c r="F25" s="29" t="s">
        <v>36</v>
      </c>
      <c r="G25" s="30"/>
      <c r="H25" s="31">
        <v>-70000.0</v>
      </c>
      <c r="I25" s="2"/>
    </row>
    <row r="26">
      <c r="A26" s="9"/>
      <c r="B26" s="9" t="s">
        <v>37</v>
      </c>
      <c r="C26" s="13"/>
      <c r="D26" s="13"/>
      <c r="E26" s="13"/>
      <c r="F26" s="29" t="s">
        <v>38</v>
      </c>
      <c r="G26" s="30"/>
      <c r="H26" s="31">
        <v>-15000.0</v>
      </c>
      <c r="I26" s="2"/>
    </row>
    <row r="27">
      <c r="A27" s="9"/>
      <c r="B27" s="9" t="s">
        <v>39</v>
      </c>
      <c r="C27" s="13"/>
      <c r="D27" s="13"/>
      <c r="E27" s="13"/>
      <c r="F27" s="22" t="s">
        <v>40</v>
      </c>
      <c r="G27" s="22"/>
      <c r="H27" s="23">
        <f>sum(H28:H32)</f>
        <v>-10350</v>
      </c>
      <c r="I27" s="2"/>
    </row>
    <row r="28">
      <c r="A28" s="9"/>
      <c r="B28" s="38"/>
      <c r="C28" s="39"/>
      <c r="D28" s="39"/>
      <c r="E28" s="13"/>
      <c r="F28" s="29" t="s">
        <v>41</v>
      </c>
      <c r="G28" s="30"/>
      <c r="H28" s="31">
        <v>-1000.0</v>
      </c>
      <c r="I28" s="2"/>
    </row>
    <row r="29">
      <c r="A29" s="38"/>
      <c r="B29" s="40" t="s">
        <v>42</v>
      </c>
      <c r="C29" s="41"/>
      <c r="D29" s="41"/>
      <c r="E29" s="42"/>
      <c r="F29" s="29" t="s">
        <v>43</v>
      </c>
      <c r="G29" s="30"/>
      <c r="H29" s="31">
        <v>-350.0</v>
      </c>
      <c r="I29" s="2"/>
    </row>
    <row r="30">
      <c r="A30" s="43"/>
      <c r="B30" s="44" t="s">
        <v>44</v>
      </c>
      <c r="C30" s="8"/>
      <c r="D30" s="8"/>
      <c r="E30" s="42"/>
      <c r="F30" s="29" t="s">
        <v>45</v>
      </c>
      <c r="G30" s="30"/>
      <c r="H30" s="31">
        <v>-3000.0</v>
      </c>
      <c r="I30" s="2"/>
    </row>
    <row r="31">
      <c r="A31" s="8"/>
      <c r="B31" s="43"/>
      <c r="C31" s="8"/>
      <c r="D31" s="8"/>
      <c r="E31" s="42"/>
      <c r="F31" s="29" t="s">
        <v>46</v>
      </c>
      <c r="G31" s="30"/>
      <c r="H31" s="31">
        <v>-3000.0</v>
      </c>
      <c r="I31" s="2"/>
    </row>
    <row r="32">
      <c r="A32" s="43"/>
      <c r="B32" s="45" t="s">
        <v>47</v>
      </c>
      <c r="C32" s="46"/>
      <c r="D32" s="46"/>
      <c r="E32" s="42"/>
      <c r="F32" s="29" t="s">
        <v>48</v>
      </c>
      <c r="G32" s="30"/>
      <c r="H32" s="31">
        <v>-3000.0</v>
      </c>
      <c r="I32" s="2"/>
    </row>
    <row r="33">
      <c r="A33" s="43"/>
      <c r="B33" s="43" t="s">
        <v>49</v>
      </c>
      <c r="C33" s="47"/>
      <c r="D33" s="47"/>
      <c r="E33" s="42"/>
      <c r="F33" s="48" t="s">
        <v>50</v>
      </c>
      <c r="G33" s="49"/>
      <c r="H33" s="50">
        <f>sum(H27,H23,H14)</f>
        <v>-142350</v>
      </c>
      <c r="I33" s="2"/>
    </row>
    <row r="34">
      <c r="A34" s="43"/>
      <c r="B34" s="43" t="s">
        <v>51</v>
      </c>
      <c r="C34" s="39"/>
      <c r="D34" s="39"/>
      <c r="E34" s="42"/>
      <c r="F34" s="48" t="s">
        <v>52</v>
      </c>
      <c r="G34" s="49"/>
      <c r="H34" s="50">
        <f>H12+H8+H33</f>
        <v>232175.98</v>
      </c>
      <c r="I34" s="2"/>
    </row>
    <row r="35">
      <c r="A35" s="43"/>
      <c r="B35" s="43" t="s">
        <v>53</v>
      </c>
      <c r="C35" s="47"/>
      <c r="D35" s="47"/>
      <c r="E35" s="42"/>
      <c r="F35" s="2"/>
      <c r="G35" s="2"/>
      <c r="H35" s="2"/>
      <c r="I35" s="2"/>
    </row>
    <row r="36">
      <c r="A36" s="43"/>
      <c r="B36" s="43"/>
      <c r="C36" s="47"/>
      <c r="D36" s="47"/>
      <c r="E36" s="42"/>
      <c r="F36" s="2"/>
      <c r="G36" s="2"/>
      <c r="H36" s="2"/>
      <c r="I36" s="2"/>
    </row>
    <row r="37">
      <c r="A37" s="43"/>
      <c r="B37" s="45" t="s">
        <v>54</v>
      </c>
      <c r="C37" s="46"/>
      <c r="D37" s="46"/>
      <c r="E37" s="42"/>
      <c r="F37" s="2"/>
      <c r="G37" s="2"/>
      <c r="H37" s="2"/>
      <c r="I37" s="2"/>
    </row>
    <row r="38">
      <c r="A38" s="43"/>
      <c r="B38" s="43" t="s">
        <v>55</v>
      </c>
      <c r="C38" s="47"/>
      <c r="D38" s="47"/>
      <c r="E38" s="42"/>
      <c r="F38" s="2"/>
      <c r="G38" s="2"/>
      <c r="H38" s="2"/>
      <c r="I38" s="2"/>
    </row>
    <row r="39">
      <c r="A39" s="43"/>
      <c r="B39" s="43" t="s">
        <v>56</v>
      </c>
      <c r="C39" s="47"/>
      <c r="D39" s="47"/>
      <c r="E39" s="42"/>
      <c r="F39" s="2"/>
      <c r="G39" s="2"/>
      <c r="H39" s="2"/>
      <c r="I39" s="2"/>
    </row>
    <row r="40">
      <c r="A40" s="43"/>
      <c r="B40" s="43" t="s">
        <v>57</v>
      </c>
      <c r="C40" s="47"/>
      <c r="D40" s="47"/>
      <c r="E40" s="42"/>
      <c r="F40" s="2"/>
      <c r="G40" s="2"/>
      <c r="H40" s="2"/>
      <c r="I40" s="2"/>
    </row>
    <row r="41">
      <c r="A41" s="43"/>
      <c r="B41" s="43"/>
      <c r="C41" s="47"/>
      <c r="D41" s="47"/>
      <c r="E41" s="42"/>
      <c r="F41" s="2"/>
      <c r="G41" s="2"/>
      <c r="H41" s="2"/>
      <c r="I41" s="2"/>
    </row>
  </sheetData>
  <drawing r:id="rId1"/>
</worksheet>
</file>