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funke/Documents/privat/trading/"/>
    </mc:Choice>
  </mc:AlternateContent>
  <xr:revisionPtr revIDLastSave="0" documentId="13_ncr:1_{1BAA8AA6-7C2E-1947-82BD-26E287C49366}" xr6:coauthVersionLast="47" xr6:coauthVersionMax="47" xr10:uidLastSave="{00000000-0000-0000-0000-000000000000}"/>
  <bookViews>
    <workbookView xWindow="0" yWindow="500" windowWidth="38400" windowHeight="21100" xr2:uid="{50294CAD-143B-4E5F-BF25-ED2866741435}"/>
  </bookViews>
  <sheets>
    <sheet name="Tabelle1" sheetId="1" r:id="rId1"/>
  </sheets>
  <definedNames>
    <definedName name="_xlnm._FilterDatabase" localSheetId="0" hidden="1">Tabelle1!$A$1:$P$12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1" i="1" l="1"/>
  <c r="N91" i="1"/>
  <c r="P90" i="1"/>
  <c r="N90" i="1"/>
  <c r="P89" i="1"/>
  <c r="M91" i="1"/>
  <c r="H91" i="1"/>
  <c r="L88" i="1"/>
  <c r="P88" i="1"/>
  <c r="L90" i="1"/>
  <c r="M90" i="1" s="1"/>
  <c r="H89" i="1"/>
  <c r="M89" i="1" s="1"/>
  <c r="N89" i="1"/>
  <c r="H88" i="1"/>
  <c r="M88" i="1" s="1"/>
  <c r="N88" i="1"/>
  <c r="P87" i="1"/>
  <c r="P86" i="1"/>
  <c r="N81" i="1"/>
  <c r="N87" i="1"/>
  <c r="N86" i="1"/>
  <c r="L85" i="1"/>
  <c r="P85" i="1"/>
  <c r="L87" i="1"/>
  <c r="H87" i="1"/>
  <c r="L86" i="1"/>
  <c r="M86" i="1" s="1"/>
  <c r="H85" i="1"/>
  <c r="N85" i="1"/>
  <c r="N84" i="1"/>
  <c r="N83" i="1"/>
  <c r="N82" i="1"/>
  <c r="P84" i="1"/>
  <c r="P83" i="1"/>
  <c r="P82" i="1"/>
  <c r="L83" i="1"/>
  <c r="M83" i="1" s="1"/>
  <c r="H84" i="1"/>
  <c r="M84" i="1" s="1"/>
  <c r="H82" i="1"/>
  <c r="M82" i="1" s="1"/>
  <c r="N80" i="1"/>
  <c r="P81" i="1"/>
  <c r="P80" i="1"/>
  <c r="H81" i="1"/>
  <c r="M81" i="1" s="1"/>
  <c r="H80" i="1"/>
  <c r="M80" i="1" s="1"/>
  <c r="P79" i="1"/>
  <c r="N79" i="1"/>
  <c r="L79" i="1"/>
  <c r="M79" i="1" s="1"/>
  <c r="N78" i="1"/>
  <c r="N77" i="1"/>
  <c r="P78" i="1"/>
  <c r="P77" i="1"/>
  <c r="H78" i="1"/>
  <c r="M78" i="1" s="1"/>
  <c r="H77" i="1"/>
  <c r="M77" i="1" s="1"/>
  <c r="L74" i="1"/>
  <c r="L75" i="1"/>
  <c r="P76" i="1"/>
  <c r="P75" i="1"/>
  <c r="P74" i="1"/>
  <c r="N76" i="1"/>
  <c r="L76" i="1"/>
  <c r="M76" i="1" s="1"/>
  <c r="H75" i="1"/>
  <c r="H74" i="1"/>
  <c r="N75" i="1"/>
  <c r="N74" i="1"/>
  <c r="P73" i="1"/>
  <c r="P72" i="1"/>
  <c r="H73" i="1"/>
  <c r="M73" i="1" s="1"/>
  <c r="N73" i="1"/>
  <c r="H72" i="1"/>
  <c r="M72" i="1" s="1"/>
  <c r="N72" i="1"/>
  <c r="P71" i="1"/>
  <c r="P70" i="1"/>
  <c r="H71" i="1"/>
  <c r="M71" i="1" s="1"/>
  <c r="H70" i="1"/>
  <c r="M70" i="1" s="1"/>
  <c r="N71" i="1"/>
  <c r="N70" i="1"/>
  <c r="H69" i="1"/>
  <c r="M69" i="1" s="1"/>
  <c r="P69" i="1"/>
  <c r="N69" i="1"/>
  <c r="L67" i="1"/>
  <c r="H68" i="1"/>
  <c r="M68" i="1" s="1"/>
  <c r="P68" i="1"/>
  <c r="N68" i="1"/>
  <c r="P67" i="1"/>
  <c r="N66" i="1"/>
  <c r="N65" i="1"/>
  <c r="N61" i="1"/>
  <c r="N60" i="1"/>
  <c r="N57" i="1"/>
  <c r="N56" i="1"/>
  <c r="N53" i="1"/>
  <c r="N52" i="1"/>
  <c r="N48" i="1"/>
  <c r="N47" i="1"/>
  <c r="L66" i="1"/>
  <c r="N67" i="1"/>
  <c r="N64" i="1"/>
  <c r="N63" i="1"/>
  <c r="N62" i="1"/>
  <c r="N59" i="1"/>
  <c r="N58" i="1"/>
  <c r="N55" i="1"/>
  <c r="N54" i="1"/>
  <c r="N51" i="1"/>
  <c r="N50" i="1"/>
  <c r="N49" i="1"/>
  <c r="N46" i="1"/>
  <c r="N45" i="1"/>
  <c r="N44" i="1"/>
  <c r="N41" i="1"/>
  <c r="N40" i="1"/>
  <c r="N43" i="1"/>
  <c r="N42" i="1"/>
  <c r="N39" i="1"/>
  <c r="P66" i="1"/>
  <c r="P65" i="1"/>
  <c r="H67" i="1"/>
  <c r="H66" i="1"/>
  <c r="H65" i="1"/>
  <c r="M65" i="1" s="1"/>
  <c r="P64" i="1"/>
  <c r="P63" i="1"/>
  <c r="P62" i="1"/>
  <c r="H64" i="1"/>
  <c r="M64" i="1" s="1"/>
  <c r="L63" i="1"/>
  <c r="H63" i="1"/>
  <c r="H62" i="1"/>
  <c r="M62" i="1" s="1"/>
  <c r="P61" i="1"/>
  <c r="P60" i="1"/>
  <c r="H61" i="1"/>
  <c r="M61" i="1" s="1"/>
  <c r="H60" i="1"/>
  <c r="M60" i="1" s="1"/>
  <c r="P59" i="1"/>
  <c r="P58" i="1"/>
  <c r="H59" i="1"/>
  <c r="M59" i="1" s="1"/>
  <c r="P57" i="1"/>
  <c r="H58" i="1"/>
  <c r="M58" i="1" s="1"/>
  <c r="L56" i="1"/>
  <c r="P56" i="1"/>
  <c r="H57" i="1"/>
  <c r="M57" i="1" s="1"/>
  <c r="H56" i="1"/>
  <c r="P55" i="1"/>
  <c r="P54" i="1"/>
  <c r="H55" i="1"/>
  <c r="M55" i="1" s="1"/>
  <c r="H54" i="1"/>
  <c r="M54" i="1" s="1"/>
  <c r="L53" i="1"/>
  <c r="L52" i="1"/>
  <c r="P53" i="1"/>
  <c r="P52" i="1"/>
  <c r="H53" i="1"/>
  <c r="H52" i="1"/>
  <c r="L51" i="1"/>
  <c r="P51" i="1"/>
  <c r="L50" i="1"/>
  <c r="P50" i="1"/>
  <c r="H51" i="1"/>
  <c r="L49" i="1"/>
  <c r="P49" i="1"/>
  <c r="H50" i="1"/>
  <c r="H49" i="1"/>
  <c r="P48" i="1"/>
  <c r="P47" i="1"/>
  <c r="H48" i="1"/>
  <c r="M48" i="1" s="1"/>
  <c r="H47" i="1"/>
  <c r="M47" i="1" s="1"/>
  <c r="L46" i="1"/>
  <c r="L45" i="1"/>
  <c r="P46" i="1"/>
  <c r="P45" i="1"/>
  <c r="M85" i="1" l="1"/>
  <c r="M87" i="1"/>
  <c r="M74" i="1"/>
  <c r="M75" i="1"/>
  <c r="M67" i="1"/>
  <c r="M66" i="1"/>
  <c r="M56" i="1"/>
  <c r="M63" i="1"/>
  <c r="M52" i="1"/>
  <c r="M53" i="1"/>
  <c r="M51" i="1"/>
  <c r="M50" i="1"/>
  <c r="M49" i="1"/>
  <c r="H46" i="1"/>
  <c r="M46" i="1" s="1"/>
  <c r="L44" i="1" l="1"/>
  <c r="P44" i="1"/>
  <c r="H45" i="1" l="1"/>
  <c r="M45" i="1" s="1"/>
  <c r="H44" i="1"/>
  <c r="M44" i="1" s="1"/>
  <c r="L42" i="1"/>
  <c r="P42" i="1"/>
  <c r="P43" i="1" l="1"/>
  <c r="L43" i="1"/>
  <c r="H43" i="1" l="1"/>
  <c r="M43" i="1" s="1"/>
  <c r="H42" i="1"/>
  <c r="M42" i="1" s="1"/>
  <c r="P41" i="1"/>
  <c r="P40" i="1"/>
  <c r="P39" i="1" l="1"/>
  <c r="H41" i="1"/>
  <c r="M41" i="1" s="1"/>
  <c r="H40" i="1"/>
  <c r="M40" i="1" s="1"/>
  <c r="H39" i="1" l="1"/>
  <c r="M39" i="1" s="1"/>
  <c r="L35" i="1"/>
  <c r="P35" i="1"/>
  <c r="N3" i="1" l="1"/>
  <c r="N4" i="1"/>
  <c r="N5" i="1"/>
  <c r="N6" i="1"/>
  <c r="N7" i="1"/>
  <c r="N8" i="1"/>
  <c r="N9" i="1"/>
  <c r="N10" i="1"/>
  <c r="N11" i="1"/>
  <c r="N12" i="1"/>
  <c r="N13" i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L38" i="1"/>
  <c r="P38" i="1"/>
  <c r="H38" i="1"/>
  <c r="P37" i="1"/>
  <c r="L37" i="1"/>
  <c r="H37" i="1"/>
  <c r="H36" i="1"/>
  <c r="P36" i="1"/>
  <c r="L36" i="1"/>
  <c r="M36" i="1" s="1"/>
  <c r="H35" i="1"/>
  <c r="M35" i="1" s="1"/>
  <c r="P34" i="1"/>
  <c r="L33" i="1"/>
  <c r="P33" i="1"/>
  <c r="H34" i="1"/>
  <c r="M34" i="1" s="1"/>
  <c r="H33" i="1"/>
  <c r="L32" i="1"/>
  <c r="P32" i="1"/>
  <c r="P31" i="1"/>
  <c r="H32" i="1"/>
  <c r="H31" i="1"/>
  <c r="M31" i="1" s="1"/>
  <c r="L28" i="1"/>
  <c r="P28" i="1"/>
  <c r="P30" i="1"/>
  <c r="L30" i="1"/>
  <c r="P29" i="1"/>
  <c r="L29" i="1"/>
  <c r="H30" i="1"/>
  <c r="H29" i="1"/>
  <c r="H28" i="1"/>
  <c r="P27" i="1"/>
  <c r="L27" i="1"/>
  <c r="P26" i="1"/>
  <c r="L26" i="1"/>
  <c r="H27" i="1"/>
  <c r="H26" i="1"/>
  <c r="P25" i="1"/>
  <c r="P24" i="1"/>
  <c r="L25" i="1"/>
  <c r="L24" i="1"/>
  <c r="H25" i="1"/>
  <c r="P23" i="1"/>
  <c r="L23" i="1"/>
  <c r="H24" i="1"/>
  <c r="P22" i="1"/>
  <c r="L22" i="1"/>
  <c r="L21" i="1"/>
  <c r="P21" i="1"/>
  <c r="H23" i="1"/>
  <c r="H22" i="1"/>
  <c r="H21" i="1"/>
  <c r="P20" i="1"/>
  <c r="H20" i="1"/>
  <c r="M20" i="1" s="1"/>
  <c r="P19" i="1"/>
  <c r="H13" i="1"/>
  <c r="H19" i="1"/>
  <c r="M19" i="1" s="1"/>
  <c r="L16" i="1"/>
  <c r="P18" i="1"/>
  <c r="L18" i="1"/>
  <c r="P17" i="1"/>
  <c r="P16" i="1"/>
  <c r="L17" i="1"/>
  <c r="H18" i="1"/>
  <c r="H17" i="1"/>
  <c r="L15" i="1"/>
  <c r="P15" i="1"/>
  <c r="P14" i="1"/>
  <c r="H14" i="1"/>
  <c r="M14" i="1" s="1"/>
  <c r="N15" i="1"/>
  <c r="H15" i="1"/>
  <c r="H16" i="1"/>
  <c r="L13" i="1"/>
  <c r="P13" i="1"/>
  <c r="H2" i="1"/>
  <c r="H3" i="1"/>
  <c r="M3" i="1" s="1"/>
  <c r="H4" i="1"/>
  <c r="H5" i="1"/>
  <c r="M5" i="1" s="1"/>
  <c r="H6" i="1"/>
  <c r="H7" i="1"/>
  <c r="H8" i="1"/>
  <c r="H9" i="1"/>
  <c r="H11" i="1"/>
  <c r="H10" i="1"/>
  <c r="M10" i="1" s="1"/>
  <c r="H12" i="1"/>
  <c r="M12" i="1" s="1"/>
  <c r="L11" i="1"/>
  <c r="P12" i="1"/>
  <c r="P11" i="1"/>
  <c r="L12" i="1"/>
  <c r="P10" i="1"/>
  <c r="L2" i="1"/>
  <c r="L4" i="1"/>
  <c r="L6" i="1"/>
  <c r="L7" i="1"/>
  <c r="L8" i="1"/>
  <c r="L9" i="1"/>
  <c r="P9" i="1"/>
  <c r="P8" i="1"/>
  <c r="P7" i="1"/>
  <c r="P6" i="1"/>
  <c r="P5" i="1"/>
  <c r="P4" i="1"/>
  <c r="P3" i="1"/>
  <c r="P2" i="1"/>
  <c r="N2" i="1"/>
  <c r="M38" i="1" l="1"/>
  <c r="M2" i="1"/>
  <c r="M15" i="1"/>
  <c r="M30" i="1"/>
  <c r="M32" i="1"/>
  <c r="M27" i="1"/>
  <c r="M33" i="1"/>
  <c r="M7" i="1"/>
  <c r="M18" i="1"/>
  <c r="M26" i="1"/>
  <c r="M16" i="1"/>
  <c r="M11" i="1"/>
  <c r="M37" i="1"/>
  <c r="M28" i="1"/>
  <c r="M9" i="1"/>
  <c r="M24" i="1"/>
  <c r="M6" i="1"/>
  <c r="M21" i="1"/>
  <c r="M8" i="1"/>
  <c r="M29" i="1"/>
  <c r="M22" i="1"/>
  <c r="M4" i="1"/>
  <c r="M17" i="1"/>
  <c r="M13" i="1"/>
  <c r="M23" i="1"/>
  <c r="M25" i="1"/>
  <c r="O2" i="1"/>
  <c r="O3" i="1" s="1"/>
  <c r="O4" i="1" l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</calcChain>
</file>

<file path=xl/sharedStrings.xml><?xml version="1.0" encoding="utf-8"?>
<sst xmlns="http://schemas.openxmlformats.org/spreadsheetml/2006/main" count="196" uniqueCount="108">
  <si>
    <t>DAX</t>
  </si>
  <si>
    <t>V-DAX</t>
  </si>
  <si>
    <t>Option</t>
  </si>
  <si>
    <t>Opening</t>
  </si>
  <si>
    <t>Kurs</t>
  </si>
  <si>
    <t>Einnahme</t>
  </si>
  <si>
    <t>Closing</t>
  </si>
  <si>
    <t>Ertrag</t>
  </si>
  <si>
    <t>Risiko</t>
  </si>
  <si>
    <t>Gesamt</t>
  </si>
  <si>
    <t>C12300</t>
  </si>
  <si>
    <t>Verfall</t>
  </si>
  <si>
    <t>P10600</t>
  </si>
  <si>
    <t>Ausgabe</t>
  </si>
  <si>
    <t>C12500</t>
  </si>
  <si>
    <t>18OKT19</t>
  </si>
  <si>
    <t>P11400</t>
  </si>
  <si>
    <t>Punkte</t>
  </si>
  <si>
    <t>20SEP19</t>
  </si>
  <si>
    <t>C12650</t>
  </si>
  <si>
    <t>15NOV19</t>
  </si>
  <si>
    <t>P11600</t>
  </si>
  <si>
    <t>C12700</t>
  </si>
  <si>
    <t>20DEC19</t>
  </si>
  <si>
    <t>P12000</t>
  </si>
  <si>
    <t>C12750</t>
  </si>
  <si>
    <t>17JAN19</t>
  </si>
  <si>
    <t>P12700</t>
  </si>
  <si>
    <t>P12500</t>
  </si>
  <si>
    <t>P12750</t>
  </si>
  <si>
    <t>C12800</t>
  </si>
  <si>
    <t>C14200</t>
  </si>
  <si>
    <t>P12600</t>
  </si>
  <si>
    <t>21FEB20</t>
  </si>
  <si>
    <t>20MAR20</t>
  </si>
  <si>
    <t>C13800</t>
  </si>
  <si>
    <t>C13000</t>
  </si>
  <si>
    <t>C11000</t>
  </si>
  <si>
    <t>P7900</t>
  </si>
  <si>
    <t>C11800</t>
  </si>
  <si>
    <t>P9000</t>
  </si>
  <si>
    <t>P10800</t>
  </si>
  <si>
    <t>P10000</t>
  </si>
  <si>
    <t>C12050</t>
  </si>
  <si>
    <t>C12350</t>
  </si>
  <si>
    <t>P10400</t>
  </si>
  <si>
    <t>P11000</t>
  </si>
  <si>
    <t>C12450</t>
  </si>
  <si>
    <t>18SEP20</t>
  </si>
  <si>
    <t>C12550</t>
  </si>
  <si>
    <t>16OKT20</t>
  </si>
  <si>
    <t>P11100</t>
  </si>
  <si>
    <t>P11050</t>
  </si>
  <si>
    <t>20NOV20</t>
  </si>
  <si>
    <t>C12900</t>
  </si>
  <si>
    <t>C12950</t>
  </si>
  <si>
    <t>C13250</t>
  </si>
  <si>
    <t>18DEC20</t>
  </si>
  <si>
    <t>C14000</t>
  </si>
  <si>
    <t>P11200</t>
  </si>
  <si>
    <t>15JAN21</t>
  </si>
  <si>
    <t>C14400</t>
  </si>
  <si>
    <t>P11500</t>
  </si>
  <si>
    <t>19FEB21</t>
  </si>
  <si>
    <t>C14600</t>
  </si>
  <si>
    <t>C14900</t>
  </si>
  <si>
    <t>19MAR21</t>
  </si>
  <si>
    <t>C15400</t>
  </si>
  <si>
    <t>P12400</t>
  </si>
  <si>
    <t>16APR21</t>
  </si>
  <si>
    <t>C15850</t>
  </si>
  <si>
    <t>21MAY21</t>
  </si>
  <si>
    <t>18JUN21</t>
  </si>
  <si>
    <t>C16150</t>
  </si>
  <si>
    <t>P12800</t>
  </si>
  <si>
    <t>16JUL21</t>
  </si>
  <si>
    <t>C16200</t>
  </si>
  <si>
    <t>P13400</t>
  </si>
  <si>
    <t>20AUG21</t>
  </si>
  <si>
    <t>C16300</t>
  </si>
  <si>
    <t>17SEP21</t>
  </si>
  <si>
    <t>P13700</t>
  </si>
  <si>
    <t>17APR20</t>
  </si>
  <si>
    <t>19JUN20</t>
  </si>
  <si>
    <t>17JUL20</t>
  </si>
  <si>
    <t>21AUG20</t>
  </si>
  <si>
    <t>C16100</t>
  </si>
  <si>
    <t>15OKT21</t>
  </si>
  <si>
    <t>P13300</t>
  </si>
  <si>
    <t>19NOV21</t>
  </si>
  <si>
    <t>C16500</t>
  </si>
  <si>
    <t>17DEC21</t>
  </si>
  <si>
    <t>P14200</t>
  </si>
  <si>
    <t>C16400</t>
  </si>
  <si>
    <t>21JAN22</t>
  </si>
  <si>
    <t>18FEB22</t>
  </si>
  <si>
    <t>C16450</t>
  </si>
  <si>
    <t>18MAR22</t>
  </si>
  <si>
    <t>P11300</t>
  </si>
  <si>
    <t>14APR22</t>
  </si>
  <si>
    <t>C15300</t>
  </si>
  <si>
    <t>20MAY22</t>
  </si>
  <si>
    <t>C15100</t>
  </si>
  <si>
    <t>17JUN22</t>
  </si>
  <si>
    <t>15JUL22</t>
  </si>
  <si>
    <t>P11800</t>
  </si>
  <si>
    <t>Datum Verkauf</t>
  </si>
  <si>
    <t>Datum Kauf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</si>
</sst>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-* #,##0.00\ [$€-407]_-;\-* #,##0.00\ [$€-407]_-;_-* &quot;-&quot;??\ [$€-407]_-;_-@_-"/>
    <numFmt numFmtId="167" formatCode="0.00_ ;[Red]\-0.00\ "/>
    <numFmt numFmtId="168" formatCode="#,##0.00\ &quot;€&quot;"/>
    <numFmt numFmtId="169" formatCode="#,##0.00\ [$€-407];[Red]\-#,##0.00\ [$€-407]"/>
    <numFmt numFmtId="170" formatCode="[$]dd/mm/yy;@" x16r2:formatCode16="[$-en-CH,1]dd/mm/yy;@"/>
    <numFmt numFmtId="171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166" fontId="0" fillId="2" borderId="0" xfId="1" applyNumberFormat="1" applyFont="1" applyFill="1"/>
    <xf numFmtId="2" fontId="0" fillId="2" borderId="0" xfId="0" applyNumberFormat="1" applyFill="1"/>
    <xf numFmtId="164" fontId="0" fillId="2" borderId="0" xfId="1" applyNumberFormat="1" applyFont="1" applyFill="1"/>
    <xf numFmtId="2" fontId="0" fillId="0" borderId="0" xfId="0" applyNumberFormat="1" applyFill="1"/>
    <xf numFmtId="164" fontId="0" fillId="0" borderId="0" xfId="1" applyNumberFormat="1" applyFont="1" applyFill="1"/>
    <xf numFmtId="0" fontId="2" fillId="0" borderId="0" xfId="0" applyFont="1"/>
    <xf numFmtId="168" fontId="0" fillId="2" borderId="0" xfId="0" applyNumberFormat="1" applyFill="1"/>
    <xf numFmtId="168" fontId="0" fillId="0" borderId="0" xfId="0" applyNumberFormat="1" applyFill="1"/>
    <xf numFmtId="168" fontId="0" fillId="0" borderId="0" xfId="1" applyNumberFormat="1" applyFont="1"/>
    <xf numFmtId="0" fontId="0" fillId="0" borderId="0" xfId="0" applyNumberFormat="1"/>
    <xf numFmtId="49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166" fontId="0" fillId="0" borderId="0" xfId="1" applyNumberFormat="1" applyFont="1" applyFill="1"/>
    <xf numFmtId="167" fontId="0" fillId="2" borderId="0" xfId="1" applyNumberFormat="1" applyFont="1" applyFill="1"/>
    <xf numFmtId="167" fontId="0" fillId="0" borderId="0" xfId="1" applyNumberFormat="1" applyFont="1" applyFill="1"/>
    <xf numFmtId="0" fontId="2" fillId="0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/>
    <xf numFmtId="166" fontId="0" fillId="0" borderId="0" xfId="1" applyNumberFormat="1" applyFont="1" applyAlignment="1"/>
    <xf numFmtId="168" fontId="0" fillId="0" borderId="0" xfId="0" applyNumberFormat="1" applyFill="1" applyAlignment="1"/>
    <xf numFmtId="49" fontId="0" fillId="0" borderId="0" xfId="0" applyNumberFormat="1"/>
    <xf numFmtId="169" fontId="0" fillId="0" borderId="0" xfId="0" applyNumberFormat="1"/>
    <xf numFmtId="14" fontId="0" fillId="2" borderId="0" xfId="0" applyNumberFormat="1" applyFill="1"/>
    <xf numFmtId="170" fontId="0" fillId="2" borderId="0" xfId="0" applyNumberFormat="1" applyFill="1"/>
    <xf numFmtId="14" fontId="0" fillId="0" borderId="0" xfId="0" applyNumberFormat="1" applyFill="1"/>
    <xf numFmtId="167" fontId="0" fillId="2" borderId="0" xfId="0" applyNumberFormat="1" applyFill="1"/>
    <xf numFmtId="167" fontId="0" fillId="0" borderId="0" xfId="0" applyNumberFormat="1" applyFill="1"/>
    <xf numFmtId="168" fontId="3" fillId="2" borderId="0" xfId="0" applyNumberFormat="1" applyFont="1" applyFill="1"/>
    <xf numFmtId="168" fontId="0" fillId="0" borderId="0" xfId="0" applyNumberFormat="1"/>
    <xf numFmtId="164" fontId="0" fillId="0" borderId="0" xfId="1" applyNumberFormat="1" applyFont="1"/>
    <xf numFmtId="171" fontId="2" fillId="0" borderId="0" xfId="0" applyNumberFormat="1" applyFont="1" applyAlignment="1">
      <alignment horizontal="center"/>
    </xf>
    <xf numFmtId="171" fontId="0" fillId="2" borderId="0" xfId="0" applyNumberFormat="1" applyFill="1"/>
    <xf numFmtId="171" fontId="0" fillId="0" borderId="0" xfId="0" applyNumberFormat="1"/>
    <xf numFmtId="171" fontId="0" fillId="0" borderId="0" xfId="0" applyNumberFormat="1" applyFill="1"/>
    <xf numFmtId="171" fontId="0" fillId="0" borderId="0" xfId="0" applyNumberForma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3828-308B-416B-8BD0-8283090B3D82}">
  <dimension ref="A1:Q118"/>
  <sheetViews>
    <sheetView tabSelected="1" zoomScaleNormal="100" workbookViewId="0">
      <pane ySplit="1" topLeftCell="A70" activePane="bottomLeft" state="frozen"/>
      <selection activeCell="A24" sqref="A24"/>
      <selection pane="bottomLeft" activeCell="D98" sqref="D98"/>
    </sheetView>
  </sheetViews>
  <sheetFormatPr baseColWidth="10" defaultColWidth="10.6640625" defaultRowHeight="15" x14ac:dyDescent="0.2"/>
  <cols>
    <col min="1" max="1" width="10.6640625" customWidth="1"/>
    <col min="3" max="3" width="12.6640625" bestFit="1" customWidth="1"/>
    <col min="8" max="8" width="12.5" customWidth="1"/>
    <col min="9" max="9" width="10.6640625" style="39"/>
  </cols>
  <sheetData>
    <row r="1" spans="1:17" x14ac:dyDescent="0.2">
      <c r="A1" s="1" t="s">
        <v>106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3</v>
      </c>
      <c r="G1" s="1" t="s">
        <v>4</v>
      </c>
      <c r="H1" s="1" t="s">
        <v>5</v>
      </c>
      <c r="I1" s="37" t="s">
        <v>107</v>
      </c>
      <c r="J1" s="1" t="s">
        <v>6</v>
      </c>
      <c r="K1" s="1" t="s">
        <v>4</v>
      </c>
      <c r="L1" s="22" t="s">
        <v>13</v>
      </c>
      <c r="M1" s="1" t="s">
        <v>7</v>
      </c>
      <c r="N1" s="1" t="s">
        <v>8</v>
      </c>
      <c r="O1" s="1" t="s">
        <v>9</v>
      </c>
      <c r="P1" s="1" t="s">
        <v>17</v>
      </c>
      <c r="Q1" s="1"/>
    </row>
    <row r="2" spans="1:17" x14ac:dyDescent="0.2">
      <c r="A2" s="29">
        <v>43706</v>
      </c>
      <c r="B2" s="5">
        <v>11800</v>
      </c>
      <c r="C2" s="5">
        <v>19.7</v>
      </c>
      <c r="D2" s="5" t="s">
        <v>10</v>
      </c>
      <c r="E2" s="16" t="s">
        <v>18</v>
      </c>
      <c r="F2" s="5">
        <v>1</v>
      </c>
      <c r="G2" s="5">
        <v>19</v>
      </c>
      <c r="H2" s="6">
        <f t="shared" ref="H2:H13" si="0">F2*G2*5-(F2*0.9)</f>
        <v>94.1</v>
      </c>
      <c r="I2" s="38">
        <v>43724</v>
      </c>
      <c r="J2" s="5">
        <v>1</v>
      </c>
      <c r="K2" s="5">
        <v>132</v>
      </c>
      <c r="L2" s="12">
        <f>J2*K2*5+(J2*0.9)</f>
        <v>660.9</v>
      </c>
      <c r="M2" s="8">
        <f t="shared" ref="M2:M11" si="1">H2-L2</f>
        <v>-566.79999999999995</v>
      </c>
      <c r="N2" s="7">
        <f t="shared" ref="N2:N48" si="2">B2*C2*5*F2/100</f>
        <v>11623</v>
      </c>
      <c r="O2" s="8">
        <f>H2-L2</f>
        <v>-566.79999999999995</v>
      </c>
      <c r="P2" s="20">
        <f t="shared" ref="P2:P37" si="3">G2-K2</f>
        <v>-113</v>
      </c>
    </row>
    <row r="3" spans="1:17" x14ac:dyDescent="0.2">
      <c r="A3" s="29">
        <v>43696</v>
      </c>
      <c r="B3" s="5">
        <v>11800</v>
      </c>
      <c r="C3" s="5">
        <v>19.7</v>
      </c>
      <c r="D3" s="5" t="s">
        <v>12</v>
      </c>
      <c r="E3" s="16" t="s">
        <v>18</v>
      </c>
      <c r="F3" s="5">
        <v>1</v>
      </c>
      <c r="G3" s="5">
        <v>12.5</v>
      </c>
      <c r="H3" s="6">
        <f t="shared" si="0"/>
        <v>61.6</v>
      </c>
      <c r="I3" s="38">
        <v>43728</v>
      </c>
      <c r="J3" s="5">
        <v>1</v>
      </c>
      <c r="K3" s="5">
        <v>0</v>
      </c>
      <c r="L3" s="12">
        <v>0</v>
      </c>
      <c r="M3" s="8">
        <f t="shared" si="1"/>
        <v>61.6</v>
      </c>
      <c r="N3" s="7">
        <f t="shared" si="2"/>
        <v>11623</v>
      </c>
      <c r="O3" s="8">
        <f t="shared" ref="O3:O20" si="4">O2+M3</f>
        <v>-505.19999999999993</v>
      </c>
      <c r="P3" s="20">
        <f t="shared" si="3"/>
        <v>12.5</v>
      </c>
    </row>
    <row r="4" spans="1:17" x14ac:dyDescent="0.2">
      <c r="A4" s="23">
        <v>43724</v>
      </c>
      <c r="B4">
        <v>12380</v>
      </c>
      <c r="C4">
        <v>15.8</v>
      </c>
      <c r="D4" t="s">
        <v>14</v>
      </c>
      <c r="E4" s="15" t="s">
        <v>15</v>
      </c>
      <c r="F4">
        <v>1</v>
      </c>
      <c r="G4">
        <v>135.5</v>
      </c>
      <c r="H4" s="2">
        <f t="shared" si="0"/>
        <v>676.6</v>
      </c>
      <c r="I4" s="39">
        <v>43755</v>
      </c>
      <c r="J4">
        <v>1</v>
      </c>
      <c r="K4">
        <v>220</v>
      </c>
      <c r="L4" s="13">
        <f>J4*K4*5+(J4*0.9)</f>
        <v>1100.9000000000001</v>
      </c>
      <c r="M4" s="10">
        <f t="shared" si="1"/>
        <v>-424.30000000000007</v>
      </c>
      <c r="N4" s="9">
        <f t="shared" si="2"/>
        <v>9780.2000000000007</v>
      </c>
      <c r="O4" s="10">
        <f t="shared" si="4"/>
        <v>-929.5</v>
      </c>
      <c r="P4" s="21">
        <f t="shared" si="3"/>
        <v>-84.5</v>
      </c>
    </row>
    <row r="5" spans="1:17" x14ac:dyDescent="0.2">
      <c r="A5" s="23">
        <v>43724</v>
      </c>
      <c r="B5">
        <v>12380</v>
      </c>
      <c r="C5">
        <v>15.8</v>
      </c>
      <c r="D5" t="s">
        <v>16</v>
      </c>
      <c r="E5" s="15" t="s">
        <v>15</v>
      </c>
      <c r="F5">
        <v>1</v>
      </c>
      <c r="G5">
        <v>30</v>
      </c>
      <c r="H5" s="2">
        <f t="shared" si="0"/>
        <v>149.1</v>
      </c>
      <c r="I5" s="39">
        <v>43756</v>
      </c>
      <c r="J5">
        <v>1</v>
      </c>
      <c r="K5">
        <v>0</v>
      </c>
      <c r="L5" s="13">
        <v>0</v>
      </c>
      <c r="M5" s="10">
        <f t="shared" si="1"/>
        <v>149.1</v>
      </c>
      <c r="N5" s="9">
        <f t="shared" si="2"/>
        <v>9780.2000000000007</v>
      </c>
      <c r="O5" s="10">
        <f t="shared" si="4"/>
        <v>-780.4</v>
      </c>
      <c r="P5" s="21">
        <f t="shared" si="3"/>
        <v>30</v>
      </c>
    </row>
    <row r="6" spans="1:17" x14ac:dyDescent="0.2">
      <c r="A6" s="29">
        <v>43755</v>
      </c>
      <c r="B6" s="5">
        <v>12700</v>
      </c>
      <c r="C6" s="5">
        <v>15.4</v>
      </c>
      <c r="D6" s="5" t="s">
        <v>19</v>
      </c>
      <c r="E6" s="16" t="s">
        <v>20</v>
      </c>
      <c r="F6" s="5">
        <v>1</v>
      </c>
      <c r="G6" s="5">
        <v>221</v>
      </c>
      <c r="H6" s="6">
        <f t="shared" si="0"/>
        <v>1104.0999999999999</v>
      </c>
      <c r="I6" s="38">
        <v>43782</v>
      </c>
      <c r="J6" s="5">
        <v>1</v>
      </c>
      <c r="K6" s="5">
        <v>515</v>
      </c>
      <c r="L6" s="12">
        <f>J6*K6*5+(J6*0.9)</f>
        <v>2575.9</v>
      </c>
      <c r="M6" s="8">
        <f t="shared" si="1"/>
        <v>-1471.8000000000002</v>
      </c>
      <c r="N6" s="7">
        <f t="shared" si="2"/>
        <v>9779</v>
      </c>
      <c r="O6" s="8">
        <f t="shared" si="4"/>
        <v>-2252.2000000000003</v>
      </c>
      <c r="P6" s="20">
        <f t="shared" si="3"/>
        <v>-294</v>
      </c>
    </row>
    <row r="7" spans="1:17" x14ac:dyDescent="0.2">
      <c r="A7" s="29">
        <v>43755</v>
      </c>
      <c r="B7" s="5">
        <v>12700</v>
      </c>
      <c r="C7" s="5">
        <v>15.4</v>
      </c>
      <c r="D7" s="5" t="s">
        <v>21</v>
      </c>
      <c r="E7" s="16" t="s">
        <v>20</v>
      </c>
      <c r="F7" s="5">
        <v>1</v>
      </c>
      <c r="G7" s="5">
        <v>20</v>
      </c>
      <c r="H7" s="6">
        <f t="shared" si="0"/>
        <v>99.1</v>
      </c>
      <c r="I7" s="38">
        <v>43782</v>
      </c>
      <c r="J7" s="5">
        <v>1</v>
      </c>
      <c r="K7" s="5">
        <v>0.5</v>
      </c>
      <c r="L7" s="12">
        <f>J7*K7*5+(J7*0.9)</f>
        <v>3.4</v>
      </c>
      <c r="M7" s="8">
        <f t="shared" si="1"/>
        <v>95.699999999999989</v>
      </c>
      <c r="N7" s="7">
        <f t="shared" si="2"/>
        <v>9779</v>
      </c>
      <c r="O7" s="8">
        <f t="shared" si="4"/>
        <v>-2156.5000000000005</v>
      </c>
      <c r="P7" s="20">
        <f t="shared" si="3"/>
        <v>19.5</v>
      </c>
    </row>
    <row r="8" spans="1:17" x14ac:dyDescent="0.2">
      <c r="A8" s="31">
        <v>43782</v>
      </c>
      <c r="B8" s="17">
        <v>13200</v>
      </c>
      <c r="C8" s="17">
        <v>13.9</v>
      </c>
      <c r="D8" s="17" t="s">
        <v>22</v>
      </c>
      <c r="E8" s="18" t="s">
        <v>23</v>
      </c>
      <c r="F8" s="17">
        <v>1</v>
      </c>
      <c r="G8" s="17">
        <v>535</v>
      </c>
      <c r="H8" s="19">
        <f t="shared" si="0"/>
        <v>2674.1</v>
      </c>
      <c r="I8" s="40">
        <v>43817</v>
      </c>
      <c r="J8" s="17">
        <v>1</v>
      </c>
      <c r="K8" s="17">
        <v>561</v>
      </c>
      <c r="L8" s="13">
        <f>J8*K8*5+(J8*0.9)</f>
        <v>2805.9</v>
      </c>
      <c r="M8" s="10">
        <f t="shared" si="1"/>
        <v>-131.80000000000018</v>
      </c>
      <c r="N8" s="9">
        <f t="shared" si="2"/>
        <v>9174</v>
      </c>
      <c r="O8" s="10">
        <f t="shared" si="4"/>
        <v>-2288.3000000000006</v>
      </c>
      <c r="P8" s="21">
        <f t="shared" si="3"/>
        <v>-26</v>
      </c>
    </row>
    <row r="9" spans="1:17" x14ac:dyDescent="0.2">
      <c r="A9" s="31">
        <v>43782</v>
      </c>
      <c r="B9" s="17">
        <v>13200</v>
      </c>
      <c r="C9" s="17">
        <v>13.9</v>
      </c>
      <c r="D9" s="17" t="s">
        <v>28</v>
      </c>
      <c r="E9" s="18" t="s">
        <v>23</v>
      </c>
      <c r="F9" s="17">
        <v>1</v>
      </c>
      <c r="G9" s="17">
        <v>64</v>
      </c>
      <c r="H9" s="19">
        <f t="shared" si="0"/>
        <v>319.10000000000002</v>
      </c>
      <c r="I9" s="40">
        <v>43817</v>
      </c>
      <c r="J9" s="17">
        <v>1</v>
      </c>
      <c r="K9" s="17">
        <v>1.6</v>
      </c>
      <c r="L9" s="13">
        <f>J9*K9*5+(J9*0.9)</f>
        <v>8.9</v>
      </c>
      <c r="M9" s="10">
        <f>H9-L9</f>
        <v>310.20000000000005</v>
      </c>
      <c r="N9" s="9">
        <f t="shared" si="2"/>
        <v>9174</v>
      </c>
      <c r="O9" s="10">
        <f t="shared" si="4"/>
        <v>-1978.1000000000006</v>
      </c>
      <c r="P9" s="21">
        <f t="shared" si="3"/>
        <v>62.4</v>
      </c>
    </row>
    <row r="10" spans="1:17" x14ac:dyDescent="0.2">
      <c r="A10" s="31">
        <v>43782</v>
      </c>
      <c r="B10" s="17">
        <v>13200</v>
      </c>
      <c r="C10" s="17">
        <v>13.9</v>
      </c>
      <c r="D10" s="17" t="s">
        <v>24</v>
      </c>
      <c r="E10" s="18" t="s">
        <v>23</v>
      </c>
      <c r="F10" s="17">
        <v>1</v>
      </c>
      <c r="G10" s="17">
        <v>26</v>
      </c>
      <c r="H10" s="19">
        <f>F10*G10*5-(F10*0.9)</f>
        <v>129.1</v>
      </c>
      <c r="I10" s="40">
        <v>43819</v>
      </c>
      <c r="J10" s="17">
        <v>1</v>
      </c>
      <c r="K10" s="17">
        <v>0</v>
      </c>
      <c r="L10" s="13">
        <v>0</v>
      </c>
      <c r="M10" s="10">
        <f t="shared" si="1"/>
        <v>129.1</v>
      </c>
      <c r="N10" s="9">
        <f t="shared" si="2"/>
        <v>9174</v>
      </c>
      <c r="O10" s="10">
        <f t="shared" si="4"/>
        <v>-1849.0000000000007</v>
      </c>
      <c r="P10" s="21">
        <f t="shared" si="3"/>
        <v>26</v>
      </c>
    </row>
    <row r="11" spans="1:17" x14ac:dyDescent="0.2">
      <c r="A11" s="29">
        <v>43817</v>
      </c>
      <c r="B11" s="5">
        <v>13250</v>
      </c>
      <c r="C11" s="5">
        <v>12.9</v>
      </c>
      <c r="D11" s="5" t="s">
        <v>25</v>
      </c>
      <c r="E11" s="16" t="s">
        <v>26</v>
      </c>
      <c r="F11" s="5">
        <v>1</v>
      </c>
      <c r="G11" s="5">
        <v>566</v>
      </c>
      <c r="H11" s="6">
        <f t="shared" si="0"/>
        <v>2829.1</v>
      </c>
      <c r="I11" s="38">
        <v>43844</v>
      </c>
      <c r="J11" s="5">
        <v>1</v>
      </c>
      <c r="K11" s="5">
        <v>662</v>
      </c>
      <c r="L11" s="12">
        <f>J11*K11*5+(J11*0.9)</f>
        <v>3310.9</v>
      </c>
      <c r="M11" s="8">
        <f t="shared" si="1"/>
        <v>-481.80000000000018</v>
      </c>
      <c r="N11" s="7">
        <f t="shared" si="2"/>
        <v>8546.25</v>
      </c>
      <c r="O11" s="8">
        <f t="shared" si="4"/>
        <v>-2330.8000000000011</v>
      </c>
      <c r="P11" s="20">
        <f t="shared" si="3"/>
        <v>-96</v>
      </c>
    </row>
    <row r="12" spans="1:17" x14ac:dyDescent="0.2">
      <c r="A12" s="29">
        <v>43817</v>
      </c>
      <c r="B12" s="5">
        <v>13250</v>
      </c>
      <c r="C12" s="5">
        <v>12.9</v>
      </c>
      <c r="D12" s="5" t="s">
        <v>27</v>
      </c>
      <c r="E12" s="16" t="s">
        <v>26</v>
      </c>
      <c r="F12" s="5">
        <v>1</v>
      </c>
      <c r="G12" s="5">
        <v>41.5</v>
      </c>
      <c r="H12" s="6">
        <f>F12*G12*5-(F12*0.9)</f>
        <v>206.6</v>
      </c>
      <c r="I12" s="38">
        <v>43836</v>
      </c>
      <c r="J12" s="5">
        <v>1</v>
      </c>
      <c r="K12" s="5">
        <v>83</v>
      </c>
      <c r="L12" s="12">
        <f>J12*K12*5+(J12*0.9)</f>
        <v>415.9</v>
      </c>
      <c r="M12" s="8">
        <f>H12-L12</f>
        <v>-209.29999999999998</v>
      </c>
      <c r="N12" s="7">
        <f t="shared" si="2"/>
        <v>8546.25</v>
      </c>
      <c r="O12" s="8">
        <f t="shared" si="4"/>
        <v>-2540.1000000000013</v>
      </c>
      <c r="P12" s="20">
        <f t="shared" si="3"/>
        <v>-41.5</v>
      </c>
    </row>
    <row r="13" spans="1:17" x14ac:dyDescent="0.2">
      <c r="A13" s="23">
        <v>44210</v>
      </c>
      <c r="B13">
        <v>13450</v>
      </c>
      <c r="C13">
        <v>15.8</v>
      </c>
      <c r="D13" t="s">
        <v>30</v>
      </c>
      <c r="E13" s="27" t="s">
        <v>33</v>
      </c>
      <c r="F13">
        <v>1</v>
      </c>
      <c r="G13">
        <v>688</v>
      </c>
      <c r="H13" s="19">
        <f t="shared" si="0"/>
        <v>3439.1</v>
      </c>
      <c r="I13" s="39">
        <v>43864</v>
      </c>
      <c r="J13">
        <v>1</v>
      </c>
      <c r="K13">
        <v>348</v>
      </c>
      <c r="L13" s="13">
        <f>J13*K13*5+(J13*0.75)</f>
        <v>1740.75</v>
      </c>
      <c r="M13" s="10">
        <f>H13-L13</f>
        <v>1698.35</v>
      </c>
      <c r="N13" s="9">
        <f t="shared" si="2"/>
        <v>10625.5</v>
      </c>
      <c r="O13" s="10">
        <f t="shared" si="4"/>
        <v>-841.75000000000136</v>
      </c>
      <c r="P13" s="21">
        <f t="shared" si="3"/>
        <v>340</v>
      </c>
    </row>
    <row r="14" spans="1:17" s="24" customFormat="1" ht="15" customHeight="1" x14ac:dyDescent="0.2">
      <c r="A14" s="23">
        <v>44241</v>
      </c>
      <c r="B14" s="24">
        <v>13450</v>
      </c>
      <c r="C14" s="24">
        <v>15.8</v>
      </c>
      <c r="D14" s="24" t="s">
        <v>29</v>
      </c>
      <c r="E14" s="27" t="s">
        <v>33</v>
      </c>
      <c r="F14" s="24">
        <v>1</v>
      </c>
      <c r="G14" s="24">
        <v>55</v>
      </c>
      <c r="H14" s="25">
        <f t="shared" ref="H14" si="5">F14*G14*5-(F14*0.9)</f>
        <v>274.10000000000002</v>
      </c>
      <c r="I14" s="41">
        <v>43882</v>
      </c>
      <c r="J14" s="24">
        <v>1</v>
      </c>
      <c r="K14" s="24">
        <v>0</v>
      </c>
      <c r="L14" s="26">
        <v>0</v>
      </c>
      <c r="M14" s="10">
        <f>H14-L14</f>
        <v>274.10000000000002</v>
      </c>
      <c r="N14" s="9">
        <f t="shared" si="2"/>
        <v>10625.5</v>
      </c>
      <c r="O14" s="10">
        <f t="shared" si="4"/>
        <v>-567.65000000000134</v>
      </c>
      <c r="P14" s="21">
        <f t="shared" si="3"/>
        <v>55</v>
      </c>
    </row>
    <row r="15" spans="1:17" ht="14.25" customHeight="1" x14ac:dyDescent="0.2">
      <c r="A15" s="30">
        <v>43879</v>
      </c>
      <c r="B15" s="5">
        <v>13650</v>
      </c>
      <c r="C15" s="5">
        <v>15</v>
      </c>
      <c r="D15" s="5" t="s">
        <v>31</v>
      </c>
      <c r="E15" s="16" t="s">
        <v>34</v>
      </c>
      <c r="F15" s="5">
        <v>1</v>
      </c>
      <c r="G15" s="5">
        <v>25</v>
      </c>
      <c r="H15" s="6">
        <f t="shared" ref="H15:H35" si="6">F15*G15*5-(F15*0.75)</f>
        <v>124.25</v>
      </c>
      <c r="I15" s="38">
        <v>43886</v>
      </c>
      <c r="J15" s="5">
        <v>1</v>
      </c>
      <c r="K15" s="5">
        <v>2.2000000000000002</v>
      </c>
      <c r="L15" s="12">
        <f>J15*K15*5+(J15*0.75)</f>
        <v>11.75</v>
      </c>
      <c r="M15" s="8">
        <f t="shared" ref="M15:M16" si="7">H15-L15</f>
        <v>112.5</v>
      </c>
      <c r="N15" s="7">
        <f t="shared" si="2"/>
        <v>10237.5</v>
      </c>
      <c r="O15" s="8">
        <f t="shared" si="4"/>
        <v>-455.15000000000134</v>
      </c>
      <c r="P15" s="20">
        <f t="shared" si="3"/>
        <v>22.8</v>
      </c>
    </row>
    <row r="16" spans="1:17" ht="14.25" customHeight="1" x14ac:dyDescent="0.2">
      <c r="A16" s="29">
        <v>43879</v>
      </c>
      <c r="B16" s="5">
        <v>13650</v>
      </c>
      <c r="C16" s="5">
        <v>15</v>
      </c>
      <c r="D16" s="5" t="s">
        <v>32</v>
      </c>
      <c r="E16" s="16" t="s">
        <v>34</v>
      </c>
      <c r="F16" s="5">
        <v>1</v>
      </c>
      <c r="G16" s="5">
        <v>28.5</v>
      </c>
      <c r="H16" s="6">
        <f t="shared" si="6"/>
        <v>141.75</v>
      </c>
      <c r="I16" s="38">
        <v>43889</v>
      </c>
      <c r="J16" s="5">
        <v>1</v>
      </c>
      <c r="K16" s="5">
        <v>960</v>
      </c>
      <c r="L16" s="12">
        <f>J16*K16*5+(J16*0.75)</f>
        <v>4800.75</v>
      </c>
      <c r="M16" s="8">
        <f t="shared" si="7"/>
        <v>-4659</v>
      </c>
      <c r="N16" s="7">
        <f t="shared" si="2"/>
        <v>10237.5</v>
      </c>
      <c r="O16" s="8">
        <f t="shared" si="4"/>
        <v>-5114.1500000000015</v>
      </c>
      <c r="P16" s="20">
        <f t="shared" si="3"/>
        <v>-931.5</v>
      </c>
    </row>
    <row r="17" spans="1:16" ht="14.25" customHeight="1" x14ac:dyDescent="0.2">
      <c r="A17" s="29">
        <v>43886</v>
      </c>
      <c r="B17" s="5">
        <v>13000</v>
      </c>
      <c r="C17" s="5">
        <v>26</v>
      </c>
      <c r="D17" s="5" t="s">
        <v>35</v>
      </c>
      <c r="E17" s="16" t="s">
        <v>34</v>
      </c>
      <c r="F17" s="5">
        <v>1</v>
      </c>
      <c r="G17" s="5">
        <v>16</v>
      </c>
      <c r="H17" s="6">
        <f t="shared" si="6"/>
        <v>79.25</v>
      </c>
      <c r="I17" s="38">
        <v>43887</v>
      </c>
      <c r="J17" s="5">
        <v>1</v>
      </c>
      <c r="K17" s="5">
        <v>6</v>
      </c>
      <c r="L17" s="12">
        <f>J17*K17*5+(J17*0.75)</f>
        <v>30.75</v>
      </c>
      <c r="M17" s="8">
        <f t="shared" ref="M17:M28" si="8">H17-L17</f>
        <v>48.5</v>
      </c>
      <c r="N17" s="7">
        <f t="shared" si="2"/>
        <v>16900</v>
      </c>
      <c r="O17" s="8">
        <f t="shared" si="4"/>
        <v>-5065.6500000000015</v>
      </c>
      <c r="P17" s="20">
        <f t="shared" si="3"/>
        <v>10</v>
      </c>
    </row>
    <row r="18" spans="1:16" ht="14.25" customHeight="1" x14ac:dyDescent="0.2">
      <c r="A18" s="29">
        <v>43887</v>
      </c>
      <c r="B18" s="5">
        <v>12400</v>
      </c>
      <c r="C18" s="5">
        <v>24</v>
      </c>
      <c r="D18" s="5" t="s">
        <v>36</v>
      </c>
      <c r="E18" s="16" t="s">
        <v>34</v>
      </c>
      <c r="F18" s="5">
        <v>1</v>
      </c>
      <c r="G18" s="5">
        <v>114</v>
      </c>
      <c r="H18" s="6">
        <f t="shared" si="6"/>
        <v>569.25</v>
      </c>
      <c r="I18" s="38">
        <v>43889</v>
      </c>
      <c r="J18" s="5">
        <v>1</v>
      </c>
      <c r="K18" s="5">
        <v>31</v>
      </c>
      <c r="L18" s="12">
        <f>J18*K18*5+(J18*0.75)</f>
        <v>155.75</v>
      </c>
      <c r="M18" s="8">
        <f t="shared" si="8"/>
        <v>413.5</v>
      </c>
      <c r="N18" s="7">
        <f t="shared" si="2"/>
        <v>14880</v>
      </c>
      <c r="O18" s="8">
        <f t="shared" si="4"/>
        <v>-4652.1500000000015</v>
      </c>
      <c r="P18" s="20">
        <f t="shared" si="3"/>
        <v>83</v>
      </c>
    </row>
    <row r="19" spans="1:16" ht="14.25" customHeight="1" x14ac:dyDescent="0.2">
      <c r="A19" s="29">
        <v>43893</v>
      </c>
      <c r="B19" s="5">
        <v>12100</v>
      </c>
      <c r="C19" s="5">
        <v>32</v>
      </c>
      <c r="D19" s="5" t="s">
        <v>36</v>
      </c>
      <c r="E19" s="16" t="s">
        <v>34</v>
      </c>
      <c r="F19" s="5">
        <v>1</v>
      </c>
      <c r="G19" s="5">
        <v>20.9</v>
      </c>
      <c r="H19" s="6">
        <f t="shared" si="6"/>
        <v>103.75</v>
      </c>
      <c r="I19" s="38">
        <v>43910</v>
      </c>
      <c r="J19" s="5">
        <v>1</v>
      </c>
      <c r="K19" s="5">
        <v>0</v>
      </c>
      <c r="L19" s="12">
        <v>0</v>
      </c>
      <c r="M19" s="8">
        <f t="shared" si="8"/>
        <v>103.75</v>
      </c>
      <c r="N19" s="7">
        <f t="shared" si="2"/>
        <v>19360</v>
      </c>
      <c r="O19" s="8">
        <f t="shared" si="4"/>
        <v>-4548.4000000000015</v>
      </c>
      <c r="P19" s="20">
        <f t="shared" si="3"/>
        <v>20.9</v>
      </c>
    </row>
    <row r="20" spans="1:16" ht="14.25" customHeight="1" x14ac:dyDescent="0.2">
      <c r="A20" s="31">
        <v>43910</v>
      </c>
      <c r="B20" s="17">
        <v>8930</v>
      </c>
      <c r="C20" s="17">
        <v>68</v>
      </c>
      <c r="D20" s="17" t="s">
        <v>37</v>
      </c>
      <c r="E20" s="18" t="s">
        <v>82</v>
      </c>
      <c r="F20" s="17">
        <v>1</v>
      </c>
      <c r="G20" s="17">
        <v>24</v>
      </c>
      <c r="H20" s="19">
        <f t="shared" si="6"/>
        <v>119.25</v>
      </c>
      <c r="I20" s="40">
        <v>43938</v>
      </c>
      <c r="J20" s="17">
        <v>1</v>
      </c>
      <c r="K20" s="17">
        <v>0</v>
      </c>
      <c r="L20" s="26">
        <v>0</v>
      </c>
      <c r="M20" s="10">
        <f t="shared" si="8"/>
        <v>119.25</v>
      </c>
      <c r="N20" s="9">
        <f t="shared" si="2"/>
        <v>30362</v>
      </c>
      <c r="O20" s="10">
        <f t="shared" si="4"/>
        <v>-4429.1500000000015</v>
      </c>
      <c r="P20" s="21">
        <f t="shared" si="3"/>
        <v>24</v>
      </c>
    </row>
    <row r="21" spans="1:16" ht="14.25" customHeight="1" x14ac:dyDescent="0.2">
      <c r="A21" s="29">
        <v>43964</v>
      </c>
      <c r="B21" s="5">
        <v>10540</v>
      </c>
      <c r="C21" s="5">
        <v>35</v>
      </c>
      <c r="D21" s="5" t="s">
        <v>38</v>
      </c>
      <c r="E21" s="16" t="s">
        <v>83</v>
      </c>
      <c r="F21" s="5">
        <v>1</v>
      </c>
      <c r="G21" s="5">
        <v>23.5</v>
      </c>
      <c r="H21" s="6">
        <f t="shared" si="6"/>
        <v>116.75</v>
      </c>
      <c r="I21" s="38">
        <v>43971</v>
      </c>
      <c r="J21" s="5">
        <v>1</v>
      </c>
      <c r="K21" s="5">
        <v>14</v>
      </c>
      <c r="L21" s="12">
        <f t="shared" ref="L21:L28" si="9">J21*K21*5+(J21*0.75)</f>
        <v>70.75</v>
      </c>
      <c r="M21" s="8">
        <f t="shared" si="8"/>
        <v>46</v>
      </c>
      <c r="N21" s="7">
        <f t="shared" si="2"/>
        <v>18445</v>
      </c>
      <c r="O21" s="8">
        <f>O20+M21</f>
        <v>-4383.1500000000015</v>
      </c>
      <c r="P21" s="20">
        <f t="shared" si="3"/>
        <v>9.5</v>
      </c>
    </row>
    <row r="22" spans="1:16" x14ac:dyDescent="0.2">
      <c r="A22" s="29">
        <v>43964</v>
      </c>
      <c r="B22" s="5">
        <v>10540</v>
      </c>
      <c r="C22" s="5">
        <v>35</v>
      </c>
      <c r="D22" s="5" t="s">
        <v>39</v>
      </c>
      <c r="E22" s="16" t="s">
        <v>83</v>
      </c>
      <c r="F22" s="5">
        <v>1</v>
      </c>
      <c r="G22" s="5">
        <v>23</v>
      </c>
      <c r="H22" s="6">
        <f t="shared" si="6"/>
        <v>114.25</v>
      </c>
      <c r="I22" s="38">
        <v>43980</v>
      </c>
      <c r="J22" s="5">
        <v>1</v>
      </c>
      <c r="K22" s="5">
        <v>211</v>
      </c>
      <c r="L22" s="12">
        <f t="shared" si="9"/>
        <v>1055.75</v>
      </c>
      <c r="M22" s="8">
        <f t="shared" si="8"/>
        <v>-941.5</v>
      </c>
      <c r="N22" s="7">
        <f t="shared" si="2"/>
        <v>18445</v>
      </c>
      <c r="O22" s="8">
        <f>O21+M22</f>
        <v>-5324.6500000000015</v>
      </c>
      <c r="P22" s="20">
        <f t="shared" si="3"/>
        <v>-188</v>
      </c>
    </row>
    <row r="23" spans="1:16" x14ac:dyDescent="0.2">
      <c r="A23" s="29">
        <v>43971</v>
      </c>
      <c r="B23" s="5">
        <v>11220</v>
      </c>
      <c r="C23" s="5">
        <v>32</v>
      </c>
      <c r="D23" s="5" t="s">
        <v>40</v>
      </c>
      <c r="E23" s="16" t="s">
        <v>83</v>
      </c>
      <c r="F23" s="5">
        <v>1</v>
      </c>
      <c r="G23" s="5">
        <v>40</v>
      </c>
      <c r="H23" s="6">
        <f t="shared" si="6"/>
        <v>199.25</v>
      </c>
      <c r="I23" s="38">
        <v>43993</v>
      </c>
      <c r="J23" s="5">
        <v>1</v>
      </c>
      <c r="K23" s="5">
        <v>2</v>
      </c>
      <c r="L23" s="12">
        <f t="shared" si="9"/>
        <v>10.75</v>
      </c>
      <c r="M23" s="8">
        <f t="shared" si="8"/>
        <v>188.5</v>
      </c>
      <c r="N23" s="7">
        <f t="shared" si="2"/>
        <v>17952</v>
      </c>
      <c r="O23" s="8">
        <f>O22+M23</f>
        <v>-5136.1500000000015</v>
      </c>
      <c r="P23" s="20">
        <f t="shared" si="3"/>
        <v>38</v>
      </c>
    </row>
    <row r="24" spans="1:16" x14ac:dyDescent="0.2">
      <c r="A24" s="29">
        <v>43980</v>
      </c>
      <c r="B24" s="5">
        <v>11590</v>
      </c>
      <c r="C24" s="5">
        <v>33</v>
      </c>
      <c r="D24" s="5" t="s">
        <v>39</v>
      </c>
      <c r="E24" s="16" t="s">
        <v>83</v>
      </c>
      <c r="F24" s="5">
        <v>1</v>
      </c>
      <c r="G24" s="5">
        <v>245</v>
      </c>
      <c r="H24" s="6">
        <f t="shared" si="6"/>
        <v>1224.25</v>
      </c>
      <c r="I24" s="38">
        <v>43998</v>
      </c>
      <c r="J24" s="5">
        <v>1</v>
      </c>
      <c r="K24" s="5">
        <v>620</v>
      </c>
      <c r="L24" s="12">
        <f t="shared" si="9"/>
        <v>3100.75</v>
      </c>
      <c r="M24" s="8">
        <f t="shared" si="8"/>
        <v>-1876.5</v>
      </c>
      <c r="N24" s="7">
        <f t="shared" si="2"/>
        <v>19123.5</v>
      </c>
      <c r="O24" s="8">
        <f>O23+M24</f>
        <v>-7012.6500000000015</v>
      </c>
      <c r="P24" s="20">
        <f t="shared" si="3"/>
        <v>-375</v>
      </c>
    </row>
    <row r="25" spans="1:16" x14ac:dyDescent="0.2">
      <c r="A25" s="29">
        <v>43993</v>
      </c>
      <c r="B25" s="5">
        <v>11970</v>
      </c>
      <c r="C25" s="5">
        <v>38</v>
      </c>
      <c r="D25" s="5" t="s">
        <v>41</v>
      </c>
      <c r="E25" s="16" t="s">
        <v>83</v>
      </c>
      <c r="F25" s="5">
        <v>1</v>
      </c>
      <c r="G25" s="5">
        <v>16</v>
      </c>
      <c r="H25" s="6">
        <f t="shared" si="6"/>
        <v>79.25</v>
      </c>
      <c r="I25" s="38">
        <v>43998</v>
      </c>
      <c r="J25" s="5">
        <v>1</v>
      </c>
      <c r="K25" s="5">
        <v>4.7</v>
      </c>
      <c r="L25" s="12">
        <f t="shared" si="9"/>
        <v>24.25</v>
      </c>
      <c r="M25" s="8">
        <f t="shared" si="8"/>
        <v>55</v>
      </c>
      <c r="N25" s="7">
        <f t="shared" si="2"/>
        <v>22743</v>
      </c>
      <c r="O25" s="8">
        <f>O24+M25</f>
        <v>-6957.6500000000015</v>
      </c>
      <c r="P25" s="20">
        <f t="shared" si="3"/>
        <v>11.3</v>
      </c>
    </row>
    <row r="26" spans="1:16" x14ac:dyDescent="0.2">
      <c r="A26" s="31">
        <v>43998</v>
      </c>
      <c r="B26" s="17">
        <v>12320</v>
      </c>
      <c r="C26" s="17">
        <v>38</v>
      </c>
      <c r="D26" s="17" t="s">
        <v>42</v>
      </c>
      <c r="E26" s="18" t="s">
        <v>84</v>
      </c>
      <c r="F26" s="17">
        <v>1</v>
      </c>
      <c r="G26" s="17">
        <v>48</v>
      </c>
      <c r="H26" s="19">
        <f t="shared" si="6"/>
        <v>239.25</v>
      </c>
      <c r="I26" s="39">
        <v>44014</v>
      </c>
      <c r="J26">
        <v>1</v>
      </c>
      <c r="K26">
        <v>6.9</v>
      </c>
      <c r="L26" s="13">
        <f t="shared" si="9"/>
        <v>35.25</v>
      </c>
      <c r="M26" s="10">
        <f t="shared" si="8"/>
        <v>204</v>
      </c>
      <c r="N26" s="9">
        <f t="shared" si="2"/>
        <v>23408</v>
      </c>
      <c r="O26" s="10">
        <f t="shared" ref="O26:O27" si="10">O25+M26</f>
        <v>-6753.6500000000015</v>
      </c>
      <c r="P26" s="21">
        <f t="shared" si="3"/>
        <v>41.1</v>
      </c>
    </row>
    <row r="27" spans="1:16" x14ac:dyDescent="0.2">
      <c r="A27" s="31">
        <v>43998</v>
      </c>
      <c r="B27" s="17">
        <v>12320</v>
      </c>
      <c r="C27" s="17">
        <v>38</v>
      </c>
      <c r="D27" s="17" t="s">
        <v>43</v>
      </c>
      <c r="E27" s="18" t="s">
        <v>84</v>
      </c>
      <c r="F27" s="17">
        <v>1</v>
      </c>
      <c r="G27" s="17">
        <v>670</v>
      </c>
      <c r="H27" s="19">
        <f t="shared" si="6"/>
        <v>3349.25</v>
      </c>
      <c r="I27" s="39">
        <v>44026</v>
      </c>
      <c r="J27">
        <v>1</v>
      </c>
      <c r="K27">
        <v>545</v>
      </c>
      <c r="L27" s="13">
        <f t="shared" si="9"/>
        <v>2725.75</v>
      </c>
      <c r="M27" s="10">
        <f t="shared" si="8"/>
        <v>623.5</v>
      </c>
      <c r="N27" s="9">
        <f t="shared" si="2"/>
        <v>23408</v>
      </c>
      <c r="O27" s="10">
        <f t="shared" si="10"/>
        <v>-6130.1500000000015</v>
      </c>
      <c r="P27" s="21">
        <f t="shared" si="3"/>
        <v>125</v>
      </c>
    </row>
    <row r="28" spans="1:16" x14ac:dyDescent="0.2">
      <c r="A28" s="29">
        <v>44026</v>
      </c>
      <c r="B28" s="5">
        <v>12770</v>
      </c>
      <c r="C28" s="5">
        <v>31</v>
      </c>
      <c r="D28" s="5" t="s">
        <v>44</v>
      </c>
      <c r="E28" s="16" t="s">
        <v>85</v>
      </c>
      <c r="F28" s="5">
        <v>1</v>
      </c>
      <c r="G28" s="5">
        <v>577</v>
      </c>
      <c r="H28" s="6">
        <f t="shared" si="6"/>
        <v>2884.25</v>
      </c>
      <c r="I28" s="38">
        <v>44061</v>
      </c>
      <c r="J28" s="5">
        <v>1</v>
      </c>
      <c r="K28" s="5">
        <v>586</v>
      </c>
      <c r="L28" s="5">
        <f t="shared" si="9"/>
        <v>2930.75</v>
      </c>
      <c r="M28" s="32">
        <f t="shared" si="8"/>
        <v>-46.5</v>
      </c>
      <c r="N28" s="7">
        <f t="shared" si="2"/>
        <v>19793.5</v>
      </c>
      <c r="O28" s="8">
        <f>O27+M28</f>
        <v>-6176.6500000000015</v>
      </c>
      <c r="P28" s="32">
        <f t="shared" si="3"/>
        <v>-9</v>
      </c>
    </row>
    <row r="29" spans="1:16" x14ac:dyDescent="0.2">
      <c r="A29" s="29">
        <v>44026</v>
      </c>
      <c r="B29" s="5">
        <v>12770</v>
      </c>
      <c r="C29" s="5">
        <v>31</v>
      </c>
      <c r="D29" s="5" t="s">
        <v>45</v>
      </c>
      <c r="E29" s="16" t="s">
        <v>85</v>
      </c>
      <c r="F29" s="5">
        <v>1</v>
      </c>
      <c r="G29" s="5">
        <v>64</v>
      </c>
      <c r="H29" s="6">
        <f t="shared" si="6"/>
        <v>319.25</v>
      </c>
      <c r="I29" s="38">
        <v>44033</v>
      </c>
      <c r="J29" s="5">
        <v>1</v>
      </c>
      <c r="K29" s="5">
        <v>10.8</v>
      </c>
      <c r="L29" s="12">
        <f>J29*K29*5+(J29*0.75)</f>
        <v>54.75</v>
      </c>
      <c r="M29" s="8">
        <f>H29-L29</f>
        <v>264.5</v>
      </c>
      <c r="N29" s="7">
        <f t="shared" si="2"/>
        <v>19793.5</v>
      </c>
      <c r="O29" s="8">
        <f>O28+M29</f>
        <v>-5912.1500000000015</v>
      </c>
      <c r="P29" s="20">
        <f t="shared" si="3"/>
        <v>53.2</v>
      </c>
    </row>
    <row r="30" spans="1:16" x14ac:dyDescent="0.2">
      <c r="A30" s="29">
        <v>44036</v>
      </c>
      <c r="B30" s="5">
        <v>12830</v>
      </c>
      <c r="C30" s="5">
        <v>27</v>
      </c>
      <c r="D30" s="5" t="s">
        <v>12</v>
      </c>
      <c r="E30" s="16" t="s">
        <v>85</v>
      </c>
      <c r="F30" s="5">
        <v>1</v>
      </c>
      <c r="G30" s="5">
        <v>27</v>
      </c>
      <c r="H30" s="6">
        <f t="shared" si="6"/>
        <v>134.25</v>
      </c>
      <c r="I30" s="38">
        <v>44048</v>
      </c>
      <c r="J30" s="5">
        <v>1</v>
      </c>
      <c r="K30" s="5">
        <v>7.6</v>
      </c>
      <c r="L30" s="12">
        <f>J30*K30*5+(J30*0.75)</f>
        <v>38.75</v>
      </c>
      <c r="M30" s="8">
        <f>H30-L30</f>
        <v>95.5</v>
      </c>
      <c r="N30" s="7">
        <f t="shared" si="2"/>
        <v>17320.5</v>
      </c>
      <c r="O30" s="8">
        <f>O29+M30</f>
        <v>-5816.6500000000015</v>
      </c>
      <c r="P30" s="20">
        <f t="shared" si="3"/>
        <v>19.399999999999999</v>
      </c>
    </row>
    <row r="31" spans="1:16" x14ac:dyDescent="0.2">
      <c r="A31" s="31">
        <v>44061</v>
      </c>
      <c r="B31" s="17">
        <v>12860</v>
      </c>
      <c r="C31" s="17">
        <v>24</v>
      </c>
      <c r="D31" s="17" t="s">
        <v>46</v>
      </c>
      <c r="E31" s="18" t="s">
        <v>48</v>
      </c>
      <c r="F31" s="17">
        <v>1</v>
      </c>
      <c r="G31" s="17">
        <v>29</v>
      </c>
      <c r="H31" s="19">
        <f t="shared" si="6"/>
        <v>144.25</v>
      </c>
      <c r="I31" s="40">
        <v>44092</v>
      </c>
      <c r="J31" s="17">
        <v>1</v>
      </c>
      <c r="K31" s="17">
        <v>0</v>
      </c>
      <c r="L31" s="13">
        <v>0</v>
      </c>
      <c r="M31" s="10">
        <f t="shared" ref="M31:M32" si="11">H31-L31</f>
        <v>144.25</v>
      </c>
      <c r="N31" s="9">
        <f t="shared" si="2"/>
        <v>15432</v>
      </c>
      <c r="O31" s="10">
        <f t="shared" ref="O31:O32" si="12">O30+M31</f>
        <v>-5672.4000000000015</v>
      </c>
      <c r="P31" s="21">
        <f t="shared" si="3"/>
        <v>29</v>
      </c>
    </row>
    <row r="32" spans="1:16" x14ac:dyDescent="0.2">
      <c r="A32" s="31">
        <v>44061</v>
      </c>
      <c r="B32" s="17">
        <v>12860</v>
      </c>
      <c r="C32" s="17">
        <v>24</v>
      </c>
      <c r="D32" s="17" t="s">
        <v>47</v>
      </c>
      <c r="E32" s="18" t="s">
        <v>48</v>
      </c>
      <c r="F32" s="17">
        <v>1</v>
      </c>
      <c r="G32" s="17">
        <v>610</v>
      </c>
      <c r="H32" s="19">
        <f t="shared" si="6"/>
        <v>3049.25</v>
      </c>
      <c r="I32" s="40">
        <v>44089</v>
      </c>
      <c r="J32" s="17">
        <v>1</v>
      </c>
      <c r="K32" s="17">
        <v>730</v>
      </c>
      <c r="L32" s="13">
        <f t="shared" ref="L32" si="13">J32*K32*5+(J32*0.75)</f>
        <v>3650.75</v>
      </c>
      <c r="M32" s="10">
        <f t="shared" si="11"/>
        <v>-601.5</v>
      </c>
      <c r="N32" s="9">
        <f t="shared" si="2"/>
        <v>15432</v>
      </c>
      <c r="O32" s="10">
        <f t="shared" si="12"/>
        <v>-6273.9000000000015</v>
      </c>
      <c r="P32" s="33">
        <f t="shared" si="3"/>
        <v>-120</v>
      </c>
    </row>
    <row r="33" spans="1:16" x14ac:dyDescent="0.2">
      <c r="A33" s="29">
        <v>44089</v>
      </c>
      <c r="B33" s="5">
        <v>13210</v>
      </c>
      <c r="C33" s="5">
        <v>23</v>
      </c>
      <c r="D33" s="5" t="s">
        <v>49</v>
      </c>
      <c r="E33" s="16" t="s">
        <v>50</v>
      </c>
      <c r="F33" s="5">
        <v>1</v>
      </c>
      <c r="G33" s="5">
        <v>755</v>
      </c>
      <c r="H33" s="6">
        <f t="shared" si="6"/>
        <v>3774.25</v>
      </c>
      <c r="I33" s="38">
        <v>44118</v>
      </c>
      <c r="J33" s="5">
        <v>1</v>
      </c>
      <c r="K33" s="5">
        <v>450</v>
      </c>
      <c r="L33" s="12">
        <f>J33*K33*5+(J33*0.75)</f>
        <v>2250.75</v>
      </c>
      <c r="M33" s="8">
        <f>H33-L33</f>
        <v>1523.5</v>
      </c>
      <c r="N33" s="7">
        <f t="shared" si="2"/>
        <v>15191.5</v>
      </c>
      <c r="O33" s="8">
        <f>O32+M33</f>
        <v>-4750.4000000000015</v>
      </c>
      <c r="P33" s="32">
        <f t="shared" si="3"/>
        <v>305</v>
      </c>
    </row>
    <row r="34" spans="1:16" x14ac:dyDescent="0.2">
      <c r="A34" s="29">
        <v>44095</v>
      </c>
      <c r="B34" s="5">
        <v>12650</v>
      </c>
      <c r="C34" s="5">
        <v>31</v>
      </c>
      <c r="D34" s="5" t="s">
        <v>51</v>
      </c>
      <c r="E34" s="16" t="s">
        <v>50</v>
      </c>
      <c r="F34" s="5">
        <v>1</v>
      </c>
      <c r="G34" s="5">
        <v>46</v>
      </c>
      <c r="H34" s="6">
        <f t="shared" si="6"/>
        <v>229.25</v>
      </c>
      <c r="I34" s="38">
        <v>44120</v>
      </c>
      <c r="J34" s="5">
        <v>1</v>
      </c>
      <c r="K34" s="5">
        <v>0</v>
      </c>
      <c r="L34" s="34">
        <v>0</v>
      </c>
      <c r="M34" s="32">
        <f>H34-L34</f>
        <v>229.25</v>
      </c>
      <c r="N34" s="7">
        <f t="shared" si="2"/>
        <v>19607.5</v>
      </c>
      <c r="O34" s="8">
        <f>O33+M34</f>
        <v>-4521.1500000000015</v>
      </c>
      <c r="P34" s="32">
        <f t="shared" si="3"/>
        <v>46</v>
      </c>
    </row>
    <row r="35" spans="1:16" x14ac:dyDescent="0.2">
      <c r="A35" s="31">
        <v>44118</v>
      </c>
      <c r="B35" s="17">
        <v>12960</v>
      </c>
      <c r="C35" s="17">
        <v>25</v>
      </c>
      <c r="D35" s="17" t="s">
        <v>52</v>
      </c>
      <c r="E35" s="18" t="s">
        <v>53</v>
      </c>
      <c r="F35" s="17">
        <v>1</v>
      </c>
      <c r="G35" s="17">
        <v>42.5</v>
      </c>
      <c r="H35" s="19">
        <f t="shared" si="6"/>
        <v>211.75</v>
      </c>
      <c r="I35" s="40">
        <v>44144</v>
      </c>
      <c r="J35" s="17">
        <v>1</v>
      </c>
      <c r="K35" s="17">
        <v>6</v>
      </c>
      <c r="L35" s="13">
        <f t="shared" ref="L35" si="14">J35*K35*5+(J35*0.75)</f>
        <v>30.75</v>
      </c>
      <c r="M35" s="10">
        <f t="shared" ref="M35" si="15">H35-L35</f>
        <v>181</v>
      </c>
      <c r="N35" s="9">
        <f t="shared" si="2"/>
        <v>16200</v>
      </c>
      <c r="O35" s="10">
        <f t="shared" ref="O35" si="16">O34+M35</f>
        <v>-4340.1500000000015</v>
      </c>
      <c r="P35" s="33">
        <f t="shared" si="3"/>
        <v>36.5</v>
      </c>
    </row>
    <row r="36" spans="1:16" x14ac:dyDescent="0.2">
      <c r="A36" s="31">
        <v>44118</v>
      </c>
      <c r="B36" s="17">
        <v>12960</v>
      </c>
      <c r="C36" s="17">
        <v>25</v>
      </c>
      <c r="D36" s="17" t="s">
        <v>25</v>
      </c>
      <c r="E36" s="18" t="s">
        <v>53</v>
      </c>
      <c r="F36" s="17">
        <v>1</v>
      </c>
      <c r="G36" s="17">
        <v>499</v>
      </c>
      <c r="H36" s="19">
        <f t="shared" ref="H36:H50" si="17">F36*G36*5-(F36*0.75)</f>
        <v>2494.25</v>
      </c>
      <c r="I36" s="40">
        <v>44119</v>
      </c>
      <c r="J36" s="17">
        <v>1</v>
      </c>
      <c r="K36" s="17">
        <v>333</v>
      </c>
      <c r="L36" s="13">
        <f t="shared" ref="L36:L37" si="18">J36*K36*5+(J36*0.75)</f>
        <v>1665.75</v>
      </c>
      <c r="M36" s="10">
        <f t="shared" ref="M36:M37" si="19">H36-L36</f>
        <v>828.5</v>
      </c>
      <c r="N36" s="9">
        <f t="shared" si="2"/>
        <v>16200</v>
      </c>
      <c r="O36" s="10">
        <f t="shared" ref="O36:O37" si="20">O35+M36</f>
        <v>-3511.6500000000015</v>
      </c>
      <c r="P36" s="21">
        <f t="shared" si="3"/>
        <v>166</v>
      </c>
    </row>
    <row r="37" spans="1:16" x14ac:dyDescent="0.2">
      <c r="A37" s="31">
        <v>44120</v>
      </c>
      <c r="B37" s="17">
        <v>12900</v>
      </c>
      <c r="C37" s="17">
        <v>27</v>
      </c>
      <c r="D37" s="17" t="s">
        <v>54</v>
      </c>
      <c r="E37" s="18" t="s">
        <v>53</v>
      </c>
      <c r="F37" s="17">
        <v>1</v>
      </c>
      <c r="G37" s="17">
        <v>328</v>
      </c>
      <c r="H37" s="19">
        <f t="shared" si="17"/>
        <v>1639.25</v>
      </c>
      <c r="I37" s="40">
        <v>44124</v>
      </c>
      <c r="J37" s="17">
        <v>1</v>
      </c>
      <c r="K37" s="17">
        <v>216</v>
      </c>
      <c r="L37" s="13">
        <f t="shared" si="18"/>
        <v>1080.75</v>
      </c>
      <c r="M37" s="10">
        <f t="shared" si="19"/>
        <v>558.5</v>
      </c>
      <c r="N37" s="9">
        <f t="shared" si="2"/>
        <v>17415</v>
      </c>
      <c r="O37" s="10">
        <f t="shared" si="20"/>
        <v>-2953.1500000000015</v>
      </c>
      <c r="P37" s="21">
        <f t="shared" si="3"/>
        <v>112</v>
      </c>
    </row>
    <row r="38" spans="1:16" x14ac:dyDescent="0.2">
      <c r="A38" s="31">
        <v>44127</v>
      </c>
      <c r="B38" s="17">
        <v>12660</v>
      </c>
      <c r="C38" s="17">
        <v>30</v>
      </c>
      <c r="D38" s="17" t="s">
        <v>55</v>
      </c>
      <c r="E38" s="18" t="s">
        <v>53</v>
      </c>
      <c r="F38" s="17">
        <v>1</v>
      </c>
      <c r="G38" s="17">
        <v>212</v>
      </c>
      <c r="H38" s="19">
        <f t="shared" si="17"/>
        <v>1059.25</v>
      </c>
      <c r="I38" s="40">
        <v>44130</v>
      </c>
      <c r="J38" s="17">
        <v>1</v>
      </c>
      <c r="K38" s="17">
        <v>110</v>
      </c>
      <c r="L38" s="35">
        <f>J38*K38*5+(J38*0.75)</f>
        <v>550.75</v>
      </c>
      <c r="M38" s="36">
        <f t="shared" ref="M38:M89" si="21">H38-L38</f>
        <v>508.5</v>
      </c>
      <c r="N38" s="9">
        <f t="shared" si="2"/>
        <v>18990</v>
      </c>
      <c r="O38" s="36">
        <f t="shared" ref="O38:O94" si="22">O37+M38</f>
        <v>-2444.6500000000015</v>
      </c>
      <c r="P38" s="33">
        <f t="shared" ref="P38:P94" si="23">G38-K38</f>
        <v>102</v>
      </c>
    </row>
    <row r="39" spans="1:16" x14ac:dyDescent="0.2">
      <c r="A39" s="31">
        <v>44144</v>
      </c>
      <c r="B39" s="17"/>
      <c r="C39" s="17"/>
      <c r="D39" s="17" t="s">
        <v>56</v>
      </c>
      <c r="E39" s="18" t="s">
        <v>53</v>
      </c>
      <c r="F39" s="17">
        <v>1</v>
      </c>
      <c r="G39" s="17">
        <v>36</v>
      </c>
      <c r="H39" s="19">
        <f t="shared" si="17"/>
        <v>179.25</v>
      </c>
      <c r="I39" s="40">
        <v>44155</v>
      </c>
      <c r="J39" s="17">
        <v>1</v>
      </c>
      <c r="K39" s="17">
        <v>0</v>
      </c>
      <c r="L39" s="13">
        <v>0</v>
      </c>
      <c r="M39" s="36">
        <f t="shared" si="21"/>
        <v>179.25</v>
      </c>
      <c r="N39" s="9">
        <f t="shared" si="2"/>
        <v>0</v>
      </c>
      <c r="O39" s="36">
        <f t="shared" si="22"/>
        <v>-2265.4000000000015</v>
      </c>
      <c r="P39" s="33">
        <f t="shared" si="23"/>
        <v>36</v>
      </c>
    </row>
    <row r="40" spans="1:16" x14ac:dyDescent="0.2">
      <c r="A40" s="29">
        <v>44155</v>
      </c>
      <c r="B40" s="5"/>
      <c r="C40" s="5"/>
      <c r="D40" s="5" t="s">
        <v>35</v>
      </c>
      <c r="E40" s="16" t="s">
        <v>57</v>
      </c>
      <c r="F40" s="5">
        <v>1</v>
      </c>
      <c r="G40" s="5">
        <v>39</v>
      </c>
      <c r="H40" s="6">
        <f t="shared" si="17"/>
        <v>194.25</v>
      </c>
      <c r="I40" s="38">
        <v>44183</v>
      </c>
      <c r="J40" s="5">
        <v>1</v>
      </c>
      <c r="K40" s="5">
        <v>0</v>
      </c>
      <c r="L40" s="12">
        <v>0</v>
      </c>
      <c r="M40" s="32">
        <f t="shared" si="21"/>
        <v>194.25</v>
      </c>
      <c r="N40" s="7">
        <f t="shared" si="2"/>
        <v>0</v>
      </c>
      <c r="O40" s="8">
        <f t="shared" si="22"/>
        <v>-2071.1500000000015</v>
      </c>
      <c r="P40" s="32">
        <f t="shared" si="23"/>
        <v>39</v>
      </c>
    </row>
    <row r="41" spans="1:16" x14ac:dyDescent="0.2">
      <c r="A41" s="29">
        <v>44155</v>
      </c>
      <c r="B41" s="5"/>
      <c r="C41" s="5"/>
      <c r="D41" s="5" t="s">
        <v>16</v>
      </c>
      <c r="E41" s="16" t="s">
        <v>57</v>
      </c>
      <c r="F41" s="5">
        <v>1</v>
      </c>
      <c r="G41" s="5">
        <v>29</v>
      </c>
      <c r="H41" s="6">
        <f t="shared" si="17"/>
        <v>144.25</v>
      </c>
      <c r="I41" s="38">
        <v>44183</v>
      </c>
      <c r="J41" s="5">
        <v>1</v>
      </c>
      <c r="K41" s="5">
        <v>0</v>
      </c>
      <c r="L41" s="12">
        <v>0</v>
      </c>
      <c r="M41" s="32">
        <f t="shared" si="21"/>
        <v>144.25</v>
      </c>
      <c r="N41" s="7">
        <f t="shared" si="2"/>
        <v>0</v>
      </c>
      <c r="O41" s="8">
        <f t="shared" si="22"/>
        <v>-1926.9000000000015</v>
      </c>
      <c r="P41" s="32">
        <f t="shared" si="23"/>
        <v>29</v>
      </c>
    </row>
    <row r="42" spans="1:16" x14ac:dyDescent="0.2">
      <c r="A42" s="31">
        <v>44186</v>
      </c>
      <c r="B42" s="17"/>
      <c r="C42" s="17"/>
      <c r="D42" s="17" t="s">
        <v>58</v>
      </c>
      <c r="E42" s="18" t="s">
        <v>60</v>
      </c>
      <c r="F42" s="17">
        <v>1</v>
      </c>
      <c r="G42" s="17">
        <v>64.5</v>
      </c>
      <c r="H42" s="2">
        <f t="shared" si="17"/>
        <v>321.75</v>
      </c>
      <c r="I42" s="39">
        <v>44204</v>
      </c>
      <c r="J42" s="17">
        <v>1</v>
      </c>
      <c r="K42" s="17">
        <v>175</v>
      </c>
      <c r="L42" s="35">
        <f>J42*K42*5+(J42*0.75)</f>
        <v>875.75</v>
      </c>
      <c r="M42" s="36">
        <f t="shared" si="21"/>
        <v>-554</v>
      </c>
      <c r="N42" s="9">
        <f t="shared" si="2"/>
        <v>0</v>
      </c>
      <c r="O42" s="36">
        <f t="shared" si="22"/>
        <v>-2480.9000000000015</v>
      </c>
      <c r="P42" s="4">
        <f t="shared" si="23"/>
        <v>-110.5</v>
      </c>
    </row>
    <row r="43" spans="1:16" x14ac:dyDescent="0.2">
      <c r="A43" s="31">
        <v>44186</v>
      </c>
      <c r="B43" s="17"/>
      <c r="C43" s="17"/>
      <c r="D43" s="17" t="s">
        <v>59</v>
      </c>
      <c r="E43" s="18" t="s">
        <v>60</v>
      </c>
      <c r="F43" s="17">
        <v>1</v>
      </c>
      <c r="G43" s="17">
        <v>46</v>
      </c>
      <c r="H43" s="2">
        <f t="shared" si="17"/>
        <v>229.25</v>
      </c>
      <c r="I43" s="39">
        <v>44200</v>
      </c>
      <c r="J43">
        <v>1</v>
      </c>
      <c r="K43">
        <v>6.9</v>
      </c>
      <c r="L43" s="35">
        <f>J43*K43*5+(J43*0.75)</f>
        <v>35.25</v>
      </c>
      <c r="M43" s="36">
        <f t="shared" si="21"/>
        <v>194</v>
      </c>
      <c r="N43" s="9">
        <f t="shared" si="2"/>
        <v>0</v>
      </c>
      <c r="O43" s="36">
        <f t="shared" si="22"/>
        <v>-2286.9000000000015</v>
      </c>
      <c r="P43" s="33">
        <f t="shared" si="23"/>
        <v>39.1</v>
      </c>
    </row>
    <row r="44" spans="1:16" x14ac:dyDescent="0.2">
      <c r="A44" s="29">
        <v>44204</v>
      </c>
      <c r="B44" s="5"/>
      <c r="C44" s="5"/>
      <c r="D44" s="5" t="s">
        <v>61</v>
      </c>
      <c r="E44" s="16" t="s">
        <v>63</v>
      </c>
      <c r="F44" s="5">
        <v>1</v>
      </c>
      <c r="G44" s="5">
        <v>186</v>
      </c>
      <c r="H44" s="6">
        <f t="shared" si="17"/>
        <v>929.25</v>
      </c>
      <c r="I44" s="38">
        <v>44211</v>
      </c>
      <c r="J44" s="5">
        <v>1</v>
      </c>
      <c r="K44" s="5">
        <v>76</v>
      </c>
      <c r="L44" s="12">
        <f>J44*K44*5+(J44*0.75)</f>
        <v>380.75</v>
      </c>
      <c r="M44" s="32">
        <f t="shared" si="21"/>
        <v>548.5</v>
      </c>
      <c r="N44" s="7">
        <f t="shared" si="2"/>
        <v>0</v>
      </c>
      <c r="O44" s="8">
        <f t="shared" si="22"/>
        <v>-1738.4000000000015</v>
      </c>
      <c r="P44" s="32">
        <f t="shared" si="23"/>
        <v>110</v>
      </c>
    </row>
    <row r="45" spans="1:16" x14ac:dyDescent="0.2">
      <c r="A45" s="29">
        <v>44204</v>
      </c>
      <c r="B45" s="5"/>
      <c r="C45" s="5"/>
      <c r="D45" s="5" t="s">
        <v>62</v>
      </c>
      <c r="E45" s="16" t="s">
        <v>63</v>
      </c>
      <c r="F45" s="5">
        <v>1</v>
      </c>
      <c r="G45" s="5">
        <v>29</v>
      </c>
      <c r="H45" s="6">
        <f t="shared" si="17"/>
        <v>144.25</v>
      </c>
      <c r="I45" s="38"/>
      <c r="J45" s="5">
        <v>1</v>
      </c>
      <c r="K45" s="5">
        <v>3.5</v>
      </c>
      <c r="L45" s="12">
        <f>J45*K45*5+(J45*0.75)</f>
        <v>18.25</v>
      </c>
      <c r="M45" s="32">
        <f t="shared" si="21"/>
        <v>126</v>
      </c>
      <c r="N45" s="7">
        <f t="shared" si="2"/>
        <v>0</v>
      </c>
      <c r="O45" s="8">
        <f t="shared" si="22"/>
        <v>-1612.4000000000015</v>
      </c>
      <c r="P45" s="32">
        <f t="shared" si="23"/>
        <v>25.5</v>
      </c>
    </row>
    <row r="46" spans="1:16" x14ac:dyDescent="0.2">
      <c r="A46" s="29">
        <v>44216</v>
      </c>
      <c r="B46" s="5"/>
      <c r="C46" s="5"/>
      <c r="D46" s="5" t="s">
        <v>64</v>
      </c>
      <c r="E46" s="16" t="s">
        <v>63</v>
      </c>
      <c r="F46" s="5">
        <v>1</v>
      </c>
      <c r="G46" s="5">
        <v>37</v>
      </c>
      <c r="H46" s="6">
        <f t="shared" si="17"/>
        <v>184.25</v>
      </c>
      <c r="I46" s="38"/>
      <c r="J46" s="5">
        <v>1</v>
      </c>
      <c r="K46" s="5">
        <v>7.5</v>
      </c>
      <c r="L46" s="12">
        <f>J46*K46*5+(J46*0.75)</f>
        <v>38.25</v>
      </c>
      <c r="M46" s="32">
        <f t="shared" si="21"/>
        <v>146</v>
      </c>
      <c r="N46" s="7">
        <f t="shared" si="2"/>
        <v>0</v>
      </c>
      <c r="O46" s="8">
        <f t="shared" si="22"/>
        <v>-1466.4000000000015</v>
      </c>
      <c r="P46" s="32">
        <f t="shared" si="23"/>
        <v>29.5</v>
      </c>
    </row>
    <row r="47" spans="1:16" x14ac:dyDescent="0.2">
      <c r="A47" s="31">
        <v>44236</v>
      </c>
      <c r="B47" s="17"/>
      <c r="C47" s="17"/>
      <c r="D47" s="17" t="s">
        <v>21</v>
      </c>
      <c r="E47" s="18" t="s">
        <v>66</v>
      </c>
      <c r="F47" s="17">
        <v>1</v>
      </c>
      <c r="G47" s="17">
        <v>29</v>
      </c>
      <c r="H47" s="19">
        <f t="shared" si="17"/>
        <v>144.25</v>
      </c>
      <c r="I47" s="40">
        <v>44274</v>
      </c>
      <c r="J47" s="17">
        <v>1</v>
      </c>
      <c r="K47" s="17">
        <v>0</v>
      </c>
      <c r="L47" s="13">
        <v>0</v>
      </c>
      <c r="M47" s="33">
        <f t="shared" si="21"/>
        <v>144.25</v>
      </c>
      <c r="N47" s="9">
        <f t="shared" si="2"/>
        <v>0</v>
      </c>
      <c r="O47" s="10">
        <f t="shared" si="22"/>
        <v>-1322.1500000000015</v>
      </c>
      <c r="P47" s="33">
        <f t="shared" si="23"/>
        <v>29</v>
      </c>
    </row>
    <row r="48" spans="1:16" x14ac:dyDescent="0.2">
      <c r="A48" s="31">
        <v>44236</v>
      </c>
      <c r="B48" s="17"/>
      <c r="C48" s="17"/>
      <c r="D48" s="17" t="s">
        <v>65</v>
      </c>
      <c r="E48" s="18" t="s">
        <v>66</v>
      </c>
      <c r="F48" s="17">
        <v>1</v>
      </c>
      <c r="G48" s="17">
        <v>29</v>
      </c>
      <c r="H48" s="19">
        <f t="shared" si="17"/>
        <v>144.25</v>
      </c>
      <c r="I48" s="40">
        <v>44274</v>
      </c>
      <c r="J48" s="17">
        <v>1</v>
      </c>
      <c r="K48" s="17">
        <v>0</v>
      </c>
      <c r="L48" s="13">
        <v>0</v>
      </c>
      <c r="M48" s="33">
        <f t="shared" si="21"/>
        <v>144.25</v>
      </c>
      <c r="N48" s="9">
        <f t="shared" si="2"/>
        <v>0</v>
      </c>
      <c r="O48" s="10">
        <f t="shared" si="22"/>
        <v>-1177.9000000000015</v>
      </c>
      <c r="P48" s="33">
        <f t="shared" si="23"/>
        <v>29</v>
      </c>
    </row>
    <row r="49" spans="1:16" x14ac:dyDescent="0.2">
      <c r="A49" s="29">
        <v>44274</v>
      </c>
      <c r="B49" s="5"/>
      <c r="C49" s="5"/>
      <c r="D49" s="5" t="s">
        <v>67</v>
      </c>
      <c r="E49" s="16" t="s">
        <v>69</v>
      </c>
      <c r="F49" s="5">
        <v>1</v>
      </c>
      <c r="G49" s="5">
        <v>32</v>
      </c>
      <c r="H49" s="6">
        <f t="shared" si="17"/>
        <v>159.25</v>
      </c>
      <c r="I49" s="38">
        <v>44278</v>
      </c>
      <c r="J49" s="5">
        <v>1</v>
      </c>
      <c r="K49" s="5">
        <v>12</v>
      </c>
      <c r="L49" s="12">
        <f>J49*K49*5+(J49*0.75)</f>
        <v>60.75</v>
      </c>
      <c r="M49" s="32">
        <f t="shared" si="21"/>
        <v>98.5</v>
      </c>
      <c r="N49" s="7">
        <f t="shared" ref="N49:N53" si="24">B49*C49*5*F49/100</f>
        <v>0</v>
      </c>
      <c r="O49" s="8">
        <f t="shared" si="22"/>
        <v>-1079.4000000000015</v>
      </c>
      <c r="P49" s="32">
        <f t="shared" si="23"/>
        <v>20</v>
      </c>
    </row>
    <row r="50" spans="1:16" x14ac:dyDescent="0.2">
      <c r="A50" s="29">
        <v>44274</v>
      </c>
      <c r="B50" s="5"/>
      <c r="C50" s="5"/>
      <c r="D50" s="5" t="s">
        <v>68</v>
      </c>
      <c r="E50" s="16" t="s">
        <v>69</v>
      </c>
      <c r="F50" s="5">
        <v>1</v>
      </c>
      <c r="G50" s="5">
        <v>22</v>
      </c>
      <c r="H50" s="6">
        <f t="shared" si="17"/>
        <v>109.25</v>
      </c>
      <c r="I50" s="38">
        <v>44292</v>
      </c>
      <c r="J50" s="5">
        <v>1</v>
      </c>
      <c r="K50" s="5">
        <v>82</v>
      </c>
      <c r="L50" s="12">
        <f>J50*K50*5+(J50*0.75)</f>
        <v>410.75</v>
      </c>
      <c r="M50" s="32">
        <f t="shared" si="21"/>
        <v>-301.5</v>
      </c>
      <c r="N50" s="7">
        <f t="shared" si="24"/>
        <v>0</v>
      </c>
      <c r="O50" s="8">
        <f t="shared" si="22"/>
        <v>-1380.9000000000015</v>
      </c>
      <c r="P50" s="32">
        <f t="shared" si="23"/>
        <v>-60</v>
      </c>
    </row>
    <row r="51" spans="1:16" x14ac:dyDescent="0.2">
      <c r="A51" s="29">
        <v>44274</v>
      </c>
      <c r="B51" s="5"/>
      <c r="C51" s="5"/>
      <c r="D51" s="5" t="s">
        <v>67</v>
      </c>
      <c r="E51" s="16" t="s">
        <v>69</v>
      </c>
      <c r="F51" s="5">
        <v>1</v>
      </c>
      <c r="G51" s="5">
        <v>23</v>
      </c>
      <c r="H51" s="6">
        <f t="shared" ref="H51:H66" si="25">F51*G51*5-(F51*0.75)</f>
        <v>114.25</v>
      </c>
      <c r="I51" s="38">
        <v>44292</v>
      </c>
      <c r="J51" s="5">
        <v>1</v>
      </c>
      <c r="K51" s="5">
        <v>4.3</v>
      </c>
      <c r="L51" s="12">
        <f>J51*K51*5+(J51*0.75)</f>
        <v>22.25</v>
      </c>
      <c r="M51" s="32">
        <f t="shared" si="21"/>
        <v>92</v>
      </c>
      <c r="N51" s="7">
        <f t="shared" si="24"/>
        <v>0</v>
      </c>
      <c r="O51" s="8">
        <f t="shared" si="22"/>
        <v>-1288.9000000000015</v>
      </c>
      <c r="P51" s="32">
        <f t="shared" si="23"/>
        <v>18.7</v>
      </c>
    </row>
    <row r="52" spans="1:16" x14ac:dyDescent="0.2">
      <c r="A52" s="31">
        <v>44292</v>
      </c>
      <c r="B52" s="17"/>
      <c r="C52" s="17"/>
      <c r="D52" s="17" t="s">
        <v>70</v>
      </c>
      <c r="E52" s="18" t="s">
        <v>71</v>
      </c>
      <c r="F52" s="17">
        <v>1</v>
      </c>
      <c r="G52" s="17">
        <v>85</v>
      </c>
      <c r="H52" s="19">
        <f t="shared" si="25"/>
        <v>424.25</v>
      </c>
      <c r="I52" s="40">
        <v>44335</v>
      </c>
      <c r="J52" s="17">
        <v>1</v>
      </c>
      <c r="K52" s="17">
        <v>1.5</v>
      </c>
      <c r="L52" s="13">
        <f>J52*K52*5+(J52*0.75)</f>
        <v>8.25</v>
      </c>
      <c r="M52" s="33">
        <f t="shared" si="21"/>
        <v>416</v>
      </c>
      <c r="N52" s="9">
        <f t="shared" si="24"/>
        <v>0</v>
      </c>
      <c r="O52" s="10">
        <f t="shared" si="22"/>
        <v>-872.90000000000146</v>
      </c>
      <c r="P52" s="33">
        <f t="shared" si="23"/>
        <v>83.5</v>
      </c>
    </row>
    <row r="53" spans="1:16" x14ac:dyDescent="0.2">
      <c r="A53" s="31">
        <v>44292</v>
      </c>
      <c r="B53" s="17"/>
      <c r="C53" s="17"/>
      <c r="D53" s="17" t="s">
        <v>68</v>
      </c>
      <c r="E53" s="18" t="s">
        <v>71</v>
      </c>
      <c r="F53" s="17">
        <v>1</v>
      </c>
      <c r="G53" s="17">
        <v>22</v>
      </c>
      <c r="H53" s="19">
        <f t="shared" si="25"/>
        <v>109.25</v>
      </c>
      <c r="I53" s="40">
        <v>44335</v>
      </c>
      <c r="J53" s="17">
        <v>1</v>
      </c>
      <c r="K53" s="17">
        <v>0.8</v>
      </c>
      <c r="L53" s="13">
        <f>J53*K53*5+(J53*0.75)</f>
        <v>4.75</v>
      </c>
      <c r="M53" s="33">
        <f t="shared" si="21"/>
        <v>104.5</v>
      </c>
      <c r="N53" s="9">
        <f t="shared" si="24"/>
        <v>0</v>
      </c>
      <c r="O53" s="10">
        <f t="shared" si="22"/>
        <v>-768.40000000000146</v>
      </c>
      <c r="P53" s="33">
        <f t="shared" si="23"/>
        <v>21.2</v>
      </c>
    </row>
    <row r="54" spans="1:16" x14ac:dyDescent="0.2">
      <c r="A54" s="29">
        <v>44335</v>
      </c>
      <c r="B54" s="5"/>
      <c r="C54" s="5"/>
      <c r="D54" s="5" t="s">
        <v>68</v>
      </c>
      <c r="E54" s="16" t="s">
        <v>72</v>
      </c>
      <c r="F54" s="5">
        <v>1</v>
      </c>
      <c r="G54" s="5">
        <v>29</v>
      </c>
      <c r="H54" s="6">
        <f t="shared" si="25"/>
        <v>144.25</v>
      </c>
      <c r="I54" s="38">
        <v>44365</v>
      </c>
      <c r="J54" s="5">
        <v>1</v>
      </c>
      <c r="K54" s="5">
        <v>0</v>
      </c>
      <c r="L54" s="12">
        <v>0</v>
      </c>
      <c r="M54" s="32">
        <f t="shared" si="21"/>
        <v>144.25</v>
      </c>
      <c r="N54" s="7">
        <f t="shared" ref="N54:N57" si="26">B54*C54*5*F54/100</f>
        <v>0</v>
      </c>
      <c r="O54" s="8">
        <f t="shared" si="22"/>
        <v>-624.15000000000146</v>
      </c>
      <c r="P54" s="32">
        <f t="shared" si="23"/>
        <v>29</v>
      </c>
    </row>
    <row r="55" spans="1:16" x14ac:dyDescent="0.2">
      <c r="A55" s="29">
        <v>44337</v>
      </c>
      <c r="B55" s="5"/>
      <c r="C55" s="5"/>
      <c r="D55" s="5" t="s">
        <v>73</v>
      </c>
      <c r="E55" s="16" t="s">
        <v>72</v>
      </c>
      <c r="F55" s="5">
        <v>1</v>
      </c>
      <c r="G55" s="5">
        <v>20</v>
      </c>
      <c r="H55" s="6">
        <f t="shared" si="25"/>
        <v>99.25</v>
      </c>
      <c r="I55" s="38">
        <v>44365</v>
      </c>
      <c r="J55" s="5">
        <v>1</v>
      </c>
      <c r="K55" s="5">
        <v>0</v>
      </c>
      <c r="L55" s="12">
        <v>0</v>
      </c>
      <c r="M55" s="32">
        <f t="shared" si="21"/>
        <v>99.25</v>
      </c>
      <c r="N55" s="7">
        <f t="shared" si="26"/>
        <v>0</v>
      </c>
      <c r="O55" s="8">
        <f t="shared" si="22"/>
        <v>-524.90000000000146</v>
      </c>
      <c r="P55" s="32">
        <f t="shared" si="23"/>
        <v>20</v>
      </c>
    </row>
    <row r="56" spans="1:16" x14ac:dyDescent="0.2">
      <c r="A56" s="31">
        <v>44365</v>
      </c>
      <c r="B56" s="17"/>
      <c r="C56" s="17"/>
      <c r="D56" s="17" t="s">
        <v>74</v>
      </c>
      <c r="E56" s="18" t="s">
        <v>75</v>
      </c>
      <c r="F56" s="17">
        <v>1</v>
      </c>
      <c r="G56" s="17">
        <v>22</v>
      </c>
      <c r="H56" s="19">
        <f t="shared" si="25"/>
        <v>109.25</v>
      </c>
      <c r="I56" s="40">
        <v>44392</v>
      </c>
      <c r="J56" s="17">
        <v>1</v>
      </c>
      <c r="K56" s="17">
        <v>0.5</v>
      </c>
      <c r="L56" s="13">
        <f>J56*K56*5+(J56*0.75)</f>
        <v>3.25</v>
      </c>
      <c r="M56" s="33">
        <f t="shared" si="21"/>
        <v>106</v>
      </c>
      <c r="N56" s="9">
        <f t="shared" si="26"/>
        <v>0</v>
      </c>
      <c r="O56" s="10">
        <f t="shared" si="22"/>
        <v>-418.90000000000146</v>
      </c>
      <c r="P56" s="33">
        <f t="shared" si="23"/>
        <v>21.5</v>
      </c>
    </row>
    <row r="57" spans="1:16" x14ac:dyDescent="0.2">
      <c r="A57" s="31">
        <v>44369</v>
      </c>
      <c r="B57" s="17"/>
      <c r="C57" s="17"/>
      <c r="D57" s="17" t="s">
        <v>76</v>
      </c>
      <c r="E57" s="18" t="s">
        <v>75</v>
      </c>
      <c r="F57" s="17">
        <v>1</v>
      </c>
      <c r="G57" s="17">
        <v>23.6</v>
      </c>
      <c r="H57" s="19">
        <f t="shared" si="25"/>
        <v>117.25</v>
      </c>
      <c r="I57" s="40">
        <v>44393</v>
      </c>
      <c r="J57" s="17">
        <v>1</v>
      </c>
      <c r="K57" s="17">
        <v>0</v>
      </c>
      <c r="L57" s="13">
        <v>0</v>
      </c>
      <c r="M57" s="33">
        <f t="shared" si="21"/>
        <v>117.25</v>
      </c>
      <c r="N57" s="9">
        <f t="shared" si="26"/>
        <v>0</v>
      </c>
      <c r="O57" s="10">
        <f t="shared" si="22"/>
        <v>-301.65000000000146</v>
      </c>
      <c r="P57" s="33">
        <f t="shared" si="23"/>
        <v>23.6</v>
      </c>
    </row>
    <row r="58" spans="1:16" x14ac:dyDescent="0.2">
      <c r="A58" s="29">
        <v>44392</v>
      </c>
      <c r="B58" s="5"/>
      <c r="C58" s="5"/>
      <c r="D58" s="5" t="s">
        <v>77</v>
      </c>
      <c r="E58" s="16" t="s">
        <v>78</v>
      </c>
      <c r="F58" s="5">
        <v>1</v>
      </c>
      <c r="G58" s="5">
        <v>28</v>
      </c>
      <c r="H58" s="6">
        <f t="shared" si="25"/>
        <v>139.25</v>
      </c>
      <c r="I58" s="38">
        <v>44428</v>
      </c>
      <c r="J58" s="5">
        <v>1</v>
      </c>
      <c r="K58" s="5">
        <v>0</v>
      </c>
      <c r="L58" s="12">
        <v>0</v>
      </c>
      <c r="M58" s="32">
        <f t="shared" si="21"/>
        <v>139.25</v>
      </c>
      <c r="N58" s="7">
        <f t="shared" ref="N58:N61" si="27">B58*C58*5*F58/100</f>
        <v>0</v>
      </c>
      <c r="O58" s="8">
        <f t="shared" si="22"/>
        <v>-162.40000000000146</v>
      </c>
      <c r="P58" s="32">
        <f t="shared" si="23"/>
        <v>28</v>
      </c>
    </row>
    <row r="59" spans="1:16" x14ac:dyDescent="0.2">
      <c r="A59" s="29">
        <v>44398</v>
      </c>
      <c r="B59" s="5"/>
      <c r="C59" s="5"/>
      <c r="D59" s="5" t="s">
        <v>76</v>
      </c>
      <c r="E59" s="16" t="s">
        <v>78</v>
      </c>
      <c r="F59" s="5">
        <v>1</v>
      </c>
      <c r="G59" s="5">
        <v>14</v>
      </c>
      <c r="H59" s="6">
        <f t="shared" si="25"/>
        <v>69.25</v>
      </c>
      <c r="I59" s="38">
        <v>44428</v>
      </c>
      <c r="J59" s="5">
        <v>1</v>
      </c>
      <c r="K59" s="5">
        <v>0</v>
      </c>
      <c r="L59" s="12">
        <v>0</v>
      </c>
      <c r="M59" s="32">
        <f t="shared" si="21"/>
        <v>69.25</v>
      </c>
      <c r="N59" s="7">
        <f t="shared" si="27"/>
        <v>0</v>
      </c>
      <c r="O59" s="8">
        <f t="shared" si="22"/>
        <v>-93.150000000001455</v>
      </c>
      <c r="P59" s="32">
        <f t="shared" si="23"/>
        <v>14</v>
      </c>
    </row>
    <row r="60" spans="1:16" x14ac:dyDescent="0.2">
      <c r="A60" s="31">
        <v>44400</v>
      </c>
      <c r="B60" s="17"/>
      <c r="C60" s="17"/>
      <c r="D60" s="17" t="s">
        <v>79</v>
      </c>
      <c r="E60" s="18" t="s">
        <v>80</v>
      </c>
      <c r="F60" s="17">
        <v>1</v>
      </c>
      <c r="G60" s="17">
        <v>30</v>
      </c>
      <c r="H60" s="19">
        <f t="shared" si="25"/>
        <v>149.25</v>
      </c>
      <c r="I60" s="40">
        <v>44456</v>
      </c>
      <c r="J60" s="17">
        <v>1</v>
      </c>
      <c r="K60" s="17">
        <v>0</v>
      </c>
      <c r="L60" s="13">
        <v>0</v>
      </c>
      <c r="M60" s="33">
        <f t="shared" si="21"/>
        <v>149.25</v>
      </c>
      <c r="N60" s="9">
        <f t="shared" si="27"/>
        <v>0</v>
      </c>
      <c r="O60" s="10">
        <f t="shared" si="22"/>
        <v>56.099999999998545</v>
      </c>
      <c r="P60" s="33">
        <f t="shared" si="23"/>
        <v>30</v>
      </c>
    </row>
    <row r="61" spans="1:16" x14ac:dyDescent="0.2">
      <c r="A61" s="31">
        <v>44400</v>
      </c>
      <c r="B61" s="17"/>
      <c r="C61" s="17"/>
      <c r="D61" s="17" t="s">
        <v>81</v>
      </c>
      <c r="E61" s="18" t="s">
        <v>80</v>
      </c>
      <c r="F61" s="17">
        <v>1</v>
      </c>
      <c r="G61" s="17">
        <v>20.5</v>
      </c>
      <c r="H61" s="19">
        <f t="shared" si="25"/>
        <v>101.75</v>
      </c>
      <c r="I61" s="40">
        <v>44456</v>
      </c>
      <c r="J61" s="17">
        <v>1</v>
      </c>
      <c r="K61" s="17">
        <v>0</v>
      </c>
      <c r="L61" s="13">
        <v>0</v>
      </c>
      <c r="M61" s="33">
        <f t="shared" si="21"/>
        <v>101.75</v>
      </c>
      <c r="N61" s="9">
        <f t="shared" si="27"/>
        <v>0</v>
      </c>
      <c r="O61" s="10">
        <f t="shared" si="22"/>
        <v>157.84999999999854</v>
      </c>
      <c r="P61" s="33">
        <f t="shared" si="23"/>
        <v>20.5</v>
      </c>
    </row>
    <row r="62" spans="1:16" x14ac:dyDescent="0.2">
      <c r="A62" s="29">
        <v>44459</v>
      </c>
      <c r="B62" s="5"/>
      <c r="C62" s="5"/>
      <c r="D62" s="5" t="s">
        <v>86</v>
      </c>
      <c r="E62" s="16" t="s">
        <v>87</v>
      </c>
      <c r="F62" s="5">
        <v>1</v>
      </c>
      <c r="G62" s="5">
        <v>25</v>
      </c>
      <c r="H62" s="6">
        <f t="shared" si="25"/>
        <v>124.25</v>
      </c>
      <c r="I62" s="38"/>
      <c r="J62" s="5">
        <v>1</v>
      </c>
      <c r="K62" s="5">
        <v>0</v>
      </c>
      <c r="L62" s="12">
        <v>0</v>
      </c>
      <c r="M62" s="32">
        <f t="shared" si="21"/>
        <v>124.25</v>
      </c>
      <c r="N62" s="7">
        <f t="shared" ref="N62:N66" si="28">B62*C62*5*F62/100</f>
        <v>0</v>
      </c>
      <c r="O62" s="8">
        <f t="shared" si="22"/>
        <v>282.09999999999854</v>
      </c>
      <c r="P62" s="32">
        <f t="shared" si="23"/>
        <v>25</v>
      </c>
    </row>
    <row r="63" spans="1:16" x14ac:dyDescent="0.2">
      <c r="A63" s="29">
        <v>44459</v>
      </c>
      <c r="B63" s="5"/>
      <c r="C63" s="5"/>
      <c r="D63" s="5" t="s">
        <v>21</v>
      </c>
      <c r="E63" s="16" t="s">
        <v>87</v>
      </c>
      <c r="F63" s="5">
        <v>1</v>
      </c>
      <c r="G63" s="5">
        <v>25</v>
      </c>
      <c r="H63" s="6">
        <f t="shared" si="25"/>
        <v>124.25</v>
      </c>
      <c r="I63" s="38">
        <v>44470</v>
      </c>
      <c r="J63" s="5">
        <v>1</v>
      </c>
      <c r="K63" s="5">
        <v>5</v>
      </c>
      <c r="L63" s="12">
        <f>J63*K63*5+(J63*0.75)</f>
        <v>25.75</v>
      </c>
      <c r="M63" s="32">
        <f t="shared" si="21"/>
        <v>98.5</v>
      </c>
      <c r="N63" s="7">
        <f t="shared" si="28"/>
        <v>0</v>
      </c>
      <c r="O63" s="8">
        <f t="shared" si="22"/>
        <v>380.59999999999854</v>
      </c>
      <c r="P63" s="32">
        <f t="shared" si="23"/>
        <v>20</v>
      </c>
    </row>
    <row r="64" spans="1:16" x14ac:dyDescent="0.2">
      <c r="A64" s="29">
        <v>44470</v>
      </c>
      <c r="B64" s="5"/>
      <c r="C64" s="5"/>
      <c r="D64" s="5" t="s">
        <v>77</v>
      </c>
      <c r="E64" s="16" t="s">
        <v>87</v>
      </c>
      <c r="F64" s="5">
        <v>1</v>
      </c>
      <c r="G64" s="5">
        <v>21.5</v>
      </c>
      <c r="H64" s="6">
        <f t="shared" si="25"/>
        <v>106.75</v>
      </c>
      <c r="I64" s="38">
        <v>44484</v>
      </c>
      <c r="J64" s="5">
        <v>1</v>
      </c>
      <c r="K64" s="5">
        <v>0</v>
      </c>
      <c r="L64" s="12">
        <v>0</v>
      </c>
      <c r="M64" s="32">
        <f t="shared" si="21"/>
        <v>106.75</v>
      </c>
      <c r="N64" s="7">
        <f t="shared" si="28"/>
        <v>0</v>
      </c>
      <c r="O64" s="8">
        <f t="shared" si="22"/>
        <v>487.34999999999854</v>
      </c>
      <c r="P64" s="32">
        <f t="shared" si="23"/>
        <v>21.5</v>
      </c>
    </row>
    <row r="65" spans="1:16" x14ac:dyDescent="0.2">
      <c r="A65" s="31">
        <v>44487</v>
      </c>
      <c r="B65" s="17"/>
      <c r="C65" s="17"/>
      <c r="D65" s="17" t="s">
        <v>88</v>
      </c>
      <c r="E65" s="18" t="s">
        <v>89</v>
      </c>
      <c r="F65" s="17">
        <v>1</v>
      </c>
      <c r="G65" s="17">
        <v>20</v>
      </c>
      <c r="H65" s="19">
        <f t="shared" si="25"/>
        <v>99.25</v>
      </c>
      <c r="I65" s="40">
        <v>44519</v>
      </c>
      <c r="J65" s="17">
        <v>1</v>
      </c>
      <c r="K65" s="17">
        <v>0</v>
      </c>
      <c r="L65" s="13">
        <v>0</v>
      </c>
      <c r="M65" s="33">
        <f t="shared" si="21"/>
        <v>99.25</v>
      </c>
      <c r="N65" s="9">
        <f t="shared" si="28"/>
        <v>0</v>
      </c>
      <c r="O65" s="10">
        <f t="shared" si="22"/>
        <v>586.59999999999854</v>
      </c>
      <c r="P65" s="33">
        <f t="shared" si="23"/>
        <v>20</v>
      </c>
    </row>
    <row r="66" spans="1:16" x14ac:dyDescent="0.2">
      <c r="A66" s="31">
        <v>44495</v>
      </c>
      <c r="B66" s="17"/>
      <c r="C66" s="17"/>
      <c r="D66" s="17" t="s">
        <v>76</v>
      </c>
      <c r="E66" s="18" t="s">
        <v>89</v>
      </c>
      <c r="F66" s="17">
        <v>1</v>
      </c>
      <c r="G66" s="17">
        <v>22.5</v>
      </c>
      <c r="H66" s="19">
        <f t="shared" si="25"/>
        <v>111.75</v>
      </c>
      <c r="I66" s="40">
        <v>44516</v>
      </c>
      <c r="J66" s="17">
        <v>1</v>
      </c>
      <c r="K66" s="17">
        <v>83</v>
      </c>
      <c r="L66" s="13">
        <f>J66*K66*5+(J66*1)</f>
        <v>416</v>
      </c>
      <c r="M66" s="33">
        <f t="shared" si="21"/>
        <v>-304.25</v>
      </c>
      <c r="N66" s="9">
        <f t="shared" si="28"/>
        <v>0</v>
      </c>
      <c r="O66" s="10">
        <f t="shared" si="22"/>
        <v>282.34999999999854</v>
      </c>
      <c r="P66" s="33">
        <f t="shared" si="23"/>
        <v>-60.5</v>
      </c>
    </row>
    <row r="67" spans="1:16" x14ac:dyDescent="0.2">
      <c r="A67" s="29">
        <v>44516</v>
      </c>
      <c r="B67" s="5"/>
      <c r="C67" s="5"/>
      <c r="D67" s="5" t="s">
        <v>90</v>
      </c>
      <c r="E67" s="16" t="s">
        <v>91</v>
      </c>
      <c r="F67" s="5">
        <v>1</v>
      </c>
      <c r="G67" s="5">
        <v>96</v>
      </c>
      <c r="H67" s="6">
        <f t="shared" ref="H67:H75" si="29">F67*G67*5-(F67*1)</f>
        <v>479</v>
      </c>
      <c r="I67" s="38">
        <v>44526</v>
      </c>
      <c r="J67" s="5">
        <v>1</v>
      </c>
      <c r="K67" s="5">
        <v>8</v>
      </c>
      <c r="L67" s="12">
        <f>J67*K67*5+(J67*1)</f>
        <v>41</v>
      </c>
      <c r="M67" s="32">
        <f t="shared" si="21"/>
        <v>438</v>
      </c>
      <c r="N67" s="7">
        <f t="shared" ref="N67:N93" si="30">B67*C67*5*F67/100</f>
        <v>0</v>
      </c>
      <c r="O67" s="8">
        <f t="shared" si="22"/>
        <v>720.34999999999854</v>
      </c>
      <c r="P67" s="32">
        <f t="shared" si="23"/>
        <v>88</v>
      </c>
    </row>
    <row r="68" spans="1:16" x14ac:dyDescent="0.2">
      <c r="A68" s="29">
        <v>44522</v>
      </c>
      <c r="B68" s="5"/>
      <c r="C68" s="5"/>
      <c r="D68" s="5" t="s">
        <v>92</v>
      </c>
      <c r="E68" s="16" t="s">
        <v>91</v>
      </c>
      <c r="F68" s="5">
        <v>1</v>
      </c>
      <c r="G68" s="5">
        <v>22</v>
      </c>
      <c r="H68" s="6">
        <f t="shared" si="29"/>
        <v>109</v>
      </c>
      <c r="I68" s="38">
        <v>44547</v>
      </c>
      <c r="J68" s="5">
        <v>1</v>
      </c>
      <c r="K68" s="5">
        <v>0</v>
      </c>
      <c r="L68" s="12">
        <v>0</v>
      </c>
      <c r="M68" s="32">
        <f t="shared" si="21"/>
        <v>109</v>
      </c>
      <c r="N68" s="7">
        <f t="shared" si="30"/>
        <v>0</v>
      </c>
      <c r="O68" s="8">
        <f t="shared" si="22"/>
        <v>829.34999999999854</v>
      </c>
      <c r="P68" s="32">
        <f t="shared" si="23"/>
        <v>22</v>
      </c>
    </row>
    <row r="69" spans="1:16" x14ac:dyDescent="0.2">
      <c r="A69" s="29">
        <v>44537</v>
      </c>
      <c r="B69" s="5"/>
      <c r="C69" s="5"/>
      <c r="D69" s="5" t="s">
        <v>90</v>
      </c>
      <c r="E69" s="16" t="s">
        <v>91</v>
      </c>
      <c r="F69" s="5">
        <v>1</v>
      </c>
      <c r="G69" s="5">
        <v>10.199999999999999</v>
      </c>
      <c r="H69" s="6">
        <f t="shared" si="29"/>
        <v>50</v>
      </c>
      <c r="I69" s="38">
        <v>44547</v>
      </c>
      <c r="J69" s="5">
        <v>1</v>
      </c>
      <c r="K69" s="5">
        <v>0</v>
      </c>
      <c r="L69" s="12">
        <v>0</v>
      </c>
      <c r="M69" s="32">
        <f t="shared" si="21"/>
        <v>50</v>
      </c>
      <c r="N69" s="7">
        <f t="shared" si="30"/>
        <v>0</v>
      </c>
      <c r="O69" s="8">
        <f t="shared" si="22"/>
        <v>879.34999999999854</v>
      </c>
      <c r="P69" s="32">
        <f t="shared" si="23"/>
        <v>10.199999999999999</v>
      </c>
    </row>
    <row r="70" spans="1:16" x14ac:dyDescent="0.2">
      <c r="A70" s="31">
        <v>44547</v>
      </c>
      <c r="B70" s="17"/>
      <c r="C70" s="17"/>
      <c r="D70" s="17" t="s">
        <v>93</v>
      </c>
      <c r="E70" s="18" t="s">
        <v>94</v>
      </c>
      <c r="F70" s="17">
        <v>1</v>
      </c>
      <c r="G70" s="17">
        <v>21</v>
      </c>
      <c r="H70" s="19">
        <f t="shared" si="29"/>
        <v>104</v>
      </c>
      <c r="I70" s="40">
        <v>44582</v>
      </c>
      <c r="J70" s="17">
        <v>1</v>
      </c>
      <c r="K70" s="17">
        <v>0</v>
      </c>
      <c r="L70" s="13">
        <v>0</v>
      </c>
      <c r="M70" s="33">
        <f t="shared" si="21"/>
        <v>104</v>
      </c>
      <c r="N70" s="9">
        <f t="shared" si="30"/>
        <v>0</v>
      </c>
      <c r="O70" s="10">
        <f t="shared" si="22"/>
        <v>983.34999999999854</v>
      </c>
      <c r="P70" s="33">
        <f t="shared" si="23"/>
        <v>21</v>
      </c>
    </row>
    <row r="71" spans="1:16" x14ac:dyDescent="0.2">
      <c r="A71" s="31">
        <v>44547</v>
      </c>
      <c r="B71" s="17"/>
      <c r="C71" s="17"/>
      <c r="D71" s="17" t="s">
        <v>27</v>
      </c>
      <c r="E71" s="18" t="s">
        <v>94</v>
      </c>
      <c r="F71" s="17">
        <v>1</v>
      </c>
      <c r="G71" s="17">
        <v>21</v>
      </c>
      <c r="H71" s="19">
        <f t="shared" si="29"/>
        <v>104</v>
      </c>
      <c r="I71" s="40">
        <v>44582</v>
      </c>
      <c r="J71" s="17">
        <v>1</v>
      </c>
      <c r="K71" s="17">
        <v>0</v>
      </c>
      <c r="L71" s="13">
        <v>0</v>
      </c>
      <c r="M71" s="33">
        <f t="shared" si="21"/>
        <v>104</v>
      </c>
      <c r="N71" s="9">
        <f t="shared" si="30"/>
        <v>0</v>
      </c>
      <c r="O71" s="10">
        <f t="shared" si="22"/>
        <v>1087.3499999999985</v>
      </c>
      <c r="P71" s="33">
        <f t="shared" si="23"/>
        <v>21</v>
      </c>
    </row>
    <row r="72" spans="1:16" x14ac:dyDescent="0.2">
      <c r="A72" s="29">
        <v>44582</v>
      </c>
      <c r="B72" s="5"/>
      <c r="C72" s="5"/>
      <c r="D72" s="5" t="s">
        <v>27</v>
      </c>
      <c r="E72" s="16" t="s">
        <v>95</v>
      </c>
      <c r="F72" s="5">
        <v>1</v>
      </c>
      <c r="G72" s="5">
        <v>21</v>
      </c>
      <c r="H72" s="6">
        <f t="shared" si="29"/>
        <v>104</v>
      </c>
      <c r="I72" s="38">
        <v>44610</v>
      </c>
      <c r="J72" s="5">
        <v>1</v>
      </c>
      <c r="K72" s="5">
        <v>0</v>
      </c>
      <c r="L72" s="12">
        <v>0</v>
      </c>
      <c r="M72" s="32">
        <f t="shared" si="21"/>
        <v>104</v>
      </c>
      <c r="N72" s="7">
        <f t="shared" si="30"/>
        <v>0</v>
      </c>
      <c r="O72" s="8">
        <f t="shared" si="22"/>
        <v>1191.3499999999985</v>
      </c>
      <c r="P72" s="32">
        <f t="shared" si="23"/>
        <v>21</v>
      </c>
    </row>
    <row r="73" spans="1:16" x14ac:dyDescent="0.2">
      <c r="A73" s="29">
        <v>44582</v>
      </c>
      <c r="B73" s="5"/>
      <c r="C73" s="5"/>
      <c r="D73" s="5" t="s">
        <v>96</v>
      </c>
      <c r="E73" s="16" t="s">
        <v>95</v>
      </c>
      <c r="F73" s="5">
        <v>1</v>
      </c>
      <c r="G73" s="5">
        <v>23</v>
      </c>
      <c r="H73" s="6">
        <f t="shared" si="29"/>
        <v>114</v>
      </c>
      <c r="I73" s="38">
        <v>44610</v>
      </c>
      <c r="J73" s="5">
        <v>1</v>
      </c>
      <c r="K73" s="5">
        <v>0</v>
      </c>
      <c r="L73" s="12">
        <v>0</v>
      </c>
      <c r="M73" s="32">
        <f t="shared" si="21"/>
        <v>114</v>
      </c>
      <c r="N73" s="7">
        <f t="shared" si="30"/>
        <v>0</v>
      </c>
      <c r="O73" s="8">
        <f t="shared" si="22"/>
        <v>1305.3499999999985</v>
      </c>
      <c r="P73" s="32">
        <f t="shared" si="23"/>
        <v>23</v>
      </c>
    </row>
    <row r="74" spans="1:16" x14ac:dyDescent="0.2">
      <c r="A74" s="31">
        <v>44610</v>
      </c>
      <c r="B74" s="17"/>
      <c r="C74" s="17"/>
      <c r="D74" s="17" t="s">
        <v>76</v>
      </c>
      <c r="E74" s="18" t="s">
        <v>97</v>
      </c>
      <c r="F74" s="17">
        <v>1</v>
      </c>
      <c r="G74" s="17">
        <v>22</v>
      </c>
      <c r="H74" s="19">
        <f t="shared" si="29"/>
        <v>109</v>
      </c>
      <c r="I74" s="40">
        <v>44616</v>
      </c>
      <c r="J74" s="17">
        <v>1</v>
      </c>
      <c r="K74" s="17">
        <v>6</v>
      </c>
      <c r="L74" s="13">
        <f>J74*K74*5+(J74*1)</f>
        <v>31</v>
      </c>
      <c r="M74" s="33">
        <f t="shared" si="21"/>
        <v>78</v>
      </c>
      <c r="N74" s="9">
        <f t="shared" si="30"/>
        <v>0</v>
      </c>
      <c r="O74" s="10">
        <f t="shared" si="22"/>
        <v>1383.3499999999985</v>
      </c>
      <c r="P74" s="33">
        <f t="shared" si="23"/>
        <v>16</v>
      </c>
    </row>
    <row r="75" spans="1:16" x14ac:dyDescent="0.2">
      <c r="A75" s="31">
        <v>44610</v>
      </c>
      <c r="B75" s="17"/>
      <c r="C75" s="17"/>
      <c r="D75" s="17" t="s">
        <v>24</v>
      </c>
      <c r="E75" s="18" t="s">
        <v>97</v>
      </c>
      <c r="F75" s="17">
        <v>1</v>
      </c>
      <c r="G75" s="17">
        <v>24.5</v>
      </c>
      <c r="H75" s="19">
        <f t="shared" si="29"/>
        <v>121.5</v>
      </c>
      <c r="I75" s="40">
        <v>44614</v>
      </c>
      <c r="J75" s="17">
        <v>1</v>
      </c>
      <c r="K75" s="17">
        <v>53</v>
      </c>
      <c r="L75" s="13">
        <f>J75*K75*5+(J75*1)</f>
        <v>266</v>
      </c>
      <c r="M75" s="33">
        <f t="shared" si="21"/>
        <v>-144.5</v>
      </c>
      <c r="N75" s="9">
        <f t="shared" si="30"/>
        <v>0</v>
      </c>
      <c r="O75" s="10">
        <f t="shared" si="22"/>
        <v>1238.8499999999985</v>
      </c>
      <c r="P75" s="33">
        <f t="shared" si="23"/>
        <v>-28.5</v>
      </c>
    </row>
    <row r="76" spans="1:16" x14ac:dyDescent="0.2">
      <c r="A76" s="31">
        <v>44638</v>
      </c>
      <c r="B76" s="17"/>
      <c r="C76" s="17"/>
      <c r="D76" s="17" t="s">
        <v>42</v>
      </c>
      <c r="E76" s="18" t="s">
        <v>97</v>
      </c>
      <c r="F76" s="17">
        <v>1</v>
      </c>
      <c r="G76" s="17">
        <v>0</v>
      </c>
      <c r="H76" s="19">
        <v>0</v>
      </c>
      <c r="I76" s="40">
        <v>44610</v>
      </c>
      <c r="J76" s="17">
        <v>1</v>
      </c>
      <c r="K76" s="17">
        <v>6.5</v>
      </c>
      <c r="L76" s="13">
        <f>J76*K76*5+(J76*1)</f>
        <v>33.5</v>
      </c>
      <c r="M76" s="33">
        <f t="shared" si="21"/>
        <v>-33.5</v>
      </c>
      <c r="N76" s="9">
        <f t="shared" si="30"/>
        <v>0</v>
      </c>
      <c r="O76" s="10">
        <f t="shared" si="22"/>
        <v>1205.3499999999985</v>
      </c>
      <c r="P76" s="33">
        <f t="shared" si="23"/>
        <v>-6.5</v>
      </c>
    </row>
    <row r="77" spans="1:16" x14ac:dyDescent="0.2">
      <c r="A77" s="31">
        <v>44616</v>
      </c>
      <c r="B77" s="17"/>
      <c r="C77" s="17"/>
      <c r="D77" s="17" t="s">
        <v>67</v>
      </c>
      <c r="E77" s="18" t="s">
        <v>97</v>
      </c>
      <c r="F77" s="17">
        <v>1</v>
      </c>
      <c r="G77" s="17">
        <v>22</v>
      </c>
      <c r="H77" s="19">
        <f>F77*G77*5-(F77*1)</f>
        <v>109</v>
      </c>
      <c r="I77" s="40">
        <v>44638</v>
      </c>
      <c r="J77" s="17">
        <v>1</v>
      </c>
      <c r="K77" s="17">
        <v>0</v>
      </c>
      <c r="L77" s="13">
        <v>0</v>
      </c>
      <c r="M77" s="33">
        <f t="shared" si="21"/>
        <v>109</v>
      </c>
      <c r="N77" s="9">
        <f t="shared" si="30"/>
        <v>0</v>
      </c>
      <c r="O77" s="10">
        <f t="shared" si="22"/>
        <v>1314.3499999999985</v>
      </c>
      <c r="P77" s="33">
        <f t="shared" si="23"/>
        <v>22</v>
      </c>
    </row>
    <row r="78" spans="1:16" x14ac:dyDescent="0.2">
      <c r="A78" s="31">
        <v>44623</v>
      </c>
      <c r="B78" s="17"/>
      <c r="C78" s="17"/>
      <c r="D78" s="17" t="s">
        <v>51</v>
      </c>
      <c r="E78" s="18" t="s">
        <v>97</v>
      </c>
      <c r="F78" s="17">
        <v>1</v>
      </c>
      <c r="G78" s="17">
        <v>21</v>
      </c>
      <c r="H78" s="19">
        <f>F78*G78*5-(F78*1)</f>
        <v>104</v>
      </c>
      <c r="I78" s="40">
        <v>44638</v>
      </c>
      <c r="J78" s="17">
        <v>1</v>
      </c>
      <c r="K78" s="17">
        <v>0</v>
      </c>
      <c r="L78" s="13">
        <v>0</v>
      </c>
      <c r="M78" s="33">
        <f t="shared" si="21"/>
        <v>104</v>
      </c>
      <c r="N78" s="9">
        <f t="shared" si="30"/>
        <v>0</v>
      </c>
      <c r="O78" s="10">
        <f t="shared" si="22"/>
        <v>1418.3499999999985</v>
      </c>
      <c r="P78" s="33">
        <f t="shared" si="23"/>
        <v>21</v>
      </c>
    </row>
    <row r="79" spans="1:16" x14ac:dyDescent="0.2">
      <c r="A79" s="29">
        <v>44665</v>
      </c>
      <c r="B79" s="5"/>
      <c r="C79" s="5"/>
      <c r="D79" s="5" t="s">
        <v>42</v>
      </c>
      <c r="E79" s="16" t="s">
        <v>99</v>
      </c>
      <c r="F79" s="5">
        <v>1</v>
      </c>
      <c r="G79" s="5">
        <v>0</v>
      </c>
      <c r="H79" s="6">
        <v>0</v>
      </c>
      <c r="I79" s="38">
        <v>44641</v>
      </c>
      <c r="J79" s="5">
        <v>1</v>
      </c>
      <c r="K79" s="5">
        <v>6</v>
      </c>
      <c r="L79" s="12">
        <f>J79*K79*5+(J79*1)</f>
        <v>31</v>
      </c>
      <c r="M79" s="32">
        <f t="shared" si="21"/>
        <v>-31</v>
      </c>
      <c r="N79" s="7">
        <f t="shared" si="30"/>
        <v>0</v>
      </c>
      <c r="O79" s="8">
        <f t="shared" si="22"/>
        <v>1387.3499999999985</v>
      </c>
      <c r="P79" s="32">
        <f t="shared" si="23"/>
        <v>-6</v>
      </c>
    </row>
    <row r="80" spans="1:16" x14ac:dyDescent="0.2">
      <c r="A80" s="29">
        <v>44641</v>
      </c>
      <c r="B80" s="5"/>
      <c r="C80" s="5"/>
      <c r="D80" s="5" t="s">
        <v>67</v>
      </c>
      <c r="E80" s="16" t="s">
        <v>99</v>
      </c>
      <c r="F80" s="5">
        <v>1</v>
      </c>
      <c r="G80" s="5">
        <v>26</v>
      </c>
      <c r="H80" s="6">
        <f>F80*G80*5-(F80*1)</f>
        <v>129</v>
      </c>
      <c r="I80" s="38">
        <v>44665</v>
      </c>
      <c r="J80" s="5">
        <v>1</v>
      </c>
      <c r="K80" s="5">
        <v>0</v>
      </c>
      <c r="L80" s="12">
        <v>0</v>
      </c>
      <c r="M80" s="32">
        <f t="shared" si="21"/>
        <v>129</v>
      </c>
      <c r="N80" s="7">
        <f t="shared" si="30"/>
        <v>0</v>
      </c>
      <c r="O80" s="8">
        <f t="shared" si="22"/>
        <v>1516.3499999999985</v>
      </c>
      <c r="P80" s="32">
        <f t="shared" si="23"/>
        <v>26</v>
      </c>
    </row>
    <row r="81" spans="1:16" x14ac:dyDescent="0.2">
      <c r="A81" s="29">
        <v>44641</v>
      </c>
      <c r="B81" s="5"/>
      <c r="C81" s="5"/>
      <c r="D81" s="5" t="s">
        <v>98</v>
      </c>
      <c r="E81" s="16" t="s">
        <v>99</v>
      </c>
      <c r="F81" s="5">
        <v>1</v>
      </c>
      <c r="G81" s="5">
        <v>22</v>
      </c>
      <c r="H81" s="6">
        <f>F81*G81*5-(F81*1)</f>
        <v>109</v>
      </c>
      <c r="I81" s="38">
        <v>44665</v>
      </c>
      <c r="J81" s="5">
        <v>1</v>
      </c>
      <c r="K81" s="5">
        <v>0</v>
      </c>
      <c r="L81" s="12">
        <v>0</v>
      </c>
      <c r="M81" s="32">
        <f t="shared" si="21"/>
        <v>109</v>
      </c>
      <c r="N81" s="7">
        <f t="shared" si="30"/>
        <v>0</v>
      </c>
      <c r="O81" s="8">
        <f t="shared" si="22"/>
        <v>1625.3499999999985</v>
      </c>
      <c r="P81" s="32">
        <f t="shared" si="23"/>
        <v>22</v>
      </c>
    </row>
    <row r="82" spans="1:16" x14ac:dyDescent="0.2">
      <c r="A82" s="31">
        <v>44665</v>
      </c>
      <c r="B82" s="17"/>
      <c r="C82" s="17"/>
      <c r="D82" s="17" t="s">
        <v>21</v>
      </c>
      <c r="E82" s="18" t="s">
        <v>101</v>
      </c>
      <c r="F82" s="17">
        <v>1</v>
      </c>
      <c r="G82" s="17">
        <v>31</v>
      </c>
      <c r="H82" s="19">
        <f>F82*G82*5-(F82*1)</f>
        <v>154</v>
      </c>
      <c r="I82" s="40">
        <v>44701</v>
      </c>
      <c r="J82" s="17">
        <v>1</v>
      </c>
      <c r="K82" s="17">
        <v>0</v>
      </c>
      <c r="L82" s="13">
        <v>0</v>
      </c>
      <c r="M82" s="33">
        <f t="shared" si="21"/>
        <v>154</v>
      </c>
      <c r="N82" s="9">
        <f t="shared" si="30"/>
        <v>0</v>
      </c>
      <c r="O82" s="10">
        <f t="shared" si="22"/>
        <v>1779.3499999999985</v>
      </c>
      <c r="P82" s="33">
        <f t="shared" si="23"/>
        <v>31</v>
      </c>
    </row>
    <row r="83" spans="1:16" x14ac:dyDescent="0.2">
      <c r="A83" s="31">
        <v>44701</v>
      </c>
      <c r="B83" s="17"/>
      <c r="C83" s="17"/>
      <c r="D83" s="17" t="s">
        <v>42</v>
      </c>
      <c r="E83" s="18" t="s">
        <v>101</v>
      </c>
      <c r="F83" s="17">
        <v>1</v>
      </c>
      <c r="G83" s="17">
        <v>0</v>
      </c>
      <c r="H83" s="19">
        <v>0</v>
      </c>
      <c r="I83" s="40">
        <v>44665</v>
      </c>
      <c r="J83" s="17">
        <v>1</v>
      </c>
      <c r="K83" s="17">
        <v>8</v>
      </c>
      <c r="L83" s="13">
        <f>J83*K83*5+(J83*1)</f>
        <v>41</v>
      </c>
      <c r="M83" s="33">
        <f t="shared" si="21"/>
        <v>-41</v>
      </c>
      <c r="N83" s="9">
        <f t="shared" si="30"/>
        <v>0</v>
      </c>
      <c r="O83" s="10">
        <f t="shared" si="22"/>
        <v>1738.3499999999985</v>
      </c>
      <c r="P83" s="33">
        <f t="shared" si="23"/>
        <v>-8</v>
      </c>
    </row>
    <row r="84" spans="1:16" x14ac:dyDescent="0.2">
      <c r="A84" s="31">
        <v>44665</v>
      </c>
      <c r="B84" s="17"/>
      <c r="C84" s="17"/>
      <c r="D84" s="17" t="s">
        <v>100</v>
      </c>
      <c r="E84" s="18" t="s">
        <v>101</v>
      </c>
      <c r="F84" s="17">
        <v>1</v>
      </c>
      <c r="G84" s="17">
        <v>27</v>
      </c>
      <c r="H84" s="19">
        <f>F84*G84*5-(F84*1)</f>
        <v>134</v>
      </c>
      <c r="I84" s="40">
        <v>44701</v>
      </c>
      <c r="J84" s="17">
        <v>1</v>
      </c>
      <c r="K84" s="17">
        <v>0</v>
      </c>
      <c r="L84" s="13">
        <v>0</v>
      </c>
      <c r="M84" s="33">
        <f t="shared" si="21"/>
        <v>134</v>
      </c>
      <c r="N84" s="9">
        <f t="shared" si="30"/>
        <v>0</v>
      </c>
      <c r="O84" s="10">
        <f t="shared" si="22"/>
        <v>1872.3499999999985</v>
      </c>
      <c r="P84" s="33">
        <f t="shared" si="23"/>
        <v>27</v>
      </c>
    </row>
    <row r="85" spans="1:16" x14ac:dyDescent="0.2">
      <c r="A85" s="29">
        <v>44701</v>
      </c>
      <c r="B85" s="5"/>
      <c r="C85" s="5"/>
      <c r="D85" s="5" t="s">
        <v>102</v>
      </c>
      <c r="E85" s="16" t="s">
        <v>103</v>
      </c>
      <c r="F85" s="5">
        <v>1</v>
      </c>
      <c r="G85" s="5">
        <v>26</v>
      </c>
      <c r="H85" s="6">
        <f>F85*G85*5-(F85*1)</f>
        <v>129</v>
      </c>
      <c r="I85" s="38">
        <v>44722</v>
      </c>
      <c r="J85" s="5">
        <v>1</v>
      </c>
      <c r="K85" s="5">
        <v>3</v>
      </c>
      <c r="L85" s="12">
        <f>J85*K85*5+(J85*1)</f>
        <v>16</v>
      </c>
      <c r="M85" s="32">
        <f t="shared" si="21"/>
        <v>113</v>
      </c>
      <c r="N85" s="7">
        <f t="shared" si="30"/>
        <v>0</v>
      </c>
      <c r="O85" s="8">
        <f t="shared" si="22"/>
        <v>1985.3499999999985</v>
      </c>
      <c r="P85" s="32">
        <f t="shared" si="23"/>
        <v>23</v>
      </c>
    </row>
    <row r="86" spans="1:16" x14ac:dyDescent="0.2">
      <c r="A86" s="29">
        <v>44729</v>
      </c>
      <c r="B86" s="5"/>
      <c r="C86" s="5"/>
      <c r="D86" s="5" t="s">
        <v>42</v>
      </c>
      <c r="E86" s="16" t="s">
        <v>103</v>
      </c>
      <c r="F86" s="5">
        <v>1</v>
      </c>
      <c r="G86" s="5">
        <v>0</v>
      </c>
      <c r="H86" s="6">
        <v>0</v>
      </c>
      <c r="I86" s="38">
        <v>44701</v>
      </c>
      <c r="J86" s="5">
        <v>1</v>
      </c>
      <c r="K86" s="5">
        <v>5</v>
      </c>
      <c r="L86" s="12">
        <f>J86*K86*5+(J86*1)</f>
        <v>26</v>
      </c>
      <c r="M86" s="32">
        <f t="shared" si="21"/>
        <v>-26</v>
      </c>
      <c r="N86" s="7">
        <f t="shared" si="30"/>
        <v>0</v>
      </c>
      <c r="O86" s="8">
        <f t="shared" si="22"/>
        <v>1959.3499999999985</v>
      </c>
      <c r="P86" s="32">
        <f t="shared" si="23"/>
        <v>-5</v>
      </c>
    </row>
    <row r="87" spans="1:16" x14ac:dyDescent="0.2">
      <c r="A87" s="29">
        <v>44706</v>
      </c>
      <c r="B87" s="5"/>
      <c r="C87" s="5"/>
      <c r="D87" s="5" t="s">
        <v>24</v>
      </c>
      <c r="E87" s="16" t="s">
        <v>103</v>
      </c>
      <c r="F87" s="5">
        <v>1</v>
      </c>
      <c r="G87" s="5">
        <v>19.7</v>
      </c>
      <c r="H87" s="6">
        <f>F87*G87*5-(F87*1)</f>
        <v>97.5</v>
      </c>
      <c r="I87" s="38">
        <v>44706</v>
      </c>
      <c r="J87" s="5">
        <v>1</v>
      </c>
      <c r="K87" s="5">
        <v>21.3</v>
      </c>
      <c r="L87" s="12">
        <f>J87*K87*5+(J87*1)</f>
        <v>107.5</v>
      </c>
      <c r="M87" s="32">
        <f t="shared" si="21"/>
        <v>-10</v>
      </c>
      <c r="N87" s="7">
        <f t="shared" si="30"/>
        <v>0</v>
      </c>
      <c r="O87" s="8">
        <f t="shared" si="22"/>
        <v>1949.3499999999985</v>
      </c>
      <c r="P87" s="32">
        <f t="shared" si="23"/>
        <v>-1.6000000000000014</v>
      </c>
    </row>
    <row r="88" spans="1:16" x14ac:dyDescent="0.2">
      <c r="A88" s="31">
        <v>44722</v>
      </c>
      <c r="B88" s="17"/>
      <c r="C88" s="17"/>
      <c r="D88" s="17" t="s">
        <v>102</v>
      </c>
      <c r="E88" s="18" t="s">
        <v>104</v>
      </c>
      <c r="F88" s="17">
        <v>1</v>
      </c>
      <c r="G88" s="17">
        <v>29</v>
      </c>
      <c r="H88" s="19">
        <f>F88*G88*5-(F88*1)</f>
        <v>144</v>
      </c>
      <c r="I88" s="40">
        <v>44729</v>
      </c>
      <c r="J88" s="17">
        <v>1</v>
      </c>
      <c r="K88" s="17">
        <v>4</v>
      </c>
      <c r="L88" s="13">
        <f>J88*K88*5+(J88*1)</f>
        <v>21</v>
      </c>
      <c r="M88" s="33">
        <f t="shared" si="21"/>
        <v>123</v>
      </c>
      <c r="N88" s="9">
        <f t="shared" si="30"/>
        <v>0</v>
      </c>
      <c r="O88" s="10">
        <f t="shared" si="22"/>
        <v>2072.3499999999985</v>
      </c>
      <c r="P88" s="33">
        <f t="shared" si="23"/>
        <v>25</v>
      </c>
    </row>
    <row r="89" spans="1:16" x14ac:dyDescent="0.2">
      <c r="A89" s="31">
        <v>44722</v>
      </c>
      <c r="B89" s="17"/>
      <c r="C89" s="17"/>
      <c r="D89" s="17" t="s">
        <v>105</v>
      </c>
      <c r="E89" s="18" t="s">
        <v>104</v>
      </c>
      <c r="F89" s="17">
        <v>1</v>
      </c>
      <c r="G89" s="17">
        <v>30.5</v>
      </c>
      <c r="H89" s="19">
        <f>F89*G89*5-(F89*1)</f>
        <v>151.5</v>
      </c>
      <c r="I89" s="40">
        <v>44757</v>
      </c>
      <c r="J89" s="17">
        <v>1</v>
      </c>
      <c r="K89" s="17">
        <v>0</v>
      </c>
      <c r="L89" s="13">
        <v>0</v>
      </c>
      <c r="M89" s="33">
        <f t="shared" si="21"/>
        <v>151.5</v>
      </c>
      <c r="N89" s="9">
        <f t="shared" si="30"/>
        <v>0</v>
      </c>
      <c r="O89" s="10">
        <f t="shared" si="22"/>
        <v>2223.8499999999985</v>
      </c>
      <c r="P89" s="33">
        <f t="shared" si="23"/>
        <v>30.5</v>
      </c>
    </row>
    <row r="90" spans="1:16" x14ac:dyDescent="0.2">
      <c r="A90" s="31">
        <v>44757</v>
      </c>
      <c r="B90" s="17"/>
      <c r="C90" s="17"/>
      <c r="D90" s="17" t="s">
        <v>42</v>
      </c>
      <c r="E90" s="18" t="s">
        <v>104</v>
      </c>
      <c r="F90" s="17">
        <v>1</v>
      </c>
      <c r="G90" s="17">
        <v>0</v>
      </c>
      <c r="H90" s="19">
        <v>0</v>
      </c>
      <c r="I90" s="40">
        <v>44722</v>
      </c>
      <c r="J90" s="17">
        <v>1</v>
      </c>
      <c r="K90" s="17">
        <v>5</v>
      </c>
      <c r="L90" s="13">
        <f>J90*K90*5+(J90*1)</f>
        <v>26</v>
      </c>
      <c r="M90" s="33">
        <f t="shared" ref="M90:M94" si="31">H90-L90</f>
        <v>-26</v>
      </c>
      <c r="N90" s="9">
        <f t="shared" si="30"/>
        <v>0</v>
      </c>
      <c r="O90" s="10">
        <f t="shared" si="22"/>
        <v>2197.8499999999985</v>
      </c>
      <c r="P90" s="33">
        <f t="shared" si="23"/>
        <v>-5</v>
      </c>
    </row>
    <row r="91" spans="1:16" x14ac:dyDescent="0.2">
      <c r="A91" s="31">
        <v>44740</v>
      </c>
      <c r="B91" s="17"/>
      <c r="C91" s="17"/>
      <c r="D91" s="17" t="s">
        <v>31</v>
      </c>
      <c r="E91" s="18" t="s">
        <v>104</v>
      </c>
      <c r="F91" s="17">
        <v>1</v>
      </c>
      <c r="G91" s="17">
        <v>20</v>
      </c>
      <c r="H91" s="19">
        <f>F91*G91*5-(F91*1)</f>
        <v>99</v>
      </c>
      <c r="I91" s="40">
        <v>44757</v>
      </c>
      <c r="J91" s="17">
        <v>1</v>
      </c>
      <c r="K91" s="17">
        <v>0</v>
      </c>
      <c r="L91" s="13">
        <v>0</v>
      </c>
      <c r="M91" s="33">
        <f t="shared" si="31"/>
        <v>99</v>
      </c>
      <c r="N91" s="9">
        <f t="shared" si="30"/>
        <v>0</v>
      </c>
      <c r="O91" s="10">
        <f t="shared" si="22"/>
        <v>2296.8499999999985</v>
      </c>
      <c r="P91" s="33">
        <f t="shared" si="23"/>
        <v>20</v>
      </c>
    </row>
    <row r="92" spans="1:16" x14ac:dyDescent="0.2">
      <c r="A92" s="31"/>
      <c r="B92" s="17"/>
      <c r="C92" s="17"/>
      <c r="D92" s="17"/>
      <c r="E92" s="18"/>
      <c r="F92" s="17"/>
      <c r="G92" s="17"/>
      <c r="H92" s="19"/>
      <c r="I92" s="40"/>
      <c r="J92" s="17"/>
      <c r="K92" s="17"/>
      <c r="L92" s="13"/>
      <c r="M92" s="33"/>
      <c r="N92" s="9"/>
      <c r="O92" s="10"/>
      <c r="P92" s="33"/>
    </row>
    <row r="93" spans="1:16" x14ac:dyDescent="0.2">
      <c r="A93" s="31"/>
      <c r="B93" s="17"/>
      <c r="C93" s="17"/>
      <c r="D93" s="17"/>
      <c r="E93" s="18"/>
      <c r="F93" s="17"/>
      <c r="G93" s="17"/>
      <c r="H93" s="19"/>
      <c r="I93" s="40"/>
      <c r="J93" s="17"/>
      <c r="K93" s="17"/>
      <c r="L93" s="13"/>
      <c r="M93" s="33"/>
      <c r="N93" s="9"/>
      <c r="O93" s="10"/>
      <c r="P93" s="33"/>
    </row>
    <row r="94" spans="1:16" x14ac:dyDescent="0.2">
      <c r="A94" s="31"/>
      <c r="B94" s="17"/>
      <c r="C94" s="17"/>
      <c r="D94" s="17"/>
      <c r="E94" s="18"/>
      <c r="F94" s="17"/>
      <c r="G94" s="17"/>
      <c r="H94" s="19"/>
      <c r="I94" s="40"/>
      <c r="J94" s="17"/>
      <c r="K94" s="17"/>
      <c r="L94" s="13"/>
      <c r="M94" s="33"/>
      <c r="N94" s="17"/>
      <c r="O94" s="10"/>
      <c r="P94" s="33"/>
    </row>
    <row r="95" spans="1:16" s="17" customFormat="1" x14ac:dyDescent="0.2">
      <c r="E95" s="18"/>
      <c r="H95" s="19"/>
      <c r="I95" s="40"/>
      <c r="L95" s="13"/>
      <c r="M95" s="33"/>
      <c r="O95" s="10"/>
      <c r="P95" s="33"/>
    </row>
    <row r="96" spans="1:16" s="17" customFormat="1" x14ac:dyDescent="0.2">
      <c r="E96" s="18"/>
      <c r="H96" s="19"/>
      <c r="I96" s="40"/>
      <c r="L96" s="13"/>
      <c r="M96" s="33"/>
      <c r="O96" s="10"/>
      <c r="P96" s="33"/>
    </row>
    <row r="97" spans="1:16" s="17" customFormat="1" x14ac:dyDescent="0.2">
      <c r="E97" s="18"/>
      <c r="H97" s="19"/>
      <c r="I97" s="40"/>
      <c r="L97" s="13"/>
      <c r="M97" s="33"/>
      <c r="O97" s="10"/>
      <c r="P97" s="33"/>
    </row>
    <row r="98" spans="1:16" s="17" customFormat="1" x14ac:dyDescent="0.2">
      <c r="E98" s="18"/>
      <c r="H98" s="19"/>
      <c r="I98" s="40"/>
      <c r="L98" s="13"/>
      <c r="M98" s="33"/>
      <c r="O98" s="10"/>
      <c r="P98" s="33"/>
    </row>
    <row r="99" spans="1:16" s="17" customFormat="1" x14ac:dyDescent="0.2">
      <c r="E99" s="18"/>
      <c r="H99" s="19"/>
      <c r="I99" s="40"/>
      <c r="L99" s="13"/>
      <c r="M99" s="33"/>
      <c r="O99" s="10"/>
      <c r="P99" s="33"/>
    </row>
    <row r="100" spans="1:16" x14ac:dyDescent="0.2">
      <c r="A100" s="17"/>
      <c r="B100" s="17"/>
      <c r="C100" s="17"/>
      <c r="D100" s="17"/>
      <c r="E100" s="18"/>
      <c r="F100" s="17"/>
      <c r="G100" s="17"/>
      <c r="H100" s="19"/>
      <c r="M100" s="4"/>
      <c r="P100" s="4"/>
    </row>
    <row r="101" spans="1:16" x14ac:dyDescent="0.2">
      <c r="A101" s="11"/>
      <c r="C101" s="3"/>
      <c r="H101" s="2"/>
      <c r="M101" s="4"/>
    </row>
    <row r="102" spans="1:16" x14ac:dyDescent="0.2">
      <c r="A102" s="11"/>
      <c r="C102" s="14"/>
      <c r="H102" s="2"/>
      <c r="M102" s="4"/>
    </row>
    <row r="103" spans="1:16" x14ac:dyDescent="0.2">
      <c r="A103" s="11"/>
      <c r="C103" s="28"/>
      <c r="H103" s="2"/>
      <c r="M103" s="4"/>
    </row>
    <row r="104" spans="1:16" x14ac:dyDescent="0.2">
      <c r="A104" s="11"/>
      <c r="C104" s="4"/>
      <c r="H104" s="2"/>
      <c r="M104" s="4"/>
    </row>
    <row r="105" spans="1:16" x14ac:dyDescent="0.2">
      <c r="H105" s="2"/>
      <c r="M105" s="4"/>
    </row>
    <row r="106" spans="1:16" x14ac:dyDescent="0.2">
      <c r="H106" s="2"/>
      <c r="M106" s="4"/>
    </row>
    <row r="107" spans="1:16" x14ac:dyDescent="0.2">
      <c r="H107" s="2"/>
      <c r="M107" s="4"/>
    </row>
    <row r="108" spans="1:16" x14ac:dyDescent="0.2">
      <c r="H108" s="2"/>
    </row>
    <row r="109" spans="1:16" x14ac:dyDescent="0.2">
      <c r="H109" s="2"/>
    </row>
    <row r="110" spans="1:16" x14ac:dyDescent="0.2">
      <c r="H110" s="2"/>
    </row>
    <row r="111" spans="1:16" x14ac:dyDescent="0.2">
      <c r="H111" s="2"/>
    </row>
    <row r="112" spans="1:16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</sheetData>
  <autoFilter ref="A1:P14" xr:uid="{588B66A6-C68A-464F-87D9-F9B52D90ED5F}"/>
  <pageMargins left="0.7" right="0.7" top="0.78740157499999996" bottom="0.78740157499999996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Funke</dc:creator>
  <cp:lastModifiedBy>Funke  Emil</cp:lastModifiedBy>
  <cp:lastPrinted>2020-11-05T12:07:28Z</cp:lastPrinted>
  <dcterms:created xsi:type="dcterms:W3CDTF">2019-09-21T08:02:38Z</dcterms:created>
  <dcterms:modified xsi:type="dcterms:W3CDTF">2022-08-03T17:51:48Z</dcterms:modified>
</cp:coreProperties>
</file>