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PROJECT_2\"/>
    </mc:Choice>
  </mc:AlternateContent>
  <xr:revisionPtr revIDLastSave="0" documentId="13_ncr:1_{0C7EF7CA-D78D-40C2-AACD-39A35CF50B41}" xr6:coauthVersionLast="47" xr6:coauthVersionMax="47" xr10:uidLastSave="{00000000-0000-0000-0000-000000000000}"/>
  <bookViews>
    <workbookView xWindow="-108" yWindow="-108" windowWidth="23256" windowHeight="12576" activeTab="4" xr2:uid="{52DE541E-48FB-474D-95B1-D70714802B4E}"/>
  </bookViews>
  <sheets>
    <sheet name="TINKERING" sheetId="7" r:id="rId1"/>
    <sheet name="ASSEEMENT" sheetId="1" r:id="rId2"/>
    <sheet name="LAB" sheetId="3" r:id="rId3"/>
    <sheet name="PAINTING" sheetId="2" r:id="rId4"/>
    <sheet name="DATABASE_PAINT" sheetId="4" r:id="rId5"/>
    <sheet name="DATABASE_LAB" sheetId="5" r:id="rId6"/>
    <sheet name="R&amp;R" sheetId="6" r:id="rId7"/>
  </sheets>
  <definedNames>
    <definedName name="_xlnm._FilterDatabase" localSheetId="2" hidden="1">LAB!$B$3:$FN$144</definedName>
    <definedName name="_xlnm._FilterDatabase" localSheetId="6" hidden="1">'R&amp;R'!$A$1:$C$142</definedName>
    <definedName name="_xlnm._FilterDatabase" localSheetId="0" hidden="1">TINKERING!$A$1:$C$142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3" i="4" l="1"/>
  <c r="AF3" i="4"/>
  <c r="AG3" i="4"/>
  <c r="AH3" i="4"/>
  <c r="AI3" i="4"/>
  <c r="AJ3" i="4"/>
  <c r="AK3" i="4"/>
  <c r="AL3" i="4"/>
  <c r="AM3" i="4"/>
  <c r="AN3" i="4" s="1"/>
  <c r="AO3" i="4"/>
  <c r="AP3" i="4"/>
  <c r="AQ3" i="4"/>
  <c r="AR3" i="4"/>
  <c r="AS3" i="4"/>
  <c r="AT3" i="4"/>
  <c r="AU3" i="4"/>
  <c r="AV3" i="4"/>
  <c r="AW3" i="4"/>
  <c r="AX3" i="4"/>
  <c r="AY3" i="4"/>
  <c r="AZ3" i="4"/>
  <c r="BA3" i="4" s="1"/>
  <c r="BB3" i="4"/>
  <c r="BC3" i="4" s="1"/>
  <c r="BD3" i="4" s="1"/>
  <c r="BE3" i="4"/>
  <c r="BF3" i="4"/>
  <c r="BG3" i="4"/>
  <c r="BH3" i="4"/>
  <c r="BI3" i="4"/>
  <c r="BJ3" i="4"/>
  <c r="BK3" i="4"/>
  <c r="BL3" i="4"/>
  <c r="BM3" i="4"/>
  <c r="BN3" i="4"/>
  <c r="BO3" i="4"/>
  <c r="BP3" i="4"/>
  <c r="BQ3" i="4"/>
  <c r="BR3" i="4"/>
  <c r="BS3" i="4"/>
  <c r="BT3" i="4"/>
  <c r="BU3" i="4"/>
  <c r="BV3" i="4"/>
  <c r="AE4" i="4"/>
  <c r="AF4" i="4"/>
  <c r="AG4" i="4"/>
  <c r="AH4" i="4"/>
  <c r="AI4" i="4"/>
  <c r="AJ4" i="4"/>
  <c r="AK4" i="4"/>
  <c r="AL4" i="4"/>
  <c r="AM4" i="4"/>
  <c r="AN4" i="4"/>
  <c r="AO4" i="4"/>
  <c r="AP4" i="4"/>
  <c r="AQ4" i="4"/>
  <c r="AR4" i="4"/>
  <c r="AS4" i="4"/>
  <c r="AT4" i="4"/>
  <c r="AU4" i="4"/>
  <c r="AV4" i="4"/>
  <c r="AW4" i="4"/>
  <c r="AX4" i="4"/>
  <c r="AY4" i="4"/>
  <c r="AZ4" i="4"/>
  <c r="BA4" i="4" s="1"/>
  <c r="BB4" i="4"/>
  <c r="BC4" i="4" s="1"/>
  <c r="BD4" i="4" s="1"/>
  <c r="BE4" i="4"/>
  <c r="BF4" i="4"/>
  <c r="BG4" i="4"/>
  <c r="BH4" i="4"/>
  <c r="BI4" i="4"/>
  <c r="BJ4" i="4"/>
  <c r="BK4" i="4"/>
  <c r="BQ4" i="4" s="1"/>
  <c r="BL4" i="4"/>
  <c r="BM4" i="4"/>
  <c r="BN4" i="4"/>
  <c r="BO4" i="4"/>
  <c r="BP4" i="4"/>
  <c r="BR4" i="4"/>
  <c r="BS4" i="4"/>
  <c r="BT4" i="4"/>
  <c r="BU4" i="4"/>
  <c r="BV4" i="4"/>
  <c r="AE5" i="4"/>
  <c r="AF5" i="4"/>
  <c r="AG5" i="4"/>
  <c r="AH5" i="4"/>
  <c r="AI5" i="4"/>
  <c r="AJ5" i="4"/>
  <c r="AK5" i="4"/>
  <c r="AL5" i="4"/>
  <c r="AM5" i="4"/>
  <c r="AN5" i="4" s="1"/>
  <c r="AO5" i="4"/>
  <c r="AP5" i="4"/>
  <c r="AQ5" i="4"/>
  <c r="AR5" i="4" s="1"/>
  <c r="AS5" i="4"/>
  <c r="AT5" i="4"/>
  <c r="AU5" i="4"/>
  <c r="AV5" i="4" s="1"/>
  <c r="AW5" i="4"/>
  <c r="AX5" i="4"/>
  <c r="AY5" i="4"/>
  <c r="AZ5" i="4" s="1"/>
  <c r="BA5" i="4" s="1"/>
  <c r="BB5" i="4"/>
  <c r="BC5" i="4" s="1"/>
  <c r="BD5" i="4" s="1"/>
  <c r="BE5" i="4"/>
  <c r="BF5" i="4"/>
  <c r="BG5" i="4"/>
  <c r="BH5" i="4" s="1"/>
  <c r="BI5" i="4"/>
  <c r="BJ5" i="4"/>
  <c r="BK5" i="4"/>
  <c r="BQ5" i="4" s="1"/>
  <c r="BL5" i="4"/>
  <c r="BM5" i="4"/>
  <c r="BN5" i="4"/>
  <c r="BO5" i="4"/>
  <c r="BP5" i="4" s="1"/>
  <c r="BR5" i="4"/>
  <c r="BS5" i="4"/>
  <c r="BT5" i="4"/>
  <c r="BU5" i="4"/>
  <c r="BV5" i="4"/>
  <c r="AE6" i="4"/>
  <c r="AF6" i="4"/>
  <c r="AG6" i="4"/>
  <c r="AH6" i="4"/>
  <c r="AI6" i="4"/>
  <c r="AJ6" i="4"/>
  <c r="AK6" i="4"/>
  <c r="AL6" i="4"/>
  <c r="AM6" i="4"/>
  <c r="AN6" i="4" s="1"/>
  <c r="AO6" i="4"/>
  <c r="AP6" i="4"/>
  <c r="AQ6" i="4"/>
  <c r="AR6" i="4" s="1"/>
  <c r="AS6" i="4"/>
  <c r="AT6" i="4"/>
  <c r="AU6" i="4"/>
  <c r="AV6" i="4" s="1"/>
  <c r="AW6" i="4"/>
  <c r="AX6" i="4"/>
  <c r="AY6" i="4"/>
  <c r="AZ6" i="4" s="1"/>
  <c r="BA6" i="4" s="1"/>
  <c r="BB6" i="4" s="1"/>
  <c r="BC6" i="4" s="1"/>
  <c r="BD6" i="4" s="1"/>
  <c r="BE6" i="4"/>
  <c r="BF6" i="4"/>
  <c r="BG6" i="4"/>
  <c r="BH6" i="4" s="1"/>
  <c r="BI6" i="4"/>
  <c r="BJ6" i="4"/>
  <c r="BK6" i="4"/>
  <c r="BQ6" i="4" s="1"/>
  <c r="BL6" i="4"/>
  <c r="BM6" i="4"/>
  <c r="BN6" i="4"/>
  <c r="BO6" i="4"/>
  <c r="BP6" i="4" s="1"/>
  <c r="BR6" i="4"/>
  <c r="BS6" i="4"/>
  <c r="BT6" i="4"/>
  <c r="BU6" i="4"/>
  <c r="BV6" i="4"/>
  <c r="AE7" i="4"/>
  <c r="AF7" i="4"/>
  <c r="AG7" i="4"/>
  <c r="AH7" i="4"/>
  <c r="AI7" i="4"/>
  <c r="AJ7" i="4"/>
  <c r="AK7" i="4"/>
  <c r="AL7" i="4"/>
  <c r="AM7" i="4"/>
  <c r="AN7" i="4" s="1"/>
  <c r="AO7" i="4"/>
  <c r="AP7" i="4"/>
  <c r="AQ7" i="4"/>
  <c r="AR7" i="4" s="1"/>
  <c r="AS7" i="4"/>
  <c r="AT7" i="4"/>
  <c r="AU7" i="4"/>
  <c r="AV7" i="4" s="1"/>
  <c r="AW7" i="4"/>
  <c r="AX7" i="4"/>
  <c r="AY7" i="4"/>
  <c r="AZ7" i="4" s="1"/>
  <c r="BA7" i="4" s="1"/>
  <c r="BB7" i="4"/>
  <c r="BC7" i="4" s="1"/>
  <c r="BD7" i="4" s="1"/>
  <c r="BE7" i="4"/>
  <c r="BF7" i="4"/>
  <c r="BG7" i="4"/>
  <c r="BH7" i="4" s="1"/>
  <c r="BI7" i="4"/>
  <c r="BJ7" i="4"/>
  <c r="BK7" i="4"/>
  <c r="BQ7" i="4" s="1"/>
  <c r="BL7" i="4"/>
  <c r="BM7" i="4"/>
  <c r="BN7" i="4"/>
  <c r="BO7" i="4"/>
  <c r="BP7" i="4" s="1"/>
  <c r="BR7" i="4"/>
  <c r="BS7" i="4"/>
  <c r="BT7" i="4"/>
  <c r="BU7" i="4"/>
  <c r="BV7" i="4"/>
  <c r="AE8" i="4"/>
  <c r="AF8" i="4"/>
  <c r="AG8" i="4"/>
  <c r="AH8" i="4"/>
  <c r="AI8" i="4"/>
  <c r="AJ8" i="4"/>
  <c r="AK8" i="4"/>
  <c r="AL8" i="4"/>
  <c r="AM8" i="4"/>
  <c r="AN8" i="4" s="1"/>
  <c r="AO8" i="4"/>
  <c r="AP8" i="4"/>
  <c r="AQ8" i="4"/>
  <c r="AR8" i="4" s="1"/>
  <c r="AS8" i="4"/>
  <c r="AT8" i="4"/>
  <c r="AU8" i="4"/>
  <c r="AV8" i="4" s="1"/>
  <c r="AW8" i="4"/>
  <c r="AX8" i="4"/>
  <c r="AY8" i="4"/>
  <c r="AZ8" i="4" s="1"/>
  <c r="BA8" i="4" s="1"/>
  <c r="BB8" i="4" s="1"/>
  <c r="BC8" i="4" s="1"/>
  <c r="BD8" i="4" s="1"/>
  <c r="BE8" i="4"/>
  <c r="BF8" i="4"/>
  <c r="BG8" i="4"/>
  <c r="BH8" i="4" s="1"/>
  <c r="BI8" i="4"/>
  <c r="BJ8" i="4"/>
  <c r="BK8" i="4"/>
  <c r="BQ8" i="4" s="1"/>
  <c r="BL8" i="4"/>
  <c r="BM8" i="4"/>
  <c r="BN8" i="4"/>
  <c r="BO8" i="4"/>
  <c r="BP8" i="4" s="1"/>
  <c r="BR8" i="4"/>
  <c r="BS8" i="4"/>
  <c r="BT8" i="4"/>
  <c r="BU8" i="4"/>
  <c r="BV8" i="4"/>
  <c r="AE9" i="4"/>
  <c r="AF9" i="4"/>
  <c r="AG9" i="4"/>
  <c r="AH9" i="4"/>
  <c r="AI9" i="4"/>
  <c r="AJ9" i="4"/>
  <c r="AK9" i="4"/>
  <c r="AL9" i="4"/>
  <c r="AM9" i="4"/>
  <c r="AN9" i="4" s="1"/>
  <c r="AO9" i="4"/>
  <c r="AP9" i="4"/>
  <c r="AQ9" i="4"/>
  <c r="AR9" i="4" s="1"/>
  <c r="AS9" i="4"/>
  <c r="AT9" i="4"/>
  <c r="AU9" i="4"/>
  <c r="AV9" i="4" s="1"/>
  <c r="AW9" i="4"/>
  <c r="AX9" i="4"/>
  <c r="AY9" i="4"/>
  <c r="AZ9" i="4" s="1"/>
  <c r="BA9" i="4" s="1"/>
  <c r="BB9" i="4"/>
  <c r="BC9" i="4" s="1"/>
  <c r="BD9" i="4" s="1"/>
  <c r="BE9" i="4"/>
  <c r="BF9" i="4"/>
  <c r="BG9" i="4"/>
  <c r="BH9" i="4" s="1"/>
  <c r="BI9" i="4"/>
  <c r="BJ9" i="4"/>
  <c r="BK9" i="4"/>
  <c r="BL9" i="4"/>
  <c r="BM9" i="4"/>
  <c r="BN9" i="4"/>
  <c r="BO9" i="4"/>
  <c r="BP9" i="4" s="1"/>
  <c r="BQ9" i="4"/>
  <c r="BR9" i="4"/>
  <c r="BS9" i="4"/>
  <c r="BT9" i="4"/>
  <c r="BU9" i="4"/>
  <c r="BV9" i="4"/>
  <c r="AE10" i="4"/>
  <c r="AF10" i="4"/>
  <c r="AG10" i="4"/>
  <c r="AH10" i="4"/>
  <c r="AI10" i="4"/>
  <c r="AJ10" i="4"/>
  <c r="AK10" i="4"/>
  <c r="AL10" i="4"/>
  <c r="AM10" i="4"/>
  <c r="AN10" i="4" s="1"/>
  <c r="AO10" i="4"/>
  <c r="AP10" i="4"/>
  <c r="AQ10" i="4"/>
  <c r="AR10" i="4" s="1"/>
  <c r="AS10" i="4"/>
  <c r="AT10" i="4"/>
  <c r="AU10" i="4"/>
  <c r="AV10" i="4" s="1"/>
  <c r="AW10" i="4"/>
  <c r="AX10" i="4"/>
  <c r="AY10" i="4"/>
  <c r="AZ10" i="4" s="1"/>
  <c r="BA10" i="4" s="1"/>
  <c r="BB10" i="4"/>
  <c r="BC10" i="4" s="1"/>
  <c r="BD10" i="4" s="1"/>
  <c r="BE10" i="4"/>
  <c r="BF10" i="4"/>
  <c r="BG10" i="4"/>
  <c r="BH10" i="4" s="1"/>
  <c r="BI10" i="4"/>
  <c r="BJ10" i="4"/>
  <c r="BK10" i="4"/>
  <c r="BL10" i="4"/>
  <c r="BM10" i="4"/>
  <c r="BN10" i="4"/>
  <c r="BO10" i="4"/>
  <c r="BP10" i="4" s="1"/>
  <c r="BQ10" i="4"/>
  <c r="BR10" i="4"/>
  <c r="BS10" i="4"/>
  <c r="BT10" i="4"/>
  <c r="BU10" i="4"/>
  <c r="BV10" i="4"/>
  <c r="AE11" i="4"/>
  <c r="AF11" i="4"/>
  <c r="AG11" i="4"/>
  <c r="AH11" i="4"/>
  <c r="AI11" i="4"/>
  <c r="AJ11" i="4"/>
  <c r="AK11" i="4"/>
  <c r="AL11" i="4"/>
  <c r="AM11" i="4"/>
  <c r="AN11" i="4" s="1"/>
  <c r="AO11" i="4"/>
  <c r="AP11" i="4"/>
  <c r="AQ11" i="4"/>
  <c r="AR11" i="4" s="1"/>
  <c r="AS11" i="4"/>
  <c r="AT11" i="4"/>
  <c r="AU11" i="4"/>
  <c r="AV11" i="4" s="1"/>
  <c r="AW11" i="4"/>
  <c r="AX11" i="4"/>
  <c r="AY11" i="4"/>
  <c r="AZ11" i="4" s="1"/>
  <c r="BA11" i="4" s="1"/>
  <c r="BB11" i="4" s="1"/>
  <c r="BC11" i="4" s="1"/>
  <c r="BD11" i="4" s="1"/>
  <c r="BE11" i="4"/>
  <c r="BF11" i="4"/>
  <c r="BG11" i="4"/>
  <c r="BH11" i="4" s="1"/>
  <c r="BI11" i="4"/>
  <c r="BJ11" i="4"/>
  <c r="BK11" i="4"/>
  <c r="BL11" i="4"/>
  <c r="BM11" i="4"/>
  <c r="BN11" i="4"/>
  <c r="BO11" i="4"/>
  <c r="BP11" i="4" s="1"/>
  <c r="BQ11" i="4"/>
  <c r="BR11" i="4"/>
  <c r="BS11" i="4"/>
  <c r="BT11" i="4"/>
  <c r="BU11" i="4"/>
  <c r="BV11" i="4"/>
  <c r="AE12" i="4"/>
  <c r="AF12" i="4"/>
  <c r="AG12" i="4"/>
  <c r="AH12" i="4"/>
  <c r="AI12" i="4"/>
  <c r="AJ12" i="4"/>
  <c r="AK12" i="4"/>
  <c r="AL12" i="4"/>
  <c r="AM12" i="4"/>
  <c r="AN12" i="4" s="1"/>
  <c r="AO12" i="4"/>
  <c r="AP12" i="4"/>
  <c r="AQ12" i="4"/>
  <c r="AR12" i="4" s="1"/>
  <c r="AS12" i="4"/>
  <c r="AT12" i="4"/>
  <c r="AU12" i="4"/>
  <c r="AV12" i="4" s="1"/>
  <c r="AW12" i="4"/>
  <c r="AX12" i="4"/>
  <c r="AY12" i="4"/>
  <c r="AZ12" i="4" s="1"/>
  <c r="BA12" i="4" s="1"/>
  <c r="BB12" i="4"/>
  <c r="BC12" i="4" s="1"/>
  <c r="BD12" i="4" s="1"/>
  <c r="BE12" i="4"/>
  <c r="BF12" i="4"/>
  <c r="BG12" i="4"/>
  <c r="BH12" i="4" s="1"/>
  <c r="BI12" i="4"/>
  <c r="BJ12" i="4"/>
  <c r="BK12" i="4"/>
  <c r="BL12" i="4"/>
  <c r="BM12" i="4"/>
  <c r="BN12" i="4"/>
  <c r="BO12" i="4"/>
  <c r="BP12" i="4" s="1"/>
  <c r="BQ12" i="4"/>
  <c r="BR12" i="4"/>
  <c r="BS12" i="4"/>
  <c r="BT12" i="4"/>
  <c r="BU12" i="4"/>
  <c r="BV12" i="4"/>
  <c r="AE13" i="4"/>
  <c r="AF13" i="4"/>
  <c r="AG13" i="4"/>
  <c r="AH13" i="4"/>
  <c r="AI13" i="4"/>
  <c r="AJ13" i="4"/>
  <c r="AK13" i="4"/>
  <c r="AL13" i="4"/>
  <c r="AM13" i="4"/>
  <c r="AN13" i="4" s="1"/>
  <c r="AO13" i="4"/>
  <c r="AP13" i="4"/>
  <c r="AQ13" i="4"/>
  <c r="AR13" i="4" s="1"/>
  <c r="AS13" i="4"/>
  <c r="AT13" i="4"/>
  <c r="AU13" i="4"/>
  <c r="AV13" i="4" s="1"/>
  <c r="AW13" i="4"/>
  <c r="AX13" i="4"/>
  <c r="AY13" i="4"/>
  <c r="AZ13" i="4" s="1"/>
  <c r="BA13" i="4" s="1"/>
  <c r="BB13" i="4"/>
  <c r="BC13" i="4" s="1"/>
  <c r="BD13" i="4" s="1"/>
  <c r="BE13" i="4"/>
  <c r="BF13" i="4"/>
  <c r="BG13" i="4"/>
  <c r="BH13" i="4" s="1"/>
  <c r="BI13" i="4"/>
  <c r="BJ13" i="4"/>
  <c r="BK13" i="4"/>
  <c r="BL13" i="4"/>
  <c r="BM13" i="4"/>
  <c r="BN13" i="4"/>
  <c r="BO13" i="4"/>
  <c r="BP13" i="4" s="1"/>
  <c r="BQ13" i="4"/>
  <c r="BR13" i="4"/>
  <c r="BS13" i="4"/>
  <c r="BT13" i="4"/>
  <c r="BU13" i="4"/>
  <c r="BV13" i="4"/>
  <c r="AE14" i="4"/>
  <c r="AF14" i="4"/>
  <c r="AG14" i="4"/>
  <c r="AH14" i="4"/>
  <c r="AI14" i="4"/>
  <c r="AJ14" i="4"/>
  <c r="AK14" i="4"/>
  <c r="AL14" i="4"/>
  <c r="AM14" i="4"/>
  <c r="AN14" i="4" s="1"/>
  <c r="AO14" i="4"/>
  <c r="AP14" i="4"/>
  <c r="AQ14" i="4"/>
  <c r="AR14" i="4" s="1"/>
  <c r="AS14" i="4"/>
  <c r="AT14" i="4"/>
  <c r="AU14" i="4"/>
  <c r="AV14" i="4" s="1"/>
  <c r="AW14" i="4"/>
  <c r="AX14" i="4"/>
  <c r="AY14" i="4"/>
  <c r="AZ14" i="4" s="1"/>
  <c r="BA14" i="4" s="1"/>
  <c r="BB14" i="4"/>
  <c r="BC14" i="4" s="1"/>
  <c r="BD14" i="4" s="1"/>
  <c r="BE14" i="4"/>
  <c r="BF14" i="4"/>
  <c r="BG14" i="4"/>
  <c r="BH14" i="4" s="1"/>
  <c r="BI14" i="4"/>
  <c r="BJ14" i="4"/>
  <c r="BK14" i="4"/>
  <c r="BL14" i="4"/>
  <c r="BM14" i="4"/>
  <c r="BN14" i="4"/>
  <c r="BO14" i="4"/>
  <c r="BP14" i="4" s="1"/>
  <c r="BQ14" i="4"/>
  <c r="BR14" i="4"/>
  <c r="BS14" i="4"/>
  <c r="BT14" i="4"/>
  <c r="BU14" i="4"/>
  <c r="BV14" i="4"/>
  <c r="AE15" i="4"/>
  <c r="AF15" i="4"/>
  <c r="AG15" i="4"/>
  <c r="AH15" i="4"/>
  <c r="AI15" i="4"/>
  <c r="AJ15" i="4"/>
  <c r="AK15" i="4"/>
  <c r="AL15" i="4"/>
  <c r="AM15" i="4"/>
  <c r="AN15" i="4" s="1"/>
  <c r="AO15" i="4"/>
  <c r="AP15" i="4" s="1"/>
  <c r="AQ15" i="4"/>
  <c r="AR15" i="4" s="1"/>
  <c r="AS15" i="4"/>
  <c r="AT15" i="4"/>
  <c r="AU15" i="4"/>
  <c r="AV15" i="4" s="1"/>
  <c r="AW15" i="4"/>
  <c r="AX15" i="4"/>
  <c r="AY15" i="4"/>
  <c r="AZ15" i="4" s="1"/>
  <c r="BA15" i="4" s="1"/>
  <c r="BB15" i="4" s="1"/>
  <c r="BC15" i="4" s="1"/>
  <c r="BD15" i="4" s="1"/>
  <c r="BE15" i="4"/>
  <c r="BF15" i="4"/>
  <c r="BG15" i="4"/>
  <c r="BH15" i="4" s="1"/>
  <c r="BI15" i="4"/>
  <c r="BJ15" i="4"/>
  <c r="BK15" i="4"/>
  <c r="BL15" i="4"/>
  <c r="BM15" i="4"/>
  <c r="BN15" i="4"/>
  <c r="BO15" i="4"/>
  <c r="BP15" i="4" s="1"/>
  <c r="BQ15" i="4"/>
  <c r="BR15" i="4"/>
  <c r="BS15" i="4"/>
  <c r="BT15" i="4"/>
  <c r="BU15" i="4"/>
  <c r="BV15" i="4"/>
  <c r="AE16" i="4"/>
  <c r="AF16" i="4"/>
  <c r="AG16" i="4"/>
  <c r="AH16" i="4"/>
  <c r="AI16" i="4"/>
  <c r="AJ16" i="4"/>
  <c r="AK16" i="4"/>
  <c r="AL16" i="4"/>
  <c r="AM16" i="4"/>
  <c r="AN16" i="4" s="1"/>
  <c r="AO16" i="4"/>
  <c r="AP16" i="4"/>
  <c r="AQ16" i="4"/>
  <c r="AR16" i="4" s="1"/>
  <c r="AS16" i="4"/>
  <c r="AT16" i="4"/>
  <c r="AU16" i="4"/>
  <c r="AV16" i="4" s="1"/>
  <c r="AW16" i="4"/>
  <c r="AX16" i="4"/>
  <c r="AY16" i="4"/>
  <c r="AZ16" i="4" s="1"/>
  <c r="BA16" i="4"/>
  <c r="BB16" i="4"/>
  <c r="BC16" i="4"/>
  <c r="BD16" i="4" s="1"/>
  <c r="BE16" i="4"/>
  <c r="BF16" i="4"/>
  <c r="BG16" i="4"/>
  <c r="BH16" i="4"/>
  <c r="BI16" i="4"/>
  <c r="BJ16" i="4"/>
  <c r="BK16" i="4"/>
  <c r="BQ16" i="4" s="1"/>
  <c r="BR16" i="4" s="1"/>
  <c r="BL16" i="4"/>
  <c r="BM16" i="4"/>
  <c r="BN16" i="4"/>
  <c r="BO16" i="4"/>
  <c r="BP16" i="4"/>
  <c r="BS16" i="4"/>
  <c r="BT16" i="4"/>
  <c r="BU16" i="4"/>
  <c r="BV16" i="4"/>
  <c r="AE17" i="4"/>
  <c r="AF17" i="4"/>
  <c r="AG17" i="4"/>
  <c r="AH17" i="4"/>
  <c r="AI17" i="4"/>
  <c r="AJ17" i="4"/>
  <c r="AK17" i="4"/>
  <c r="AL17" i="4"/>
  <c r="AM17" i="4"/>
  <c r="AN17" i="4"/>
  <c r="AO17" i="4"/>
  <c r="AP17" i="4"/>
  <c r="AQ17" i="4"/>
  <c r="AR17" i="4"/>
  <c r="AS17" i="4"/>
  <c r="AT17" i="4"/>
  <c r="AU17" i="4"/>
  <c r="AV17" i="4"/>
  <c r="AW17" i="4"/>
  <c r="AX17" i="4"/>
  <c r="AY17" i="4"/>
  <c r="AZ17" i="4"/>
  <c r="BA17" i="4" s="1"/>
  <c r="BB17" i="4" s="1"/>
  <c r="BC17" i="4" s="1"/>
  <c r="BD17" i="4" s="1"/>
  <c r="BE17" i="4"/>
  <c r="BF17" i="4"/>
  <c r="BG17" i="4"/>
  <c r="BH17" i="4"/>
  <c r="BI17" i="4"/>
  <c r="BJ17" i="4"/>
  <c r="BK17" i="4"/>
  <c r="BQ17" i="4" s="1"/>
  <c r="BR17" i="4" s="1"/>
  <c r="BL17" i="4"/>
  <c r="BM17" i="4"/>
  <c r="BN17" i="4"/>
  <c r="BO17" i="4"/>
  <c r="BP17" i="4"/>
  <c r="BS17" i="4"/>
  <c r="BT17" i="4"/>
  <c r="BU17" i="4"/>
  <c r="BV17" i="4"/>
  <c r="AE18" i="4"/>
  <c r="AF18" i="4"/>
  <c r="AG18" i="4"/>
  <c r="AH18" i="4"/>
  <c r="AI18" i="4"/>
  <c r="AJ18" i="4"/>
  <c r="AK18" i="4"/>
  <c r="AL18" i="4"/>
  <c r="AM18" i="4"/>
  <c r="AN18" i="4"/>
  <c r="AO18" i="4"/>
  <c r="AP18" i="4"/>
  <c r="AQ18" i="4"/>
  <c r="AR18" i="4"/>
  <c r="AS18" i="4"/>
  <c r="AT18" i="4"/>
  <c r="AU18" i="4"/>
  <c r="AV18" i="4"/>
  <c r="AW18" i="4"/>
  <c r="AX18" i="4"/>
  <c r="AY18" i="4"/>
  <c r="AZ18" i="4"/>
  <c r="BA18" i="4" s="1"/>
  <c r="BB18" i="4" s="1"/>
  <c r="BC18" i="4" s="1"/>
  <c r="BD18" i="4" s="1"/>
  <c r="BE18" i="4"/>
  <c r="BF18" i="4"/>
  <c r="BG18" i="4"/>
  <c r="BH18" i="4"/>
  <c r="BI18" i="4"/>
  <c r="BJ18" i="4"/>
  <c r="BK18" i="4"/>
  <c r="BQ18" i="4" s="1"/>
  <c r="BR18" i="4" s="1"/>
  <c r="BL18" i="4"/>
  <c r="BM18" i="4"/>
  <c r="BN18" i="4"/>
  <c r="BO18" i="4"/>
  <c r="BP18" i="4"/>
  <c r="BS18" i="4"/>
  <c r="BT18" i="4"/>
  <c r="BU18" i="4"/>
  <c r="BV18" i="4"/>
  <c r="AE19" i="4"/>
  <c r="AF19" i="4"/>
  <c r="AG19" i="4"/>
  <c r="AH19" i="4"/>
  <c r="AI19" i="4"/>
  <c r="AJ19" i="4"/>
  <c r="AK19" i="4"/>
  <c r="AL19" i="4"/>
  <c r="AM19" i="4"/>
  <c r="AN19" i="4"/>
  <c r="AO19" i="4"/>
  <c r="AP19" i="4"/>
  <c r="AQ19" i="4"/>
  <c r="AR19" i="4"/>
  <c r="AS19" i="4"/>
  <c r="AT19" i="4"/>
  <c r="AU19" i="4"/>
  <c r="AV19" i="4"/>
  <c r="AW19" i="4"/>
  <c r="AX19" i="4"/>
  <c r="AY19" i="4"/>
  <c r="AZ19" i="4"/>
  <c r="BA19" i="4" s="1"/>
  <c r="BB19" i="4" s="1"/>
  <c r="BC19" i="4" s="1"/>
  <c r="BD19" i="4" s="1"/>
  <c r="BE19" i="4"/>
  <c r="BF19" i="4"/>
  <c r="BG19" i="4"/>
  <c r="BH19" i="4"/>
  <c r="BI19" i="4"/>
  <c r="BJ19" i="4"/>
  <c r="BK19" i="4"/>
  <c r="BQ19" i="4" s="1"/>
  <c r="BR19" i="4" s="1"/>
  <c r="BL19" i="4"/>
  <c r="BM19" i="4"/>
  <c r="BN19" i="4"/>
  <c r="BO19" i="4"/>
  <c r="BP19" i="4"/>
  <c r="BS19" i="4"/>
  <c r="BT19" i="4"/>
  <c r="BU19" i="4"/>
  <c r="BV19" i="4"/>
  <c r="AE20" i="4"/>
  <c r="AF20" i="4"/>
  <c r="AG20" i="4"/>
  <c r="AH20" i="4"/>
  <c r="AI20" i="4"/>
  <c r="AJ20" i="4"/>
  <c r="AK20" i="4"/>
  <c r="AL20" i="4"/>
  <c r="AM20" i="4"/>
  <c r="AN20" i="4"/>
  <c r="AO20" i="4"/>
  <c r="AP20" i="4"/>
  <c r="AQ20" i="4"/>
  <c r="AR20" i="4"/>
  <c r="AS20" i="4"/>
  <c r="AT20" i="4"/>
  <c r="AU20" i="4"/>
  <c r="AV20" i="4"/>
  <c r="AW20" i="4"/>
  <c r="AX20" i="4"/>
  <c r="AY20" i="4"/>
  <c r="AZ20" i="4"/>
  <c r="BA20" i="4" s="1"/>
  <c r="BB20" i="4" s="1"/>
  <c r="BC20" i="4" s="1"/>
  <c r="BD20" i="4" s="1"/>
  <c r="BE20" i="4"/>
  <c r="BF20" i="4"/>
  <c r="BG20" i="4"/>
  <c r="BH20" i="4"/>
  <c r="BI20" i="4"/>
  <c r="BJ20" i="4"/>
  <c r="BK20" i="4"/>
  <c r="BQ20" i="4" s="1"/>
  <c r="BR20" i="4" s="1"/>
  <c r="BL20" i="4"/>
  <c r="BM20" i="4"/>
  <c r="BN20" i="4"/>
  <c r="BO20" i="4"/>
  <c r="BP20" i="4"/>
  <c r="BS20" i="4"/>
  <c r="BT20" i="4"/>
  <c r="BU20" i="4"/>
  <c r="BV20" i="4"/>
  <c r="AE21" i="4"/>
  <c r="AF21" i="4"/>
  <c r="AG21" i="4"/>
  <c r="AH21" i="4"/>
  <c r="AI21" i="4"/>
  <c r="AJ21" i="4"/>
  <c r="AK21" i="4"/>
  <c r="AL21" i="4"/>
  <c r="AM21" i="4"/>
  <c r="AN21" i="4"/>
  <c r="AO21" i="4"/>
  <c r="AP21" i="4"/>
  <c r="AQ21" i="4"/>
  <c r="AR21" i="4"/>
  <c r="AS21" i="4"/>
  <c r="AT21" i="4"/>
  <c r="AU21" i="4"/>
  <c r="AV21" i="4"/>
  <c r="AW21" i="4"/>
  <c r="AX21" i="4"/>
  <c r="AY21" i="4"/>
  <c r="AZ21" i="4"/>
  <c r="BA21" i="4" s="1"/>
  <c r="BB21" i="4" s="1"/>
  <c r="BC21" i="4" s="1"/>
  <c r="BD21" i="4" s="1"/>
  <c r="BE21" i="4"/>
  <c r="BF21" i="4"/>
  <c r="BG21" i="4"/>
  <c r="BH21" i="4"/>
  <c r="BI21" i="4"/>
  <c r="BJ21" i="4"/>
  <c r="BK21" i="4"/>
  <c r="BQ21" i="4" s="1"/>
  <c r="BR21" i="4" s="1"/>
  <c r="BL21" i="4"/>
  <c r="BM21" i="4"/>
  <c r="BN21" i="4"/>
  <c r="BO21" i="4"/>
  <c r="BP21" i="4"/>
  <c r="BS21" i="4"/>
  <c r="BT21" i="4"/>
  <c r="BU21" i="4"/>
  <c r="BV21" i="4"/>
  <c r="AE22" i="4"/>
  <c r="AF22" i="4"/>
  <c r="AG22" i="4"/>
  <c r="AH22" i="4"/>
  <c r="AI22" i="4"/>
  <c r="AJ22" i="4"/>
  <c r="AK22" i="4"/>
  <c r="AL22" i="4"/>
  <c r="AM22" i="4"/>
  <c r="AN22" i="4"/>
  <c r="AO22" i="4"/>
  <c r="AP22" i="4"/>
  <c r="AQ22" i="4"/>
  <c r="AR22" i="4"/>
  <c r="AS22" i="4"/>
  <c r="AT22" i="4"/>
  <c r="AU22" i="4"/>
  <c r="AV22" i="4"/>
  <c r="AW22" i="4"/>
  <c r="AX22" i="4"/>
  <c r="AY22" i="4"/>
  <c r="AZ22" i="4"/>
  <c r="BA22" i="4" s="1"/>
  <c r="BB22" i="4" s="1"/>
  <c r="BC22" i="4" s="1"/>
  <c r="BD22" i="4" s="1"/>
  <c r="BE22" i="4"/>
  <c r="BF22" i="4"/>
  <c r="BG22" i="4"/>
  <c r="BH22" i="4"/>
  <c r="BI22" i="4"/>
  <c r="BJ22" i="4"/>
  <c r="BK22" i="4"/>
  <c r="BQ22" i="4" s="1"/>
  <c r="BR22" i="4" s="1"/>
  <c r="BL22" i="4"/>
  <c r="BM22" i="4"/>
  <c r="BN22" i="4"/>
  <c r="BO22" i="4"/>
  <c r="BP22" i="4"/>
  <c r="BS22" i="4"/>
  <c r="BT22" i="4"/>
  <c r="BU22" i="4"/>
  <c r="BV22" i="4"/>
  <c r="AE23" i="4"/>
  <c r="AF23" i="4"/>
  <c r="AG23" i="4"/>
  <c r="AH23" i="4"/>
  <c r="AI23" i="4"/>
  <c r="AJ23" i="4"/>
  <c r="AK23" i="4"/>
  <c r="AL23" i="4"/>
  <c r="AM23" i="4"/>
  <c r="AN23" i="4"/>
  <c r="AO23" i="4"/>
  <c r="AP23" i="4"/>
  <c r="AQ23" i="4"/>
  <c r="AR23" i="4"/>
  <c r="AS23" i="4"/>
  <c r="AT23" i="4"/>
  <c r="AU23" i="4"/>
  <c r="AV23" i="4"/>
  <c r="AW23" i="4"/>
  <c r="AX23" i="4"/>
  <c r="AY23" i="4"/>
  <c r="AZ23" i="4"/>
  <c r="BA23" i="4" s="1"/>
  <c r="BB23" i="4" s="1"/>
  <c r="BC23" i="4" s="1"/>
  <c r="BD23" i="4" s="1"/>
  <c r="BE23" i="4"/>
  <c r="BF23" i="4"/>
  <c r="BG23" i="4"/>
  <c r="BH23" i="4"/>
  <c r="BI23" i="4"/>
  <c r="BJ23" i="4"/>
  <c r="BK23" i="4"/>
  <c r="BQ23" i="4" s="1"/>
  <c r="BR23" i="4" s="1"/>
  <c r="BL23" i="4"/>
  <c r="BM23" i="4"/>
  <c r="BN23" i="4"/>
  <c r="BO23" i="4"/>
  <c r="BP23" i="4"/>
  <c r="BS23" i="4"/>
  <c r="BT23" i="4"/>
  <c r="BU23" i="4"/>
  <c r="BV23" i="4"/>
  <c r="AE24" i="4"/>
  <c r="AF24" i="4"/>
  <c r="AG24" i="4"/>
  <c r="AH24" i="4"/>
  <c r="AI24" i="4"/>
  <c r="AJ24" i="4"/>
  <c r="AK24" i="4"/>
  <c r="AL24" i="4"/>
  <c r="AM24" i="4"/>
  <c r="AN24" i="4"/>
  <c r="AO24" i="4"/>
  <c r="AP24" i="4"/>
  <c r="AQ24" i="4"/>
  <c r="AR24" i="4"/>
  <c r="AS24" i="4"/>
  <c r="AT24" i="4"/>
  <c r="AU24" i="4"/>
  <c r="AV24" i="4"/>
  <c r="AW24" i="4"/>
  <c r="AX24" i="4"/>
  <c r="AY24" i="4"/>
  <c r="AZ24" i="4"/>
  <c r="BA24" i="4" s="1"/>
  <c r="BB24" i="4" s="1"/>
  <c r="BC24" i="4" s="1"/>
  <c r="BD24" i="4" s="1"/>
  <c r="BE24" i="4"/>
  <c r="BF24" i="4"/>
  <c r="BG24" i="4"/>
  <c r="BH24" i="4"/>
  <c r="BI24" i="4"/>
  <c r="BJ24" i="4"/>
  <c r="BK24" i="4"/>
  <c r="BQ24" i="4" s="1"/>
  <c r="BR24" i="4" s="1"/>
  <c r="BL24" i="4"/>
  <c r="BM24" i="4"/>
  <c r="BN24" i="4"/>
  <c r="BO24" i="4"/>
  <c r="BP24" i="4"/>
  <c r="BS24" i="4"/>
  <c r="BT24" i="4"/>
  <c r="BU24" i="4"/>
  <c r="BV24" i="4"/>
  <c r="AE25" i="4"/>
  <c r="AF25" i="4"/>
  <c r="AG25" i="4"/>
  <c r="AH25" i="4"/>
  <c r="AI25" i="4"/>
  <c r="AJ25" i="4"/>
  <c r="AK25" i="4"/>
  <c r="AL25" i="4"/>
  <c r="AM25" i="4"/>
  <c r="AN25" i="4"/>
  <c r="AO25" i="4"/>
  <c r="AP25" i="4"/>
  <c r="AQ25" i="4"/>
  <c r="AR25" i="4"/>
  <c r="AS25" i="4"/>
  <c r="AT25" i="4"/>
  <c r="AU25" i="4"/>
  <c r="AV25" i="4"/>
  <c r="AW25" i="4"/>
  <c r="AX25" i="4"/>
  <c r="AY25" i="4"/>
  <c r="AZ25" i="4"/>
  <c r="BA25" i="4" s="1"/>
  <c r="BB25" i="4" s="1"/>
  <c r="BC25" i="4" s="1"/>
  <c r="BD25" i="4" s="1"/>
  <c r="BE25" i="4"/>
  <c r="BF25" i="4"/>
  <c r="BG25" i="4"/>
  <c r="BH25" i="4"/>
  <c r="BI25" i="4"/>
  <c r="BJ25" i="4"/>
  <c r="BK25" i="4"/>
  <c r="BQ25" i="4" s="1"/>
  <c r="BR25" i="4" s="1"/>
  <c r="BL25" i="4"/>
  <c r="BM25" i="4"/>
  <c r="BN25" i="4"/>
  <c r="BO25" i="4"/>
  <c r="BP25" i="4"/>
  <c r="BS25" i="4"/>
  <c r="BT25" i="4"/>
  <c r="BU25" i="4"/>
  <c r="BV25" i="4"/>
  <c r="AE26" i="4"/>
  <c r="AF26" i="4"/>
  <c r="AG26" i="4"/>
  <c r="AH26" i="4"/>
  <c r="AI26" i="4"/>
  <c r="AJ26" i="4"/>
  <c r="AK26" i="4"/>
  <c r="AL26" i="4"/>
  <c r="AM26" i="4"/>
  <c r="AN26" i="4"/>
  <c r="AO26" i="4"/>
  <c r="AP26" i="4"/>
  <c r="AQ26" i="4"/>
  <c r="AR26" i="4"/>
  <c r="AS26" i="4"/>
  <c r="AT26" i="4"/>
  <c r="AU26" i="4"/>
  <c r="AV26" i="4"/>
  <c r="AW26" i="4"/>
  <c r="AX26" i="4"/>
  <c r="AY26" i="4"/>
  <c r="AZ26" i="4"/>
  <c r="BA26" i="4" s="1"/>
  <c r="BB26" i="4" s="1"/>
  <c r="BC26" i="4" s="1"/>
  <c r="BD26" i="4" s="1"/>
  <c r="BE26" i="4"/>
  <c r="BF26" i="4"/>
  <c r="BG26" i="4"/>
  <c r="BH26" i="4"/>
  <c r="BI26" i="4"/>
  <c r="BJ26" i="4"/>
  <c r="BK26" i="4"/>
  <c r="BQ26" i="4" s="1"/>
  <c r="BR26" i="4" s="1"/>
  <c r="BL26" i="4"/>
  <c r="BM26" i="4"/>
  <c r="BN26" i="4"/>
  <c r="BO26" i="4"/>
  <c r="BP26" i="4"/>
  <c r="BS26" i="4"/>
  <c r="BT26" i="4"/>
  <c r="BU26" i="4"/>
  <c r="BV26" i="4"/>
  <c r="AE27" i="4"/>
  <c r="AF27" i="4"/>
  <c r="AG27" i="4"/>
  <c r="AH27" i="4"/>
  <c r="AI27" i="4"/>
  <c r="AJ27" i="4"/>
  <c r="AK27" i="4"/>
  <c r="AL27" i="4"/>
  <c r="AM27" i="4"/>
  <c r="AN27" i="4"/>
  <c r="AO27" i="4"/>
  <c r="AP27" i="4"/>
  <c r="AQ27" i="4"/>
  <c r="AR27" i="4"/>
  <c r="AS27" i="4"/>
  <c r="AT27" i="4"/>
  <c r="AU27" i="4"/>
  <c r="AV27" i="4"/>
  <c r="AW27" i="4"/>
  <c r="AX27" i="4"/>
  <c r="AY27" i="4"/>
  <c r="AZ27" i="4"/>
  <c r="BA27" i="4" s="1"/>
  <c r="BB27" i="4" s="1"/>
  <c r="BC27" i="4" s="1"/>
  <c r="BD27" i="4" s="1"/>
  <c r="BE27" i="4"/>
  <c r="BF27" i="4"/>
  <c r="BG27" i="4"/>
  <c r="BH27" i="4"/>
  <c r="BI27" i="4"/>
  <c r="BJ27" i="4"/>
  <c r="BK27" i="4"/>
  <c r="BQ27" i="4" s="1"/>
  <c r="BR27" i="4" s="1"/>
  <c r="BL27" i="4"/>
  <c r="BM27" i="4"/>
  <c r="BN27" i="4"/>
  <c r="BO27" i="4"/>
  <c r="BP27" i="4"/>
  <c r="BS27" i="4"/>
  <c r="BT27" i="4"/>
  <c r="BU27" i="4"/>
  <c r="BV27" i="4"/>
  <c r="AE28" i="4"/>
  <c r="AF28" i="4"/>
  <c r="AG28" i="4"/>
  <c r="AH28" i="4"/>
  <c r="AI28" i="4"/>
  <c r="AJ28" i="4"/>
  <c r="AK28" i="4"/>
  <c r="AL28" i="4"/>
  <c r="AM28" i="4"/>
  <c r="AN28" i="4"/>
  <c r="AO28" i="4"/>
  <c r="AP28" i="4"/>
  <c r="AQ28" i="4"/>
  <c r="AR28" i="4"/>
  <c r="AS28" i="4"/>
  <c r="AT28" i="4"/>
  <c r="AU28" i="4"/>
  <c r="AV28" i="4"/>
  <c r="AW28" i="4"/>
  <c r="AX28" i="4"/>
  <c r="AY28" i="4"/>
  <c r="AZ28" i="4"/>
  <c r="BA28" i="4" s="1"/>
  <c r="BB28" i="4" s="1"/>
  <c r="BC28" i="4" s="1"/>
  <c r="BD28" i="4" s="1"/>
  <c r="BE28" i="4"/>
  <c r="BF28" i="4"/>
  <c r="BG28" i="4"/>
  <c r="BH28" i="4"/>
  <c r="BI28" i="4"/>
  <c r="BJ28" i="4"/>
  <c r="BK28" i="4"/>
  <c r="BQ28" i="4" s="1"/>
  <c r="BR28" i="4" s="1"/>
  <c r="BL28" i="4"/>
  <c r="BM28" i="4"/>
  <c r="BN28" i="4"/>
  <c r="BO28" i="4"/>
  <c r="BP28" i="4"/>
  <c r="BS28" i="4"/>
  <c r="BT28" i="4"/>
  <c r="BU28" i="4"/>
  <c r="BV28" i="4"/>
  <c r="AE29" i="4"/>
  <c r="AF29" i="4"/>
  <c r="AG29" i="4"/>
  <c r="AH29" i="4"/>
  <c r="AI29" i="4"/>
  <c r="AJ29" i="4"/>
  <c r="AK29" i="4"/>
  <c r="AL29" i="4"/>
  <c r="AM29" i="4"/>
  <c r="AN29" i="4"/>
  <c r="AO29" i="4"/>
  <c r="AP29" i="4"/>
  <c r="AQ29" i="4"/>
  <c r="AR29" i="4"/>
  <c r="AS29" i="4"/>
  <c r="AT29" i="4"/>
  <c r="AU29" i="4"/>
  <c r="AV29" i="4"/>
  <c r="AW29" i="4"/>
  <c r="AX29" i="4"/>
  <c r="AY29" i="4"/>
  <c r="AZ29" i="4"/>
  <c r="BA29" i="4" s="1"/>
  <c r="BB29" i="4" s="1"/>
  <c r="BC29" i="4" s="1"/>
  <c r="BD29" i="4" s="1"/>
  <c r="BE29" i="4"/>
  <c r="BF29" i="4"/>
  <c r="BG29" i="4"/>
  <c r="BH29" i="4"/>
  <c r="BI29" i="4"/>
  <c r="BJ29" i="4"/>
  <c r="BK29" i="4"/>
  <c r="BQ29" i="4" s="1"/>
  <c r="BR29" i="4" s="1"/>
  <c r="BL29" i="4"/>
  <c r="BM29" i="4"/>
  <c r="BN29" i="4"/>
  <c r="BO29" i="4"/>
  <c r="BP29" i="4"/>
  <c r="BS29" i="4"/>
  <c r="BT29" i="4"/>
  <c r="BU29" i="4"/>
  <c r="BV29" i="4"/>
  <c r="AE30" i="4"/>
  <c r="AF30" i="4"/>
  <c r="AG30" i="4"/>
  <c r="AH30" i="4"/>
  <c r="AI30" i="4"/>
  <c r="AJ30" i="4"/>
  <c r="AK30" i="4"/>
  <c r="AL30" i="4"/>
  <c r="AM30" i="4"/>
  <c r="AN30" i="4"/>
  <c r="AO30" i="4"/>
  <c r="AP30" i="4"/>
  <c r="AQ30" i="4"/>
  <c r="AR30" i="4"/>
  <c r="AS30" i="4"/>
  <c r="AT30" i="4"/>
  <c r="AU30" i="4"/>
  <c r="AV30" i="4"/>
  <c r="AW30" i="4"/>
  <c r="AX30" i="4"/>
  <c r="AY30" i="4"/>
  <c r="AZ30" i="4"/>
  <c r="BA30" i="4" s="1"/>
  <c r="BB30" i="4" s="1"/>
  <c r="BC30" i="4" s="1"/>
  <c r="BD30" i="4" s="1"/>
  <c r="BE30" i="4"/>
  <c r="BF30" i="4"/>
  <c r="BG30" i="4"/>
  <c r="BH30" i="4"/>
  <c r="BI30" i="4"/>
  <c r="BJ30" i="4"/>
  <c r="BK30" i="4"/>
  <c r="BQ30" i="4" s="1"/>
  <c r="BR30" i="4" s="1"/>
  <c r="BL30" i="4"/>
  <c r="BM30" i="4"/>
  <c r="BN30" i="4"/>
  <c r="BO30" i="4"/>
  <c r="BP30" i="4"/>
  <c r="BS30" i="4"/>
  <c r="BT30" i="4"/>
  <c r="BU30" i="4"/>
  <c r="BV30" i="4"/>
  <c r="AE31" i="4"/>
  <c r="AF31" i="4"/>
  <c r="AG31" i="4"/>
  <c r="AH31" i="4"/>
  <c r="AI31" i="4"/>
  <c r="AJ31" i="4"/>
  <c r="AK31" i="4"/>
  <c r="AL31" i="4"/>
  <c r="AM31" i="4"/>
  <c r="AN31" i="4"/>
  <c r="AO31" i="4"/>
  <c r="AP31" i="4"/>
  <c r="AQ31" i="4"/>
  <c r="AR31" i="4"/>
  <c r="AS31" i="4"/>
  <c r="AT31" i="4"/>
  <c r="AU31" i="4"/>
  <c r="AV31" i="4"/>
  <c r="AW31" i="4"/>
  <c r="AX31" i="4"/>
  <c r="AY31" i="4"/>
  <c r="AZ31" i="4"/>
  <c r="BA31" i="4" s="1"/>
  <c r="BB31" i="4" s="1"/>
  <c r="BC31" i="4" s="1"/>
  <c r="BD31" i="4" s="1"/>
  <c r="BE31" i="4"/>
  <c r="BF31" i="4"/>
  <c r="BG31" i="4"/>
  <c r="BH31" i="4"/>
  <c r="BI31" i="4"/>
  <c r="BJ31" i="4"/>
  <c r="BK31" i="4"/>
  <c r="BQ31" i="4" s="1"/>
  <c r="BR31" i="4" s="1"/>
  <c r="BL31" i="4"/>
  <c r="BM31" i="4"/>
  <c r="BN31" i="4"/>
  <c r="BO31" i="4"/>
  <c r="BP31" i="4"/>
  <c r="BS31" i="4"/>
  <c r="BT31" i="4"/>
  <c r="BU31" i="4"/>
  <c r="BV31" i="4"/>
  <c r="BT2" i="4"/>
  <c r="BS2" i="4"/>
  <c r="BO2" i="4"/>
  <c r="BM2" i="4"/>
  <c r="BN2" i="4" s="1"/>
  <c r="BL2" i="4"/>
  <c r="BK2" i="4"/>
  <c r="BJ2" i="4"/>
  <c r="BI2" i="4"/>
  <c r="BG2" i="4"/>
  <c r="BF2" i="4"/>
  <c r="BE2" i="4"/>
  <c r="AY2" i="4"/>
  <c r="AX2" i="4"/>
  <c r="AW2" i="4"/>
  <c r="AU2" i="4"/>
  <c r="AT2" i="4"/>
  <c r="AS2" i="4"/>
  <c r="AQ2" i="4"/>
  <c r="AP2" i="4"/>
  <c r="AO2" i="4"/>
  <c r="AN2" i="4"/>
  <c r="AM2" i="4"/>
  <c r="AL2" i="4"/>
  <c r="AK2" i="4"/>
  <c r="AJ2" i="4"/>
  <c r="AI2" i="4"/>
  <c r="AH2" i="4"/>
  <c r="AG2" i="4"/>
  <c r="AF2" i="4"/>
  <c r="AE2" i="4"/>
  <c r="AC3" i="4"/>
  <c r="AD3" i="4"/>
  <c r="AC4" i="4"/>
  <c r="AD4" i="4"/>
  <c r="AC5" i="4"/>
  <c r="AD5" i="4"/>
  <c r="AC6" i="4"/>
  <c r="AD6" i="4"/>
  <c r="AC7" i="4"/>
  <c r="AD7" i="4"/>
  <c r="AC8" i="4"/>
  <c r="AD8" i="4"/>
  <c r="AC9" i="4"/>
  <c r="AD9" i="4"/>
  <c r="AC10" i="4"/>
  <c r="AD10" i="4"/>
  <c r="AC11" i="4"/>
  <c r="AD11" i="4"/>
  <c r="AC12" i="4"/>
  <c r="AD12" i="4"/>
  <c r="AC13" i="4"/>
  <c r="AD13" i="4"/>
  <c r="AC14" i="4"/>
  <c r="AD14" i="4"/>
  <c r="AC15" i="4"/>
  <c r="AD15" i="4"/>
  <c r="AC16" i="4"/>
  <c r="AD16" i="4"/>
  <c r="AC17" i="4"/>
  <c r="AD17" i="4"/>
  <c r="AC18" i="4"/>
  <c r="AD18" i="4"/>
  <c r="AC19" i="4"/>
  <c r="AD19" i="4"/>
  <c r="AC20" i="4"/>
  <c r="AD20" i="4"/>
  <c r="AC21" i="4"/>
  <c r="AD21" i="4"/>
  <c r="AC22" i="4"/>
  <c r="AD22" i="4"/>
  <c r="AC23" i="4"/>
  <c r="AD23" i="4"/>
  <c r="AC24" i="4"/>
  <c r="AD24" i="4"/>
  <c r="AC25" i="4"/>
  <c r="AD25" i="4"/>
  <c r="AC26" i="4"/>
  <c r="AD26" i="4"/>
  <c r="AC27" i="4"/>
  <c r="AD27" i="4"/>
  <c r="AC28" i="4"/>
  <c r="AD28" i="4"/>
  <c r="AC29" i="4"/>
  <c r="AD29" i="4"/>
  <c r="AC30" i="4"/>
  <c r="AD30" i="4"/>
  <c r="AC31" i="4"/>
  <c r="AD31" i="4"/>
  <c r="AC2" i="4"/>
  <c r="AD2" i="4"/>
  <c r="V3" i="4"/>
  <c r="W3" i="4" s="1"/>
  <c r="X3" i="4"/>
  <c r="Y3" i="4"/>
  <c r="Z3" i="4"/>
  <c r="AA3" i="4" s="1"/>
  <c r="AB3" i="4"/>
  <c r="V4" i="4"/>
  <c r="W4" i="4" s="1"/>
  <c r="X4" i="4"/>
  <c r="Y4" i="4"/>
  <c r="Z4" i="4"/>
  <c r="AA4" i="4" s="1"/>
  <c r="AB4" i="4"/>
  <c r="V5" i="4"/>
  <c r="W5" i="4"/>
  <c r="X5" i="4"/>
  <c r="Y5" i="4" s="1"/>
  <c r="Z5" i="4"/>
  <c r="AA5" i="4"/>
  <c r="AB5" i="4"/>
  <c r="V6" i="4"/>
  <c r="W6" i="4"/>
  <c r="X6" i="4"/>
  <c r="Y6" i="4" s="1"/>
  <c r="Z6" i="4"/>
  <c r="AA6" i="4"/>
  <c r="AB6" i="4"/>
  <c r="V7" i="4"/>
  <c r="W7" i="4"/>
  <c r="X7" i="4"/>
  <c r="Y7" i="4"/>
  <c r="Z7" i="4"/>
  <c r="AA7" i="4"/>
  <c r="AB7" i="4"/>
  <c r="V8" i="4"/>
  <c r="W8" i="4" s="1"/>
  <c r="X8" i="4"/>
  <c r="Y8" i="4"/>
  <c r="Z8" i="4"/>
  <c r="AA8" i="4" s="1"/>
  <c r="AB8" i="4"/>
  <c r="V9" i="4"/>
  <c r="W9" i="4"/>
  <c r="X9" i="4"/>
  <c r="Y9" i="4"/>
  <c r="Z9" i="4"/>
  <c r="AA9" i="4"/>
  <c r="AB9" i="4"/>
  <c r="V10" i="4"/>
  <c r="W10" i="4"/>
  <c r="X10" i="4"/>
  <c r="Y10" i="4" s="1"/>
  <c r="Z10" i="4"/>
  <c r="AA10" i="4"/>
  <c r="AB10" i="4"/>
  <c r="V11" i="4"/>
  <c r="W11" i="4"/>
  <c r="X11" i="4"/>
  <c r="Y11" i="4"/>
  <c r="Z11" i="4"/>
  <c r="AA11" i="4"/>
  <c r="AB11" i="4"/>
  <c r="V12" i="4"/>
  <c r="W12" i="4" s="1"/>
  <c r="X12" i="4"/>
  <c r="Y12" i="4"/>
  <c r="Z12" i="4"/>
  <c r="AA12" i="4" s="1"/>
  <c r="AB12" i="4"/>
  <c r="V13" i="4"/>
  <c r="W13" i="4"/>
  <c r="X13" i="4"/>
  <c r="Y13" i="4"/>
  <c r="Z13" i="4"/>
  <c r="AA13" i="4"/>
  <c r="AB13" i="4"/>
  <c r="V14" i="4"/>
  <c r="W14" i="4"/>
  <c r="X14" i="4"/>
  <c r="Y14" i="4" s="1"/>
  <c r="Z14" i="4"/>
  <c r="AA14" i="4"/>
  <c r="AB14" i="4"/>
  <c r="V15" i="4"/>
  <c r="W15" i="4"/>
  <c r="X15" i="4"/>
  <c r="Y15" i="4"/>
  <c r="Z15" i="4"/>
  <c r="AA15" i="4"/>
  <c r="AB15" i="4"/>
  <c r="V16" i="4"/>
  <c r="W16" i="4" s="1"/>
  <c r="X16" i="4"/>
  <c r="Y16" i="4"/>
  <c r="Z16" i="4"/>
  <c r="AA16" i="4" s="1"/>
  <c r="AB16" i="4"/>
  <c r="V17" i="4"/>
  <c r="W17" i="4"/>
  <c r="X17" i="4"/>
  <c r="Y17" i="4" s="1"/>
  <c r="Z17" i="4"/>
  <c r="AA17" i="4"/>
  <c r="AB17" i="4"/>
  <c r="V18" i="4"/>
  <c r="W18" i="4"/>
  <c r="X18" i="4"/>
  <c r="Y18" i="4" s="1"/>
  <c r="Z18" i="4"/>
  <c r="AA18" i="4"/>
  <c r="AB18" i="4"/>
  <c r="V19" i="4"/>
  <c r="W19" i="4" s="1"/>
  <c r="X19" i="4"/>
  <c r="Y19" i="4"/>
  <c r="Z19" i="4"/>
  <c r="AA19" i="4" s="1"/>
  <c r="AB19" i="4"/>
  <c r="V20" i="4"/>
  <c r="W20" i="4" s="1"/>
  <c r="X20" i="4"/>
  <c r="Y20" i="4"/>
  <c r="Z20" i="4"/>
  <c r="AA20" i="4" s="1"/>
  <c r="AB20" i="4"/>
  <c r="V21" i="4"/>
  <c r="W21" i="4"/>
  <c r="X21" i="4"/>
  <c r="Y21" i="4" s="1"/>
  <c r="Z21" i="4"/>
  <c r="AA21" i="4"/>
  <c r="AB21" i="4"/>
  <c r="V22" i="4"/>
  <c r="W22" i="4"/>
  <c r="X22" i="4"/>
  <c r="Y22" i="4" s="1"/>
  <c r="Z22" i="4"/>
  <c r="AA22" i="4"/>
  <c r="AB22" i="4"/>
  <c r="V23" i="4"/>
  <c r="W23" i="4" s="1"/>
  <c r="X23" i="4"/>
  <c r="Y23" i="4"/>
  <c r="Z23" i="4"/>
  <c r="AA23" i="4" s="1"/>
  <c r="AB23" i="4"/>
  <c r="V24" i="4"/>
  <c r="W24" i="4" s="1"/>
  <c r="X24" i="4"/>
  <c r="Y24" i="4"/>
  <c r="Z24" i="4"/>
  <c r="AA24" i="4" s="1"/>
  <c r="AB24" i="4"/>
  <c r="V25" i="4"/>
  <c r="W25" i="4"/>
  <c r="X25" i="4"/>
  <c r="Y25" i="4" s="1"/>
  <c r="Z25" i="4"/>
  <c r="AA25" i="4"/>
  <c r="AB25" i="4"/>
  <c r="V26" i="4"/>
  <c r="W26" i="4"/>
  <c r="X26" i="4"/>
  <c r="Y26" i="4" s="1"/>
  <c r="Z26" i="4"/>
  <c r="AA26" i="4"/>
  <c r="AB26" i="4"/>
  <c r="V27" i="4"/>
  <c r="W27" i="4"/>
  <c r="X27" i="4"/>
  <c r="Y27" i="4"/>
  <c r="Z27" i="4"/>
  <c r="AA27" i="4" s="1"/>
  <c r="AB27" i="4"/>
  <c r="V28" i="4"/>
  <c r="W28" i="4" s="1"/>
  <c r="X28" i="4"/>
  <c r="Y28" i="4"/>
  <c r="Z28" i="4"/>
  <c r="AA28" i="4" s="1"/>
  <c r="AB28" i="4"/>
  <c r="V29" i="4"/>
  <c r="W29" i="4"/>
  <c r="X29" i="4"/>
  <c r="Y29" i="4" s="1"/>
  <c r="Z29" i="4"/>
  <c r="AA29" i="4"/>
  <c r="AB29" i="4"/>
  <c r="V30" i="4"/>
  <c r="W30" i="4"/>
  <c r="X30" i="4"/>
  <c r="Y30" i="4" s="1"/>
  <c r="Z30" i="4"/>
  <c r="AA30" i="4"/>
  <c r="AB30" i="4"/>
  <c r="V31" i="4"/>
  <c r="W31" i="4" s="1"/>
  <c r="X31" i="4"/>
  <c r="Y31" i="4"/>
  <c r="Z31" i="4"/>
  <c r="AA31" i="4" s="1"/>
  <c r="AB31" i="4"/>
  <c r="AB2" i="4"/>
  <c r="Z2" i="4"/>
  <c r="AA2" i="4" s="1"/>
  <c r="X2" i="4"/>
  <c r="V2" i="4"/>
  <c r="T2" i="4"/>
  <c r="U3" i="4"/>
  <c r="U4" i="4"/>
  <c r="U5" i="4"/>
  <c r="U6" i="4"/>
  <c r="U7" i="4"/>
  <c r="U8" i="4"/>
  <c r="U9" i="4"/>
  <c r="U10" i="4"/>
  <c r="U11" i="4"/>
  <c r="U12" i="4"/>
  <c r="U13" i="4"/>
  <c r="U14" i="4"/>
  <c r="U15" i="4"/>
  <c r="U16" i="4"/>
  <c r="U17" i="4"/>
  <c r="U18" i="4"/>
  <c r="U19" i="4"/>
  <c r="U20" i="4"/>
  <c r="U21" i="4"/>
  <c r="U22" i="4"/>
  <c r="U23" i="4"/>
  <c r="U24" i="4"/>
  <c r="U25" i="4"/>
  <c r="U26" i="4"/>
  <c r="U27" i="4"/>
  <c r="U28" i="4"/>
  <c r="U29" i="4"/>
  <c r="U30" i="4"/>
  <c r="U31" i="4"/>
  <c r="T3" i="4"/>
  <c r="T4" i="4"/>
  <c r="T5" i="4"/>
  <c r="T6" i="4"/>
  <c r="T7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27" i="4"/>
  <c r="T28" i="4"/>
  <c r="T29" i="4"/>
  <c r="T30" i="4"/>
  <c r="T31" i="4"/>
  <c r="BP2" i="4"/>
  <c r="BQ2" i="4"/>
  <c r="BR2" i="4" s="1"/>
  <c r="BH2" i="4"/>
  <c r="AZ2" i="4"/>
  <c r="BA2" i="4" s="1"/>
  <c r="BB2" i="4" s="1"/>
  <c r="BC2" i="4" s="1"/>
  <c r="BD2" i="4" s="1"/>
  <c r="AV2" i="4"/>
  <c r="AR2" i="4"/>
  <c r="Y2" i="4"/>
  <c r="W2" i="4"/>
  <c r="BV2" i="4"/>
  <c r="U2" i="4"/>
  <c r="R31" i="4"/>
  <c r="S31" i="4" s="1"/>
  <c r="R30" i="4"/>
  <c r="S30" i="4" s="1"/>
  <c r="R29" i="4"/>
  <c r="S29" i="4" s="1"/>
  <c r="R28" i="4"/>
  <c r="S28" i="4" s="1"/>
  <c r="R27" i="4"/>
  <c r="S27" i="4" s="1"/>
  <c r="R26" i="4"/>
  <c r="S26" i="4" s="1"/>
  <c r="R25" i="4"/>
  <c r="S25" i="4" s="1"/>
  <c r="R24" i="4"/>
  <c r="S24" i="4" s="1"/>
  <c r="R23" i="4"/>
  <c r="S23" i="4" s="1"/>
  <c r="R22" i="4"/>
  <c r="S22" i="4" s="1"/>
  <c r="R21" i="4"/>
  <c r="S21" i="4" s="1"/>
  <c r="R20" i="4"/>
  <c r="S20" i="4" s="1"/>
  <c r="R19" i="4"/>
  <c r="S19" i="4" s="1"/>
  <c r="R18" i="4"/>
  <c r="S18" i="4" s="1"/>
  <c r="R17" i="4"/>
  <c r="S17" i="4" s="1"/>
  <c r="R16" i="4"/>
  <c r="S16" i="4" s="1"/>
  <c r="R15" i="4"/>
  <c r="S15" i="4" s="1"/>
  <c r="R14" i="4"/>
  <c r="S14" i="4" s="1"/>
  <c r="R13" i="4"/>
  <c r="S13" i="4" s="1"/>
  <c r="R12" i="4"/>
  <c r="S12" i="4" s="1"/>
  <c r="R11" i="4"/>
  <c r="S11" i="4" s="1"/>
  <c r="R10" i="4"/>
  <c r="S10" i="4" s="1"/>
  <c r="R9" i="4"/>
  <c r="S9" i="4" s="1"/>
  <c r="R8" i="4"/>
  <c r="S8" i="4" s="1"/>
  <c r="R7" i="4"/>
  <c r="S7" i="4" s="1"/>
  <c r="R6" i="4"/>
  <c r="S6" i="4" s="1"/>
  <c r="R5" i="4"/>
  <c r="S5" i="4" s="1"/>
  <c r="R4" i="4"/>
  <c r="S4" i="4" s="1"/>
  <c r="R3" i="4"/>
  <c r="S3" i="4" s="1"/>
  <c r="S2" i="4"/>
  <c r="R2" i="4"/>
  <c r="L2" i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" i="2"/>
  <c r="I5" i="1"/>
  <c r="I6" i="1"/>
  <c r="H35" i="3"/>
  <c r="G4" i="3"/>
  <c r="H4" i="3" s="1"/>
  <c r="G5" i="3"/>
  <c r="H5" i="3" s="1"/>
  <c r="G6" i="3"/>
  <c r="H6" i="3" s="1"/>
  <c r="G7" i="3"/>
  <c r="H7" i="3" s="1"/>
  <c r="G8" i="3"/>
  <c r="H8" i="3" s="1"/>
  <c r="G9" i="3"/>
  <c r="H9" i="3" s="1"/>
  <c r="G10" i="3"/>
  <c r="H10" i="3" s="1"/>
  <c r="G11" i="3"/>
  <c r="H11" i="3" s="1"/>
  <c r="G12" i="3"/>
  <c r="H12" i="3" s="1"/>
  <c r="G13" i="3"/>
  <c r="H13" i="3" s="1"/>
  <c r="G14" i="3"/>
  <c r="H14" i="3" s="1"/>
  <c r="G15" i="3"/>
  <c r="H15" i="3" s="1"/>
  <c r="G16" i="3"/>
  <c r="H16" i="3" s="1"/>
  <c r="G17" i="3"/>
  <c r="H17" i="3" s="1"/>
  <c r="G18" i="3"/>
  <c r="H18" i="3" s="1"/>
  <c r="G19" i="3"/>
  <c r="H19" i="3" s="1"/>
  <c r="G20" i="3"/>
  <c r="H20" i="3" s="1"/>
  <c r="G21" i="3"/>
  <c r="H21" i="3" s="1"/>
  <c r="G22" i="3"/>
  <c r="H22" i="3" s="1"/>
  <c r="G23" i="3"/>
  <c r="H23" i="3" s="1"/>
  <c r="G24" i="3"/>
  <c r="H24" i="3" s="1"/>
  <c r="G25" i="3"/>
  <c r="H25" i="3" s="1"/>
  <c r="G26" i="3"/>
  <c r="H26" i="3" s="1"/>
  <c r="G27" i="3"/>
  <c r="H27" i="3" s="1"/>
  <c r="G28" i="3"/>
  <c r="H28" i="3" s="1"/>
  <c r="G29" i="3"/>
  <c r="H29" i="3" s="1"/>
  <c r="G30" i="3"/>
  <c r="H30" i="3" s="1"/>
  <c r="G31" i="3"/>
  <c r="H31" i="3" s="1"/>
  <c r="G32" i="3"/>
  <c r="H32" i="3" s="1"/>
  <c r="G33" i="3"/>
  <c r="H33" i="3" s="1"/>
  <c r="G34" i="3"/>
  <c r="H34" i="3" s="1"/>
  <c r="G3" i="3"/>
  <c r="H3" i="3" s="1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4" i="3"/>
  <c r="C5" i="3"/>
  <c r="C6" i="3"/>
  <c r="C7" i="3"/>
  <c r="C8" i="3"/>
  <c r="C9" i="3"/>
  <c r="C10" i="3"/>
  <c r="C11" i="3"/>
  <c r="C12" i="3"/>
  <c r="C13" i="3"/>
  <c r="C3" i="3"/>
  <c r="J2" i="3"/>
  <c r="K2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" i="3"/>
  <c r="L3" i="1"/>
  <c r="I2" i="3" s="1"/>
  <c r="T12" i="2"/>
  <c r="U12" i="2" s="1"/>
  <c r="T11" i="2"/>
  <c r="U11" i="2" s="1"/>
  <c r="T10" i="2"/>
  <c r="U10" i="2" s="1"/>
  <c r="T9" i="2"/>
  <c r="U9" i="2" s="1"/>
  <c r="T8" i="2"/>
  <c r="U8" i="2" s="1"/>
  <c r="T7" i="2"/>
  <c r="U7" i="2" s="1"/>
  <c r="T6" i="2"/>
  <c r="U6" i="2" s="1"/>
  <c r="T5" i="2"/>
  <c r="U5" i="2" s="1"/>
  <c r="T4" i="2"/>
  <c r="U4" i="2" s="1"/>
  <c r="T3" i="2"/>
  <c r="U3" i="2" s="1"/>
  <c r="T32" i="2"/>
  <c r="U32" i="2" s="1"/>
  <c r="T31" i="2"/>
  <c r="U31" i="2" s="1"/>
  <c r="T30" i="2"/>
  <c r="U30" i="2" s="1"/>
  <c r="T29" i="2"/>
  <c r="U29" i="2" s="1"/>
  <c r="T28" i="2"/>
  <c r="U28" i="2" s="1"/>
  <c r="T27" i="2"/>
  <c r="U27" i="2" s="1"/>
  <c r="T26" i="2"/>
  <c r="U26" i="2" s="1"/>
  <c r="T25" i="2"/>
  <c r="U25" i="2" s="1"/>
  <c r="T24" i="2"/>
  <c r="U24" i="2" s="1"/>
  <c r="T23" i="2"/>
  <c r="U23" i="2" s="1"/>
  <c r="T22" i="2"/>
  <c r="U22" i="2" s="1"/>
  <c r="T21" i="2"/>
  <c r="U21" i="2" s="1"/>
  <c r="T20" i="2"/>
  <c r="U20" i="2" s="1"/>
  <c r="T19" i="2"/>
  <c r="U19" i="2" s="1"/>
  <c r="T18" i="2"/>
  <c r="U18" i="2" s="1"/>
  <c r="T17" i="2"/>
  <c r="U17" i="2" s="1"/>
  <c r="T16" i="2"/>
  <c r="U16" i="2" s="1"/>
  <c r="T15" i="2"/>
  <c r="U15" i="2" s="1"/>
  <c r="T14" i="2"/>
  <c r="U14" i="2" s="1"/>
  <c r="T13" i="2"/>
  <c r="U13" i="2" s="1"/>
  <c r="BU2" i="4" l="1"/>
  <c r="L28" i="1"/>
  <c r="J28" i="1" s="1"/>
  <c r="Q12" i="1"/>
  <c r="U41" i="1" s="1"/>
  <c r="Q20" i="1"/>
  <c r="U55" i="1" s="1"/>
  <c r="Q13" i="1"/>
  <c r="Q16" i="1"/>
  <c r="U27" i="1" s="1"/>
  <c r="L14" i="1" s="1"/>
  <c r="J14" i="1" s="1"/>
  <c r="Q22" i="1"/>
  <c r="Q23" i="1"/>
  <c r="U19" i="1" s="1"/>
  <c r="Q11" i="1"/>
  <c r="U23" i="1" s="1"/>
  <c r="Q14" i="1"/>
  <c r="Q15" i="1"/>
  <c r="U53" i="1" s="1"/>
  <c r="L13" i="1" s="1"/>
  <c r="J13" i="1" s="1"/>
  <c r="Q17" i="1"/>
  <c r="Q18" i="1"/>
  <c r="Q19" i="1"/>
  <c r="Q21" i="1"/>
  <c r="U24" i="1" s="1"/>
  <c r="U36" i="1"/>
  <c r="U25" i="1"/>
  <c r="U15" i="1"/>
  <c r="U16" i="1" s="1"/>
  <c r="U11" i="1"/>
  <c r="L11" i="1" s="1"/>
  <c r="U56" i="1"/>
  <c r="U57" i="1" s="1"/>
  <c r="U52" i="1"/>
  <c r="U40" i="1"/>
  <c r="U38" i="1"/>
  <c r="U39" i="1" s="1"/>
  <c r="U26" i="1"/>
  <c r="U22" i="1"/>
  <c r="U48" i="1"/>
  <c r="L12" i="1" s="1"/>
  <c r="U49" i="1"/>
  <c r="G2" i="2"/>
  <c r="H11" i="1"/>
  <c r="H24" i="1"/>
  <c r="I20" i="1"/>
  <c r="I18" i="1"/>
  <c r="H13" i="1"/>
  <c r="I28" i="1"/>
  <c r="H22" i="1"/>
  <c r="I19" i="1"/>
  <c r="H23" i="1"/>
  <c r="I14" i="1"/>
  <c r="H16" i="1"/>
  <c r="H26" i="1"/>
  <c r="I15" i="1"/>
  <c r="I21" i="1"/>
  <c r="H12" i="1"/>
  <c r="H25" i="1"/>
  <c r="L4" i="3"/>
  <c r="M4" i="3" s="1"/>
  <c r="L5" i="3"/>
  <c r="M5" i="3" s="1"/>
  <c r="N5" i="3" s="1"/>
  <c r="L6" i="3"/>
  <c r="M6" i="3" s="1"/>
  <c r="N6" i="3" s="1"/>
  <c r="H28" i="1" s="1"/>
  <c r="L7" i="3"/>
  <c r="M7" i="3" s="1"/>
  <c r="N7" i="3" s="1"/>
  <c r="L8" i="3"/>
  <c r="M8" i="3" s="1"/>
  <c r="N8" i="3" s="1"/>
  <c r="L9" i="3"/>
  <c r="M9" i="3" s="1"/>
  <c r="N9" i="3" s="1"/>
  <c r="L10" i="3"/>
  <c r="M10" i="3" s="1"/>
  <c r="N10" i="3" s="1"/>
  <c r="L11" i="3"/>
  <c r="M11" i="3" s="1"/>
  <c r="N11" i="3" s="1"/>
  <c r="L12" i="3"/>
  <c r="M12" i="3" s="1"/>
  <c r="N12" i="3" s="1"/>
  <c r="L13" i="3"/>
  <c r="M13" i="3" s="1"/>
  <c r="N13" i="3" s="1"/>
  <c r="L14" i="3"/>
  <c r="M14" i="3" s="1"/>
  <c r="N14" i="3" s="1"/>
  <c r="L15" i="3"/>
  <c r="M15" i="3" s="1"/>
  <c r="N15" i="3" s="1"/>
  <c r="L16" i="3"/>
  <c r="M16" i="3" s="1"/>
  <c r="O16" i="3" s="1"/>
  <c r="L17" i="3"/>
  <c r="M17" i="3" s="1"/>
  <c r="O17" i="3" s="1"/>
  <c r="L18" i="3"/>
  <c r="M18" i="3" s="1"/>
  <c r="O18" i="3" s="1"/>
  <c r="L19" i="3"/>
  <c r="M19" i="3" s="1"/>
  <c r="O19" i="3" s="1"/>
  <c r="L20" i="3"/>
  <c r="M20" i="3" s="1"/>
  <c r="O20" i="3" s="1"/>
  <c r="I17" i="1" s="1"/>
  <c r="L21" i="3"/>
  <c r="M21" i="3" s="1"/>
  <c r="O21" i="3" s="1"/>
  <c r="L22" i="3"/>
  <c r="M22" i="3" s="1"/>
  <c r="O22" i="3" s="1"/>
  <c r="L23" i="3"/>
  <c r="M23" i="3" s="1"/>
  <c r="N23" i="3" s="1"/>
  <c r="L24" i="3"/>
  <c r="M24" i="3" s="1"/>
  <c r="N24" i="3" s="1"/>
  <c r="L25" i="3"/>
  <c r="M25" i="3" s="1"/>
  <c r="N25" i="3" s="1"/>
  <c r="L26" i="3"/>
  <c r="M26" i="3" s="1"/>
  <c r="N26" i="3" s="1"/>
  <c r="L27" i="3"/>
  <c r="M27" i="3" s="1"/>
  <c r="N27" i="3" s="1"/>
  <c r="L28" i="3"/>
  <c r="M28" i="3" s="1"/>
  <c r="L29" i="3"/>
  <c r="M29" i="3" s="1"/>
  <c r="N29" i="3" s="1"/>
  <c r="H17" i="1" s="1"/>
  <c r="L30" i="3"/>
  <c r="M30" i="3" s="1"/>
  <c r="N30" i="3" s="1"/>
  <c r="L31" i="3"/>
  <c r="M31" i="3" s="1"/>
  <c r="N31" i="3" s="1"/>
  <c r="L32" i="3"/>
  <c r="M32" i="3" s="1"/>
  <c r="N32" i="3" s="1"/>
  <c r="L33" i="3"/>
  <c r="M33" i="3" s="1"/>
  <c r="N33" i="3" s="1"/>
  <c r="L34" i="3"/>
  <c r="M34" i="3" s="1"/>
  <c r="L35" i="3"/>
  <c r="M35" i="3" s="1"/>
  <c r="N35" i="3" s="1"/>
  <c r="L36" i="3"/>
  <c r="M36" i="3" s="1"/>
  <c r="N36" i="3" s="1"/>
  <c r="L37" i="3"/>
  <c r="M37" i="3" s="1"/>
  <c r="N37" i="3" s="1"/>
  <c r="H14" i="1" s="1"/>
  <c r="L38" i="3"/>
  <c r="M38" i="3" s="1"/>
  <c r="N38" i="3" s="1"/>
  <c r="L39" i="3"/>
  <c r="M39" i="3" s="1"/>
  <c r="N39" i="3" s="1"/>
  <c r="L40" i="3"/>
  <c r="M40" i="3" s="1"/>
  <c r="N40" i="3" s="1"/>
  <c r="H15" i="1" s="1"/>
  <c r="L41" i="3"/>
  <c r="M41" i="3" s="1"/>
  <c r="N41" i="3" s="1"/>
  <c r="L42" i="3"/>
  <c r="M42" i="3" s="1"/>
  <c r="N42" i="3" s="1"/>
  <c r="L43" i="3"/>
  <c r="M43" i="3" s="1"/>
  <c r="N43" i="3" s="1"/>
  <c r="L44" i="3"/>
  <c r="M44" i="3" s="1"/>
  <c r="N44" i="3" s="1"/>
  <c r="L45" i="3"/>
  <c r="M45" i="3" s="1"/>
  <c r="N45" i="3" s="1"/>
  <c r="H19" i="1" s="1"/>
  <c r="L46" i="3"/>
  <c r="M46" i="3" s="1"/>
  <c r="N46" i="3" s="1"/>
  <c r="L47" i="3"/>
  <c r="M47" i="3" s="1"/>
  <c r="N47" i="3" s="1"/>
  <c r="L48" i="3"/>
  <c r="M48" i="3" s="1"/>
  <c r="N48" i="3" s="1"/>
  <c r="L49" i="3"/>
  <c r="M49" i="3" s="1"/>
  <c r="L50" i="3"/>
  <c r="M50" i="3" s="1"/>
  <c r="L51" i="3"/>
  <c r="M51" i="3" s="1"/>
  <c r="N51" i="3" s="1"/>
  <c r="H20" i="1" s="1"/>
  <c r="L52" i="3"/>
  <c r="M52" i="3" s="1"/>
  <c r="N52" i="3" s="1"/>
  <c r="H21" i="1" s="1"/>
  <c r="L53" i="3"/>
  <c r="M53" i="3" s="1"/>
  <c r="L54" i="3"/>
  <c r="M54" i="3" s="1"/>
  <c r="L55" i="3"/>
  <c r="M55" i="3" s="1"/>
  <c r="L56" i="3"/>
  <c r="M56" i="3" s="1"/>
  <c r="L57" i="3"/>
  <c r="M57" i="3" s="1"/>
  <c r="L58" i="3"/>
  <c r="M58" i="3" s="1"/>
  <c r="L59" i="3"/>
  <c r="M59" i="3" s="1"/>
  <c r="N59" i="3" s="1"/>
  <c r="L60" i="3"/>
  <c r="M60" i="3" s="1"/>
  <c r="N60" i="3" s="1"/>
  <c r="L61" i="3"/>
  <c r="M61" i="3" s="1"/>
  <c r="N61" i="3" s="1"/>
  <c r="L62" i="3"/>
  <c r="M62" i="3" s="1"/>
  <c r="N62" i="3" s="1"/>
  <c r="L63" i="3"/>
  <c r="M63" i="3" s="1"/>
  <c r="N63" i="3" s="1"/>
  <c r="L64" i="3"/>
  <c r="M64" i="3" s="1"/>
  <c r="L65" i="3"/>
  <c r="M65" i="3" s="1"/>
  <c r="N65" i="3" s="1"/>
  <c r="L66" i="3"/>
  <c r="M66" i="3" s="1"/>
  <c r="N66" i="3" s="1"/>
  <c r="L67" i="3"/>
  <c r="M67" i="3" s="1"/>
  <c r="N67" i="3" s="1"/>
  <c r="L68" i="3"/>
  <c r="M68" i="3" s="1"/>
  <c r="N68" i="3" s="1"/>
  <c r="L69" i="3"/>
  <c r="M69" i="3" s="1"/>
  <c r="N69" i="3" s="1"/>
  <c r="L70" i="3"/>
  <c r="M70" i="3" s="1"/>
  <c r="N70" i="3" s="1"/>
  <c r="L71" i="3"/>
  <c r="M71" i="3" s="1"/>
  <c r="N71" i="3" s="1"/>
  <c r="L72" i="3"/>
  <c r="M72" i="3" s="1"/>
  <c r="L73" i="3"/>
  <c r="M73" i="3" s="1"/>
  <c r="L74" i="3"/>
  <c r="M74" i="3" s="1"/>
  <c r="L75" i="3"/>
  <c r="M75" i="3" s="1"/>
  <c r="L76" i="3"/>
  <c r="M76" i="3" s="1"/>
  <c r="N76" i="3" s="1"/>
  <c r="L77" i="3"/>
  <c r="M77" i="3" s="1"/>
  <c r="N77" i="3" s="1"/>
  <c r="L78" i="3"/>
  <c r="M78" i="3" s="1"/>
  <c r="N78" i="3" s="1"/>
  <c r="L79" i="3"/>
  <c r="M79" i="3" s="1"/>
  <c r="N79" i="3" s="1"/>
  <c r="L80" i="3"/>
  <c r="M80" i="3" s="1"/>
  <c r="N80" i="3" s="1"/>
  <c r="H27" i="1" s="1"/>
  <c r="L81" i="3"/>
  <c r="M81" i="3" s="1"/>
  <c r="N81" i="3" s="1"/>
  <c r="L82" i="3"/>
  <c r="M82" i="3" s="1"/>
  <c r="N82" i="3" s="1"/>
  <c r="L83" i="3"/>
  <c r="M83" i="3" s="1"/>
  <c r="L84" i="3"/>
  <c r="M84" i="3" s="1"/>
  <c r="L85" i="3"/>
  <c r="M85" i="3" s="1"/>
  <c r="L86" i="3"/>
  <c r="M86" i="3" s="1"/>
  <c r="L87" i="3"/>
  <c r="M87" i="3" s="1"/>
  <c r="L88" i="3"/>
  <c r="M88" i="3" s="1"/>
  <c r="L89" i="3"/>
  <c r="M89" i="3" s="1"/>
  <c r="N89" i="3" s="1"/>
  <c r="L90" i="3"/>
  <c r="M90" i="3" s="1"/>
  <c r="N90" i="3" s="1"/>
  <c r="L91" i="3"/>
  <c r="M91" i="3" s="1"/>
  <c r="L92" i="3"/>
  <c r="M92" i="3" s="1"/>
  <c r="N92" i="3" s="1"/>
  <c r="L93" i="3"/>
  <c r="M93" i="3" s="1"/>
  <c r="L94" i="3"/>
  <c r="M94" i="3" s="1"/>
  <c r="L95" i="3"/>
  <c r="M95" i="3" s="1"/>
  <c r="L96" i="3"/>
  <c r="M96" i="3" s="1"/>
  <c r="N96" i="3" s="1"/>
  <c r="L97" i="3"/>
  <c r="M97" i="3" s="1"/>
  <c r="N97" i="3" s="1"/>
  <c r="L98" i="3"/>
  <c r="M98" i="3" s="1"/>
  <c r="N98" i="3" s="1"/>
  <c r="L99" i="3"/>
  <c r="M99" i="3" s="1"/>
  <c r="N99" i="3" s="1"/>
  <c r="L100" i="3"/>
  <c r="M100" i="3" s="1"/>
  <c r="N100" i="3" s="1"/>
  <c r="L101" i="3"/>
  <c r="M101" i="3" s="1"/>
  <c r="N101" i="3" s="1"/>
  <c r="L102" i="3"/>
  <c r="M102" i="3" s="1"/>
  <c r="N102" i="3" s="1"/>
  <c r="L103" i="3"/>
  <c r="M103" i="3" s="1"/>
  <c r="N103" i="3" s="1"/>
  <c r="L104" i="3"/>
  <c r="M104" i="3" s="1"/>
  <c r="N104" i="3" s="1"/>
  <c r="L105" i="3"/>
  <c r="M105" i="3" s="1"/>
  <c r="L106" i="3"/>
  <c r="M106" i="3" s="1"/>
  <c r="L107" i="3"/>
  <c r="M107" i="3" s="1"/>
  <c r="L108" i="3"/>
  <c r="M108" i="3" s="1"/>
  <c r="L109" i="3"/>
  <c r="M109" i="3" s="1"/>
  <c r="L110" i="3"/>
  <c r="M110" i="3" s="1"/>
  <c r="L111" i="3"/>
  <c r="M111" i="3" s="1"/>
  <c r="L112" i="3"/>
  <c r="M112" i="3" s="1"/>
  <c r="N112" i="3" s="1"/>
  <c r="L113" i="3"/>
  <c r="M113" i="3" s="1"/>
  <c r="N113" i="3" s="1"/>
  <c r="L114" i="3"/>
  <c r="M114" i="3" s="1"/>
  <c r="N114" i="3" s="1"/>
  <c r="L115" i="3"/>
  <c r="M115" i="3" s="1"/>
  <c r="N115" i="3" s="1"/>
  <c r="L116" i="3"/>
  <c r="M116" i="3" s="1"/>
  <c r="N116" i="3" s="1"/>
  <c r="L117" i="3"/>
  <c r="M117" i="3" s="1"/>
  <c r="N117" i="3" s="1"/>
  <c r="L118" i="3"/>
  <c r="M118" i="3" s="1"/>
  <c r="N118" i="3" s="1"/>
  <c r="L119" i="3"/>
  <c r="M119" i="3" s="1"/>
  <c r="N119" i="3" s="1"/>
  <c r="L120" i="3"/>
  <c r="M120" i="3" s="1"/>
  <c r="N120" i="3" s="1"/>
  <c r="L121" i="3"/>
  <c r="M121" i="3" s="1"/>
  <c r="N121" i="3" s="1"/>
  <c r="L122" i="3"/>
  <c r="M122" i="3" s="1"/>
  <c r="N122" i="3" s="1"/>
  <c r="L123" i="3"/>
  <c r="M123" i="3" s="1"/>
  <c r="N123" i="3" s="1"/>
  <c r="L124" i="3"/>
  <c r="M124" i="3" s="1"/>
  <c r="N124" i="3" s="1"/>
  <c r="L125" i="3"/>
  <c r="M125" i="3" s="1"/>
  <c r="N125" i="3" s="1"/>
  <c r="L126" i="3"/>
  <c r="M126" i="3" s="1"/>
  <c r="N126" i="3" s="1"/>
  <c r="L127" i="3"/>
  <c r="M127" i="3" s="1"/>
  <c r="N127" i="3" s="1"/>
  <c r="L128" i="3"/>
  <c r="M128" i="3" s="1"/>
  <c r="N128" i="3" s="1"/>
  <c r="L129" i="3"/>
  <c r="M129" i="3" s="1"/>
  <c r="N129" i="3" s="1"/>
  <c r="L130" i="3"/>
  <c r="M130" i="3" s="1"/>
  <c r="N130" i="3" s="1"/>
  <c r="L131" i="3"/>
  <c r="M131" i="3" s="1"/>
  <c r="N131" i="3" s="1"/>
  <c r="L132" i="3"/>
  <c r="M132" i="3" s="1"/>
  <c r="N132" i="3" s="1"/>
  <c r="L133" i="3"/>
  <c r="M133" i="3" s="1"/>
  <c r="N133" i="3" s="1"/>
  <c r="L134" i="3"/>
  <c r="M134" i="3" s="1"/>
  <c r="L135" i="3"/>
  <c r="M135" i="3" s="1"/>
  <c r="L136" i="3"/>
  <c r="M136" i="3" s="1"/>
  <c r="N136" i="3" s="1"/>
  <c r="L137" i="3"/>
  <c r="M137" i="3" s="1"/>
  <c r="N137" i="3" s="1"/>
  <c r="L138" i="3"/>
  <c r="M138" i="3" s="1"/>
  <c r="N138" i="3" s="1"/>
  <c r="L139" i="3"/>
  <c r="M139" i="3" s="1"/>
  <c r="N139" i="3" s="1"/>
  <c r="L140" i="3"/>
  <c r="M140" i="3" s="1"/>
  <c r="N140" i="3" s="1"/>
  <c r="L141" i="3"/>
  <c r="M141" i="3" s="1"/>
  <c r="N141" i="3" s="1"/>
  <c r="L142" i="3"/>
  <c r="M142" i="3" s="1"/>
  <c r="N142" i="3" s="1"/>
  <c r="L143" i="3"/>
  <c r="M143" i="3" s="1"/>
  <c r="N143" i="3" s="1"/>
  <c r="L144" i="3"/>
  <c r="M144" i="3" s="1"/>
  <c r="N144" i="3" s="1"/>
  <c r="L3" i="3"/>
  <c r="M3" i="3" s="1"/>
  <c r="O3" i="3" s="1"/>
  <c r="I11" i="1" s="1"/>
  <c r="U54" i="1" l="1"/>
  <c r="U60" i="1" s="1"/>
  <c r="U61" i="1" s="1"/>
  <c r="U13" i="1"/>
  <c r="U65" i="1" s="1"/>
  <c r="U34" i="1"/>
  <c r="L22" i="1" s="1"/>
  <c r="U42" i="1"/>
  <c r="U43" i="1" s="1"/>
  <c r="L24" i="1" s="1"/>
  <c r="J24" i="1" s="1"/>
  <c r="U62" i="1"/>
  <c r="U17" i="1"/>
  <c r="U12" i="1"/>
  <c r="L16" i="1" s="1"/>
  <c r="J16" i="1" s="1"/>
  <c r="U20" i="1"/>
  <c r="U21" i="1" s="1"/>
  <c r="U37" i="1"/>
  <c r="U50" i="1"/>
  <c r="U51" i="1" s="1"/>
  <c r="U63" i="1"/>
  <c r="U64" i="1"/>
  <c r="H18" i="1"/>
  <c r="H29" i="1" s="1"/>
  <c r="U14" i="1"/>
  <c r="U33" i="1"/>
  <c r="L21" i="1" s="1"/>
  <c r="U32" i="1"/>
  <c r="L20" i="1" s="1"/>
  <c r="U28" i="1"/>
  <c r="U29" i="1"/>
  <c r="U58" i="1"/>
  <c r="U59" i="1" s="1"/>
  <c r="U30" i="1"/>
  <c r="U31" i="1"/>
  <c r="L19" i="1" s="1"/>
  <c r="J11" i="1"/>
  <c r="J22" i="1"/>
  <c r="J12" i="1"/>
  <c r="O28" i="3"/>
  <c r="O34" i="3"/>
  <c r="O49" i="3"/>
  <c r="O50" i="3"/>
  <c r="O53" i="3"/>
  <c r="I22" i="1" s="1"/>
  <c r="O54" i="3"/>
  <c r="I23" i="1" s="1"/>
  <c r="O55" i="3"/>
  <c r="O56" i="3"/>
  <c r="O57" i="3"/>
  <c r="O58" i="3"/>
  <c r="O64" i="3"/>
  <c r="O72" i="3"/>
  <c r="O73" i="3"/>
  <c r="I24" i="1" s="1"/>
  <c r="O74" i="3"/>
  <c r="I25" i="1" s="1"/>
  <c r="O75" i="3"/>
  <c r="I26" i="1" s="1"/>
  <c r="O83" i="3"/>
  <c r="O84" i="3"/>
  <c r="O85" i="3"/>
  <c r="I27" i="1" s="1"/>
  <c r="O86" i="3"/>
  <c r="O87" i="3"/>
  <c r="O88" i="3"/>
  <c r="O91" i="3"/>
  <c r="O93" i="3"/>
  <c r="I13" i="1" s="1"/>
  <c r="O94" i="3"/>
  <c r="O95" i="3"/>
  <c r="O105" i="3"/>
  <c r="O106" i="3"/>
  <c r="O107" i="3"/>
  <c r="O108" i="3"/>
  <c r="O109" i="3"/>
  <c r="O110" i="3"/>
  <c r="O111" i="3"/>
  <c r="O134" i="3"/>
  <c r="O135" i="3"/>
  <c r="O4" i="3"/>
  <c r="I16" i="1" s="1"/>
  <c r="U44" i="1" l="1"/>
  <c r="I12" i="1"/>
  <c r="L17" i="1"/>
  <c r="J17" i="1" s="1"/>
  <c r="U18" i="1"/>
  <c r="U35" i="1"/>
  <c r="L23" i="1" s="1"/>
  <c r="J23" i="1" s="1"/>
  <c r="L15" i="1"/>
  <c r="L18" i="1"/>
  <c r="I29" i="1"/>
  <c r="J21" i="1"/>
  <c r="J20" i="1"/>
  <c r="J19" i="1"/>
  <c r="L25" i="1" l="1"/>
  <c r="J25" i="1" s="1"/>
  <c r="U45" i="1"/>
  <c r="J15" i="1"/>
  <c r="J18" i="1"/>
  <c r="L26" i="1" l="1"/>
  <c r="J26" i="1" s="1"/>
  <c r="U46" i="1"/>
  <c r="L27" i="1" l="1"/>
  <c r="J27" i="1" s="1"/>
  <c r="J29" i="1" s="1"/>
  <c r="U47" i="1"/>
  <c r="H31" i="1" l="1"/>
  <c r="F33" i="1"/>
</calcChain>
</file>

<file path=xl/sharedStrings.xml><?xml version="1.0" encoding="utf-8"?>
<sst xmlns="http://schemas.openxmlformats.org/spreadsheetml/2006/main" count="1187" uniqueCount="223">
  <si>
    <t>Sl.#</t>
  </si>
  <si>
    <t>Description</t>
  </si>
  <si>
    <t>R&amp;R</t>
  </si>
  <si>
    <t xml:space="preserve"> Tinkering</t>
  </si>
  <si>
    <t>Painting</t>
  </si>
  <si>
    <t>%</t>
  </si>
  <si>
    <t>Schedule</t>
  </si>
  <si>
    <t>Sub Total</t>
  </si>
  <si>
    <t>Grand Total</t>
  </si>
  <si>
    <t>Sl. #</t>
  </si>
  <si>
    <t>MAKE</t>
  </si>
  <si>
    <t>MODEL</t>
  </si>
  <si>
    <t>YEAR</t>
  </si>
  <si>
    <t>CITY</t>
  </si>
  <si>
    <t>W_METALLIC/SOLID</t>
  </si>
  <si>
    <t xml:space="preserve">BUMPER FR </t>
  </si>
  <si>
    <t>HOOD</t>
  </si>
  <si>
    <t>FENDER</t>
  </si>
  <si>
    <t xml:space="preserve">DOOR FR </t>
  </si>
  <si>
    <t>ROOF</t>
  </si>
  <si>
    <t>TRUNK LID</t>
  </si>
  <si>
    <t>QTR PANEL</t>
  </si>
  <si>
    <t xml:space="preserve">DOOR RR </t>
  </si>
  <si>
    <t>FRT</t>
  </si>
  <si>
    <t>RUNNING BOARD /SILL PANEL(W_METALLIC)</t>
  </si>
  <si>
    <t xml:space="preserve">BUMPER RR </t>
  </si>
  <si>
    <t>FULL SAME COLOR</t>
  </si>
  <si>
    <t>FULL @ PANEL RATE</t>
  </si>
  <si>
    <t>BMW</t>
  </si>
  <si>
    <t>2 SERIES GC</t>
  </si>
  <si>
    <t>KOCHI</t>
  </si>
  <si>
    <t>WATER BORNE</t>
  </si>
  <si>
    <t>3 SERIES / GL</t>
  </si>
  <si>
    <t>5 SERIES</t>
  </si>
  <si>
    <t>6 SERIES GT</t>
  </si>
  <si>
    <t>7 SERIES</t>
  </si>
  <si>
    <t>M340I XDRIVE</t>
  </si>
  <si>
    <t>X1</t>
  </si>
  <si>
    <t>X3</t>
  </si>
  <si>
    <t>X5</t>
  </si>
  <si>
    <t>X7</t>
  </si>
  <si>
    <t>XM (PHEV)</t>
  </si>
  <si>
    <t>IX1</t>
  </si>
  <si>
    <t>I4</t>
  </si>
  <si>
    <t>I5 M60 XDRIVE</t>
  </si>
  <si>
    <t>I7</t>
  </si>
  <si>
    <t>IX</t>
  </si>
  <si>
    <t>M2</t>
  </si>
  <si>
    <t>M4 COMP / CS</t>
  </si>
  <si>
    <t>M5</t>
  </si>
  <si>
    <t>M8 COMP COUPÉ</t>
  </si>
  <si>
    <t>AUDI</t>
  </si>
  <si>
    <t>A3</t>
  </si>
  <si>
    <t>A4</t>
  </si>
  <si>
    <t>A6</t>
  </si>
  <si>
    <t>Q3</t>
  </si>
  <si>
    <t>Q5</t>
  </si>
  <si>
    <t>A7</t>
  </si>
  <si>
    <t>RS7</t>
  </si>
  <si>
    <t>Q7</t>
  </si>
  <si>
    <t>Q8</t>
  </si>
  <si>
    <t>E-TRON</t>
  </si>
  <si>
    <t>VARIENT</t>
  </si>
  <si>
    <t>SCHEDULE YEAR</t>
  </si>
  <si>
    <t>PAINT TYPE</t>
  </si>
  <si>
    <t>GARAGE TYPE</t>
  </si>
  <si>
    <t>A</t>
  </si>
  <si>
    <t>B</t>
  </si>
  <si>
    <t>D</t>
  </si>
  <si>
    <t>C</t>
  </si>
  <si>
    <t>A PILLAR Lh</t>
  </si>
  <si>
    <t>A PILLAR RH</t>
  </si>
  <si>
    <t>A/C COMPRESSOR</t>
  </si>
  <si>
    <t>A/C CONDENSER +RADIATOR</t>
  </si>
  <si>
    <t>A/C CONDENSER ASSY</t>
  </si>
  <si>
    <t>A/C EVAPORATOR UNIT</t>
  </si>
  <si>
    <t>A/C GAS CHARGING</t>
  </si>
  <si>
    <t>A/C PIPES</t>
  </si>
  <si>
    <t>AIR BAG CURTAIN</t>
  </si>
  <si>
    <t>AIR BAG DRIVER SIDE</t>
  </si>
  <si>
    <t>AIR BAG PASSENGER SIDE</t>
  </si>
  <si>
    <t>AIR FILTER</t>
  </si>
  <si>
    <t>ALTERNATOR</t>
  </si>
  <si>
    <t>APRON FULL LH (LONG+MBR+SSPN TWR+REINF)</t>
  </si>
  <si>
    <t>APRON FULL RH (LONG+MBR+SSPN TWR+REINF)</t>
  </si>
  <si>
    <t>APRON MEMBER LH</t>
  </si>
  <si>
    <t>APRON MEMBER RH</t>
  </si>
  <si>
    <t>B PILLAR LH</t>
  </si>
  <si>
    <t>B PILLAR RH</t>
  </si>
  <si>
    <t>BACK PANEL SKIRT</t>
  </si>
  <si>
    <t>BATTERY</t>
  </si>
  <si>
    <t>BODY SHELL FROM CHASSIS</t>
  </si>
  <si>
    <t>BODY SHELL WITH DOORS RENEWING</t>
  </si>
  <si>
    <t>BODY SHELL WITHOUT DOORS RENEWING</t>
  </si>
  <si>
    <t>BRAKE BOOSTER</t>
  </si>
  <si>
    <t>BULK HEAD FR</t>
  </si>
  <si>
    <t>BUMPER FR</t>
  </si>
  <si>
    <t>BUMPER RR</t>
  </si>
  <si>
    <t>CAR ALIGNER CHARGE</t>
  </si>
  <si>
    <t>CASE TRANSMISSION</t>
  </si>
  <si>
    <t>CHASSIS ASSY</t>
  </si>
  <si>
    <t>COWL TOP PANEL</t>
  </si>
  <si>
    <t>DASHBOARD R&amp;R</t>
  </si>
  <si>
    <t>DASHBOARD RENEWING</t>
  </si>
  <si>
    <t>DICKEY DOOR PANEL</t>
  </si>
  <si>
    <t>DOOR PANEL FR LH</t>
  </si>
  <si>
    <t>DOOR PANEL FR RH</t>
  </si>
  <si>
    <t>DOOR PANEL RR LH</t>
  </si>
  <si>
    <t>DOOR PANEL RR RH</t>
  </si>
  <si>
    <t>DRIVE SHAFT LH</t>
  </si>
  <si>
    <t>DRIVE SHAFT RH</t>
  </si>
  <si>
    <t>ENGINE OVERHAULING</t>
  </si>
  <si>
    <t>ENGINE R&amp;R</t>
  </si>
  <si>
    <t>EXHAUST MUFFLER</t>
  </si>
  <si>
    <t>EXHAUST PIPE</t>
  </si>
  <si>
    <t>FAN RADIATOR</t>
  </si>
  <si>
    <t>FENDER APRON Lh</t>
  </si>
  <si>
    <t>FENDER APRON Rh</t>
  </si>
  <si>
    <t>FENDER PANEL LH</t>
  </si>
  <si>
    <t>FENDER PANEL RH</t>
  </si>
  <si>
    <t>FENDER REINFORCEMENT LH</t>
  </si>
  <si>
    <t>FENDER REINFORCEMENT RH</t>
  </si>
  <si>
    <t>FIRE WALL PANEL</t>
  </si>
  <si>
    <t>FLOOR BODY SHELL</t>
  </si>
  <si>
    <t>FLOOR PANEL BOOT</t>
  </si>
  <si>
    <t>FLOOR PANEL CABIN FR</t>
  </si>
  <si>
    <t>FLUID COUPLING</t>
  </si>
  <si>
    <t>FUEL TANK</t>
  </si>
  <si>
    <t>GRILLE FR</t>
  </si>
  <si>
    <t>HEAD LIGHT ASSY LH</t>
  </si>
  <si>
    <t>HEAD LIGHT ASSY RH</t>
  </si>
  <si>
    <t>HOOD LOCK MEMBER</t>
  </si>
  <si>
    <t>HOOD PANEL</t>
  </si>
  <si>
    <t>HOSE RADIATOR</t>
  </si>
  <si>
    <t>IDS FAULT DELETING</t>
  </si>
  <si>
    <t>INTER COOLER</t>
  </si>
  <si>
    <t>KNEE AIR BAG</t>
  </si>
  <si>
    <t>KNUCKLE LH</t>
  </si>
  <si>
    <t>KNUCKLE RH</t>
  </si>
  <si>
    <t>LAMP HOUSE FR LH</t>
  </si>
  <si>
    <t>LAMP HOUSE FR RH</t>
  </si>
  <si>
    <t>LAMP HOUSE RR LH</t>
  </si>
  <si>
    <t>LAMP HOUSE RR RH</t>
  </si>
  <si>
    <t>LOCK CARRIER FR</t>
  </si>
  <si>
    <t>LOWER ARM LH</t>
  </si>
  <si>
    <t>LOWER ARM RH</t>
  </si>
  <si>
    <t>MASTER CYLINDER</t>
  </si>
  <si>
    <t>MIRROR LH</t>
  </si>
  <si>
    <t>MIRROR RH</t>
  </si>
  <si>
    <t>OIL SUMP</t>
  </si>
  <si>
    <t>QTR GLASS LH</t>
  </si>
  <si>
    <t>QTR GLASS RH</t>
  </si>
  <si>
    <t>QUARTER PANEL INNER LH</t>
  </si>
  <si>
    <t>QUARTER PANEL INNER RH</t>
  </si>
  <si>
    <t>QUARTER PANEL OUTER LH</t>
  </si>
  <si>
    <t>QUARTER PANEL OUTER RH</t>
  </si>
  <si>
    <t>RADIATOR</t>
  </si>
  <si>
    <t>REAR AXLE</t>
  </si>
  <si>
    <t>REINFORCEMENT FR BUMPER</t>
  </si>
  <si>
    <t>ROOF LINING</t>
  </si>
  <si>
    <t>ROOF PANEL</t>
  </si>
  <si>
    <t>RUNNING BOARD LH</t>
  </si>
  <si>
    <t>RUNNING BOARD RH</t>
  </si>
  <si>
    <t>SEAT BELT FR LH</t>
  </si>
  <si>
    <t>SEAT BELT FR RH</t>
  </si>
  <si>
    <t>SEAT FR LH</t>
  </si>
  <si>
    <t>SEAT FR RH</t>
  </si>
  <si>
    <t>SEAT RR</t>
  </si>
  <si>
    <t>SEAT RR LH</t>
  </si>
  <si>
    <t>SEAT RR RH</t>
  </si>
  <si>
    <t>SHOCK ABSORBER RR LH</t>
  </si>
  <si>
    <t>SHOCK ABSORBER RR RH</t>
  </si>
  <si>
    <t>SIDE BODY INNER LH</t>
  </si>
  <si>
    <t>SIDE BODY INNER RH</t>
  </si>
  <si>
    <t>SIDE BODY OUTER PANEL LH</t>
  </si>
  <si>
    <t>SIDE BODY OUTER PANEL RH</t>
  </si>
  <si>
    <t>SIDE SILL UPPER LH</t>
  </si>
  <si>
    <t>SIDE SILL UPPER RH</t>
  </si>
  <si>
    <t>SPEAKER PANEL</t>
  </si>
  <si>
    <t>STABILIZER BAR FR</t>
  </si>
  <si>
    <t>STEERING AND CONTROL SYSTEM</t>
  </si>
  <si>
    <t>STEERING COLUMN</t>
  </si>
  <si>
    <t>STEERING GEAR ASSY</t>
  </si>
  <si>
    <t>STEERING TIE ROD END LH</t>
  </si>
  <si>
    <t>STEERING TIE ROD END RH</t>
  </si>
  <si>
    <t>STEERING WHEEL</t>
  </si>
  <si>
    <t>STRUT FR LH</t>
  </si>
  <si>
    <t>STRUT FR RH</t>
  </si>
  <si>
    <t>SUB FRAME FR SUSPENSION</t>
  </si>
  <si>
    <t>SUSPENSION FR LH</t>
  </si>
  <si>
    <t>SUSPENSION FR RH</t>
  </si>
  <si>
    <t>TAIL LAMP LH</t>
  </si>
  <si>
    <t>TAIL LAMP RH</t>
  </si>
  <si>
    <t>TANK COOLANT</t>
  </si>
  <si>
    <t>TURBO CHARGER</t>
  </si>
  <si>
    <t>UPPER ARM LH</t>
  </si>
  <si>
    <t>UPPER ARM RH</t>
  </si>
  <si>
    <t>WASHER TANK</t>
  </si>
  <si>
    <t>WATER PUMP</t>
  </si>
  <si>
    <t>WHEEL</t>
  </si>
  <si>
    <t>WHEEL ALIGNMENT</t>
  </si>
  <si>
    <t>WINDSHIELD GLASS FR</t>
  </si>
  <si>
    <t>WINDSHIELD GLASS RR</t>
  </si>
  <si>
    <t>WIPER BLADE</t>
  </si>
  <si>
    <t>WIPER MECHANISM</t>
  </si>
  <si>
    <t>WIRING HARNESS DASHBOARD</t>
  </si>
  <si>
    <t>WIRING HARNESS ENGINE</t>
  </si>
  <si>
    <t xml:space="preserve">WIRING HARNESS FLOOR </t>
  </si>
  <si>
    <t>WIRING HARNESS MAIN</t>
  </si>
  <si>
    <t>HINGE HOOD Rh</t>
  </si>
  <si>
    <t>HINGE HOOD Lh</t>
  </si>
  <si>
    <t>COWL TOP GARNISH</t>
  </si>
  <si>
    <t>A8</t>
  </si>
  <si>
    <t>LAB</t>
  </si>
  <si>
    <t>TINKERING</t>
  </si>
  <si>
    <t>FSR</t>
  </si>
  <si>
    <t>Average Panel Rate</t>
  </si>
  <si>
    <t>AVR / PANEL</t>
  </si>
  <si>
    <t>A PILLAR LH</t>
  </si>
  <si>
    <t>VEHICLE NUMBER</t>
  </si>
  <si>
    <t>KL07AB1234</t>
  </si>
  <si>
    <t>Towing Charge</t>
  </si>
  <si>
    <t>MAKER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</si>
</sst>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sz val="10"/>
      <color rgb="FF000000"/>
      <name val="Calibri"/>
      <family val="2"/>
    </font>
    <font>
      <sz val="10"/>
      <name val="Arial"/>
      <family val="2"/>
    </font>
    <font>
      <sz val="9"/>
      <name val="Tahoma"/>
      <family val="2"/>
    </font>
    <font>
      <sz val="10"/>
      <name val="Tahoma"/>
      <family val="2"/>
    </font>
    <font>
      <b/>
      <u/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27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auto="1"/>
      </left>
      <right style="medium">
        <color auto="1"/>
      </right>
      <top style="thick">
        <color auto="1"/>
      </top>
      <bottom style="thick">
        <color auto="1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72">
    <xf numFmtId="0" fontId="0" fillId="0" borderId="0" xfId="0"/>
    <xf numFmtId="0" fontId="1" fillId="2" borderId="7" xfId="1" applyFill="1" applyBorder="1" applyAlignment="1">
      <alignment horizontal="center" vertical="top" wrapText="1"/>
    </xf>
    <xf numFmtId="0" fontId="1" fillId="2" borderId="8" xfId="1" applyFill="1" applyBorder="1" applyAlignment="1">
      <alignment horizontal="center" vertical="top" wrapText="1"/>
    </xf>
    <xf numFmtId="1" fontId="1" fillId="3" borderId="8" xfId="1" applyNumberFormat="1" applyFill="1" applyBorder="1" applyAlignment="1">
      <alignment horizontal="center" vertical="top" wrapText="1"/>
    </xf>
    <xf numFmtId="0" fontId="1" fillId="3" borderId="8" xfId="1" applyFill="1" applyBorder="1" applyAlignment="1">
      <alignment horizontal="center" vertical="top" wrapText="1"/>
    </xf>
    <xf numFmtId="1" fontId="3" fillId="3" borderId="8" xfId="2" applyNumberFormat="1" applyFont="1" applyFill="1" applyBorder="1" applyAlignment="1">
      <alignment horizontal="center" vertical="top" wrapText="1"/>
    </xf>
    <xf numFmtId="1" fontId="1" fillId="2" borderId="8" xfId="1" applyNumberFormat="1" applyFill="1" applyBorder="1" applyAlignment="1">
      <alignment horizontal="center" vertical="top" wrapText="1"/>
    </xf>
    <xf numFmtId="0" fontId="1" fillId="4" borderId="8" xfId="1" applyFill="1" applyBorder="1"/>
    <xf numFmtId="1" fontId="1" fillId="3" borderId="8" xfId="1" applyNumberFormat="1" applyFill="1" applyBorder="1"/>
    <xf numFmtId="1" fontId="1" fillId="4" borderId="8" xfId="1" applyNumberFormat="1" applyFill="1" applyBorder="1"/>
    <xf numFmtId="2" fontId="4" fillId="3" borderId="0" xfId="0" applyNumberFormat="1" applyFont="1" applyFill="1" applyAlignment="1">
      <alignment horizontal="center" vertical="top" wrapText="1"/>
    </xf>
    <xf numFmtId="2" fontId="4" fillId="3" borderId="0" xfId="0" applyNumberFormat="1" applyFont="1" applyFill="1" applyAlignment="1" applyProtection="1">
      <alignment horizontal="center" vertical="top" wrapText="1"/>
      <protection hidden="1"/>
    </xf>
    <xf numFmtId="2" fontId="2" fillId="3" borderId="0" xfId="0" applyNumberFormat="1" applyFont="1" applyFill="1" applyAlignment="1">
      <alignment horizontal="center" vertical="top" wrapText="1"/>
    </xf>
    <xf numFmtId="2" fontId="4" fillId="3" borderId="0" xfId="0" applyNumberFormat="1" applyFont="1" applyFill="1" applyAlignment="1" applyProtection="1">
      <alignment horizontal="center" vertical="center" wrapText="1"/>
      <protection hidden="1"/>
    </xf>
    <xf numFmtId="2" fontId="4" fillId="3" borderId="5" xfId="0" applyNumberFormat="1" applyFont="1" applyFill="1" applyBorder="1" applyAlignment="1" applyProtection="1">
      <alignment horizontal="center" vertical="top" wrapText="1"/>
      <protection hidden="1"/>
    </xf>
    <xf numFmtId="0" fontId="1" fillId="4" borderId="5" xfId="1" applyFill="1" applyBorder="1" applyProtection="1">
      <protection hidden="1"/>
    </xf>
    <xf numFmtId="1" fontId="1" fillId="4" borderId="5" xfId="1" applyNumberFormat="1" applyFill="1" applyBorder="1" applyProtection="1">
      <protection hidden="1"/>
    </xf>
    <xf numFmtId="2" fontId="0" fillId="5" borderId="0" xfId="0" applyNumberFormat="1" applyFill="1"/>
    <xf numFmtId="2" fontId="4" fillId="3" borderId="0" xfId="0" applyNumberFormat="1" applyFont="1" applyFill="1" applyAlignment="1" applyProtection="1">
      <alignment horizontal="center" vertical="top"/>
      <protection hidden="1"/>
    </xf>
    <xf numFmtId="2" fontId="2" fillId="3" borderId="0" xfId="0" applyNumberFormat="1" applyFont="1" applyFill="1" applyAlignment="1">
      <alignment horizontal="center" vertical="top"/>
    </xf>
    <xf numFmtId="2" fontId="4" fillId="3" borderId="0" xfId="0" applyNumberFormat="1" applyFont="1" applyFill="1" applyAlignment="1" applyProtection="1">
      <alignment horizontal="center" vertical="center"/>
      <protection hidden="1"/>
    </xf>
    <xf numFmtId="2" fontId="4" fillId="3" borderId="0" xfId="0" applyNumberFormat="1" applyFont="1" applyFill="1" applyAlignment="1">
      <alignment horizontal="center" vertical="top"/>
    </xf>
    <xf numFmtId="2" fontId="4" fillId="3" borderId="5" xfId="0" applyNumberFormat="1" applyFont="1" applyFill="1" applyBorder="1" applyAlignment="1" applyProtection="1">
      <alignment horizontal="center" vertical="top"/>
      <protection hidden="1"/>
    </xf>
    <xf numFmtId="0" fontId="0" fillId="5" borderId="0" xfId="0" applyFill="1"/>
    <xf numFmtId="2" fontId="4" fillId="5" borderId="0" xfId="0" applyNumberFormat="1" applyFont="1" applyFill="1" applyAlignment="1" applyProtection="1">
      <alignment horizontal="left" vertical="top"/>
      <protection hidden="1"/>
    </xf>
    <xf numFmtId="1" fontId="4" fillId="6" borderId="5" xfId="1" applyNumberFormat="1" applyFont="1" applyFill="1" applyBorder="1" applyAlignment="1" applyProtection="1">
      <alignment horizontal="center" vertical="top" wrapText="1"/>
      <protection hidden="1"/>
    </xf>
    <xf numFmtId="2" fontId="4" fillId="6" borderId="0" xfId="0" applyNumberFormat="1" applyFont="1" applyFill="1" applyAlignment="1" applyProtection="1">
      <alignment horizontal="center" vertical="top" wrapText="1"/>
      <protection hidden="1"/>
    </xf>
    <xf numFmtId="0" fontId="0" fillId="6" borderId="0" xfId="0" applyFill="1"/>
    <xf numFmtId="1" fontId="4" fillId="5" borderId="0" xfId="1" applyNumberFormat="1" applyFont="1" applyFill="1" applyAlignment="1" applyProtection="1">
      <alignment horizontal="center" vertical="top" wrapText="1"/>
      <protection hidden="1"/>
    </xf>
    <xf numFmtId="1" fontId="1" fillId="5" borderId="0" xfId="1" applyNumberFormat="1" applyFill="1" applyProtection="1">
      <protection hidden="1"/>
    </xf>
    <xf numFmtId="1" fontId="1" fillId="4" borderId="8" xfId="1" applyNumberFormat="1" applyFill="1" applyBorder="1" applyAlignment="1">
      <alignment horizontal="center"/>
    </xf>
    <xf numFmtId="0" fontId="0" fillId="0" borderId="0" xfId="0" applyProtection="1">
      <protection hidden="1"/>
    </xf>
    <xf numFmtId="0" fontId="0" fillId="0" borderId="1" xfId="0" applyBorder="1" applyAlignment="1" applyProtection="1">
      <alignment horizontal="center"/>
      <protection hidden="1"/>
    </xf>
    <xf numFmtId="0" fontId="0" fillId="0" borderId="2" xfId="0" applyBorder="1" applyAlignment="1" applyProtection="1">
      <alignment horizontal="center"/>
      <protection hidden="1"/>
    </xf>
    <xf numFmtId="0" fontId="0" fillId="0" borderId="3" xfId="0" applyBorder="1" applyAlignment="1" applyProtection="1">
      <alignment horizontal="center"/>
      <protection hidden="1"/>
    </xf>
    <xf numFmtId="0" fontId="0" fillId="0" borderId="4" xfId="0" applyBorder="1" applyProtection="1">
      <protection hidden="1"/>
    </xf>
    <xf numFmtId="2" fontId="0" fillId="0" borderId="5" xfId="0" applyNumberFormat="1" applyBorder="1" applyProtection="1">
      <protection hidden="1"/>
    </xf>
    <xf numFmtId="2" fontId="0" fillId="0" borderId="6" xfId="0" applyNumberFormat="1" applyBorder="1" applyProtection="1">
      <protection hidden="1"/>
    </xf>
    <xf numFmtId="1" fontId="1" fillId="3" borderId="8" xfId="1" applyNumberFormat="1" applyFill="1" applyBorder="1" applyAlignment="1" applyProtection="1">
      <alignment horizontal="left" vertical="top"/>
      <protection hidden="1"/>
    </xf>
    <xf numFmtId="0" fontId="1" fillId="3" borderId="8" xfId="1" applyFill="1" applyBorder="1" applyAlignment="1" applyProtection="1">
      <alignment horizontal="left" vertical="top"/>
      <protection hidden="1"/>
    </xf>
    <xf numFmtId="1" fontId="3" fillId="3" borderId="8" xfId="2" applyNumberFormat="1" applyFont="1" applyFill="1" applyBorder="1" applyAlignment="1" applyProtection="1">
      <alignment horizontal="left" vertical="top"/>
      <protection hidden="1"/>
    </xf>
    <xf numFmtId="0" fontId="0" fillId="3" borderId="0" xfId="0" applyFill="1" applyProtection="1">
      <protection hidden="1"/>
    </xf>
    <xf numFmtId="0" fontId="0" fillId="0" borderId="9" xfId="0" applyBorder="1" applyProtection="1">
      <protection hidden="1"/>
    </xf>
    <xf numFmtId="2" fontId="0" fillId="0" borderId="10" xfId="0" applyNumberFormat="1" applyBorder="1" applyProtection="1">
      <protection hidden="1"/>
    </xf>
    <xf numFmtId="0" fontId="0" fillId="0" borderId="11" xfId="0" applyBorder="1" applyProtection="1">
      <protection hidden="1"/>
    </xf>
    <xf numFmtId="0" fontId="0" fillId="0" borderId="15" xfId="0" applyBorder="1" applyProtection="1">
      <protection hidden="1"/>
    </xf>
    <xf numFmtId="0" fontId="0" fillId="0" borderId="16" xfId="0" applyBorder="1" applyProtection="1">
      <protection hidden="1"/>
    </xf>
    <xf numFmtId="0" fontId="0" fillId="0" borderId="17" xfId="0" applyBorder="1" applyProtection="1">
      <protection hidden="1"/>
    </xf>
    <xf numFmtId="0" fontId="0" fillId="0" borderId="5" xfId="0" applyBorder="1" applyProtection="1">
      <protection locked="0"/>
    </xf>
    <xf numFmtId="2" fontId="0" fillId="0" borderId="5" xfId="0" applyNumberFormat="1" applyBorder="1" applyProtection="1">
      <protection locked="0"/>
    </xf>
    <xf numFmtId="0" fontId="0" fillId="0" borderId="10" xfId="0" applyBorder="1" applyProtection="1">
      <protection locked="0"/>
    </xf>
    <xf numFmtId="0" fontId="0" fillId="3" borderId="0" xfId="0" applyFill="1" applyProtection="1">
      <protection locked="0"/>
    </xf>
    <xf numFmtId="0" fontId="0" fillId="3" borderId="5" xfId="0" applyFill="1" applyBorder="1" applyProtection="1">
      <protection locked="0"/>
    </xf>
    <xf numFmtId="1" fontId="0" fillId="3" borderId="5" xfId="0" applyNumberFormat="1" applyFill="1" applyBorder="1" applyAlignment="1" applyProtection="1">
      <alignment horizontal="center"/>
      <protection locked="0"/>
    </xf>
    <xf numFmtId="1" fontId="0" fillId="3" borderId="10" xfId="0" applyNumberFormat="1" applyFill="1" applyBorder="1" applyAlignment="1" applyProtection="1">
      <alignment horizontal="center"/>
      <protection locked="0"/>
    </xf>
    <xf numFmtId="0" fontId="6" fillId="0" borderId="12" xfId="0" applyFont="1" applyBorder="1" applyProtection="1">
      <protection hidden="1"/>
    </xf>
    <xf numFmtId="2" fontId="5" fillId="0" borderId="12" xfId="0" applyNumberFormat="1" applyFont="1" applyBorder="1" applyProtection="1">
      <protection hidden="1"/>
    </xf>
    <xf numFmtId="2" fontId="5" fillId="0" borderId="26" xfId="0" applyNumberFormat="1" applyFont="1" applyBorder="1" applyProtection="1">
      <protection hidden="1"/>
    </xf>
    <xf numFmtId="0" fontId="0" fillId="3" borderId="0" xfId="0" applyFill="1" applyAlignment="1" applyProtection="1">
      <alignment wrapText="1"/>
      <protection hidden="1"/>
    </xf>
    <xf numFmtId="1" fontId="0" fillId="0" borderId="0" xfId="0" applyNumberFormat="1" applyProtection="1">
      <protection hidden="1"/>
    </xf>
    <xf numFmtId="2" fontId="5" fillId="0" borderId="13" xfId="0" applyNumberFormat="1" applyFont="1" applyBorder="1" applyAlignment="1" applyProtection="1">
      <alignment horizontal="right"/>
      <protection hidden="1"/>
    </xf>
    <xf numFmtId="2" fontId="5" fillId="0" borderId="14" xfId="0" applyNumberFormat="1" applyFont="1" applyBorder="1" applyAlignment="1" applyProtection="1">
      <alignment horizontal="right"/>
      <protection hidden="1"/>
    </xf>
    <xf numFmtId="0" fontId="0" fillId="0" borderId="18" xfId="0" applyBorder="1" applyAlignment="1" applyProtection="1">
      <alignment horizontal="center" vertical="center" wrapText="1"/>
      <protection hidden="1"/>
    </xf>
    <xf numFmtId="0" fontId="0" fillId="0" borderId="19" xfId="0" applyBorder="1" applyAlignment="1" applyProtection="1">
      <alignment horizontal="center" vertical="center" wrapText="1"/>
      <protection hidden="1"/>
    </xf>
    <xf numFmtId="0" fontId="0" fillId="0" borderId="20" xfId="0" applyBorder="1" applyAlignment="1" applyProtection="1">
      <alignment horizontal="center" vertical="center" wrapText="1"/>
      <protection hidden="1"/>
    </xf>
    <xf numFmtId="0" fontId="0" fillId="0" borderId="21" xfId="0" applyBorder="1" applyAlignment="1" applyProtection="1">
      <alignment horizontal="center" vertical="center" wrapText="1"/>
      <protection hidden="1"/>
    </xf>
    <xf numFmtId="0" fontId="0" fillId="0" borderId="0" xfId="0" applyAlignment="1" applyProtection="1">
      <alignment horizontal="center" vertical="center" wrapText="1"/>
      <protection hidden="1"/>
    </xf>
    <xf numFmtId="0" fontId="0" fillId="0" borderId="22" xfId="0" applyBorder="1" applyAlignment="1" applyProtection="1">
      <alignment horizontal="center" vertical="center" wrapText="1"/>
      <protection hidden="1"/>
    </xf>
    <xf numFmtId="0" fontId="0" fillId="0" borderId="23" xfId="0" applyBorder="1" applyAlignment="1" applyProtection="1">
      <alignment horizontal="center" vertical="center" wrapText="1"/>
      <protection hidden="1"/>
    </xf>
    <xf numFmtId="0" fontId="0" fillId="0" borderId="24" xfId="0" applyBorder="1" applyAlignment="1" applyProtection="1">
      <alignment horizontal="center" vertical="center" wrapText="1"/>
      <protection hidden="1"/>
    </xf>
    <xf numFmtId="0" fontId="0" fillId="0" borderId="25" xfId="0" applyBorder="1" applyAlignment="1" applyProtection="1">
      <alignment horizontal="center" vertical="center" wrapText="1"/>
      <protection hidden="1"/>
    </xf>
    <xf numFmtId="0" fontId="6" fillId="0" borderId="12" xfId="0" applyFont="1" applyBorder="1" applyAlignment="1" applyProtection="1">
      <alignment horizontal="left"/>
      <protection hidden="1"/>
    </xf>
  </cellXfs>
  <cellStyles count="3">
    <cellStyle name="Normal" xfId="0" builtinId="0"/>
    <cellStyle name="Normal 2" xfId="2" xr:uid="{D1724C75-6EE9-4E49-BF2C-61F0EE9523C7}"/>
    <cellStyle name="Normal 7" xfId="1" xr:uid="{98EBE47F-9259-4BB0-9537-CE7368851313}"/>
  </cellStyles>
  <dxfs count="96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537CA3-5B04-4CC9-9D3C-B7A386340572}">
  <dimension ref="A1:A43"/>
  <sheetViews>
    <sheetView workbookViewId="0"/>
  </sheetViews>
  <sheetFormatPr defaultRowHeight="14.4" x14ac:dyDescent="0.3"/>
  <cols>
    <col min="1" max="1" width="30.44140625" style="23" customWidth="1"/>
  </cols>
  <sheetData>
    <row r="1" spans="1:1" x14ac:dyDescent="0.3">
      <c r="A1" s="23" t="s">
        <v>218</v>
      </c>
    </row>
    <row r="2" spans="1:1" x14ac:dyDescent="0.3">
      <c r="A2" s="23" t="s">
        <v>71</v>
      </c>
    </row>
    <row r="3" spans="1:1" x14ac:dyDescent="0.3">
      <c r="A3" s="23" t="s">
        <v>83</v>
      </c>
    </row>
    <row r="4" spans="1:1" x14ac:dyDescent="0.3">
      <c r="A4" s="23" t="s">
        <v>84</v>
      </c>
    </row>
    <row r="5" spans="1:1" x14ac:dyDescent="0.3">
      <c r="A5" s="23" t="s">
        <v>85</v>
      </c>
    </row>
    <row r="6" spans="1:1" x14ac:dyDescent="0.3">
      <c r="A6" s="23" t="s">
        <v>86</v>
      </c>
    </row>
    <row r="7" spans="1:1" x14ac:dyDescent="0.3">
      <c r="A7" s="23" t="s">
        <v>87</v>
      </c>
    </row>
    <row r="8" spans="1:1" x14ac:dyDescent="0.3">
      <c r="A8" s="23" t="s">
        <v>88</v>
      </c>
    </row>
    <row r="9" spans="1:1" x14ac:dyDescent="0.3">
      <c r="A9" s="23" t="s">
        <v>89</v>
      </c>
    </row>
    <row r="10" spans="1:1" x14ac:dyDescent="0.3">
      <c r="A10" s="23" t="s">
        <v>95</v>
      </c>
    </row>
    <row r="11" spans="1:1" x14ac:dyDescent="0.3">
      <c r="A11" s="23" t="s">
        <v>101</v>
      </c>
    </row>
    <row r="12" spans="1:1" x14ac:dyDescent="0.3">
      <c r="A12" s="23" t="s">
        <v>116</v>
      </c>
    </row>
    <row r="13" spans="1:1" x14ac:dyDescent="0.3">
      <c r="A13" s="23" t="s">
        <v>117</v>
      </c>
    </row>
    <row r="14" spans="1:1" x14ac:dyDescent="0.3">
      <c r="A14" s="23" t="s">
        <v>120</v>
      </c>
    </row>
    <row r="15" spans="1:1" x14ac:dyDescent="0.3">
      <c r="A15" s="23" t="s">
        <v>121</v>
      </c>
    </row>
    <row r="16" spans="1:1" x14ac:dyDescent="0.3">
      <c r="A16" s="23" t="s">
        <v>122</v>
      </c>
    </row>
    <row r="17" spans="1:1" x14ac:dyDescent="0.3">
      <c r="A17" s="23" t="s">
        <v>123</v>
      </c>
    </row>
    <row r="18" spans="1:1" x14ac:dyDescent="0.3">
      <c r="A18" s="23" t="s">
        <v>124</v>
      </c>
    </row>
    <row r="19" spans="1:1" x14ac:dyDescent="0.3">
      <c r="A19" s="23" t="s">
        <v>125</v>
      </c>
    </row>
    <row r="20" spans="1:1" x14ac:dyDescent="0.3">
      <c r="A20" s="23" t="s">
        <v>131</v>
      </c>
    </row>
    <row r="21" spans="1:1" x14ac:dyDescent="0.3">
      <c r="A21" s="23" t="s">
        <v>139</v>
      </c>
    </row>
    <row r="22" spans="1:1" x14ac:dyDescent="0.3">
      <c r="A22" s="23" t="s">
        <v>140</v>
      </c>
    </row>
    <row r="23" spans="1:1" x14ac:dyDescent="0.3">
      <c r="A23" s="23" t="s">
        <v>141</v>
      </c>
    </row>
    <row r="24" spans="1:1" x14ac:dyDescent="0.3">
      <c r="A24" s="23" t="s">
        <v>142</v>
      </c>
    </row>
    <row r="25" spans="1:1" x14ac:dyDescent="0.3">
      <c r="A25" s="23" t="s">
        <v>150</v>
      </c>
    </row>
    <row r="26" spans="1:1" x14ac:dyDescent="0.3">
      <c r="A26" s="23" t="s">
        <v>151</v>
      </c>
    </row>
    <row r="27" spans="1:1" x14ac:dyDescent="0.3">
      <c r="A27" s="23" t="s">
        <v>152</v>
      </c>
    </row>
    <row r="28" spans="1:1" x14ac:dyDescent="0.3">
      <c r="A28" s="23" t="s">
        <v>153</v>
      </c>
    </row>
    <row r="29" spans="1:1" x14ac:dyDescent="0.3">
      <c r="A29" s="23" t="s">
        <v>154</v>
      </c>
    </row>
    <row r="30" spans="1:1" x14ac:dyDescent="0.3">
      <c r="A30" s="23" t="s">
        <v>155</v>
      </c>
    </row>
    <row r="31" spans="1:1" x14ac:dyDescent="0.3">
      <c r="A31" s="23" t="s">
        <v>158</v>
      </c>
    </row>
    <row r="32" spans="1:1" x14ac:dyDescent="0.3">
      <c r="A32" s="23" t="s">
        <v>160</v>
      </c>
    </row>
    <row r="33" spans="1:1" x14ac:dyDescent="0.3">
      <c r="A33" s="23" t="s">
        <v>161</v>
      </c>
    </row>
    <row r="34" spans="1:1" x14ac:dyDescent="0.3">
      <c r="A34" s="23" t="s">
        <v>162</v>
      </c>
    </row>
    <row r="35" spans="1:1" x14ac:dyDescent="0.3">
      <c r="A35" s="23" t="s">
        <v>172</v>
      </c>
    </row>
    <row r="36" spans="1:1" x14ac:dyDescent="0.3">
      <c r="A36" s="23" t="s">
        <v>173</v>
      </c>
    </row>
    <row r="37" spans="1:1" x14ac:dyDescent="0.3">
      <c r="A37" s="23" t="s">
        <v>174</v>
      </c>
    </row>
    <row r="38" spans="1:1" x14ac:dyDescent="0.3">
      <c r="A38" s="23" t="s">
        <v>175</v>
      </c>
    </row>
    <row r="39" spans="1:1" x14ac:dyDescent="0.3">
      <c r="A39" s="23" t="s">
        <v>176</v>
      </c>
    </row>
    <row r="40" spans="1:1" x14ac:dyDescent="0.3">
      <c r="A40" s="23" t="s">
        <v>177</v>
      </c>
    </row>
    <row r="41" spans="1:1" x14ac:dyDescent="0.3">
      <c r="A41" s="23" t="s">
        <v>178</v>
      </c>
    </row>
    <row r="42" spans="1:1" x14ac:dyDescent="0.3">
      <c r="A42" s="23" t="s">
        <v>201</v>
      </c>
    </row>
    <row r="43" spans="1:1" x14ac:dyDescent="0.3">
      <c r="A43" s="23" t="s">
        <v>202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115CE-A104-417B-92A1-087905A60BD8}">
  <dimension ref="F1:Z65"/>
  <sheetViews>
    <sheetView topLeftCell="I1" workbookViewId="0">
      <selection activeCell="U58" sqref="U58"/>
    </sheetView>
  </sheetViews>
  <sheetFormatPr defaultColWidth="9.109375" defaultRowHeight="14.4" x14ac:dyDescent="0.3"/>
  <cols>
    <col min="1" max="4" width="0" style="31" hidden="1" customWidth="1"/>
    <col min="5" max="6" width="9.109375" style="31"/>
    <col min="7" max="7" width="31.5546875" style="31" customWidth="1"/>
    <col min="8" max="8" width="13.44140625" style="31" customWidth="1"/>
    <col min="9" max="9" width="13.109375" style="31" customWidth="1"/>
    <col min="10" max="10" width="16.33203125" style="31" customWidth="1"/>
    <col min="11" max="11" width="9.109375" style="31"/>
    <col min="12" max="12" width="11.5546875" style="31" customWidth="1"/>
    <col min="13" max="15" width="9.109375" style="31"/>
    <col min="16" max="16" width="19.5546875" style="31" customWidth="1"/>
    <col min="17" max="19" width="9.109375" style="31"/>
    <col min="20" max="20" width="14.109375" style="31" customWidth="1"/>
    <col min="21" max="16384" width="9.109375" style="31"/>
  </cols>
  <sheetData>
    <row r="1" spans="6:26" x14ac:dyDescent="0.3">
      <c r="G1" s="31" t="s">
        <v>219</v>
      </c>
      <c r="H1" s="51" t="s">
        <v>220</v>
      </c>
    </row>
    <row r="2" spans="6:26" x14ac:dyDescent="0.3">
      <c r="G2" s="31" t="s">
        <v>10</v>
      </c>
      <c r="H2" s="52" t="s">
        <v>51</v>
      </c>
      <c r="L2" s="31" t="str">
        <f>H2&amp;H3&amp;H4&amp;H7</f>
        <v>AUDIA3WATER BORNE2025</v>
      </c>
    </row>
    <row r="3" spans="6:26" x14ac:dyDescent="0.3">
      <c r="G3" s="31" t="s">
        <v>62</v>
      </c>
      <c r="H3" s="52" t="s">
        <v>52</v>
      </c>
      <c r="L3" s="31" t="str">
        <f>H2&amp;H3</f>
        <v>AUDIA3</v>
      </c>
      <c r="U3" s="31" t="s">
        <v>51</v>
      </c>
      <c r="V3" s="31">
        <v>2024</v>
      </c>
      <c r="W3" s="31" t="s">
        <v>31</v>
      </c>
      <c r="X3" s="31" t="s">
        <v>30</v>
      </c>
      <c r="Y3" s="31" t="s">
        <v>66</v>
      </c>
      <c r="Z3" s="31">
        <v>300</v>
      </c>
    </row>
    <row r="4" spans="6:26" x14ac:dyDescent="0.3">
      <c r="G4" s="31" t="s">
        <v>64</v>
      </c>
      <c r="H4" s="52" t="s">
        <v>31</v>
      </c>
      <c r="U4" s="31" t="s">
        <v>28</v>
      </c>
      <c r="V4" s="31">
        <v>2025</v>
      </c>
      <c r="X4" s="31" t="s">
        <v>67</v>
      </c>
      <c r="Y4" s="31" t="s">
        <v>67</v>
      </c>
      <c r="Z4" s="31">
        <v>1500</v>
      </c>
    </row>
    <row r="5" spans="6:26" x14ac:dyDescent="0.3">
      <c r="G5" s="31" t="s">
        <v>13</v>
      </c>
      <c r="H5" s="52" t="s">
        <v>30</v>
      </c>
      <c r="I5" s="31">
        <f>IF(H5="KOCHI",100,IF(H5="B",90,IF(H5="C",80)))</f>
        <v>100</v>
      </c>
      <c r="X5" s="31" t="s">
        <v>69</v>
      </c>
      <c r="Y5" s="31" t="s">
        <v>69</v>
      </c>
      <c r="Z5" s="31">
        <v>2500</v>
      </c>
    </row>
    <row r="6" spans="6:26" x14ac:dyDescent="0.3">
      <c r="G6" s="31" t="s">
        <v>65</v>
      </c>
      <c r="H6" s="52" t="s">
        <v>66</v>
      </c>
      <c r="I6" s="31">
        <f>IF(H6="A",100,IF(H6="B",80,IF(H6="C",60,IF(H6="D",50))))</f>
        <v>100</v>
      </c>
      <c r="Y6" s="31" t="s">
        <v>68</v>
      </c>
    </row>
    <row r="7" spans="6:26" x14ac:dyDescent="0.3">
      <c r="G7" s="31" t="s">
        <v>63</v>
      </c>
      <c r="H7" s="52">
        <v>2025</v>
      </c>
    </row>
    <row r="9" spans="6:26" ht="15" thickBot="1" x14ac:dyDescent="0.35"/>
    <row r="10" spans="6:26" ht="15" thickTop="1" x14ac:dyDescent="0.3">
      <c r="F10" s="32" t="s">
        <v>0</v>
      </c>
      <c r="G10" s="33" t="s">
        <v>1</v>
      </c>
      <c r="H10" s="33" t="s">
        <v>2</v>
      </c>
      <c r="I10" s="33" t="s">
        <v>3</v>
      </c>
      <c r="J10" s="33" t="s">
        <v>4</v>
      </c>
      <c r="K10" s="33" t="s">
        <v>5</v>
      </c>
      <c r="L10" s="34" t="s">
        <v>6</v>
      </c>
    </row>
    <row r="11" spans="6:26" x14ac:dyDescent="0.3">
      <c r="F11" s="35">
        <v>1</v>
      </c>
      <c r="G11" s="48" t="s">
        <v>70</v>
      </c>
      <c r="H11" s="49">
        <f>IFERROR(VLOOKUP(G11,LAB!$K$3:$O$161,4,FALSE),0)*$I$6%*$I$5%</f>
        <v>0</v>
      </c>
      <c r="I11" s="49">
        <f>IFERROR(VLOOKUP(G11,LAB!$K$3:$O$161,5,FALSE),0)*$I$6%*$I$5%</f>
        <v>15289.772727272726</v>
      </c>
      <c r="J11" s="36">
        <f>L11*K11%</f>
        <v>3330.0215362526865</v>
      </c>
      <c r="K11" s="53">
        <v>80</v>
      </c>
      <c r="L11" s="37">
        <f t="shared" ref="L11:L28" si="0">IFERROR(VLOOKUP(G11,$T$11:$U$65,2,FALSE),0)*$I$6%*$I$5%</f>
        <v>4162.5269203158578</v>
      </c>
      <c r="P11" s="38" t="s">
        <v>15</v>
      </c>
      <c r="Q11" s="31">
        <f>VLOOKUP($L$2,PAINTING!$G$3:$ZZ$32,R11,FALSE)</f>
        <v>14075</v>
      </c>
      <c r="R11" s="31">
        <v>2</v>
      </c>
      <c r="T11" s="31" t="s">
        <v>218</v>
      </c>
      <c r="U11" s="31">
        <f>Q23*28.7150035893754%</f>
        <v>4162.5269203158578</v>
      </c>
    </row>
    <row r="12" spans="6:26" x14ac:dyDescent="0.3">
      <c r="F12" s="35">
        <v>2</v>
      </c>
      <c r="G12" s="48" t="s">
        <v>116</v>
      </c>
      <c r="H12" s="49">
        <f>IFERROR(VLOOKUP(G12,LAB!$K$3:$O$161,4,FALSE),0)*$I$6%*$I$5%</f>
        <v>0</v>
      </c>
      <c r="I12" s="49">
        <f>IFERROR(VLOOKUP(G12,LAB!$K$3:$O$161,5,FALSE),0)*$I$6%*$I$5%</f>
        <v>25482.954545454548</v>
      </c>
      <c r="J12" s="36">
        <f t="shared" ref="J12:J28" si="1">L12*K12%</f>
        <v>2428.1407035175853</v>
      </c>
      <c r="K12" s="53">
        <v>70</v>
      </c>
      <c r="L12" s="37">
        <f t="shared" si="0"/>
        <v>3468.7724335965504</v>
      </c>
      <c r="P12" s="38" t="s">
        <v>16</v>
      </c>
      <c r="Q12" s="31">
        <f>VLOOKUP($L$2,PAINTING!$G$3:$ZZ$32,R12,FALSE)</f>
        <v>18480</v>
      </c>
      <c r="R12" s="31">
        <v>3</v>
      </c>
      <c r="T12" s="31" t="s">
        <v>71</v>
      </c>
      <c r="U12" s="31">
        <f>U11</f>
        <v>4162.5269203158578</v>
      </c>
    </row>
    <row r="13" spans="6:26" x14ac:dyDescent="0.3">
      <c r="F13" s="35">
        <v>3</v>
      </c>
      <c r="G13" s="48" t="s">
        <v>160</v>
      </c>
      <c r="H13" s="49">
        <f>IFERROR(VLOOKUP(G13,LAB!$K$3:$O$161,4,FALSE),0)*$I$6%*$I$5%</f>
        <v>0</v>
      </c>
      <c r="I13" s="49">
        <f>IFERROR(VLOOKUP(G13,LAB!$K$3:$O$161,5,FALSE),0)*$I$6%*$I$5%</f>
        <v>41977.762825624661</v>
      </c>
      <c r="J13" s="36">
        <f t="shared" si="1"/>
        <v>20675</v>
      </c>
      <c r="K13" s="53">
        <v>100</v>
      </c>
      <c r="L13" s="37">
        <f t="shared" si="0"/>
        <v>20675</v>
      </c>
      <c r="P13" s="38" t="s">
        <v>17</v>
      </c>
      <c r="Q13" s="31">
        <f>VLOOKUP($L$2,PAINTING!$G$3:$ZZ$32,R13,FALSE)</f>
        <v>11220</v>
      </c>
      <c r="R13" s="31">
        <v>4</v>
      </c>
      <c r="T13" s="31" t="s">
        <v>83</v>
      </c>
      <c r="U13" s="31">
        <f>Q23*47.8583393156257%</f>
        <v>6937.5448671931008</v>
      </c>
    </row>
    <row r="14" spans="6:26" x14ac:dyDescent="0.3">
      <c r="F14" s="35">
        <v>4</v>
      </c>
      <c r="G14" s="48" t="s">
        <v>77</v>
      </c>
      <c r="H14" s="49">
        <f>IFERROR(VLOOKUP(G14,LAB!$K$3:$O$161,4,FALSE),0)*$I$6%*$I$5%</f>
        <v>2548.295454545455</v>
      </c>
      <c r="I14" s="49">
        <f>IFERROR(VLOOKUP(G14,LAB!$K$3:$O$161,5,FALSE),0)*$I$6%*$I$5%</f>
        <v>0</v>
      </c>
      <c r="J14" s="36">
        <f t="shared" si="1"/>
        <v>0</v>
      </c>
      <c r="K14" s="53">
        <v>50</v>
      </c>
      <c r="L14" s="37">
        <f t="shared" si="0"/>
        <v>0</v>
      </c>
      <c r="P14" s="38" t="s">
        <v>18</v>
      </c>
      <c r="Q14" s="31">
        <f>VLOOKUP($L$2,PAINTING!$G$3:$ZZ$32,R14,FALSE)</f>
        <v>15873</v>
      </c>
      <c r="R14" s="31">
        <v>5</v>
      </c>
      <c r="T14" s="31" t="s">
        <v>84</v>
      </c>
      <c r="U14" s="31">
        <f>U13</f>
        <v>6937.5448671931008</v>
      </c>
    </row>
    <row r="15" spans="6:26" x14ac:dyDescent="0.3">
      <c r="F15" s="35">
        <v>5</v>
      </c>
      <c r="G15" s="48" t="s">
        <v>107</v>
      </c>
      <c r="H15" s="49">
        <f>IFERROR(VLOOKUP(G15,LAB!$K$3:$O$161,4,FALSE),0)*$I$6%*$I$5%</f>
        <v>8418.0166135034597</v>
      </c>
      <c r="I15" s="49">
        <f>IFERROR(VLOOKUP(G15,LAB!$K$3:$O$161,5,FALSE),0)*$I$6%*$I$5%</f>
        <v>0</v>
      </c>
      <c r="J15" s="36">
        <f t="shared" si="1"/>
        <v>13736.7</v>
      </c>
      <c r="K15" s="53">
        <v>90</v>
      </c>
      <c r="L15" s="37">
        <f t="shared" si="0"/>
        <v>15263</v>
      </c>
      <c r="P15" s="38" t="s">
        <v>19</v>
      </c>
      <c r="Q15" s="31">
        <f>VLOOKUP($L$2,PAINTING!$G$3:$ZZ$32,R15,FALSE)</f>
        <v>20675</v>
      </c>
      <c r="R15" s="31">
        <v>6</v>
      </c>
      <c r="T15" s="31" t="s">
        <v>85</v>
      </c>
      <c r="U15" s="31">
        <f>Q23*35.8937544867193%</f>
        <v>5203.1586503948301</v>
      </c>
    </row>
    <row r="16" spans="6:26" x14ac:dyDescent="0.3">
      <c r="F16" s="35">
        <v>6</v>
      </c>
      <c r="G16" s="48" t="s">
        <v>71</v>
      </c>
      <c r="H16" s="49">
        <f>IFERROR(VLOOKUP(G16,LAB!$K$3:$O$161,4,FALSE),0)*$I$6%*$I$5%</f>
        <v>0</v>
      </c>
      <c r="I16" s="49">
        <f>IFERROR(VLOOKUP(G16,LAB!$K$3:$O$161,5,FALSE),0)*$I$6%*$I$5%</f>
        <v>15289.772727272726</v>
      </c>
      <c r="J16" s="36">
        <f t="shared" si="1"/>
        <v>2081.2634601579289</v>
      </c>
      <c r="K16" s="53">
        <v>50</v>
      </c>
      <c r="L16" s="37">
        <f t="shared" si="0"/>
        <v>4162.5269203158578</v>
      </c>
      <c r="P16" s="38" t="s">
        <v>20</v>
      </c>
      <c r="Q16" s="31">
        <f>VLOOKUP($L$2,PAINTING!$G$3:$ZZ$32,R16,FALSE)</f>
        <v>15461</v>
      </c>
      <c r="R16" s="31">
        <v>7</v>
      </c>
      <c r="T16" s="31" t="s">
        <v>86</v>
      </c>
      <c r="U16" s="31">
        <f>U15</f>
        <v>5203.1586503948301</v>
      </c>
    </row>
    <row r="17" spans="6:21" x14ac:dyDescent="0.3">
      <c r="F17" s="35">
        <v>7</v>
      </c>
      <c r="G17" s="48" t="s">
        <v>96</v>
      </c>
      <c r="H17" s="49">
        <f>IFERROR(VLOOKUP(G17,LAB!$K$3:$O$161,4,FALSE),0)*$I$6%*$I$5%</f>
        <v>5300</v>
      </c>
      <c r="I17" s="49">
        <f>IFERROR(VLOOKUP(G17,LAB!$K$3:$O$161,5,FALSE),0)*$I$6%*$I$5%</f>
        <v>0</v>
      </c>
      <c r="J17" s="36">
        <f t="shared" si="1"/>
        <v>11260</v>
      </c>
      <c r="K17" s="53">
        <v>80</v>
      </c>
      <c r="L17" s="37">
        <f t="shared" si="0"/>
        <v>14075</v>
      </c>
      <c r="P17" s="39" t="s">
        <v>21</v>
      </c>
      <c r="Q17" s="31">
        <f>VLOOKUP($L$2,PAINTING!$G$3:$ZZ$32,R17,FALSE)</f>
        <v>13761</v>
      </c>
      <c r="R17" s="31">
        <v>8</v>
      </c>
      <c r="T17" s="31" t="s">
        <v>87</v>
      </c>
      <c r="U17" s="31">
        <f>Q23*43.0725053840632%</f>
        <v>6243.7903804738007</v>
      </c>
    </row>
    <row r="18" spans="6:21" x14ac:dyDescent="0.3">
      <c r="F18" s="35">
        <v>8</v>
      </c>
      <c r="G18" s="48" t="s">
        <v>107</v>
      </c>
      <c r="H18" s="49">
        <f>IFERROR(VLOOKUP(G18,LAB!$K$3:$O$161,4,FALSE),0)*$I$6%*$I$5%</f>
        <v>8418.0166135034597</v>
      </c>
      <c r="I18" s="49">
        <f>IFERROR(VLOOKUP(G18,LAB!$K$3:$O$161,5,FALSE),0)*$I$6%*$I$5%</f>
        <v>0</v>
      </c>
      <c r="J18" s="36">
        <f t="shared" si="1"/>
        <v>10684.099999999999</v>
      </c>
      <c r="K18" s="53">
        <v>70</v>
      </c>
      <c r="L18" s="37">
        <f t="shared" si="0"/>
        <v>15263</v>
      </c>
      <c r="P18" s="38" t="s">
        <v>22</v>
      </c>
      <c r="Q18" s="31">
        <f>VLOOKUP($L$2,PAINTING!$G$3:$ZZ$32,R18,FALSE)</f>
        <v>15263</v>
      </c>
      <c r="R18" s="31">
        <v>9</v>
      </c>
      <c r="T18" s="31" t="s">
        <v>88</v>
      </c>
      <c r="U18" s="31">
        <f>U17</f>
        <v>6243.7903804738007</v>
      </c>
    </row>
    <row r="19" spans="6:21" x14ac:dyDescent="0.3">
      <c r="F19" s="35">
        <v>9</v>
      </c>
      <c r="G19" s="48" t="s">
        <v>112</v>
      </c>
      <c r="H19" s="49">
        <f>IFERROR(VLOOKUP(G19,LAB!$K$3:$O$161,4,FALSE),0)*$I$6%*$I$5%</f>
        <v>23125.944184491975</v>
      </c>
      <c r="I19" s="49">
        <f>IFERROR(VLOOKUP(G19,LAB!$K$3:$O$161,5,FALSE),0)*$I$6%*$I$5%</f>
        <v>0</v>
      </c>
      <c r="J19" s="36">
        <f t="shared" si="1"/>
        <v>0</v>
      </c>
      <c r="K19" s="53">
        <v>100</v>
      </c>
      <c r="L19" s="37">
        <f t="shared" si="0"/>
        <v>0</v>
      </c>
      <c r="P19" s="40" t="s">
        <v>23</v>
      </c>
      <c r="Q19" s="31">
        <f>VLOOKUP($L$2,PAINTING!$G$3:$ZZ$32,R19,FALSE)</f>
        <v>3300</v>
      </c>
      <c r="R19" s="31">
        <v>10</v>
      </c>
      <c r="T19" s="31" t="s">
        <v>89</v>
      </c>
      <c r="U19" s="31">
        <f>Q23*47.8583393156257%</f>
        <v>6937.5448671931008</v>
      </c>
    </row>
    <row r="20" spans="6:21" x14ac:dyDescent="0.3">
      <c r="F20" s="35">
        <v>10</v>
      </c>
      <c r="G20" s="48" t="s">
        <v>118</v>
      </c>
      <c r="H20" s="49">
        <f>IFERROR(VLOOKUP(G20,LAB!$K$3:$O$161,4,FALSE),0)*$I$6%*$I$5%</f>
        <v>4200</v>
      </c>
      <c r="I20" s="49">
        <f>IFERROR(VLOOKUP(G20,LAB!$K$3:$O$161,5,FALSE),0)*$I$6%*$I$5%</f>
        <v>0</v>
      </c>
      <c r="J20" s="36">
        <f t="shared" si="1"/>
        <v>5610</v>
      </c>
      <c r="K20" s="53">
        <v>50</v>
      </c>
      <c r="L20" s="37">
        <f t="shared" si="0"/>
        <v>11220</v>
      </c>
      <c r="P20" s="39" t="s">
        <v>24</v>
      </c>
      <c r="Q20" s="31">
        <f>VLOOKUP($L$2,PAINTING!$G$3:$ZZ$32,R20,FALSE)</f>
        <v>11220</v>
      </c>
      <c r="R20" s="31">
        <v>11</v>
      </c>
      <c r="T20" s="31" t="s">
        <v>92</v>
      </c>
      <c r="U20" s="31">
        <f>4*Q23</f>
        <v>57984</v>
      </c>
    </row>
    <row r="21" spans="6:21" x14ac:dyDescent="0.3">
      <c r="F21" s="35">
        <v>11</v>
      </c>
      <c r="G21" s="48" t="s">
        <v>119</v>
      </c>
      <c r="H21" s="49">
        <f>IFERROR(VLOOKUP(G21,LAB!$K$3:$O$161,4,FALSE),0)*$I$6%*$I$5%</f>
        <v>4200</v>
      </c>
      <c r="I21" s="49">
        <f>IFERROR(VLOOKUP(G21,LAB!$K$3:$O$161,5,FALSE),0)*$I$6%*$I$5%</f>
        <v>0</v>
      </c>
      <c r="J21" s="36">
        <f t="shared" si="1"/>
        <v>10098</v>
      </c>
      <c r="K21" s="53">
        <v>90</v>
      </c>
      <c r="L21" s="37">
        <f t="shared" si="0"/>
        <v>11220</v>
      </c>
      <c r="P21" s="40" t="s">
        <v>25</v>
      </c>
      <c r="Q21" s="31">
        <f>VLOOKUP($L$2,PAINTING!$G$3:$ZZ$32,R21,FALSE)</f>
        <v>14075</v>
      </c>
      <c r="R21" s="31">
        <v>12</v>
      </c>
      <c r="T21" s="31" t="s">
        <v>93</v>
      </c>
      <c r="U21" s="31">
        <f>U20</f>
        <v>57984</v>
      </c>
    </row>
    <row r="22" spans="6:21" x14ac:dyDescent="0.3">
      <c r="F22" s="35">
        <v>12</v>
      </c>
      <c r="G22" s="48" t="s">
        <v>120</v>
      </c>
      <c r="H22" s="49">
        <f>IFERROR(VLOOKUP(G22,LAB!$K$3:$O$161,4,FALSE),0)*$I$6%*$I$5%</f>
        <v>0</v>
      </c>
      <c r="I22" s="49">
        <f>IFERROR(VLOOKUP(G22,LAB!$K$3:$O$161,5,FALSE),0)*$I$6%*$I$5%</f>
        <v>18369.886363636364</v>
      </c>
      <c r="J22" s="36">
        <f t="shared" si="1"/>
        <v>1387.5089734386218</v>
      </c>
      <c r="K22" s="53">
        <v>50</v>
      </c>
      <c r="L22" s="37">
        <f t="shared" si="0"/>
        <v>2775.0179468772435</v>
      </c>
      <c r="P22" s="38" t="s">
        <v>26</v>
      </c>
      <c r="Q22" s="31">
        <f>VLOOKUP($L$2,PAINTING!$G$3:$ZZ$32,R22,FALSE)</f>
        <v>280929</v>
      </c>
      <c r="R22" s="31">
        <v>13</v>
      </c>
      <c r="T22" s="31" t="s">
        <v>95</v>
      </c>
      <c r="U22" s="31">
        <f>Q23*47.8583393156257%</f>
        <v>6937.5448671931008</v>
      </c>
    </row>
    <row r="23" spans="6:21" x14ac:dyDescent="0.3">
      <c r="F23" s="35">
        <v>13</v>
      </c>
      <c r="G23" s="48" t="s">
        <v>121</v>
      </c>
      <c r="H23" s="49">
        <f>IFERROR(VLOOKUP(G23,LAB!$K$3:$O$161,4,FALSE),0)*$I$6%*$I$5%</f>
        <v>0</v>
      </c>
      <c r="I23" s="49">
        <f>IFERROR(VLOOKUP(G23,LAB!$K$3:$O$161,5,FALSE),0)*$I$6%*$I$5%</f>
        <v>18369.886363636364</v>
      </c>
      <c r="J23" s="36">
        <f t="shared" si="1"/>
        <v>2220.0143575017951</v>
      </c>
      <c r="K23" s="53">
        <v>80</v>
      </c>
      <c r="L23" s="37">
        <f t="shared" si="0"/>
        <v>2775.0179468772435</v>
      </c>
      <c r="P23" s="41" t="s">
        <v>216</v>
      </c>
      <c r="Q23" s="31">
        <f>VLOOKUP($L$2,PAINTING!$G$3:$ZZ$32,R23,FALSE)</f>
        <v>14496</v>
      </c>
      <c r="R23" s="31">
        <v>15</v>
      </c>
      <c r="T23" s="31" t="s">
        <v>96</v>
      </c>
      <c r="U23" s="31">
        <f>Q11</f>
        <v>14075</v>
      </c>
    </row>
    <row r="24" spans="6:21" x14ac:dyDescent="0.3">
      <c r="F24" s="35">
        <v>14</v>
      </c>
      <c r="G24" s="48" t="s">
        <v>140</v>
      </c>
      <c r="H24" s="49">
        <f>IFERROR(VLOOKUP(G24,LAB!$K$3:$O$161,4,FALSE),0)*$I$6%*$I$5%</f>
        <v>0</v>
      </c>
      <c r="I24" s="49">
        <f>IFERROR(VLOOKUP(G24,LAB!$K$3:$O$161,5,FALSE),0)*$I$6%*$I$5%</f>
        <v>3782.6871657754014</v>
      </c>
      <c r="J24" s="36">
        <f t="shared" si="1"/>
        <v>1214.0703517587899</v>
      </c>
      <c r="K24" s="53">
        <v>70</v>
      </c>
      <c r="L24" s="37">
        <f t="shared" si="0"/>
        <v>1734.3862167982716</v>
      </c>
      <c r="T24" s="31" t="s">
        <v>97</v>
      </c>
      <c r="U24" s="31">
        <f>Q21</f>
        <v>14075</v>
      </c>
    </row>
    <row r="25" spans="6:21" x14ac:dyDescent="0.3">
      <c r="F25" s="35">
        <v>15</v>
      </c>
      <c r="G25" s="48" t="s">
        <v>141</v>
      </c>
      <c r="H25" s="49">
        <f>IFERROR(VLOOKUP(G25,LAB!$K$3:$O$161,4,FALSE),0)*$I$6%*$I$5%</f>
        <v>0</v>
      </c>
      <c r="I25" s="49">
        <f>IFERROR(VLOOKUP(G25,LAB!$K$3:$O$161,5,FALSE),0)*$I$6%*$I$5%</f>
        <v>4387.5</v>
      </c>
      <c r="J25" s="36">
        <f t="shared" si="1"/>
        <v>1734.3862167982716</v>
      </c>
      <c r="K25" s="53">
        <v>100</v>
      </c>
      <c r="L25" s="37">
        <f t="shared" si="0"/>
        <v>1734.3862167982716</v>
      </c>
      <c r="T25" s="31" t="s">
        <v>100</v>
      </c>
      <c r="U25" s="31">
        <f>Q23*59.8229241445322%</f>
        <v>8671.9310839913869</v>
      </c>
    </row>
    <row r="26" spans="6:21" x14ac:dyDescent="0.3">
      <c r="F26" s="35">
        <v>16</v>
      </c>
      <c r="G26" s="48" t="s">
        <v>142</v>
      </c>
      <c r="H26" s="49">
        <f>IFERROR(VLOOKUP(G26,LAB!$K$3:$O$161,4,FALSE),0)*$I$6%*$I$5%</f>
        <v>0</v>
      </c>
      <c r="I26" s="49">
        <f>IFERROR(VLOOKUP(G26,LAB!$K$3:$O$161,5,FALSE),0)*$I$6%*$I$5%</f>
        <v>4387.5</v>
      </c>
      <c r="J26" s="36">
        <f t="shared" si="1"/>
        <v>867.19310839913578</v>
      </c>
      <c r="K26" s="53">
        <v>50</v>
      </c>
      <c r="L26" s="37">
        <f t="shared" si="0"/>
        <v>1734.3862167982716</v>
      </c>
      <c r="T26" s="31" t="s">
        <v>101</v>
      </c>
      <c r="U26" s="31">
        <f>Q23*35.8937544867193%</f>
        <v>5203.1586503948301</v>
      </c>
    </row>
    <row r="27" spans="6:21" x14ac:dyDescent="0.3">
      <c r="F27" s="35">
        <v>17</v>
      </c>
      <c r="G27" s="48" t="s">
        <v>152</v>
      </c>
      <c r="H27" s="49">
        <f>IFERROR(VLOOKUP(G27,LAB!$K$3:$O$161,4,FALSE),0)*$I$6%*$I$5%</f>
        <v>0</v>
      </c>
      <c r="I27" s="49">
        <f>IFERROR(VLOOKUP(G27,LAB!$K$3:$O$161,5,FALSE),0)*$I$6%*$I$5%</f>
        <v>19305</v>
      </c>
      <c r="J27" s="36">
        <f t="shared" si="1"/>
        <v>4682.8427853553476</v>
      </c>
      <c r="K27" s="53">
        <v>90</v>
      </c>
      <c r="L27" s="37">
        <f t="shared" si="0"/>
        <v>5203.1586503948301</v>
      </c>
      <c r="T27" s="31" t="s">
        <v>104</v>
      </c>
      <c r="U27" s="31">
        <f>Q16</f>
        <v>15461</v>
      </c>
    </row>
    <row r="28" spans="6:21" ht="15" thickBot="1" x14ac:dyDescent="0.35">
      <c r="F28" s="42">
        <v>18</v>
      </c>
      <c r="G28" s="50" t="s">
        <v>73</v>
      </c>
      <c r="H28" s="49">
        <f>IFERROR(VLOOKUP(G28,LAB!$K$3:$O$161,4,FALSE),0)*$I$6%*$I$5%</f>
        <v>7340.1988636363631</v>
      </c>
      <c r="I28" s="49">
        <f>IFERROR(VLOOKUP(G28,LAB!$K$3:$O$161,5,FALSE),0)*$I$6%*$I$5%</f>
        <v>0</v>
      </c>
      <c r="J28" s="43">
        <f t="shared" si="1"/>
        <v>0</v>
      </c>
      <c r="K28" s="54">
        <v>50</v>
      </c>
      <c r="L28" s="37">
        <f t="shared" si="0"/>
        <v>0</v>
      </c>
      <c r="T28" s="31" t="s">
        <v>105</v>
      </c>
      <c r="U28" s="31">
        <f>Q14</f>
        <v>15873</v>
      </c>
    </row>
    <row r="29" spans="6:21" ht="15.6" thickTop="1" thickBot="1" x14ac:dyDescent="0.35">
      <c r="F29" s="44"/>
      <c r="G29" s="55" t="s">
        <v>7</v>
      </c>
      <c r="H29" s="56">
        <f>SUM(H11:H28)</f>
        <v>63550.471729680714</v>
      </c>
      <c r="I29" s="56">
        <f t="shared" ref="I29:J29" si="2">SUM(I11:I28)</f>
        <v>166642.72271867277</v>
      </c>
      <c r="J29" s="56">
        <f t="shared" si="2"/>
        <v>92009.241493180161</v>
      </c>
      <c r="K29" s="45"/>
      <c r="L29" s="46"/>
      <c r="T29" s="31" t="s">
        <v>106</v>
      </c>
      <c r="U29" s="31">
        <f>Q14</f>
        <v>15873</v>
      </c>
    </row>
    <row r="30" spans="6:21" ht="15.6" thickTop="1" thickBot="1" x14ac:dyDescent="0.35">
      <c r="F30" s="44">
        <v>19</v>
      </c>
      <c r="G30" s="71" t="s">
        <v>221</v>
      </c>
      <c r="H30" s="71"/>
      <c r="I30" s="71"/>
      <c r="J30" s="57">
        <v>1500</v>
      </c>
      <c r="K30" s="47"/>
      <c r="T30" s="31" t="s">
        <v>107</v>
      </c>
      <c r="U30" s="31">
        <f>Q18</f>
        <v>15263</v>
      </c>
    </row>
    <row r="31" spans="6:21" ht="15.6" thickTop="1" thickBot="1" x14ac:dyDescent="0.35">
      <c r="F31" s="44"/>
      <c r="G31" s="55" t="s">
        <v>8</v>
      </c>
      <c r="H31" s="60">
        <f>H29+I29+J29+J30</f>
        <v>323702.43594153365</v>
      </c>
      <c r="I31" s="61"/>
      <c r="J31" s="61"/>
      <c r="K31" s="47"/>
      <c r="T31" s="31" t="s">
        <v>108</v>
      </c>
      <c r="U31" s="31">
        <f>Q18</f>
        <v>15263</v>
      </c>
    </row>
    <row r="32" spans="6:21" ht="15.6" thickTop="1" thickBot="1" x14ac:dyDescent="0.35">
      <c r="T32" s="31" t="s">
        <v>118</v>
      </c>
      <c r="U32" s="31">
        <f>Q13</f>
        <v>11220</v>
      </c>
    </row>
    <row r="33" spans="6:21" ht="15" thickTop="1" x14ac:dyDescent="0.3">
      <c r="F33" s="62" t="str">
        <f>H1&amp;"_ "&amp;PROPER(H2)&amp;" "&amp;H3&amp;"_Labour settlement : "&amp;"
(R/R and Tinkering : Rs. "&amp;TRUNC(H29+I29,0)&amp;" + "&amp;PROPER(H4)&amp;" Painting "&amp;" : Rs. "&amp;TRUNC(J29,0)&amp;IF(J30=0,""," + Towing : Rs. "&amp;TRUNC(J30,0))&amp;")"&amp;" = Total : "&amp;TRUNC(H31)&amp;"/-"</f>
        <v>KL07AB1234_ Audi A3_Labour settlement : 
(R/R and Tinkering : Rs. 230193 + Water Borne Painting  : Rs. 92009 + Towing : Rs. 1500) = Total : 323702/-</v>
      </c>
      <c r="G33" s="63"/>
      <c r="H33" s="63"/>
      <c r="I33" s="63"/>
      <c r="J33" s="63"/>
      <c r="K33" s="63"/>
      <c r="L33" s="64"/>
      <c r="T33" s="31" t="s">
        <v>119</v>
      </c>
      <c r="U33" s="31">
        <f>Q13</f>
        <v>11220</v>
      </c>
    </row>
    <row r="34" spans="6:21" x14ac:dyDescent="0.3">
      <c r="F34" s="65"/>
      <c r="G34" s="66"/>
      <c r="H34" s="66"/>
      <c r="I34" s="66"/>
      <c r="J34" s="66"/>
      <c r="K34" s="66"/>
      <c r="L34" s="67"/>
      <c r="T34" s="31" t="s">
        <v>120</v>
      </c>
      <c r="U34" s="31">
        <f>Q23*19.1433357262503%</f>
        <v>2775.0179468772435</v>
      </c>
    </row>
    <row r="35" spans="6:21" ht="15" thickBot="1" x14ac:dyDescent="0.35">
      <c r="F35" s="68"/>
      <c r="G35" s="69"/>
      <c r="H35" s="69"/>
      <c r="I35" s="69"/>
      <c r="J35" s="69"/>
      <c r="K35" s="69"/>
      <c r="L35" s="70"/>
      <c r="T35" s="31" t="s">
        <v>121</v>
      </c>
      <c r="U35" s="31">
        <f>U34</f>
        <v>2775.0179468772435</v>
      </c>
    </row>
    <row r="36" spans="6:21" ht="15" thickTop="1" x14ac:dyDescent="0.3">
      <c r="T36" s="31" t="s">
        <v>122</v>
      </c>
      <c r="U36" s="31">
        <f>Q23*47.8583393156257%</f>
        <v>6937.5448671931008</v>
      </c>
    </row>
    <row r="37" spans="6:21" x14ac:dyDescent="0.3">
      <c r="T37" s="31" t="s">
        <v>123</v>
      </c>
      <c r="U37" s="31">
        <f>Q23*71.7875089734386%</f>
        <v>10406.31730078966</v>
      </c>
    </row>
    <row r="38" spans="6:21" x14ac:dyDescent="0.3">
      <c r="T38" s="31" t="s">
        <v>124</v>
      </c>
      <c r="U38" s="31">
        <f>Q23*59.8229241445322%</f>
        <v>8671.9310839913869</v>
      </c>
    </row>
    <row r="39" spans="6:21" x14ac:dyDescent="0.3">
      <c r="T39" s="31" t="s">
        <v>125</v>
      </c>
      <c r="U39" s="31">
        <f>U38</f>
        <v>8671.9310839913869</v>
      </c>
    </row>
    <row r="40" spans="6:21" x14ac:dyDescent="0.3">
      <c r="T40" s="31" t="s">
        <v>131</v>
      </c>
      <c r="U40" s="31">
        <f>Q23*11.9645848289064%</f>
        <v>1734.3862167982716</v>
      </c>
    </row>
    <row r="41" spans="6:21" x14ac:dyDescent="0.3">
      <c r="T41" s="31" t="s">
        <v>132</v>
      </c>
      <c r="U41" s="31">
        <f>Q12</f>
        <v>18480</v>
      </c>
    </row>
    <row r="42" spans="6:21" x14ac:dyDescent="0.3">
      <c r="T42" s="31" t="s">
        <v>139</v>
      </c>
      <c r="U42" s="31">
        <f>Q23*11.9645848289064%</f>
        <v>1734.3862167982716</v>
      </c>
    </row>
    <row r="43" spans="6:21" x14ac:dyDescent="0.3">
      <c r="T43" s="31" t="s">
        <v>140</v>
      </c>
      <c r="U43" s="31">
        <f>U42</f>
        <v>1734.3862167982716</v>
      </c>
    </row>
    <row r="44" spans="6:21" x14ac:dyDescent="0.3">
      <c r="T44" s="31" t="s">
        <v>141</v>
      </c>
      <c r="U44" s="31">
        <f>U43</f>
        <v>1734.3862167982716</v>
      </c>
    </row>
    <row r="45" spans="6:21" x14ac:dyDescent="0.3">
      <c r="T45" s="31" t="s">
        <v>142</v>
      </c>
      <c r="U45" s="31">
        <f>U44</f>
        <v>1734.3862167982716</v>
      </c>
    </row>
    <row r="46" spans="6:21" x14ac:dyDescent="0.3">
      <c r="T46" s="31" t="s">
        <v>147</v>
      </c>
      <c r="U46" s="31">
        <f>U45</f>
        <v>1734.3862167982716</v>
      </c>
    </row>
    <row r="47" spans="6:21" x14ac:dyDescent="0.3">
      <c r="T47" s="31" t="s">
        <v>148</v>
      </c>
      <c r="U47" s="31">
        <f>U46</f>
        <v>1734.3862167982716</v>
      </c>
    </row>
    <row r="48" spans="6:21" x14ac:dyDescent="0.3">
      <c r="T48" s="31" t="s">
        <v>154</v>
      </c>
      <c r="U48" s="31">
        <f>Q17</f>
        <v>13761</v>
      </c>
    </row>
    <row r="49" spans="20:21" x14ac:dyDescent="0.3">
      <c r="T49" s="31" t="s">
        <v>155</v>
      </c>
      <c r="U49" s="31">
        <f>Q17</f>
        <v>13761</v>
      </c>
    </row>
    <row r="50" spans="20:21" x14ac:dyDescent="0.3">
      <c r="T50" s="31" t="s">
        <v>152</v>
      </c>
      <c r="U50" s="31">
        <f>Q23*35.8937544867193%</f>
        <v>5203.1586503948301</v>
      </c>
    </row>
    <row r="51" spans="20:21" x14ac:dyDescent="0.3">
      <c r="T51" s="31" t="s">
        <v>153</v>
      </c>
      <c r="U51" s="31">
        <f>U50</f>
        <v>5203.1586503948301</v>
      </c>
    </row>
    <row r="52" spans="20:21" x14ac:dyDescent="0.3">
      <c r="T52" s="31" t="s">
        <v>158</v>
      </c>
      <c r="U52" s="31">
        <f>Q23*19.1433357262503%</f>
        <v>2775.0179468772435</v>
      </c>
    </row>
    <row r="53" spans="20:21" x14ac:dyDescent="0.3">
      <c r="T53" s="31" t="s">
        <v>160</v>
      </c>
      <c r="U53" s="31">
        <f>Q15</f>
        <v>20675</v>
      </c>
    </row>
    <row r="54" spans="20:21" x14ac:dyDescent="0.3">
      <c r="T54" s="31" t="s">
        <v>161</v>
      </c>
      <c r="U54" s="31">
        <f>Q20</f>
        <v>11220</v>
      </c>
    </row>
    <row r="55" spans="20:21" x14ac:dyDescent="0.3">
      <c r="T55" s="31" t="s">
        <v>162</v>
      </c>
      <c r="U55" s="31">
        <f>Q20</f>
        <v>11220</v>
      </c>
    </row>
    <row r="56" spans="20:21" x14ac:dyDescent="0.3">
      <c r="T56" s="31" t="s">
        <v>172</v>
      </c>
      <c r="U56" s="31">
        <f>Q23*19.1433357262503%</f>
        <v>2775.0179468772435</v>
      </c>
    </row>
    <row r="57" spans="20:21" x14ac:dyDescent="0.3">
      <c r="T57" s="31" t="s">
        <v>173</v>
      </c>
      <c r="U57" s="31">
        <f>U56</f>
        <v>2775.0179468772435</v>
      </c>
    </row>
    <row r="58" spans="20:21" x14ac:dyDescent="0.3">
      <c r="T58" s="31" t="s">
        <v>174</v>
      </c>
      <c r="U58" s="31">
        <f>Q14</f>
        <v>15873</v>
      </c>
    </row>
    <row r="59" spans="20:21" x14ac:dyDescent="0.3">
      <c r="T59" s="31" t="s">
        <v>175</v>
      </c>
      <c r="U59" s="31">
        <f>U58</f>
        <v>15873</v>
      </c>
    </row>
    <row r="60" spans="20:21" x14ac:dyDescent="0.3">
      <c r="T60" s="31" t="s">
        <v>176</v>
      </c>
      <c r="U60" s="31">
        <f>U54</f>
        <v>11220</v>
      </c>
    </row>
    <row r="61" spans="20:21" x14ac:dyDescent="0.3">
      <c r="T61" s="31" t="s">
        <v>177</v>
      </c>
      <c r="U61" s="31">
        <f>U60</f>
        <v>11220</v>
      </c>
    </row>
    <row r="62" spans="20:21" x14ac:dyDescent="0.3">
      <c r="T62" s="31" t="s">
        <v>178</v>
      </c>
      <c r="U62" s="31">
        <f>Q23*28.7150035893754%</f>
        <v>4162.5269203158578</v>
      </c>
    </row>
    <row r="63" spans="20:21" x14ac:dyDescent="0.3">
      <c r="T63" s="31" t="s">
        <v>199</v>
      </c>
      <c r="U63" s="31">
        <f>Q23*47.8583393156257%</f>
        <v>6937.5448671931008</v>
      </c>
    </row>
    <row r="64" spans="20:21" x14ac:dyDescent="0.3">
      <c r="T64" s="31" t="s">
        <v>116</v>
      </c>
      <c r="U64" s="31">
        <f>U13/2</f>
        <v>3468.7724335965504</v>
      </c>
    </row>
    <row r="65" spans="20:21" x14ac:dyDescent="0.3">
      <c r="T65" s="31" t="s">
        <v>117</v>
      </c>
      <c r="U65" s="31">
        <f>U13/2</f>
        <v>3468.7724335965504</v>
      </c>
    </row>
  </sheetData>
  <sortState xmlns:xlrd2="http://schemas.microsoft.com/office/spreadsheetml/2017/richdata2" ref="U3:U4">
    <sortCondition ref="U4"/>
  </sortState>
  <mergeCells count="3">
    <mergeCell ref="H31:J31"/>
    <mergeCell ref="F33:L35"/>
    <mergeCell ref="G30:I30"/>
  </mergeCells>
  <conditionalFormatting sqref="H11:L28">
    <cfRule type="cellIs" dxfId="95" priority="1" operator="equal">
      <formula>0</formula>
    </cfRule>
  </conditionalFormatting>
  <dataValidations disablePrompts="1" count="6">
    <dataValidation type="list" allowBlank="1" showInputMessage="1" showErrorMessage="1" sqref="H2" xr:uid="{4661B4D6-CB46-4C0E-9C8D-3BF159FC8170}">
      <formula1>$U$3:$U$4</formula1>
    </dataValidation>
    <dataValidation type="list" allowBlank="1" showInputMessage="1" showErrorMessage="1" sqref="H7" xr:uid="{11203C08-A92A-4AA5-8B24-1EA339D13219}">
      <formula1>$V$3:$V$4</formula1>
    </dataValidation>
    <dataValidation type="list" allowBlank="1" showInputMessage="1" showErrorMessage="1" sqref="H4" xr:uid="{F293F18F-9312-47AD-9A73-754BD04C5F5B}">
      <formula1>$W$3</formula1>
    </dataValidation>
    <dataValidation type="list" allowBlank="1" showInputMessage="1" showErrorMessage="1" sqref="H5" xr:uid="{B0BA203A-6D67-4E1A-8333-A41F516E7D61}">
      <formula1>$X$3:$X$5</formula1>
    </dataValidation>
    <dataValidation type="list" allowBlank="1" showInputMessage="1" showErrorMessage="1" sqref="H6:H7" xr:uid="{D44B08DF-72BE-477A-ADF8-B6D37E099160}">
      <formula1>$Y$3:$Y$6</formula1>
    </dataValidation>
    <dataValidation type="list" allowBlank="1" showInputMessage="1" showErrorMessage="1" sqref="J30" xr:uid="{4FB1A0BB-7A38-4936-80B3-CF16F5FC6B30}">
      <formula1>$Z$3:$Z$5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7CCF01A3-5DA6-485A-A3F3-3FB8453A7DC2}">
          <x14:formula1>
            <xm:f>LAB!$H$3:$H$34</xm:f>
          </x14:formula1>
          <xm:sqref>H3</xm:sqref>
        </x14:dataValidation>
        <x14:dataValidation type="list" allowBlank="1" showInputMessage="1" showErrorMessage="1" xr:uid="{76E26DB4-F938-4A2A-830F-B600B2E8FAA3}">
          <x14:formula1>
            <xm:f>LAB!$K$3:$K$144</xm:f>
          </x14:formula1>
          <xm:sqref>G11:G28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71FBA-A2CC-4225-9647-AB6C46FB5F5F}">
  <dimension ref="A1:FN161"/>
  <sheetViews>
    <sheetView workbookViewId="0">
      <pane xSplit="5" ySplit="3" topLeftCell="L79" activePane="bottomRight" state="frozen"/>
      <selection pane="topRight" activeCell="E1" sqref="E1"/>
      <selection pane="bottomLeft" activeCell="A3" sqref="A3"/>
      <selection pane="bottomRight" activeCell="CT2" sqref="CT2"/>
    </sheetView>
  </sheetViews>
  <sheetFormatPr defaultRowHeight="14.4" x14ac:dyDescent="0.3"/>
  <cols>
    <col min="6" max="7" width="9.109375" style="23"/>
    <col min="8" max="8" width="20.109375" style="23" customWidth="1"/>
    <col min="9" max="9" width="14.109375" customWidth="1"/>
    <col min="11" max="11" width="35.88671875" style="27" customWidth="1"/>
    <col min="12" max="12" width="11.33203125" style="23" customWidth="1"/>
    <col min="13" max="13" width="12.6640625" customWidth="1"/>
    <col min="14" max="14" width="12.5546875" customWidth="1"/>
  </cols>
  <sheetData>
    <row r="1" spans="1:170" x14ac:dyDescent="0.3">
      <c r="I1">
        <v>1</v>
      </c>
      <c r="J1">
        <v>2</v>
      </c>
      <c r="K1" s="27">
        <v>3</v>
      </c>
      <c r="L1">
        <v>4</v>
      </c>
      <c r="M1">
        <v>5</v>
      </c>
      <c r="N1">
        <v>6</v>
      </c>
      <c r="O1">
        <v>7</v>
      </c>
      <c r="P1">
        <v>8</v>
      </c>
      <c r="Q1">
        <v>9</v>
      </c>
      <c r="R1">
        <v>10</v>
      </c>
      <c r="S1">
        <v>11</v>
      </c>
      <c r="T1">
        <v>12</v>
      </c>
      <c r="U1">
        <v>13</v>
      </c>
      <c r="V1">
        <v>14</v>
      </c>
      <c r="W1">
        <v>15</v>
      </c>
      <c r="X1">
        <v>16</v>
      </c>
      <c r="Y1">
        <v>17</v>
      </c>
      <c r="Z1">
        <v>18</v>
      </c>
      <c r="AA1">
        <v>19</v>
      </c>
      <c r="AB1">
        <v>20</v>
      </c>
      <c r="AC1">
        <v>21</v>
      </c>
      <c r="AD1">
        <v>22</v>
      </c>
      <c r="AE1">
        <v>23</v>
      </c>
      <c r="AF1">
        <v>24</v>
      </c>
      <c r="AG1">
        <v>25</v>
      </c>
      <c r="AH1">
        <v>26</v>
      </c>
      <c r="AI1">
        <v>27</v>
      </c>
      <c r="AJ1">
        <v>28</v>
      </c>
      <c r="AK1">
        <v>29</v>
      </c>
      <c r="AL1">
        <v>30</v>
      </c>
      <c r="AM1">
        <v>31</v>
      </c>
      <c r="AN1">
        <v>32</v>
      </c>
      <c r="AO1">
        <v>33</v>
      </c>
      <c r="AP1">
        <v>34</v>
      </c>
      <c r="AQ1">
        <v>35</v>
      </c>
      <c r="AR1">
        <v>36</v>
      </c>
      <c r="AS1">
        <v>37</v>
      </c>
      <c r="AT1">
        <v>38</v>
      </c>
      <c r="AU1">
        <v>39</v>
      </c>
      <c r="AV1">
        <v>40</v>
      </c>
      <c r="AW1">
        <v>41</v>
      </c>
      <c r="AX1">
        <v>42</v>
      </c>
      <c r="AY1">
        <v>43</v>
      </c>
      <c r="AZ1">
        <v>44</v>
      </c>
      <c r="BA1">
        <v>45</v>
      </c>
      <c r="BB1">
        <v>46</v>
      </c>
      <c r="BC1">
        <v>47</v>
      </c>
      <c r="BD1">
        <v>48</v>
      </c>
      <c r="BE1">
        <v>49</v>
      </c>
      <c r="BF1">
        <v>50</v>
      </c>
      <c r="BG1">
        <v>51</v>
      </c>
      <c r="BH1">
        <v>52</v>
      </c>
      <c r="BI1">
        <v>53</v>
      </c>
      <c r="BJ1">
        <v>54</v>
      </c>
      <c r="BK1">
        <v>55</v>
      </c>
      <c r="BL1">
        <v>56</v>
      </c>
      <c r="BM1">
        <v>57</v>
      </c>
      <c r="BN1">
        <v>58</v>
      </c>
      <c r="BO1">
        <v>59</v>
      </c>
      <c r="BP1">
        <v>60</v>
      </c>
      <c r="BQ1">
        <v>61</v>
      </c>
      <c r="BR1">
        <v>62</v>
      </c>
      <c r="BS1">
        <v>63</v>
      </c>
      <c r="BT1">
        <v>64</v>
      </c>
      <c r="BU1">
        <v>65</v>
      </c>
      <c r="BV1">
        <v>66</v>
      </c>
      <c r="BW1">
        <v>67</v>
      </c>
      <c r="BX1">
        <v>68</v>
      </c>
      <c r="BY1">
        <v>69</v>
      </c>
      <c r="BZ1">
        <v>70</v>
      </c>
      <c r="CA1">
        <v>71</v>
      </c>
      <c r="CB1">
        <v>72</v>
      </c>
      <c r="CC1">
        <v>73</v>
      </c>
      <c r="CD1">
        <v>74</v>
      </c>
      <c r="CE1">
        <v>75</v>
      </c>
      <c r="CF1">
        <v>76</v>
      </c>
      <c r="CG1">
        <v>77</v>
      </c>
      <c r="CH1">
        <v>78</v>
      </c>
      <c r="CI1">
        <v>79</v>
      </c>
      <c r="CJ1">
        <v>80</v>
      </c>
      <c r="CK1">
        <v>81</v>
      </c>
      <c r="CL1">
        <v>82</v>
      </c>
      <c r="CM1">
        <v>83</v>
      </c>
      <c r="CN1">
        <v>84</v>
      </c>
      <c r="CO1">
        <v>85</v>
      </c>
      <c r="CP1">
        <v>86</v>
      </c>
      <c r="CQ1">
        <v>87</v>
      </c>
      <c r="CR1">
        <v>88</v>
      </c>
      <c r="CS1">
        <v>89</v>
      </c>
      <c r="CT1">
        <v>90</v>
      </c>
      <c r="CU1">
        <v>91</v>
      </c>
      <c r="CV1">
        <v>92</v>
      </c>
      <c r="CW1">
        <v>93</v>
      </c>
      <c r="CX1">
        <v>94</v>
      </c>
      <c r="CY1">
        <v>95</v>
      </c>
      <c r="CZ1">
        <v>96</v>
      </c>
      <c r="DA1">
        <v>97</v>
      </c>
      <c r="DB1">
        <v>98</v>
      </c>
      <c r="DC1">
        <v>99</v>
      </c>
      <c r="DD1">
        <v>100</v>
      </c>
      <c r="DE1">
        <v>101</v>
      </c>
      <c r="DF1">
        <v>102</v>
      </c>
      <c r="DG1">
        <v>103</v>
      </c>
      <c r="DH1">
        <v>104</v>
      </c>
      <c r="DI1">
        <v>105</v>
      </c>
      <c r="DJ1">
        <v>106</v>
      </c>
      <c r="DK1">
        <v>107</v>
      </c>
      <c r="DL1">
        <v>108</v>
      </c>
      <c r="DM1">
        <v>109</v>
      </c>
      <c r="DN1">
        <v>110</v>
      </c>
      <c r="DO1">
        <v>111</v>
      </c>
      <c r="DP1">
        <v>112</v>
      </c>
      <c r="DQ1">
        <v>113</v>
      </c>
      <c r="DR1">
        <v>114</v>
      </c>
      <c r="DS1">
        <v>115</v>
      </c>
      <c r="DT1">
        <v>116</v>
      </c>
      <c r="DU1">
        <v>117</v>
      </c>
      <c r="DV1">
        <v>118</v>
      </c>
      <c r="DW1">
        <v>119</v>
      </c>
      <c r="DX1">
        <v>120</v>
      </c>
      <c r="DY1">
        <v>121</v>
      </c>
      <c r="DZ1">
        <v>122</v>
      </c>
      <c r="EA1">
        <v>123</v>
      </c>
      <c r="EB1">
        <v>124</v>
      </c>
      <c r="EC1">
        <v>125</v>
      </c>
      <c r="ED1">
        <v>126</v>
      </c>
      <c r="EE1">
        <v>127</v>
      </c>
      <c r="EF1">
        <v>128</v>
      </c>
      <c r="EG1">
        <v>129</v>
      </c>
      <c r="EH1">
        <v>130</v>
      </c>
      <c r="EI1">
        <v>131</v>
      </c>
      <c r="EJ1">
        <v>132</v>
      </c>
      <c r="EK1">
        <v>133</v>
      </c>
      <c r="EL1">
        <v>134</v>
      </c>
      <c r="EM1">
        <v>135</v>
      </c>
      <c r="EN1">
        <v>136</v>
      </c>
      <c r="EO1">
        <v>137</v>
      </c>
      <c r="EP1">
        <v>138</v>
      </c>
      <c r="EQ1">
        <v>139</v>
      </c>
      <c r="ER1">
        <v>140</v>
      </c>
      <c r="ES1">
        <v>141</v>
      </c>
      <c r="ET1">
        <v>142</v>
      </c>
      <c r="EU1">
        <v>143</v>
      </c>
      <c r="EV1">
        <v>144</v>
      </c>
      <c r="EW1">
        <v>145</v>
      </c>
      <c r="EX1">
        <v>146</v>
      </c>
      <c r="EY1">
        <v>147</v>
      </c>
      <c r="EZ1">
        <v>148</v>
      </c>
      <c r="FA1">
        <v>149</v>
      </c>
      <c r="FB1">
        <v>150</v>
      </c>
      <c r="FC1">
        <v>151</v>
      </c>
      <c r="FD1">
        <v>152</v>
      </c>
      <c r="FE1">
        <v>153</v>
      </c>
    </row>
    <row r="2" spans="1:170" ht="92.4" x14ac:dyDescent="0.3">
      <c r="D2" t="s">
        <v>70</v>
      </c>
      <c r="E2" s="25" t="s">
        <v>23</v>
      </c>
      <c r="F2" s="28"/>
      <c r="G2" s="28"/>
      <c r="H2" s="28"/>
      <c r="I2" s="26" t="str">
        <f>ASSEEMENT!L3</f>
        <v>AUDIA3</v>
      </c>
      <c r="J2" s="26">
        <f>VLOOKUP(ASSEEMENT!G11,LAB!K3:P1000,4,FALSE)</f>
        <v>0</v>
      </c>
      <c r="K2" s="26">
        <f>VLOOKUP(ASSEEMENT!$H$2,LAB!$B$3:$E$105,4,FALSE)</f>
        <v>3300</v>
      </c>
      <c r="L2" s="26" t="s">
        <v>215</v>
      </c>
      <c r="M2" s="26" t="s">
        <v>213</v>
      </c>
      <c r="N2" s="26" t="s">
        <v>2</v>
      </c>
      <c r="O2" s="26" t="s">
        <v>214</v>
      </c>
      <c r="P2" s="11" t="s">
        <v>70</v>
      </c>
      <c r="Q2" s="11" t="s">
        <v>71</v>
      </c>
      <c r="R2" s="11" t="s">
        <v>72</v>
      </c>
      <c r="S2" s="11" t="s">
        <v>73</v>
      </c>
      <c r="T2" s="11" t="s">
        <v>74</v>
      </c>
      <c r="U2" s="11" t="s">
        <v>75</v>
      </c>
      <c r="V2" s="11" t="s">
        <v>76</v>
      </c>
      <c r="W2" s="11" t="s">
        <v>77</v>
      </c>
      <c r="X2" s="11" t="s">
        <v>78</v>
      </c>
      <c r="Y2" s="11" t="s">
        <v>79</v>
      </c>
      <c r="Z2" s="12" t="s">
        <v>80</v>
      </c>
      <c r="AA2" s="11" t="s">
        <v>81</v>
      </c>
      <c r="AB2" s="11" t="s">
        <v>82</v>
      </c>
      <c r="AC2" s="11" t="s">
        <v>83</v>
      </c>
      <c r="AD2" s="11" t="s">
        <v>84</v>
      </c>
      <c r="AE2" s="11" t="s">
        <v>85</v>
      </c>
      <c r="AF2" s="11" t="s">
        <v>86</v>
      </c>
      <c r="AG2" s="11" t="s">
        <v>87</v>
      </c>
      <c r="AH2" s="13" t="s">
        <v>88</v>
      </c>
      <c r="AI2" s="11" t="s">
        <v>89</v>
      </c>
      <c r="AJ2" s="11" t="s">
        <v>90</v>
      </c>
      <c r="AK2" s="11" t="s">
        <v>91</v>
      </c>
      <c r="AL2" s="11" t="s">
        <v>92</v>
      </c>
      <c r="AM2" s="11" t="s">
        <v>93</v>
      </c>
      <c r="AN2" s="11" t="s">
        <v>94</v>
      </c>
      <c r="AO2" s="11" t="s">
        <v>95</v>
      </c>
      <c r="AP2" s="11" t="s">
        <v>96</v>
      </c>
      <c r="AQ2" s="10" t="s">
        <v>97</v>
      </c>
      <c r="AR2" s="11" t="s">
        <v>98</v>
      </c>
      <c r="AS2" s="11" t="s">
        <v>99</v>
      </c>
      <c r="AT2" s="11" t="s">
        <v>100</v>
      </c>
      <c r="AU2" s="11" t="s">
        <v>101</v>
      </c>
      <c r="AV2" s="11" t="s">
        <v>102</v>
      </c>
      <c r="AW2" s="11" t="s">
        <v>103</v>
      </c>
      <c r="AX2" s="11" t="s">
        <v>104</v>
      </c>
      <c r="AY2" s="11" t="s">
        <v>105</v>
      </c>
      <c r="AZ2" s="11" t="s">
        <v>106</v>
      </c>
      <c r="BA2" s="11" t="s">
        <v>107</v>
      </c>
      <c r="BB2" s="11" t="s">
        <v>108</v>
      </c>
      <c r="BC2" s="13" t="s">
        <v>109</v>
      </c>
      <c r="BD2" s="11" t="s">
        <v>110</v>
      </c>
      <c r="BE2" s="11" t="s">
        <v>111</v>
      </c>
      <c r="BF2" s="11" t="s">
        <v>112</v>
      </c>
      <c r="BG2" s="12" t="s">
        <v>113</v>
      </c>
      <c r="BH2" s="13" t="s">
        <v>114</v>
      </c>
      <c r="BI2" s="13" t="s">
        <v>115</v>
      </c>
      <c r="BJ2" s="11" t="s">
        <v>116</v>
      </c>
      <c r="BK2" s="11" t="s">
        <v>117</v>
      </c>
      <c r="BL2" s="11" t="s">
        <v>118</v>
      </c>
      <c r="BM2" s="11" t="s">
        <v>119</v>
      </c>
      <c r="BN2" s="11" t="s">
        <v>120</v>
      </c>
      <c r="BO2" s="11" t="s">
        <v>121</v>
      </c>
      <c r="BP2" s="11" t="s">
        <v>122</v>
      </c>
      <c r="BQ2" s="11" t="s">
        <v>123</v>
      </c>
      <c r="BR2" s="13" t="s">
        <v>124</v>
      </c>
      <c r="BS2" s="11" t="s">
        <v>125</v>
      </c>
      <c r="BT2" s="11" t="s">
        <v>126</v>
      </c>
      <c r="BU2" s="11" t="s">
        <v>127</v>
      </c>
      <c r="BV2" s="11" t="s">
        <v>128</v>
      </c>
      <c r="BW2" s="11" t="s">
        <v>129</v>
      </c>
      <c r="BX2" s="11" t="s">
        <v>130</v>
      </c>
      <c r="BY2" s="10" t="s">
        <v>131</v>
      </c>
      <c r="BZ2" s="11" t="s">
        <v>132</v>
      </c>
      <c r="CA2" s="11" t="s">
        <v>133</v>
      </c>
      <c r="CB2" s="13" t="s">
        <v>134</v>
      </c>
      <c r="CC2" s="11" t="s">
        <v>135</v>
      </c>
      <c r="CD2" s="11" t="s">
        <v>136</v>
      </c>
      <c r="CE2" s="10" t="s">
        <v>137</v>
      </c>
      <c r="CF2" s="11" t="s">
        <v>138</v>
      </c>
      <c r="CG2" s="10" t="s">
        <v>139</v>
      </c>
      <c r="CH2" s="11" t="s">
        <v>140</v>
      </c>
      <c r="CI2" s="11" t="s">
        <v>141</v>
      </c>
      <c r="CJ2" s="11" t="s">
        <v>142</v>
      </c>
      <c r="CK2" s="11" t="s">
        <v>143</v>
      </c>
      <c r="CL2" s="12" t="s">
        <v>144</v>
      </c>
      <c r="CM2" s="11" t="s">
        <v>145</v>
      </c>
      <c r="CN2" s="11" t="s">
        <v>146</v>
      </c>
      <c r="CO2" s="11" t="s">
        <v>147</v>
      </c>
      <c r="CP2" s="11" t="s">
        <v>148</v>
      </c>
      <c r="CQ2" s="11" t="s">
        <v>149</v>
      </c>
      <c r="CR2" s="11" t="s">
        <v>150</v>
      </c>
      <c r="CS2" s="11" t="s">
        <v>151</v>
      </c>
      <c r="CT2" s="11" t="s">
        <v>152</v>
      </c>
      <c r="CU2" s="11" t="s">
        <v>153</v>
      </c>
      <c r="CV2" s="11" t="s">
        <v>154</v>
      </c>
      <c r="CW2" s="11" t="s">
        <v>155</v>
      </c>
      <c r="CX2" s="11" t="s">
        <v>156</v>
      </c>
      <c r="CY2" s="11" t="s">
        <v>157</v>
      </c>
      <c r="CZ2" s="11" t="s">
        <v>158</v>
      </c>
      <c r="DA2" s="11" t="s">
        <v>159</v>
      </c>
      <c r="DB2" s="11" t="s">
        <v>160</v>
      </c>
      <c r="DC2" s="13" t="s">
        <v>161</v>
      </c>
      <c r="DD2" s="13" t="s">
        <v>162</v>
      </c>
      <c r="DE2" s="11" t="s">
        <v>163</v>
      </c>
      <c r="DF2" s="11" t="s">
        <v>164</v>
      </c>
      <c r="DG2" s="11" t="s">
        <v>165</v>
      </c>
      <c r="DH2" s="13" t="s">
        <v>166</v>
      </c>
      <c r="DI2" s="13" t="s">
        <v>167</v>
      </c>
      <c r="DJ2" s="12" t="s">
        <v>168</v>
      </c>
      <c r="DK2" s="12" t="s">
        <v>169</v>
      </c>
      <c r="DL2" s="11" t="s">
        <v>170</v>
      </c>
      <c r="DM2" s="11" t="s">
        <v>171</v>
      </c>
      <c r="DN2" s="11" t="s">
        <v>172</v>
      </c>
      <c r="DO2" s="11" t="s">
        <v>173</v>
      </c>
      <c r="DP2" s="11" t="s">
        <v>174</v>
      </c>
      <c r="DQ2" s="11" t="s">
        <v>175</v>
      </c>
      <c r="DR2" s="11" t="s">
        <v>176</v>
      </c>
      <c r="DS2" s="11" t="s">
        <v>177</v>
      </c>
      <c r="DT2" s="11" t="s">
        <v>178</v>
      </c>
      <c r="DU2" s="11" t="s">
        <v>179</v>
      </c>
      <c r="DV2" s="11" t="s">
        <v>180</v>
      </c>
      <c r="DW2" s="12" t="s">
        <v>181</v>
      </c>
      <c r="DX2" s="12" t="s">
        <v>182</v>
      </c>
      <c r="DY2" s="11" t="s">
        <v>183</v>
      </c>
      <c r="DZ2" s="11" t="s">
        <v>184</v>
      </c>
      <c r="EA2" s="14" t="s">
        <v>185</v>
      </c>
      <c r="EB2" s="11" t="s">
        <v>186</v>
      </c>
      <c r="EC2" s="11" t="s">
        <v>187</v>
      </c>
      <c r="ED2" s="11" t="s">
        <v>188</v>
      </c>
      <c r="EE2" s="11" t="s">
        <v>189</v>
      </c>
      <c r="EF2" s="11" t="s">
        <v>190</v>
      </c>
      <c r="EG2" s="11" t="s">
        <v>191</v>
      </c>
      <c r="EH2" s="13" t="s">
        <v>192</v>
      </c>
      <c r="EI2" s="13" t="s">
        <v>193</v>
      </c>
      <c r="EJ2" s="13" t="s">
        <v>194</v>
      </c>
      <c r="EK2" s="11" t="s">
        <v>195</v>
      </c>
      <c r="EL2" s="13" t="s">
        <v>196</v>
      </c>
      <c r="EM2" s="11" t="s">
        <v>197</v>
      </c>
      <c r="EN2" s="11" t="s">
        <v>198</v>
      </c>
      <c r="EO2" s="11" t="s">
        <v>199</v>
      </c>
      <c r="EP2" s="11" t="s">
        <v>200</v>
      </c>
      <c r="EQ2" s="11" t="s">
        <v>201</v>
      </c>
      <c r="ER2" s="11" t="s">
        <v>202</v>
      </c>
      <c r="ES2" s="10" t="s">
        <v>203</v>
      </c>
      <c r="ET2" s="11" t="s">
        <v>204</v>
      </c>
      <c r="EU2" s="13" t="s">
        <v>205</v>
      </c>
      <c r="EV2" s="10" t="s">
        <v>206</v>
      </c>
      <c r="EW2" s="13" t="s">
        <v>207</v>
      </c>
      <c r="EX2" s="13" t="s">
        <v>208</v>
      </c>
      <c r="EY2" s="13" t="s">
        <v>209</v>
      </c>
      <c r="EZ2" s="13" t="s">
        <v>210</v>
      </c>
      <c r="FA2" s="13" t="s">
        <v>211</v>
      </c>
      <c r="FB2" s="13"/>
      <c r="FC2" s="13"/>
      <c r="FD2" s="13"/>
      <c r="FE2" s="13"/>
    </row>
    <row r="3" spans="1:170" x14ac:dyDescent="0.3">
      <c r="A3">
        <v>1</v>
      </c>
      <c r="B3" s="15" t="s">
        <v>51</v>
      </c>
      <c r="C3" s="15" t="str">
        <f>B3&amp;A3</f>
        <v>AUDI1</v>
      </c>
      <c r="D3" s="15" t="s">
        <v>52</v>
      </c>
      <c r="E3" s="16">
        <v>3300</v>
      </c>
      <c r="F3" s="29">
        <v>1</v>
      </c>
      <c r="G3" s="29" t="str">
        <f>ASSEEMENT!$H$2&amp;F3</f>
        <v>AUDI1</v>
      </c>
      <c r="H3" s="29" t="str">
        <f>IFERROR(VLOOKUP(G3,$C$3:$D$83,2,FALSE),"")</f>
        <v>A3</v>
      </c>
      <c r="I3" s="17" t="str">
        <f>B3&amp;D3</f>
        <v>AUDIA3</v>
      </c>
      <c r="J3" s="17">
        <v>8</v>
      </c>
      <c r="K3" s="18" t="s">
        <v>70</v>
      </c>
      <c r="L3" s="24">
        <f>VLOOKUP($I$2,$I$3:$FN$1000,J3,FALSE)</f>
        <v>4.6332644628099171</v>
      </c>
      <c r="M3" s="17">
        <f>L3*$K$2</f>
        <v>15289.772727272726</v>
      </c>
      <c r="N3" s="17"/>
      <c r="O3" s="17">
        <f>M3</f>
        <v>15289.772727272726</v>
      </c>
      <c r="P3" s="17">
        <v>4.6332644628099171</v>
      </c>
      <c r="Q3" s="17">
        <v>4.6332644628099171</v>
      </c>
      <c r="R3" s="17">
        <v>1.5159504132231407</v>
      </c>
      <c r="S3" s="17">
        <v>2.2243026859504131</v>
      </c>
      <c r="T3" s="17">
        <v>1.1535604035002431</v>
      </c>
      <c r="U3" s="17">
        <v>2.4576446280991742</v>
      </c>
      <c r="V3" s="17">
        <v>0.7</v>
      </c>
      <c r="W3" s="17">
        <v>0.772210743801653</v>
      </c>
      <c r="X3" s="17">
        <v>1.5844875346260388</v>
      </c>
      <c r="Y3" s="17">
        <v>1.3736027469177616</v>
      </c>
      <c r="Z3" s="17">
        <v>2.597012430564964</v>
      </c>
      <c r="AA3" s="17">
        <v>1.3</v>
      </c>
      <c r="AB3" s="17">
        <v>7.7918749999999992</v>
      </c>
      <c r="AC3" s="17">
        <v>15.44421487603306</v>
      </c>
      <c r="AD3" s="17">
        <v>15.44421487603306</v>
      </c>
      <c r="AE3" s="17">
        <v>7.72210743801653</v>
      </c>
      <c r="AF3" s="17">
        <v>7.72210743801653</v>
      </c>
      <c r="AG3" s="17">
        <v>7.4171107003044803</v>
      </c>
      <c r="AH3" s="17">
        <v>7.4171107003044803</v>
      </c>
      <c r="AI3" s="17">
        <v>9.4445851705913633</v>
      </c>
      <c r="AJ3" s="17">
        <v>0.4</v>
      </c>
      <c r="AK3" s="17">
        <v>48.246332205882354</v>
      </c>
      <c r="AL3" s="17">
        <v>65.411286157024804</v>
      </c>
      <c r="AM3" s="17">
        <v>74.676333859990265</v>
      </c>
      <c r="AN3" s="17">
        <v>1.166978305785124</v>
      </c>
      <c r="AO3" s="17">
        <v>8.0111146896581076</v>
      </c>
      <c r="AP3" s="17">
        <v>1.606060606060606</v>
      </c>
      <c r="AQ3" s="17">
        <v>1.2351196538117406</v>
      </c>
      <c r="AR3" s="17">
        <v>5.0129512032085559</v>
      </c>
      <c r="AS3" s="17">
        <v>7.6089795918367349</v>
      </c>
      <c r="AT3" s="17">
        <v>36.123750000000001</v>
      </c>
      <c r="AU3" s="17">
        <v>4.5409624373391129</v>
      </c>
      <c r="AV3" s="17">
        <v>2.6</v>
      </c>
      <c r="AW3" s="17">
        <v>3.9000000000000004</v>
      </c>
      <c r="AX3" s="17">
        <v>1.6091769771075992</v>
      </c>
      <c r="AY3" s="17">
        <v>2.553331480675979</v>
      </c>
      <c r="AZ3" s="17">
        <v>2.553331480675979</v>
      </c>
      <c r="BA3" s="17">
        <v>2.5509141253040788</v>
      </c>
      <c r="BB3" s="17">
        <v>2.5509141253040788</v>
      </c>
      <c r="BC3" s="17">
        <v>1.5250826446280992</v>
      </c>
      <c r="BD3" s="17">
        <v>1.5250826446280992</v>
      </c>
      <c r="BE3" s="17">
        <v>10</v>
      </c>
      <c r="BF3" s="17">
        <v>7.0078618740884773</v>
      </c>
      <c r="BG3" s="17">
        <v>0.79739152892561982</v>
      </c>
      <c r="BH3" s="17">
        <v>1.1611231540441675</v>
      </c>
      <c r="BI3" s="17">
        <v>0.62096311475409827</v>
      </c>
      <c r="BJ3" s="17">
        <v>7.72210743801653</v>
      </c>
      <c r="BK3" s="17">
        <v>7.72210743801653</v>
      </c>
      <c r="BL3" s="17">
        <v>1.2727272727272727</v>
      </c>
      <c r="BM3" s="17">
        <v>1.2727272727272727</v>
      </c>
      <c r="BN3" s="17">
        <v>5.5666322314049586</v>
      </c>
      <c r="BO3" s="17">
        <v>5.5666322314049586</v>
      </c>
      <c r="BP3" s="17">
        <v>8.3835227272727249</v>
      </c>
      <c r="BQ3" s="17">
        <v>36.680010330578511</v>
      </c>
      <c r="BR3" s="17">
        <v>7.5905979652989224</v>
      </c>
      <c r="BS3" s="17">
        <v>14.358276317572148</v>
      </c>
      <c r="BT3" s="17">
        <v>0.63636363636363602</v>
      </c>
      <c r="BU3" s="17">
        <v>2.9716562796369055</v>
      </c>
      <c r="BV3" s="17">
        <v>0.31538561847988084</v>
      </c>
      <c r="BW3" s="17">
        <v>0.41054752066115713</v>
      </c>
      <c r="BX3" s="17">
        <v>0.41054752066115713</v>
      </c>
      <c r="BY3" s="17">
        <v>0.47722623966942151</v>
      </c>
      <c r="BZ3" s="17">
        <v>1.2</v>
      </c>
      <c r="CA3" s="17">
        <v>0.32677228695298743</v>
      </c>
      <c r="CB3" s="17">
        <v>1</v>
      </c>
      <c r="CC3" s="17">
        <v>0.73814262275158016</v>
      </c>
      <c r="CD3" s="17">
        <v>1.36363636363636</v>
      </c>
      <c r="CE3" s="17">
        <v>1.223529411764706</v>
      </c>
      <c r="CF3" s="17">
        <v>1.223529411764706</v>
      </c>
      <c r="CG3" s="17">
        <v>1.146268838113758</v>
      </c>
      <c r="CH3" s="17">
        <v>1.146268838113758</v>
      </c>
      <c r="CI3" s="17">
        <v>1.3295454545454546</v>
      </c>
      <c r="CJ3" s="17">
        <v>1.3295454545454546</v>
      </c>
      <c r="CK3" s="17">
        <v>2.5757575757575757</v>
      </c>
      <c r="CL3" s="17">
        <v>1.1819524793388427</v>
      </c>
      <c r="CM3" s="17">
        <v>1.1819524793388427</v>
      </c>
      <c r="CN3" s="17">
        <v>0.63374999999999992</v>
      </c>
      <c r="CO3" s="17">
        <v>0.72967141510801803</v>
      </c>
      <c r="CP3" s="17">
        <v>0.72967141510801803</v>
      </c>
      <c r="CQ3" s="17">
        <v>1.3</v>
      </c>
      <c r="CR3" s="17">
        <v>2.2906125449068027</v>
      </c>
      <c r="CS3" s="17">
        <v>2.2906125449068027</v>
      </c>
      <c r="CT3" s="17">
        <v>5.8500000000000005</v>
      </c>
      <c r="CU3" s="17">
        <v>5.8500000000000005</v>
      </c>
      <c r="CV3" s="17">
        <v>10.412072840469619</v>
      </c>
      <c r="CW3" s="17">
        <v>10.412072840469619</v>
      </c>
      <c r="CX3" s="17">
        <v>1.0461421366067087</v>
      </c>
      <c r="CY3" s="17">
        <v>5.1731404958677683</v>
      </c>
      <c r="CZ3" s="17">
        <v>1.1710546305298981</v>
      </c>
      <c r="DA3" s="17">
        <v>2.3817368544247239</v>
      </c>
      <c r="DB3" s="17">
        <v>12.720534189583232</v>
      </c>
      <c r="DC3" s="17">
        <v>7.9410107797650014</v>
      </c>
      <c r="DD3" s="17">
        <v>7.9410107797650014</v>
      </c>
      <c r="DE3" s="17">
        <v>0.45454545454545497</v>
      </c>
      <c r="DF3" s="17">
        <v>0.45454545454545497</v>
      </c>
      <c r="DG3" s="17">
        <v>1.7626549586776858</v>
      </c>
      <c r="DH3" s="17">
        <v>1.7626549586776858</v>
      </c>
      <c r="DI3" s="17">
        <v>1.7727272727272727</v>
      </c>
      <c r="DJ3" s="17">
        <v>0.45454545454545497</v>
      </c>
      <c r="DK3" s="17">
        <v>0.45454545454545497</v>
      </c>
      <c r="DL3" s="17">
        <v>5.484375</v>
      </c>
      <c r="DM3" s="17">
        <v>5.484375</v>
      </c>
      <c r="DN3" s="17">
        <v>5.5934917355371905</v>
      </c>
      <c r="DO3" s="17">
        <v>5.5934917355371905</v>
      </c>
      <c r="DP3" s="17">
        <v>9.6022727272727284</v>
      </c>
      <c r="DQ3" s="17">
        <v>9.6022727272727284</v>
      </c>
      <c r="DR3" s="17">
        <v>5.8848733233979136</v>
      </c>
      <c r="DS3" s="17">
        <v>5.8848733233979136</v>
      </c>
      <c r="DT3" s="17">
        <v>4.8849124999999995</v>
      </c>
      <c r="DU3" s="17">
        <v>1.2629338842975204</v>
      </c>
      <c r="DV3" s="17">
        <v>4.4486053719008263</v>
      </c>
      <c r="DW3" s="17">
        <v>3.0636621900826442</v>
      </c>
      <c r="DX3" s="17">
        <v>4.5303375220159872</v>
      </c>
      <c r="DY3" s="17">
        <v>1.7748463114754101</v>
      </c>
      <c r="DZ3" s="17">
        <v>1.7748463114754101</v>
      </c>
      <c r="EA3" s="17">
        <v>0.32097107438016537</v>
      </c>
      <c r="EB3" s="17">
        <v>1.1714772727272729</v>
      </c>
      <c r="EC3" s="17">
        <v>1.1714772727272729</v>
      </c>
      <c r="ED3" s="17">
        <v>2.5592407024793387</v>
      </c>
      <c r="EE3" s="17">
        <v>2.2644818622137928</v>
      </c>
      <c r="EF3" s="17">
        <v>2.2644818622137928</v>
      </c>
      <c r="EG3" s="17">
        <v>0.50240702479338839</v>
      </c>
      <c r="EH3" s="17">
        <v>0.50240702479338839</v>
      </c>
      <c r="EI3" s="17">
        <v>0.45996900826446285</v>
      </c>
      <c r="EJ3" s="17">
        <v>1.5</v>
      </c>
      <c r="EK3" s="17">
        <v>1.1819524793388427</v>
      </c>
      <c r="EL3" s="17">
        <v>1.1819524793388427</v>
      </c>
      <c r="EM3" s="17">
        <v>0.22727272727272727</v>
      </c>
      <c r="EN3" s="17">
        <v>2.1419761912926329</v>
      </c>
      <c r="EO3" s="17">
        <v>0.42639462809917378</v>
      </c>
      <c r="EP3" s="17">
        <v>1.2825413223140494</v>
      </c>
      <c r="EQ3" s="17">
        <v>2.7121212121212119</v>
      </c>
      <c r="ER3" s="17">
        <v>3.8992774051140908</v>
      </c>
      <c r="ES3" s="17">
        <v>0.30775510204081641</v>
      </c>
      <c r="ET3" s="17">
        <v>3.0775510204081633</v>
      </c>
      <c r="EU3" s="17">
        <v>2.5442857142857149</v>
      </c>
      <c r="EV3" s="17">
        <v>2.5053741496598647</v>
      </c>
      <c r="EW3" s="17">
        <v>2.5</v>
      </c>
      <c r="EX3" s="17">
        <v>2.5690476190476197</v>
      </c>
      <c r="EY3" s="17">
        <v>0.15</v>
      </c>
      <c r="EZ3" s="17">
        <v>0.15</v>
      </c>
      <c r="FA3" s="17">
        <v>0.61747851002865328</v>
      </c>
      <c r="FB3" s="17">
        <v>0</v>
      </c>
      <c r="FC3" s="17">
        <v>0</v>
      </c>
      <c r="FD3" s="17">
        <v>0</v>
      </c>
      <c r="FE3" s="17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</row>
    <row r="4" spans="1:170" x14ac:dyDescent="0.3">
      <c r="A4">
        <v>2</v>
      </c>
      <c r="B4" s="15" t="s">
        <v>51</v>
      </c>
      <c r="C4" s="15" t="str">
        <f t="shared" ref="C4:C33" si="0">B4&amp;A4</f>
        <v>AUDI2</v>
      </c>
      <c r="D4" s="15" t="s">
        <v>53</v>
      </c>
      <c r="E4" s="16">
        <v>3300</v>
      </c>
      <c r="F4" s="29">
        <v>2</v>
      </c>
      <c r="G4" s="29" t="str">
        <f>ASSEEMENT!$H$2&amp;F4</f>
        <v>AUDI2</v>
      </c>
      <c r="H4" s="29" t="str">
        <f t="shared" ref="H4:H35" si="1">IFERROR(VLOOKUP(G4,$C$3:$D$83,2,FALSE),"")</f>
        <v>A4</v>
      </c>
      <c r="I4" s="17" t="str">
        <f t="shared" ref="I4:I33" si="2">B4&amp;D4</f>
        <v>AUDIA4</v>
      </c>
      <c r="J4" s="17">
        <v>9</v>
      </c>
      <c r="K4" s="18" t="s">
        <v>71</v>
      </c>
      <c r="L4" s="24">
        <f t="shared" ref="L4:L67" si="3">VLOOKUP($I$2,$I$3:$FN$1000,J4,FALSE)</f>
        <v>4.6332644628099171</v>
      </c>
      <c r="M4" s="17">
        <f t="shared" ref="M4:M67" si="4">L4*$K$2</f>
        <v>15289.772727272726</v>
      </c>
      <c r="N4" s="17"/>
      <c r="O4" s="17">
        <f>M4</f>
        <v>15289.772727272726</v>
      </c>
      <c r="P4" s="17">
        <v>4.6332644628099171</v>
      </c>
      <c r="Q4" s="17">
        <v>4.6332644628099171</v>
      </c>
      <c r="R4" s="17">
        <v>1.5159504132231407</v>
      </c>
      <c r="S4" s="17">
        <v>2.2243026859504131</v>
      </c>
      <c r="T4" s="17">
        <v>1.1535604035002431</v>
      </c>
      <c r="U4" s="17">
        <v>2.4576446280991742</v>
      </c>
      <c r="V4" s="17">
        <v>0.7</v>
      </c>
      <c r="W4" s="17">
        <v>0.772210743801653</v>
      </c>
      <c r="X4" s="17">
        <v>1.5844875346260388</v>
      </c>
      <c r="Y4" s="17">
        <v>1.3736027469177616</v>
      </c>
      <c r="Z4" s="17">
        <v>2.597012430564964</v>
      </c>
      <c r="AA4" s="17">
        <v>1.3</v>
      </c>
      <c r="AB4" s="17">
        <v>7.7918749999999992</v>
      </c>
      <c r="AC4" s="17">
        <v>15.44421487603306</v>
      </c>
      <c r="AD4" s="17">
        <v>15.44421487603306</v>
      </c>
      <c r="AE4" s="17">
        <v>7.72210743801653</v>
      </c>
      <c r="AF4" s="17">
        <v>7.72210743801653</v>
      </c>
      <c r="AG4" s="17">
        <v>7.4171107003044803</v>
      </c>
      <c r="AH4" s="17">
        <v>7.4171107003044803</v>
      </c>
      <c r="AI4" s="17">
        <v>9.4445851705913633</v>
      </c>
      <c r="AJ4" s="17">
        <v>0.4</v>
      </c>
      <c r="AK4" s="17">
        <v>48.246332205882354</v>
      </c>
      <c r="AL4" s="17">
        <v>65.411286157024804</v>
      </c>
      <c r="AM4" s="17">
        <v>74.676333859990265</v>
      </c>
      <c r="AN4" s="17">
        <v>1.166978305785124</v>
      </c>
      <c r="AO4" s="17">
        <v>8.0111146896581076</v>
      </c>
      <c r="AP4" s="17">
        <v>1.606060606060606</v>
      </c>
      <c r="AQ4" s="17">
        <v>1.2351196538117406</v>
      </c>
      <c r="AR4" s="17">
        <v>5.0129512032085559</v>
      </c>
      <c r="AS4" s="17">
        <v>7.6089795918367349</v>
      </c>
      <c r="AT4" s="17">
        <v>36.123750000000001</v>
      </c>
      <c r="AU4" s="17">
        <v>4.5409624373391129</v>
      </c>
      <c r="AV4" s="17">
        <v>2.6</v>
      </c>
      <c r="AW4" s="17">
        <v>3.9000000000000004</v>
      </c>
      <c r="AX4" s="17">
        <v>1.6091769771075992</v>
      </c>
      <c r="AY4" s="17">
        <v>2.553331480675979</v>
      </c>
      <c r="AZ4" s="17">
        <v>2.553331480675979</v>
      </c>
      <c r="BA4" s="17">
        <v>2.5509141253040788</v>
      </c>
      <c r="BB4" s="17">
        <v>2.5509141253040788</v>
      </c>
      <c r="BC4" s="17">
        <v>1.5250826446280992</v>
      </c>
      <c r="BD4" s="17">
        <v>1.5250826446280992</v>
      </c>
      <c r="BE4" s="17">
        <v>10</v>
      </c>
      <c r="BF4" s="17">
        <v>7.0078618740884773</v>
      </c>
      <c r="BG4" s="17">
        <v>0.79739152892561982</v>
      </c>
      <c r="BH4" s="17">
        <v>1.1611231540441675</v>
      </c>
      <c r="BI4" s="17">
        <v>0.62096311475409827</v>
      </c>
      <c r="BJ4" s="17">
        <v>7.72210743801653</v>
      </c>
      <c r="BK4" s="17">
        <v>7.72210743801653</v>
      </c>
      <c r="BL4" s="17">
        <v>1.2727272727272727</v>
      </c>
      <c r="BM4" s="17">
        <v>1.2727272727272727</v>
      </c>
      <c r="BN4" s="17">
        <v>5.5666322314049586</v>
      </c>
      <c r="BO4" s="17">
        <v>5.5666322314049586</v>
      </c>
      <c r="BP4" s="17">
        <v>8.3835227272727249</v>
      </c>
      <c r="BQ4" s="17">
        <v>36.680010330578511</v>
      </c>
      <c r="BR4" s="17">
        <v>7.5905979652989224</v>
      </c>
      <c r="BS4" s="17">
        <v>14.358276317572148</v>
      </c>
      <c r="BT4" s="17">
        <v>0.63636363636363602</v>
      </c>
      <c r="BU4" s="17">
        <v>2.9716562796369055</v>
      </c>
      <c r="BV4" s="17">
        <v>0.31538561847988084</v>
      </c>
      <c r="BW4" s="17">
        <v>0.41054752066115713</v>
      </c>
      <c r="BX4" s="17">
        <v>0.41054752066115713</v>
      </c>
      <c r="BY4" s="17">
        <v>0.47722623966942151</v>
      </c>
      <c r="BZ4" s="17">
        <v>1.2</v>
      </c>
      <c r="CA4" s="17">
        <v>0.32677228695298743</v>
      </c>
      <c r="CB4" s="17">
        <v>1</v>
      </c>
      <c r="CC4" s="17">
        <v>0.73814262275158016</v>
      </c>
      <c r="CD4" s="17">
        <v>1.36363636363636</v>
      </c>
      <c r="CE4" s="17">
        <v>1.223529411764706</v>
      </c>
      <c r="CF4" s="17">
        <v>1.223529411764706</v>
      </c>
      <c r="CG4" s="17">
        <v>1.146268838113758</v>
      </c>
      <c r="CH4" s="17">
        <v>1.146268838113758</v>
      </c>
      <c r="CI4" s="17">
        <v>1.3295454545454546</v>
      </c>
      <c r="CJ4" s="17">
        <v>1.3295454545454546</v>
      </c>
      <c r="CK4" s="17">
        <v>2.5757575757575757</v>
      </c>
      <c r="CL4" s="17">
        <v>1.1819524793388427</v>
      </c>
      <c r="CM4" s="17">
        <v>1.1819524793388427</v>
      </c>
      <c r="CN4" s="17">
        <v>0.63374999999999992</v>
      </c>
      <c r="CO4" s="17">
        <v>0.72967141510801803</v>
      </c>
      <c r="CP4" s="17">
        <v>0.72967141510801803</v>
      </c>
      <c r="CQ4" s="17">
        <v>1.3</v>
      </c>
      <c r="CR4" s="17">
        <v>2.2906125449068027</v>
      </c>
      <c r="CS4" s="17">
        <v>2.2906125449068027</v>
      </c>
      <c r="CT4" s="17">
        <v>5.8500000000000005</v>
      </c>
      <c r="CU4" s="17">
        <v>5.8500000000000005</v>
      </c>
      <c r="CV4" s="17">
        <v>10.412072840469619</v>
      </c>
      <c r="CW4" s="17">
        <v>10.412072840469619</v>
      </c>
      <c r="CX4" s="17">
        <v>1.0461421366067087</v>
      </c>
      <c r="CY4" s="17">
        <v>5.1731404958677683</v>
      </c>
      <c r="CZ4" s="17">
        <v>1.1710546305298981</v>
      </c>
      <c r="DA4" s="17">
        <v>2.3817368544247239</v>
      </c>
      <c r="DB4" s="17">
        <v>12.720534189583232</v>
      </c>
      <c r="DC4" s="17">
        <v>7.9410107797650014</v>
      </c>
      <c r="DD4" s="17">
        <v>7.9410107797650014</v>
      </c>
      <c r="DE4" s="17">
        <v>0.45454545454545497</v>
      </c>
      <c r="DF4" s="17">
        <v>0.45454545454545497</v>
      </c>
      <c r="DG4" s="17">
        <v>1.7626549586776858</v>
      </c>
      <c r="DH4" s="17">
        <v>1.7626549586776858</v>
      </c>
      <c r="DI4" s="17">
        <v>1.7727272727272727</v>
      </c>
      <c r="DJ4" s="17">
        <v>0.45454545454545497</v>
      </c>
      <c r="DK4" s="17">
        <v>0.45454545454545497</v>
      </c>
      <c r="DL4" s="17">
        <v>5.484375</v>
      </c>
      <c r="DM4" s="17">
        <v>5.484375</v>
      </c>
      <c r="DN4" s="17">
        <v>5.5934917355371905</v>
      </c>
      <c r="DO4" s="17">
        <v>5.5934917355371905</v>
      </c>
      <c r="DP4" s="17">
        <v>9.6022727272727284</v>
      </c>
      <c r="DQ4" s="17">
        <v>9.6022727272727284</v>
      </c>
      <c r="DR4" s="17">
        <v>5.8848733233979136</v>
      </c>
      <c r="DS4" s="17">
        <v>5.8848733233979136</v>
      </c>
      <c r="DT4" s="17">
        <v>4.8849124999999995</v>
      </c>
      <c r="DU4" s="17">
        <v>1.2629338842975204</v>
      </c>
      <c r="DV4" s="17">
        <v>4.4486053719008263</v>
      </c>
      <c r="DW4" s="17">
        <v>3.0636621900826442</v>
      </c>
      <c r="DX4" s="17">
        <v>4.5303375220159872</v>
      </c>
      <c r="DY4" s="17">
        <v>1.7748463114754101</v>
      </c>
      <c r="DZ4" s="17">
        <v>1.7748463114754101</v>
      </c>
      <c r="EA4" s="17">
        <v>0.32097107438016537</v>
      </c>
      <c r="EB4" s="17">
        <v>1.1714772727272729</v>
      </c>
      <c r="EC4" s="17">
        <v>1.1714772727272729</v>
      </c>
      <c r="ED4" s="17">
        <v>2.5592407024793387</v>
      </c>
      <c r="EE4" s="17">
        <v>2.2644818622137928</v>
      </c>
      <c r="EF4" s="17">
        <v>2.2644818622137928</v>
      </c>
      <c r="EG4" s="17">
        <v>0.50240702479338839</v>
      </c>
      <c r="EH4" s="17">
        <v>0.50240702479338839</v>
      </c>
      <c r="EI4" s="17">
        <v>0.45996900826446285</v>
      </c>
      <c r="EJ4" s="17">
        <v>1.5</v>
      </c>
      <c r="EK4" s="17">
        <v>1.1819524793388427</v>
      </c>
      <c r="EL4" s="17">
        <v>1.1819524793388427</v>
      </c>
      <c r="EM4" s="17">
        <v>0.22727272727272727</v>
      </c>
      <c r="EN4" s="17">
        <v>2.1419761912926329</v>
      </c>
      <c r="EO4" s="17">
        <v>0.42639462809917378</v>
      </c>
      <c r="EP4" s="17">
        <v>1.2825413223140494</v>
      </c>
      <c r="EQ4" s="17">
        <v>2.7121212121212119</v>
      </c>
      <c r="ER4" s="17">
        <v>3.8992774051140908</v>
      </c>
      <c r="ES4" s="17">
        <v>0.30775510204081641</v>
      </c>
      <c r="ET4" s="17">
        <v>3.0775510204081633</v>
      </c>
      <c r="EU4" s="17">
        <v>2.5442857142857149</v>
      </c>
      <c r="EV4" s="17">
        <v>2.5053741496598647</v>
      </c>
      <c r="EW4" s="17">
        <v>2.5</v>
      </c>
      <c r="EX4" s="17">
        <v>2.5690476190476197</v>
      </c>
      <c r="EY4" s="17">
        <v>0.15</v>
      </c>
      <c r="EZ4" s="17">
        <v>0.15</v>
      </c>
      <c r="FA4" s="17">
        <v>0.61747851002865328</v>
      </c>
      <c r="FB4" s="17">
        <v>0</v>
      </c>
      <c r="FC4" s="17">
        <v>0</v>
      </c>
      <c r="FD4" s="17">
        <v>0</v>
      </c>
      <c r="FE4" s="17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</row>
    <row r="5" spans="1:170" x14ac:dyDescent="0.3">
      <c r="A5">
        <v>3</v>
      </c>
      <c r="B5" s="15" t="s">
        <v>51</v>
      </c>
      <c r="C5" s="15" t="str">
        <f t="shared" si="0"/>
        <v>AUDI3</v>
      </c>
      <c r="D5" s="15" t="s">
        <v>54</v>
      </c>
      <c r="E5" s="16">
        <v>3300</v>
      </c>
      <c r="F5" s="29">
        <v>3</v>
      </c>
      <c r="G5" s="29" t="str">
        <f>ASSEEMENT!$H$2&amp;F5</f>
        <v>AUDI3</v>
      </c>
      <c r="H5" s="29" t="str">
        <f t="shared" si="1"/>
        <v>A6</v>
      </c>
      <c r="I5" s="17" t="str">
        <f t="shared" si="2"/>
        <v>AUDIA6</v>
      </c>
      <c r="J5" s="17">
        <v>10</v>
      </c>
      <c r="K5" s="18" t="s">
        <v>72</v>
      </c>
      <c r="L5" s="24">
        <f t="shared" si="3"/>
        <v>1.5159504132231407</v>
      </c>
      <c r="M5" s="17">
        <f t="shared" si="4"/>
        <v>5002.636363636364</v>
      </c>
      <c r="N5" s="17">
        <f t="shared" ref="N5:N67" si="5">M5</f>
        <v>5002.636363636364</v>
      </c>
      <c r="O5" s="17"/>
      <c r="P5" s="17">
        <v>4.6332644628099171</v>
      </c>
      <c r="Q5" s="17">
        <v>4.6332644628099171</v>
      </c>
      <c r="R5" s="17">
        <v>1.5159504132231407</v>
      </c>
      <c r="S5" s="17">
        <v>2.2243026859504131</v>
      </c>
      <c r="T5" s="17">
        <v>1.1535604035002431</v>
      </c>
      <c r="U5" s="17">
        <v>2.4576446280991742</v>
      </c>
      <c r="V5" s="17">
        <v>0.7</v>
      </c>
      <c r="W5" s="17">
        <v>0.772210743801653</v>
      </c>
      <c r="X5" s="17">
        <v>1.5844875346260388</v>
      </c>
      <c r="Y5" s="17">
        <v>1.3736027469177616</v>
      </c>
      <c r="Z5" s="17">
        <v>2.597012430564964</v>
      </c>
      <c r="AA5" s="17">
        <v>1.3</v>
      </c>
      <c r="AB5" s="17">
        <v>7.7918749999999992</v>
      </c>
      <c r="AC5" s="17">
        <v>15.44421487603306</v>
      </c>
      <c r="AD5" s="17">
        <v>15.44421487603306</v>
      </c>
      <c r="AE5" s="17">
        <v>7.72210743801653</v>
      </c>
      <c r="AF5" s="17">
        <v>7.72210743801653</v>
      </c>
      <c r="AG5" s="17">
        <v>7.4171107003044803</v>
      </c>
      <c r="AH5" s="17">
        <v>7.4171107003044803</v>
      </c>
      <c r="AI5" s="17">
        <v>9.4445851705913633</v>
      </c>
      <c r="AJ5" s="17">
        <v>0.4</v>
      </c>
      <c r="AK5" s="17">
        <v>48.246332205882354</v>
      </c>
      <c r="AL5" s="17">
        <v>65.411286157024804</v>
      </c>
      <c r="AM5" s="17">
        <v>74.676333859990265</v>
      </c>
      <c r="AN5" s="17">
        <v>1.166978305785124</v>
      </c>
      <c r="AO5" s="17">
        <v>8.0111146896581076</v>
      </c>
      <c r="AP5" s="17">
        <v>1.606060606060606</v>
      </c>
      <c r="AQ5" s="17">
        <v>1.2351196538117406</v>
      </c>
      <c r="AR5" s="17">
        <v>5.0129512032085559</v>
      </c>
      <c r="AS5" s="17">
        <v>7.6089795918367349</v>
      </c>
      <c r="AT5" s="17">
        <v>36.123750000000001</v>
      </c>
      <c r="AU5" s="17">
        <v>4.5409624373391129</v>
      </c>
      <c r="AV5" s="17">
        <v>2.6</v>
      </c>
      <c r="AW5" s="17">
        <v>3.9000000000000004</v>
      </c>
      <c r="AX5" s="17">
        <v>1.6091769771075992</v>
      </c>
      <c r="AY5" s="17">
        <v>2.553331480675979</v>
      </c>
      <c r="AZ5" s="17">
        <v>2.553331480675979</v>
      </c>
      <c r="BA5" s="17">
        <v>2.5509141253040788</v>
      </c>
      <c r="BB5" s="17">
        <v>2.5509141253040788</v>
      </c>
      <c r="BC5" s="17">
        <v>1.5250826446280992</v>
      </c>
      <c r="BD5" s="17">
        <v>1.5250826446280992</v>
      </c>
      <c r="BE5" s="17">
        <v>10</v>
      </c>
      <c r="BF5" s="17">
        <v>7.0078618740884773</v>
      </c>
      <c r="BG5" s="17">
        <v>0.79739152892561982</v>
      </c>
      <c r="BH5" s="17">
        <v>1.1611231540441675</v>
      </c>
      <c r="BI5" s="17">
        <v>0.62096311475409827</v>
      </c>
      <c r="BJ5" s="17">
        <v>7.72210743801653</v>
      </c>
      <c r="BK5" s="17">
        <v>7.72210743801653</v>
      </c>
      <c r="BL5" s="17">
        <v>1.2727272727272727</v>
      </c>
      <c r="BM5" s="17">
        <v>1.2727272727272727</v>
      </c>
      <c r="BN5" s="17">
        <v>5.5666322314049586</v>
      </c>
      <c r="BO5" s="17">
        <v>5.5666322314049586</v>
      </c>
      <c r="BP5" s="17">
        <v>8.3835227272727249</v>
      </c>
      <c r="BQ5" s="17">
        <v>36.680010330578511</v>
      </c>
      <c r="BR5" s="17">
        <v>7.5905979652989224</v>
      </c>
      <c r="BS5" s="17">
        <v>14.358276317572148</v>
      </c>
      <c r="BT5" s="17">
        <v>0.63636363636363602</v>
      </c>
      <c r="BU5" s="17">
        <v>2.9716562796369055</v>
      </c>
      <c r="BV5" s="17">
        <v>0.31538561847988084</v>
      </c>
      <c r="BW5" s="17">
        <v>0.41054752066115713</v>
      </c>
      <c r="BX5" s="17">
        <v>0.41054752066115713</v>
      </c>
      <c r="BY5" s="17">
        <v>0.47722623966942151</v>
      </c>
      <c r="BZ5" s="17">
        <v>1.2</v>
      </c>
      <c r="CA5" s="17">
        <v>0.32677228695298743</v>
      </c>
      <c r="CB5" s="17">
        <v>1</v>
      </c>
      <c r="CC5" s="17">
        <v>0.73814262275158016</v>
      </c>
      <c r="CD5" s="17">
        <v>1.36363636363636</v>
      </c>
      <c r="CE5" s="17">
        <v>1.223529411764706</v>
      </c>
      <c r="CF5" s="17">
        <v>1.223529411764706</v>
      </c>
      <c r="CG5" s="17">
        <v>1.146268838113758</v>
      </c>
      <c r="CH5" s="17">
        <v>1.146268838113758</v>
      </c>
      <c r="CI5" s="17">
        <v>1.3295454545454546</v>
      </c>
      <c r="CJ5" s="17">
        <v>1.3295454545454546</v>
      </c>
      <c r="CK5" s="17">
        <v>2.5757575757575757</v>
      </c>
      <c r="CL5" s="17">
        <v>1.1819524793388427</v>
      </c>
      <c r="CM5" s="17">
        <v>1.1819524793388427</v>
      </c>
      <c r="CN5" s="17">
        <v>0.63374999999999992</v>
      </c>
      <c r="CO5" s="17">
        <v>0.72967141510801803</v>
      </c>
      <c r="CP5" s="17">
        <v>0.72967141510801803</v>
      </c>
      <c r="CQ5" s="17">
        <v>1.3</v>
      </c>
      <c r="CR5" s="17">
        <v>2.2906125449068027</v>
      </c>
      <c r="CS5" s="17">
        <v>2.2906125449068027</v>
      </c>
      <c r="CT5" s="17">
        <v>5.8500000000000005</v>
      </c>
      <c r="CU5" s="17">
        <v>5.8500000000000005</v>
      </c>
      <c r="CV5" s="17">
        <v>10.412072840469619</v>
      </c>
      <c r="CW5" s="17">
        <v>10.412072840469619</v>
      </c>
      <c r="CX5" s="17">
        <v>1.0461421366067087</v>
      </c>
      <c r="CY5" s="17">
        <v>5.1731404958677683</v>
      </c>
      <c r="CZ5" s="17">
        <v>1.1710546305298981</v>
      </c>
      <c r="DA5" s="17">
        <v>2.3817368544247239</v>
      </c>
      <c r="DB5" s="17">
        <v>12.720534189583232</v>
      </c>
      <c r="DC5" s="17">
        <v>7.9410107797650014</v>
      </c>
      <c r="DD5" s="17">
        <v>7.9410107797650014</v>
      </c>
      <c r="DE5" s="17">
        <v>0.45454545454545497</v>
      </c>
      <c r="DF5" s="17">
        <v>0.45454545454545497</v>
      </c>
      <c r="DG5" s="17">
        <v>1.7626549586776858</v>
      </c>
      <c r="DH5" s="17">
        <v>1.7626549586776858</v>
      </c>
      <c r="DI5" s="17">
        <v>1.7727272727272727</v>
      </c>
      <c r="DJ5" s="17">
        <v>0.45454545454545497</v>
      </c>
      <c r="DK5" s="17">
        <v>0.45454545454545497</v>
      </c>
      <c r="DL5" s="17">
        <v>5.484375</v>
      </c>
      <c r="DM5" s="17">
        <v>5.484375</v>
      </c>
      <c r="DN5" s="17">
        <v>5.5934917355371905</v>
      </c>
      <c r="DO5" s="17">
        <v>5.5934917355371905</v>
      </c>
      <c r="DP5" s="17">
        <v>9.6022727272727284</v>
      </c>
      <c r="DQ5" s="17">
        <v>9.6022727272727284</v>
      </c>
      <c r="DR5" s="17">
        <v>5.8848733233979136</v>
      </c>
      <c r="DS5" s="17">
        <v>5.8848733233979136</v>
      </c>
      <c r="DT5" s="17">
        <v>4.8849124999999995</v>
      </c>
      <c r="DU5" s="17">
        <v>1.2629338842975204</v>
      </c>
      <c r="DV5" s="17">
        <v>4.4486053719008263</v>
      </c>
      <c r="DW5" s="17">
        <v>3.0636621900826442</v>
      </c>
      <c r="DX5" s="17">
        <v>4.5303375220159872</v>
      </c>
      <c r="DY5" s="17">
        <v>1.7748463114754101</v>
      </c>
      <c r="DZ5" s="17">
        <v>1.7748463114754101</v>
      </c>
      <c r="EA5" s="17">
        <v>0.32097107438016537</v>
      </c>
      <c r="EB5" s="17">
        <v>1.1714772727272729</v>
      </c>
      <c r="EC5" s="17">
        <v>1.1714772727272729</v>
      </c>
      <c r="ED5" s="17">
        <v>2.5592407024793387</v>
      </c>
      <c r="EE5" s="17">
        <v>2.2644818622137928</v>
      </c>
      <c r="EF5" s="17">
        <v>2.2644818622137928</v>
      </c>
      <c r="EG5" s="17">
        <v>0.50240702479338839</v>
      </c>
      <c r="EH5" s="17">
        <v>0.50240702479338839</v>
      </c>
      <c r="EI5" s="17">
        <v>0.45996900826446285</v>
      </c>
      <c r="EJ5" s="17">
        <v>1.5</v>
      </c>
      <c r="EK5" s="17">
        <v>1.1819524793388427</v>
      </c>
      <c r="EL5" s="17">
        <v>1.1819524793388427</v>
      </c>
      <c r="EM5" s="17">
        <v>0.22727272727272727</v>
      </c>
      <c r="EN5" s="17">
        <v>2.1419761912926329</v>
      </c>
      <c r="EO5" s="17">
        <v>0.42639462809917378</v>
      </c>
      <c r="EP5" s="17">
        <v>1.2825413223140494</v>
      </c>
      <c r="EQ5" s="17">
        <v>2.7121212121212119</v>
      </c>
      <c r="ER5" s="17">
        <v>3.8992774051140908</v>
      </c>
      <c r="ES5" s="17">
        <v>0.30775510204081641</v>
      </c>
      <c r="ET5" s="17">
        <v>3.0775510204081633</v>
      </c>
      <c r="EU5" s="17">
        <v>2.5442857142857149</v>
      </c>
      <c r="EV5" s="17">
        <v>2.5053741496598647</v>
      </c>
      <c r="EW5" s="17">
        <v>2.5</v>
      </c>
      <c r="EX5" s="17">
        <v>2.5690476190476197</v>
      </c>
      <c r="EY5" s="17">
        <v>0.15</v>
      </c>
      <c r="EZ5" s="17">
        <v>0.15</v>
      </c>
      <c r="FA5" s="17">
        <v>0.61747851002865328</v>
      </c>
      <c r="FB5" s="17">
        <v>0</v>
      </c>
      <c r="FC5" s="17">
        <v>0</v>
      </c>
      <c r="FD5" s="17">
        <v>0</v>
      </c>
      <c r="FE5" s="17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</row>
    <row r="6" spans="1:170" x14ac:dyDescent="0.3">
      <c r="A6">
        <v>4</v>
      </c>
      <c r="B6" s="15" t="s">
        <v>51</v>
      </c>
      <c r="C6" s="15" t="str">
        <f t="shared" si="0"/>
        <v>AUDI4</v>
      </c>
      <c r="D6" s="15" t="s">
        <v>57</v>
      </c>
      <c r="E6" s="16">
        <v>3300</v>
      </c>
      <c r="F6" s="29">
        <v>4</v>
      </c>
      <c r="G6" s="29" t="str">
        <f>ASSEEMENT!$H$2&amp;F6</f>
        <v>AUDI4</v>
      </c>
      <c r="H6" s="29" t="str">
        <f t="shared" si="1"/>
        <v>A7</v>
      </c>
      <c r="I6" s="17" t="str">
        <f t="shared" si="2"/>
        <v>AUDIA7</v>
      </c>
      <c r="J6" s="17">
        <v>11</v>
      </c>
      <c r="K6" s="18" t="s">
        <v>73</v>
      </c>
      <c r="L6" s="24">
        <f t="shared" si="3"/>
        <v>2.2243026859504131</v>
      </c>
      <c r="M6" s="17">
        <f t="shared" si="4"/>
        <v>7340.1988636363631</v>
      </c>
      <c r="N6" s="17">
        <f t="shared" si="5"/>
        <v>7340.1988636363631</v>
      </c>
      <c r="O6" s="17"/>
      <c r="P6" s="17">
        <v>4.6332644628099171</v>
      </c>
      <c r="Q6" s="17">
        <v>4.6332644628099171</v>
      </c>
      <c r="R6" s="17">
        <v>1.5159504132231407</v>
      </c>
      <c r="S6" s="17">
        <v>2.2243026859504131</v>
      </c>
      <c r="T6" s="17">
        <v>1.1535604035002431</v>
      </c>
      <c r="U6" s="17">
        <v>2.4576446280991742</v>
      </c>
      <c r="V6" s="17">
        <v>0.7</v>
      </c>
      <c r="W6" s="17">
        <v>0.772210743801653</v>
      </c>
      <c r="X6" s="17">
        <v>1.5844875346260388</v>
      </c>
      <c r="Y6" s="17">
        <v>1.3736027469177616</v>
      </c>
      <c r="Z6" s="17">
        <v>2.597012430564964</v>
      </c>
      <c r="AA6" s="17">
        <v>1.3</v>
      </c>
      <c r="AB6" s="17">
        <v>7.7918749999999992</v>
      </c>
      <c r="AC6" s="17">
        <v>15.44421487603306</v>
      </c>
      <c r="AD6" s="17">
        <v>15.44421487603306</v>
      </c>
      <c r="AE6" s="17">
        <v>7.72210743801653</v>
      </c>
      <c r="AF6" s="17">
        <v>7.72210743801653</v>
      </c>
      <c r="AG6" s="17">
        <v>7.4171107003044803</v>
      </c>
      <c r="AH6" s="17">
        <v>7.4171107003044803</v>
      </c>
      <c r="AI6" s="17">
        <v>9.4445851705913633</v>
      </c>
      <c r="AJ6" s="17">
        <v>0.4</v>
      </c>
      <c r="AK6" s="17">
        <v>48.246332205882354</v>
      </c>
      <c r="AL6" s="17">
        <v>65.411286157024804</v>
      </c>
      <c r="AM6" s="17">
        <v>74.676333859990265</v>
      </c>
      <c r="AN6" s="17">
        <v>1.166978305785124</v>
      </c>
      <c r="AO6" s="17">
        <v>8.0111146896581076</v>
      </c>
      <c r="AP6" s="17">
        <v>1.606060606060606</v>
      </c>
      <c r="AQ6" s="17">
        <v>1.2351196538117406</v>
      </c>
      <c r="AR6" s="17">
        <v>5.0129512032085559</v>
      </c>
      <c r="AS6" s="17">
        <v>7.6089795918367349</v>
      </c>
      <c r="AT6" s="17">
        <v>36.123750000000001</v>
      </c>
      <c r="AU6" s="17">
        <v>4.5409624373391129</v>
      </c>
      <c r="AV6" s="17">
        <v>2.6</v>
      </c>
      <c r="AW6" s="17">
        <v>3.9000000000000004</v>
      </c>
      <c r="AX6" s="17">
        <v>1.6091769771075992</v>
      </c>
      <c r="AY6" s="17">
        <v>2.553331480675979</v>
      </c>
      <c r="AZ6" s="17">
        <v>2.553331480675979</v>
      </c>
      <c r="BA6" s="17">
        <v>2.5509141253040788</v>
      </c>
      <c r="BB6" s="17">
        <v>2.5509141253040788</v>
      </c>
      <c r="BC6" s="17">
        <v>1.5250826446280992</v>
      </c>
      <c r="BD6" s="17">
        <v>1.5250826446280992</v>
      </c>
      <c r="BE6" s="17">
        <v>10</v>
      </c>
      <c r="BF6" s="17">
        <v>7.0078618740884773</v>
      </c>
      <c r="BG6" s="17">
        <v>0.79739152892561982</v>
      </c>
      <c r="BH6" s="17">
        <v>1.1611231540441675</v>
      </c>
      <c r="BI6" s="17">
        <v>0.62096311475409827</v>
      </c>
      <c r="BJ6" s="17">
        <v>7.72210743801653</v>
      </c>
      <c r="BK6" s="17">
        <v>7.72210743801653</v>
      </c>
      <c r="BL6" s="17">
        <v>1.2727272727272727</v>
      </c>
      <c r="BM6" s="17">
        <v>1.2727272727272727</v>
      </c>
      <c r="BN6" s="17">
        <v>5.5666322314049586</v>
      </c>
      <c r="BO6" s="17">
        <v>5.5666322314049586</v>
      </c>
      <c r="BP6" s="17">
        <v>8.3835227272727249</v>
      </c>
      <c r="BQ6" s="17">
        <v>36.680010330578511</v>
      </c>
      <c r="BR6" s="17">
        <v>7.5905979652989224</v>
      </c>
      <c r="BS6" s="17">
        <v>14.358276317572148</v>
      </c>
      <c r="BT6" s="17">
        <v>0.63636363636363602</v>
      </c>
      <c r="BU6" s="17">
        <v>2.9716562796369055</v>
      </c>
      <c r="BV6" s="17">
        <v>0.31538561847988084</v>
      </c>
      <c r="BW6" s="17">
        <v>0.41054752066115713</v>
      </c>
      <c r="BX6" s="17">
        <v>0.41054752066115713</v>
      </c>
      <c r="BY6" s="17">
        <v>0.47722623966942151</v>
      </c>
      <c r="BZ6" s="17">
        <v>1.2</v>
      </c>
      <c r="CA6" s="17">
        <v>0.32677228695298743</v>
      </c>
      <c r="CB6" s="17">
        <v>1</v>
      </c>
      <c r="CC6" s="17">
        <v>0.73814262275158016</v>
      </c>
      <c r="CD6" s="17">
        <v>1.36363636363636</v>
      </c>
      <c r="CE6" s="17">
        <v>1.223529411764706</v>
      </c>
      <c r="CF6" s="17">
        <v>1.223529411764706</v>
      </c>
      <c r="CG6" s="17">
        <v>1.146268838113758</v>
      </c>
      <c r="CH6" s="17">
        <v>1.146268838113758</v>
      </c>
      <c r="CI6" s="17">
        <v>1.3295454545454546</v>
      </c>
      <c r="CJ6" s="17">
        <v>1.3295454545454546</v>
      </c>
      <c r="CK6" s="17">
        <v>2.5757575757575757</v>
      </c>
      <c r="CL6" s="17">
        <v>1.1819524793388427</v>
      </c>
      <c r="CM6" s="17">
        <v>1.1819524793388427</v>
      </c>
      <c r="CN6" s="17">
        <v>0.63374999999999992</v>
      </c>
      <c r="CO6" s="17">
        <v>0.72967141510801803</v>
      </c>
      <c r="CP6" s="17">
        <v>0.72967141510801803</v>
      </c>
      <c r="CQ6" s="17">
        <v>1.3</v>
      </c>
      <c r="CR6" s="17">
        <v>2.2906125449068027</v>
      </c>
      <c r="CS6" s="17">
        <v>2.2906125449068027</v>
      </c>
      <c r="CT6" s="17">
        <v>5.8500000000000005</v>
      </c>
      <c r="CU6" s="17">
        <v>5.8500000000000005</v>
      </c>
      <c r="CV6" s="17">
        <v>10.412072840469619</v>
      </c>
      <c r="CW6" s="17">
        <v>10.412072840469619</v>
      </c>
      <c r="CX6" s="17">
        <v>1.0461421366067087</v>
      </c>
      <c r="CY6" s="17">
        <v>5.1731404958677683</v>
      </c>
      <c r="CZ6" s="17">
        <v>1.1710546305298981</v>
      </c>
      <c r="DA6" s="17">
        <v>2.3817368544247239</v>
      </c>
      <c r="DB6" s="17">
        <v>12.720534189583232</v>
      </c>
      <c r="DC6" s="17">
        <v>7.9410107797650014</v>
      </c>
      <c r="DD6" s="17">
        <v>7.9410107797650014</v>
      </c>
      <c r="DE6" s="17">
        <v>0.45454545454545497</v>
      </c>
      <c r="DF6" s="17">
        <v>0.45454545454545497</v>
      </c>
      <c r="DG6" s="17">
        <v>1.7626549586776858</v>
      </c>
      <c r="DH6" s="17">
        <v>1.7626549586776858</v>
      </c>
      <c r="DI6" s="17">
        <v>1.7727272727272727</v>
      </c>
      <c r="DJ6" s="17">
        <v>0.45454545454545497</v>
      </c>
      <c r="DK6" s="17">
        <v>0.45454545454545497</v>
      </c>
      <c r="DL6" s="17">
        <v>5.484375</v>
      </c>
      <c r="DM6" s="17">
        <v>5.484375</v>
      </c>
      <c r="DN6" s="17">
        <v>5.5934917355371905</v>
      </c>
      <c r="DO6" s="17">
        <v>5.5934917355371905</v>
      </c>
      <c r="DP6" s="17">
        <v>9.6022727272727284</v>
      </c>
      <c r="DQ6" s="17">
        <v>9.6022727272727284</v>
      </c>
      <c r="DR6" s="17">
        <v>5.8848733233979136</v>
      </c>
      <c r="DS6" s="17">
        <v>5.8848733233979136</v>
      </c>
      <c r="DT6" s="17">
        <v>4.8849124999999995</v>
      </c>
      <c r="DU6" s="17">
        <v>1.2629338842975204</v>
      </c>
      <c r="DV6" s="17">
        <v>4.4486053719008263</v>
      </c>
      <c r="DW6" s="17">
        <v>3.0636621900826442</v>
      </c>
      <c r="DX6" s="17">
        <v>4.5303375220159872</v>
      </c>
      <c r="DY6" s="17">
        <v>1.7748463114754101</v>
      </c>
      <c r="DZ6" s="17">
        <v>1.7748463114754101</v>
      </c>
      <c r="EA6" s="17">
        <v>0.32097107438016537</v>
      </c>
      <c r="EB6" s="17">
        <v>1.1714772727272729</v>
      </c>
      <c r="EC6" s="17">
        <v>1.1714772727272729</v>
      </c>
      <c r="ED6" s="17">
        <v>2.5592407024793387</v>
      </c>
      <c r="EE6" s="17">
        <v>2.2644818622137928</v>
      </c>
      <c r="EF6" s="17">
        <v>2.2644818622137928</v>
      </c>
      <c r="EG6" s="17">
        <v>0.50240702479338839</v>
      </c>
      <c r="EH6" s="17">
        <v>0.50240702479338839</v>
      </c>
      <c r="EI6" s="17">
        <v>0.45996900826446285</v>
      </c>
      <c r="EJ6" s="17">
        <v>1.5</v>
      </c>
      <c r="EK6" s="17">
        <v>1.1819524793388427</v>
      </c>
      <c r="EL6" s="17">
        <v>1.1819524793388427</v>
      </c>
      <c r="EM6" s="17">
        <v>0.22727272727272727</v>
      </c>
      <c r="EN6" s="17">
        <v>2.1419761912926329</v>
      </c>
      <c r="EO6" s="17">
        <v>0.42639462809917378</v>
      </c>
      <c r="EP6" s="17">
        <v>1.2825413223140494</v>
      </c>
      <c r="EQ6" s="17">
        <v>2.7121212121212119</v>
      </c>
      <c r="ER6" s="17">
        <v>3.8992774051140908</v>
      </c>
      <c r="ES6" s="17">
        <v>0.30775510204081641</v>
      </c>
      <c r="ET6" s="17">
        <v>3.0775510204081633</v>
      </c>
      <c r="EU6" s="17">
        <v>2.5442857142857149</v>
      </c>
      <c r="EV6" s="17">
        <v>2.5053741496598647</v>
      </c>
      <c r="EW6" s="17">
        <v>2.5</v>
      </c>
      <c r="EX6" s="17">
        <v>2.5690476190476197</v>
      </c>
      <c r="EY6" s="17">
        <v>0.15</v>
      </c>
      <c r="EZ6" s="17">
        <v>0.15</v>
      </c>
      <c r="FA6" s="17">
        <v>0.61747851002865328</v>
      </c>
      <c r="FB6" s="17">
        <v>0</v>
      </c>
      <c r="FC6" s="17">
        <v>0</v>
      </c>
      <c r="FD6" s="17">
        <v>0</v>
      </c>
      <c r="FE6" s="17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</row>
    <row r="7" spans="1:170" x14ac:dyDescent="0.3">
      <c r="A7">
        <v>5</v>
      </c>
      <c r="B7" s="15" t="s">
        <v>51</v>
      </c>
      <c r="C7" s="15" t="str">
        <f t="shared" si="0"/>
        <v>AUDI5</v>
      </c>
      <c r="D7" s="15" t="s">
        <v>212</v>
      </c>
      <c r="E7" s="16">
        <v>3300</v>
      </c>
      <c r="F7" s="29">
        <v>5</v>
      </c>
      <c r="G7" s="29" t="str">
        <f>ASSEEMENT!$H$2&amp;F7</f>
        <v>AUDI5</v>
      </c>
      <c r="H7" s="29" t="str">
        <f t="shared" si="1"/>
        <v>A8</v>
      </c>
      <c r="I7" s="17" t="str">
        <f t="shared" si="2"/>
        <v>AUDIA8</v>
      </c>
      <c r="J7" s="17">
        <v>12</v>
      </c>
      <c r="K7" s="18" t="s">
        <v>74</v>
      </c>
      <c r="L7" s="24">
        <f t="shared" si="3"/>
        <v>1.1535604035002431</v>
      </c>
      <c r="M7" s="17">
        <f t="shared" si="4"/>
        <v>3806.7493315508023</v>
      </c>
      <c r="N7" s="17">
        <f t="shared" si="5"/>
        <v>3806.7493315508023</v>
      </c>
      <c r="O7" s="17"/>
      <c r="P7" s="17">
        <v>4.6332644628099171</v>
      </c>
      <c r="Q7" s="17">
        <v>4.6332644628099171</v>
      </c>
      <c r="R7" s="17">
        <v>1.5159504132231407</v>
      </c>
      <c r="S7" s="17">
        <v>2.2243026859504131</v>
      </c>
      <c r="T7" s="17">
        <v>1.1535604035002431</v>
      </c>
      <c r="U7" s="17">
        <v>2.4576446280991742</v>
      </c>
      <c r="V7" s="17">
        <v>0.7</v>
      </c>
      <c r="W7" s="17">
        <v>0.772210743801653</v>
      </c>
      <c r="X7" s="17">
        <v>1.5844875346260388</v>
      </c>
      <c r="Y7" s="17">
        <v>1.3736027469177616</v>
      </c>
      <c r="Z7" s="17">
        <v>2.597012430564964</v>
      </c>
      <c r="AA7" s="17">
        <v>1.3</v>
      </c>
      <c r="AB7" s="17">
        <v>7.7918749999999992</v>
      </c>
      <c r="AC7" s="17">
        <v>15.44421487603306</v>
      </c>
      <c r="AD7" s="17">
        <v>15.44421487603306</v>
      </c>
      <c r="AE7" s="17">
        <v>7.72210743801653</v>
      </c>
      <c r="AF7" s="17">
        <v>7.72210743801653</v>
      </c>
      <c r="AG7" s="17">
        <v>7.4171107003044803</v>
      </c>
      <c r="AH7" s="17">
        <v>7.4171107003044803</v>
      </c>
      <c r="AI7" s="17">
        <v>9.4445851705913633</v>
      </c>
      <c r="AJ7" s="17">
        <v>0.4</v>
      </c>
      <c r="AK7" s="17">
        <v>48.246332205882354</v>
      </c>
      <c r="AL7" s="17">
        <v>65.411286157024804</v>
      </c>
      <c r="AM7" s="17">
        <v>74.676333859990265</v>
      </c>
      <c r="AN7" s="17">
        <v>1.166978305785124</v>
      </c>
      <c r="AO7" s="17">
        <v>8.0111146896581076</v>
      </c>
      <c r="AP7" s="17">
        <v>1.606060606060606</v>
      </c>
      <c r="AQ7" s="17">
        <v>1.2351196538117406</v>
      </c>
      <c r="AR7" s="17">
        <v>5.0129512032085559</v>
      </c>
      <c r="AS7" s="17">
        <v>7.6089795918367349</v>
      </c>
      <c r="AT7" s="17">
        <v>36.123750000000001</v>
      </c>
      <c r="AU7" s="17">
        <v>4.5409624373391129</v>
      </c>
      <c r="AV7" s="17">
        <v>2.6</v>
      </c>
      <c r="AW7" s="17">
        <v>3.9000000000000004</v>
      </c>
      <c r="AX7" s="17">
        <v>1.6091769771075992</v>
      </c>
      <c r="AY7" s="17">
        <v>2.553331480675979</v>
      </c>
      <c r="AZ7" s="17">
        <v>2.553331480675979</v>
      </c>
      <c r="BA7" s="17">
        <v>2.5509141253040788</v>
      </c>
      <c r="BB7" s="17">
        <v>2.5509141253040788</v>
      </c>
      <c r="BC7" s="17">
        <v>1.5250826446280992</v>
      </c>
      <c r="BD7" s="17">
        <v>1.5250826446280992</v>
      </c>
      <c r="BE7" s="17">
        <v>10</v>
      </c>
      <c r="BF7" s="17">
        <v>7.0078618740884773</v>
      </c>
      <c r="BG7" s="17">
        <v>0.79739152892561982</v>
      </c>
      <c r="BH7" s="17">
        <v>1.1611231540441675</v>
      </c>
      <c r="BI7" s="17">
        <v>0.62096311475409827</v>
      </c>
      <c r="BJ7" s="17">
        <v>7.72210743801653</v>
      </c>
      <c r="BK7" s="17">
        <v>7.72210743801653</v>
      </c>
      <c r="BL7" s="17">
        <v>1.2727272727272727</v>
      </c>
      <c r="BM7" s="17">
        <v>1.2727272727272727</v>
      </c>
      <c r="BN7" s="17">
        <v>5.5666322314049586</v>
      </c>
      <c r="BO7" s="17">
        <v>5.5666322314049586</v>
      </c>
      <c r="BP7" s="17">
        <v>8.3835227272727249</v>
      </c>
      <c r="BQ7" s="17">
        <v>36.680010330578511</v>
      </c>
      <c r="BR7" s="17">
        <v>7.5905979652989224</v>
      </c>
      <c r="BS7" s="17">
        <v>14.358276317572148</v>
      </c>
      <c r="BT7" s="17">
        <v>0.63636363636363602</v>
      </c>
      <c r="BU7" s="17">
        <v>2.9716562796369055</v>
      </c>
      <c r="BV7" s="17">
        <v>0.31538561847988084</v>
      </c>
      <c r="BW7" s="17">
        <v>0.41054752066115713</v>
      </c>
      <c r="BX7" s="17">
        <v>0.41054752066115713</v>
      </c>
      <c r="BY7" s="17">
        <v>0.47722623966942151</v>
      </c>
      <c r="BZ7" s="17">
        <v>1.2</v>
      </c>
      <c r="CA7" s="17">
        <v>0.32677228695298743</v>
      </c>
      <c r="CB7" s="17">
        <v>1</v>
      </c>
      <c r="CC7" s="17">
        <v>0.73814262275158016</v>
      </c>
      <c r="CD7" s="17">
        <v>1.36363636363636</v>
      </c>
      <c r="CE7" s="17">
        <v>1.223529411764706</v>
      </c>
      <c r="CF7" s="17">
        <v>1.223529411764706</v>
      </c>
      <c r="CG7" s="17">
        <v>1.146268838113758</v>
      </c>
      <c r="CH7" s="17">
        <v>1.146268838113758</v>
      </c>
      <c r="CI7" s="17">
        <v>1.3295454545454546</v>
      </c>
      <c r="CJ7" s="17">
        <v>1.3295454545454546</v>
      </c>
      <c r="CK7" s="17">
        <v>2.5757575757575757</v>
      </c>
      <c r="CL7" s="17">
        <v>1.1819524793388427</v>
      </c>
      <c r="CM7" s="17">
        <v>1.1819524793388427</v>
      </c>
      <c r="CN7" s="17">
        <v>0.63374999999999992</v>
      </c>
      <c r="CO7" s="17">
        <v>0.72967141510801803</v>
      </c>
      <c r="CP7" s="17">
        <v>0.72967141510801803</v>
      </c>
      <c r="CQ7" s="17">
        <v>1.3</v>
      </c>
      <c r="CR7" s="17">
        <v>2.2906125449068027</v>
      </c>
      <c r="CS7" s="17">
        <v>2.2906125449068027</v>
      </c>
      <c r="CT7" s="17">
        <v>5.8500000000000005</v>
      </c>
      <c r="CU7" s="17">
        <v>5.8500000000000005</v>
      </c>
      <c r="CV7" s="17">
        <v>10.412072840469619</v>
      </c>
      <c r="CW7" s="17">
        <v>10.412072840469619</v>
      </c>
      <c r="CX7" s="17">
        <v>1.0461421366067087</v>
      </c>
      <c r="CY7" s="17">
        <v>5.1731404958677683</v>
      </c>
      <c r="CZ7" s="17">
        <v>1.1710546305298981</v>
      </c>
      <c r="DA7" s="17">
        <v>2.3817368544247239</v>
      </c>
      <c r="DB7" s="17">
        <v>12.720534189583232</v>
      </c>
      <c r="DC7" s="17">
        <v>7.9410107797650014</v>
      </c>
      <c r="DD7" s="17">
        <v>7.9410107797650014</v>
      </c>
      <c r="DE7" s="17">
        <v>0.45454545454545497</v>
      </c>
      <c r="DF7" s="17">
        <v>0.45454545454545497</v>
      </c>
      <c r="DG7" s="17">
        <v>1.7626549586776858</v>
      </c>
      <c r="DH7" s="17">
        <v>1.7626549586776858</v>
      </c>
      <c r="DI7" s="17">
        <v>1.7727272727272727</v>
      </c>
      <c r="DJ7" s="17">
        <v>0.45454545454545497</v>
      </c>
      <c r="DK7" s="17">
        <v>0.45454545454545497</v>
      </c>
      <c r="DL7" s="17">
        <v>5.484375</v>
      </c>
      <c r="DM7" s="17">
        <v>5.484375</v>
      </c>
      <c r="DN7" s="17">
        <v>5.5934917355371905</v>
      </c>
      <c r="DO7" s="17">
        <v>5.5934917355371905</v>
      </c>
      <c r="DP7" s="17">
        <v>9.6022727272727284</v>
      </c>
      <c r="DQ7" s="17">
        <v>9.6022727272727284</v>
      </c>
      <c r="DR7" s="17">
        <v>5.8848733233979136</v>
      </c>
      <c r="DS7" s="17">
        <v>5.8848733233979136</v>
      </c>
      <c r="DT7" s="17">
        <v>4.8849124999999995</v>
      </c>
      <c r="DU7" s="17">
        <v>1.2629338842975204</v>
      </c>
      <c r="DV7" s="17">
        <v>4.4486053719008263</v>
      </c>
      <c r="DW7" s="17">
        <v>3.0636621900826442</v>
      </c>
      <c r="DX7" s="17">
        <v>4.5303375220159872</v>
      </c>
      <c r="DY7" s="17">
        <v>1.7748463114754101</v>
      </c>
      <c r="DZ7" s="17">
        <v>1.7748463114754101</v>
      </c>
      <c r="EA7" s="17">
        <v>0.32097107438016537</v>
      </c>
      <c r="EB7" s="17">
        <v>1.1714772727272729</v>
      </c>
      <c r="EC7" s="17">
        <v>1.1714772727272729</v>
      </c>
      <c r="ED7" s="17">
        <v>2.5592407024793387</v>
      </c>
      <c r="EE7" s="17">
        <v>2.2644818622137928</v>
      </c>
      <c r="EF7" s="17">
        <v>2.2644818622137928</v>
      </c>
      <c r="EG7" s="17">
        <v>0.50240702479338839</v>
      </c>
      <c r="EH7" s="17">
        <v>0.50240702479338839</v>
      </c>
      <c r="EI7" s="17">
        <v>0.45996900826446285</v>
      </c>
      <c r="EJ7" s="17">
        <v>1.5</v>
      </c>
      <c r="EK7" s="17">
        <v>1.1819524793388427</v>
      </c>
      <c r="EL7" s="17">
        <v>1.1819524793388427</v>
      </c>
      <c r="EM7" s="17">
        <v>0.22727272727272727</v>
      </c>
      <c r="EN7" s="17">
        <v>2.1419761912926329</v>
      </c>
      <c r="EO7" s="17">
        <v>0.42639462809917378</v>
      </c>
      <c r="EP7" s="17">
        <v>1.2825413223140494</v>
      </c>
      <c r="EQ7" s="17">
        <v>2.7121212121212119</v>
      </c>
      <c r="ER7" s="17">
        <v>3.8992774051140908</v>
      </c>
      <c r="ES7" s="17">
        <v>0.30775510204081641</v>
      </c>
      <c r="ET7" s="17">
        <v>3.0775510204081633</v>
      </c>
      <c r="EU7" s="17">
        <v>2.5442857142857149</v>
      </c>
      <c r="EV7" s="17">
        <v>2.5053741496598647</v>
      </c>
      <c r="EW7" s="17">
        <v>2.5</v>
      </c>
      <c r="EX7" s="17">
        <v>2.5690476190476197</v>
      </c>
      <c r="EY7" s="17">
        <v>0.15</v>
      </c>
      <c r="EZ7" s="17">
        <v>0.15</v>
      </c>
      <c r="FA7" s="17">
        <v>0.61747851002865328</v>
      </c>
      <c r="FB7" s="17">
        <v>0</v>
      </c>
      <c r="FC7" s="17">
        <v>0</v>
      </c>
      <c r="FD7" s="17">
        <v>0</v>
      </c>
      <c r="FE7" s="1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</row>
    <row r="8" spans="1:170" x14ac:dyDescent="0.3">
      <c r="A8">
        <v>6</v>
      </c>
      <c r="B8" s="15" t="s">
        <v>51</v>
      </c>
      <c r="C8" s="15" t="str">
        <f t="shared" si="0"/>
        <v>AUDI6</v>
      </c>
      <c r="D8" s="15" t="s">
        <v>61</v>
      </c>
      <c r="E8" s="16">
        <v>3300</v>
      </c>
      <c r="F8" s="29">
        <v>6</v>
      </c>
      <c r="G8" s="29" t="str">
        <f>ASSEEMENT!$H$2&amp;F8</f>
        <v>AUDI6</v>
      </c>
      <c r="H8" s="29" t="str">
        <f t="shared" si="1"/>
        <v>E-TRON</v>
      </c>
      <c r="I8" s="17" t="str">
        <f t="shared" si="2"/>
        <v>AUDIE-TRON</v>
      </c>
      <c r="J8" s="17">
        <v>13</v>
      </c>
      <c r="K8" s="18" t="s">
        <v>75</v>
      </c>
      <c r="L8" s="24">
        <f t="shared" si="3"/>
        <v>2.4576446280991742</v>
      </c>
      <c r="M8" s="17">
        <f t="shared" si="4"/>
        <v>8110.2272727272748</v>
      </c>
      <c r="N8" s="17">
        <f t="shared" si="5"/>
        <v>8110.2272727272748</v>
      </c>
      <c r="O8" s="17"/>
      <c r="P8" s="17">
        <v>4.1921626297577861</v>
      </c>
      <c r="Q8" s="17">
        <v>4.1921626297577861</v>
      </c>
      <c r="R8" s="17">
        <v>1.2269031141868516</v>
      </c>
      <c r="S8" s="17">
        <v>1.8995069204152251</v>
      </c>
      <c r="T8" s="17">
        <v>1.0013545695094646</v>
      </c>
      <c r="U8" s="17">
        <v>2.2648788927335648</v>
      </c>
      <c r="V8" s="17">
        <v>0.7</v>
      </c>
      <c r="W8" s="17">
        <v>0.69869377162629764</v>
      </c>
      <c r="X8" s="17">
        <v>1.5447530864197532</v>
      </c>
      <c r="Y8" s="17">
        <v>1.4031603229527105</v>
      </c>
      <c r="Z8" s="17">
        <v>2.6800692041522489</v>
      </c>
      <c r="AA8" s="17">
        <v>1.3</v>
      </c>
      <c r="AB8" s="17">
        <v>1.04</v>
      </c>
      <c r="AC8" s="17">
        <v>15.566128027681662</v>
      </c>
      <c r="AD8" s="17">
        <v>15.566128027681662</v>
      </c>
      <c r="AE8" s="17">
        <v>7.0553114186851227</v>
      </c>
      <c r="AF8" s="17">
        <v>7.0553114186851227</v>
      </c>
      <c r="AG8" s="17">
        <v>6.4527681660899638</v>
      </c>
      <c r="AH8" s="17">
        <v>6.4527681660899638</v>
      </c>
      <c r="AI8" s="17">
        <v>6.2128516181559146</v>
      </c>
      <c r="AJ8" s="17">
        <v>0.4</v>
      </c>
      <c r="AK8" s="17">
        <v>45.844897959183669</v>
      </c>
      <c r="AL8" s="17">
        <v>57.519377162629752</v>
      </c>
      <c r="AM8" s="17">
        <v>63.665469163443937</v>
      </c>
      <c r="AN8" s="17">
        <v>0.69869377162629764</v>
      </c>
      <c r="AO8" s="17">
        <v>7.6238957324106122</v>
      </c>
      <c r="AP8" s="17">
        <v>1.606060606060606</v>
      </c>
      <c r="AQ8" s="17">
        <v>0.85023059184353211</v>
      </c>
      <c r="AR8" s="17">
        <v>4.6171102177895387</v>
      </c>
      <c r="AS8" s="17">
        <v>6.6810553633217999</v>
      </c>
      <c r="AT8" s="17">
        <v>41.785714285714292</v>
      </c>
      <c r="AU8" s="17">
        <v>4.2092560553633218</v>
      </c>
      <c r="AV8" s="17">
        <v>2.6</v>
      </c>
      <c r="AW8" s="17">
        <v>3.9000000000000004</v>
      </c>
      <c r="AX8" s="17">
        <v>1.2721814404432137</v>
      </c>
      <c r="AY8" s="17">
        <v>1.6078947368421057</v>
      </c>
      <c r="AZ8" s="17">
        <v>1.6078947368421057</v>
      </c>
      <c r="BA8" s="17">
        <v>1.436485260770975</v>
      </c>
      <c r="BB8" s="17">
        <v>1.436485260770975</v>
      </c>
      <c r="BC8" s="17">
        <v>1.2835813148788928</v>
      </c>
      <c r="BD8" s="17">
        <v>1.2835813148788928</v>
      </c>
      <c r="BE8" s="17">
        <v>10</v>
      </c>
      <c r="BF8" s="17">
        <v>6.5450223895786692</v>
      </c>
      <c r="BG8" s="17">
        <v>0.68160034602076114</v>
      </c>
      <c r="BH8" s="17">
        <v>0.99996539792387573</v>
      </c>
      <c r="BI8" s="17">
        <v>0.45499999999999996</v>
      </c>
      <c r="BJ8" s="17">
        <v>7.7830640138408311</v>
      </c>
      <c r="BK8" s="17">
        <v>7.7830640138408311</v>
      </c>
      <c r="BL8" s="17">
        <v>1.2727272727272727</v>
      </c>
      <c r="BM8" s="17">
        <v>1.2727272727272727</v>
      </c>
      <c r="BN8" s="17">
        <v>4.5041176470588242</v>
      </c>
      <c r="BO8" s="17">
        <v>4.5041176470588242</v>
      </c>
      <c r="BP8" s="17">
        <v>7.613411764705881</v>
      </c>
      <c r="BQ8" s="17">
        <v>32.114273356401384</v>
      </c>
      <c r="BR8" s="17">
        <v>6.9399307958477499</v>
      </c>
      <c r="BS8" s="17">
        <v>13.290138408304498</v>
      </c>
      <c r="BT8" s="17">
        <v>0.63636363636363602</v>
      </c>
      <c r="BU8" s="17">
        <v>2.7174048442906575</v>
      </c>
      <c r="BV8" s="17">
        <v>0.29081314878892739</v>
      </c>
      <c r="BW8" s="17">
        <v>0.30048442906574402</v>
      </c>
      <c r="BX8" s="17">
        <v>0.30048442906574402</v>
      </c>
      <c r="BY8" s="17">
        <v>0.47310553633217989</v>
      </c>
      <c r="BZ8" s="17">
        <v>1.2</v>
      </c>
      <c r="CA8" s="17">
        <v>0.2863148788927336</v>
      </c>
      <c r="CB8" s="17">
        <v>1</v>
      </c>
      <c r="CC8" s="17">
        <v>0.65495471198860178</v>
      </c>
      <c r="CD8" s="17">
        <v>1.36363636363636</v>
      </c>
      <c r="CE8" s="17">
        <v>1.0404498269896196</v>
      </c>
      <c r="CF8" s="17">
        <v>1.0404498269896196</v>
      </c>
      <c r="CG8" s="17">
        <v>0.97281701607978832</v>
      </c>
      <c r="CH8" s="17">
        <v>0.97281701607978832</v>
      </c>
      <c r="CI8" s="17">
        <v>1.1965397923875432</v>
      </c>
      <c r="CJ8" s="17">
        <v>1.1965397923875432</v>
      </c>
      <c r="CK8" s="17">
        <v>2.5757575757575757</v>
      </c>
      <c r="CL8" s="17">
        <v>0.98377162629757786</v>
      </c>
      <c r="CM8" s="17">
        <v>0.98377162629757786</v>
      </c>
      <c r="CN8" s="17">
        <v>0.52</v>
      </c>
      <c r="CO8" s="17">
        <v>0.45810380622837382</v>
      </c>
      <c r="CP8" s="17">
        <v>0.45810380622837382</v>
      </c>
      <c r="CQ8" s="17">
        <v>0.91481481481481453</v>
      </c>
      <c r="CR8" s="17">
        <v>1.6225259515570933</v>
      </c>
      <c r="CS8" s="17">
        <v>1.6225259515570933</v>
      </c>
      <c r="CT8" s="17">
        <v>6.5</v>
      </c>
      <c r="CU8" s="17">
        <v>6.5</v>
      </c>
      <c r="CV8" s="17">
        <v>8.6698860166904126</v>
      </c>
      <c r="CW8" s="17">
        <v>8.6698860166904126</v>
      </c>
      <c r="CX8" s="17">
        <v>0.84632963566049257</v>
      </c>
      <c r="CY8" s="17">
        <v>4.1435813148788929</v>
      </c>
      <c r="CZ8" s="17">
        <v>0.65596020761245666</v>
      </c>
      <c r="DA8" s="17">
        <v>1.6495684917565638</v>
      </c>
      <c r="DB8" s="17">
        <v>11.687629757785469</v>
      </c>
      <c r="DC8" s="17">
        <v>7.2948707510685935</v>
      </c>
      <c r="DD8" s="17">
        <v>7.2948707510685935</v>
      </c>
      <c r="DE8" s="17">
        <v>0.45454545454545497</v>
      </c>
      <c r="DF8" s="17">
        <v>0.45454545454545497</v>
      </c>
      <c r="DG8" s="17">
        <v>1.3973875432525953</v>
      </c>
      <c r="DH8" s="17">
        <v>1.3973875432525953</v>
      </c>
      <c r="DI8" s="17">
        <v>1.1110726643598619</v>
      </c>
      <c r="DJ8" s="17">
        <v>0.45454545454545497</v>
      </c>
      <c r="DK8" s="17">
        <v>0.45454545454545497</v>
      </c>
      <c r="DL8" s="17">
        <v>0.45499999999999996</v>
      </c>
      <c r="DM8" s="17">
        <v>0.45499999999999996</v>
      </c>
      <c r="DN8" s="17">
        <v>4.9656401384083058</v>
      </c>
      <c r="DO8" s="17">
        <v>4.9656401384083058</v>
      </c>
      <c r="DP8" s="17">
        <v>9.0595155709342556</v>
      </c>
      <c r="DQ8" s="17">
        <v>9.0595155709342556</v>
      </c>
      <c r="DR8" s="17">
        <v>5.4698961937716275</v>
      </c>
      <c r="DS8" s="17">
        <v>5.4698961937716275</v>
      </c>
      <c r="DT8" s="17">
        <v>4.6258333333333335</v>
      </c>
      <c r="DU8" s="17">
        <v>1.057993079584775</v>
      </c>
      <c r="DV8" s="17">
        <v>4.0725086505190315</v>
      </c>
      <c r="DW8" s="17">
        <v>2.6922145328719718</v>
      </c>
      <c r="DX8" s="17">
        <v>4.0383217993079592</v>
      </c>
      <c r="DY8" s="17">
        <v>0.97500000000000009</v>
      </c>
      <c r="DZ8" s="17">
        <v>0.97500000000000009</v>
      </c>
      <c r="EA8" s="17">
        <v>0.29441176470588237</v>
      </c>
      <c r="EB8" s="17">
        <v>0.79945578231292502</v>
      </c>
      <c r="EC8" s="17">
        <v>0.79945578231292502</v>
      </c>
      <c r="ED8" s="17">
        <v>2.4534688581314876</v>
      </c>
      <c r="EE8" s="17">
        <v>2.1217214532871975</v>
      </c>
      <c r="EF8" s="17">
        <v>2.1217214532871975</v>
      </c>
      <c r="EG8" s="17">
        <v>0.29171280276816619</v>
      </c>
      <c r="EH8" s="17">
        <v>0.29171280276816619</v>
      </c>
      <c r="EI8" s="17">
        <v>0.2863148788927336</v>
      </c>
      <c r="EJ8" s="17">
        <v>1.5</v>
      </c>
      <c r="EK8" s="17">
        <v>0.98377162629757786</v>
      </c>
      <c r="EL8" s="17">
        <v>0.98377162629757786</v>
      </c>
      <c r="EM8" s="17">
        <v>0.22727272727272727</v>
      </c>
      <c r="EN8" s="17">
        <v>1.9380530973451326</v>
      </c>
      <c r="EO8" s="17">
        <v>0.2863148788927336</v>
      </c>
      <c r="EP8" s="17">
        <v>1.0768858131487888</v>
      </c>
      <c r="EQ8" s="17">
        <v>2.7121212121212119</v>
      </c>
      <c r="ER8" s="17">
        <v>3.4451582332587005</v>
      </c>
      <c r="ES8" s="17">
        <v>0.2863148788927336</v>
      </c>
      <c r="ET8" s="17">
        <v>2.6580276816608999</v>
      </c>
      <c r="EU8" s="17">
        <v>2.2779238754325264</v>
      </c>
      <c r="EV8" s="17">
        <v>1.8046712018140594</v>
      </c>
      <c r="EW8" s="17">
        <v>2.5</v>
      </c>
      <c r="EX8" s="17">
        <v>1.8058503401360546</v>
      </c>
      <c r="EY8" s="17">
        <v>0.15</v>
      </c>
      <c r="EZ8" s="17">
        <v>0.15</v>
      </c>
      <c r="FA8" s="17">
        <v>0.61747851002865328</v>
      </c>
      <c r="FB8" s="17">
        <v>0</v>
      </c>
      <c r="FC8" s="17">
        <v>0</v>
      </c>
      <c r="FD8" s="17">
        <v>0</v>
      </c>
      <c r="FE8" s="17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</row>
    <row r="9" spans="1:170" x14ac:dyDescent="0.3">
      <c r="A9">
        <v>7</v>
      </c>
      <c r="B9" s="15" t="s">
        <v>51</v>
      </c>
      <c r="C9" s="15" t="str">
        <f t="shared" si="0"/>
        <v>AUDI7</v>
      </c>
      <c r="D9" s="15" t="s">
        <v>55</v>
      </c>
      <c r="E9" s="16">
        <v>3300</v>
      </c>
      <c r="F9" s="29">
        <v>7</v>
      </c>
      <c r="G9" s="29" t="str">
        <f>ASSEEMENT!$H$2&amp;F9</f>
        <v>AUDI7</v>
      </c>
      <c r="H9" s="29" t="str">
        <f t="shared" si="1"/>
        <v>Q3</v>
      </c>
      <c r="I9" s="17" t="str">
        <f t="shared" si="2"/>
        <v>AUDIQ3</v>
      </c>
      <c r="J9" s="17">
        <v>14</v>
      </c>
      <c r="K9" s="18" t="s">
        <v>76</v>
      </c>
      <c r="L9" s="24">
        <f t="shared" si="3"/>
        <v>0.7</v>
      </c>
      <c r="M9" s="17">
        <f t="shared" si="4"/>
        <v>2310</v>
      </c>
      <c r="N9" s="17">
        <f t="shared" si="5"/>
        <v>2310</v>
      </c>
      <c r="O9" s="17"/>
      <c r="P9" s="17">
        <v>4.1921626297577861</v>
      </c>
      <c r="Q9" s="17">
        <v>4.1921626297577861</v>
      </c>
      <c r="R9" s="17">
        <v>1.2269031141868516</v>
      </c>
      <c r="S9" s="17">
        <v>1.8995069204152251</v>
      </c>
      <c r="T9" s="17">
        <v>1.0013545695094646</v>
      </c>
      <c r="U9" s="17">
        <v>2.2648788927335648</v>
      </c>
      <c r="V9" s="17">
        <v>0.7</v>
      </c>
      <c r="W9" s="17">
        <v>0.69869377162629764</v>
      </c>
      <c r="X9" s="17">
        <v>1.5447530864197532</v>
      </c>
      <c r="Y9" s="17">
        <v>1.4031603229527105</v>
      </c>
      <c r="Z9" s="17">
        <v>2.6800692041522489</v>
      </c>
      <c r="AA9" s="17">
        <v>1.3</v>
      </c>
      <c r="AB9" s="17">
        <v>1.04</v>
      </c>
      <c r="AC9" s="17">
        <v>15.566128027681662</v>
      </c>
      <c r="AD9" s="17">
        <v>15.566128027681662</v>
      </c>
      <c r="AE9" s="17">
        <v>7.0553114186851227</v>
      </c>
      <c r="AF9" s="17">
        <v>7.0553114186851227</v>
      </c>
      <c r="AG9" s="17">
        <v>6.4527681660899638</v>
      </c>
      <c r="AH9" s="17">
        <v>6.4527681660899638</v>
      </c>
      <c r="AI9" s="17">
        <v>6.2128516181559146</v>
      </c>
      <c r="AJ9" s="17">
        <v>0.4</v>
      </c>
      <c r="AK9" s="17">
        <v>45.844897959183669</v>
      </c>
      <c r="AL9" s="17">
        <v>57.519377162629752</v>
      </c>
      <c r="AM9" s="17">
        <v>63.665469163443937</v>
      </c>
      <c r="AN9" s="17">
        <v>0.69869377162629764</v>
      </c>
      <c r="AO9" s="17">
        <v>7.6238957324106122</v>
      </c>
      <c r="AP9" s="17">
        <v>1.606060606060606</v>
      </c>
      <c r="AQ9" s="17">
        <v>0.85023059184353211</v>
      </c>
      <c r="AR9" s="17">
        <v>4.6171102177895387</v>
      </c>
      <c r="AS9" s="17">
        <v>6.6810553633217999</v>
      </c>
      <c r="AT9" s="17">
        <v>41.785714285714292</v>
      </c>
      <c r="AU9" s="17">
        <v>4.2092560553633218</v>
      </c>
      <c r="AV9" s="17">
        <v>2.6</v>
      </c>
      <c r="AW9" s="17">
        <v>3.9000000000000004</v>
      </c>
      <c r="AX9" s="17">
        <v>1.2721814404432137</v>
      </c>
      <c r="AY9" s="17">
        <v>1.6078947368421057</v>
      </c>
      <c r="AZ9" s="17">
        <v>1.6078947368421057</v>
      </c>
      <c r="BA9" s="17">
        <v>1.436485260770975</v>
      </c>
      <c r="BB9" s="17">
        <v>1.436485260770975</v>
      </c>
      <c r="BC9" s="17">
        <v>1.2835813148788928</v>
      </c>
      <c r="BD9" s="17">
        <v>1.2835813148788928</v>
      </c>
      <c r="BE9" s="17">
        <v>10</v>
      </c>
      <c r="BF9" s="17">
        <v>6.5450223895786692</v>
      </c>
      <c r="BG9" s="17">
        <v>0.68160034602076114</v>
      </c>
      <c r="BH9" s="17">
        <v>0.99996539792387573</v>
      </c>
      <c r="BI9" s="17">
        <v>0.45499999999999996</v>
      </c>
      <c r="BJ9" s="17">
        <v>7.7830640138408311</v>
      </c>
      <c r="BK9" s="17">
        <v>7.7830640138408311</v>
      </c>
      <c r="BL9" s="17">
        <v>1.2727272727272727</v>
      </c>
      <c r="BM9" s="17">
        <v>1.2727272727272727</v>
      </c>
      <c r="BN9" s="17">
        <v>4.5041176470588242</v>
      </c>
      <c r="BO9" s="17">
        <v>4.5041176470588242</v>
      </c>
      <c r="BP9" s="17">
        <v>7.613411764705881</v>
      </c>
      <c r="BQ9" s="17">
        <v>32.114273356401384</v>
      </c>
      <c r="BR9" s="17">
        <v>6.9399307958477499</v>
      </c>
      <c r="BS9" s="17">
        <v>13.290138408304498</v>
      </c>
      <c r="BT9" s="17">
        <v>0.63636363636363602</v>
      </c>
      <c r="BU9" s="17">
        <v>2.7174048442906575</v>
      </c>
      <c r="BV9" s="17">
        <v>0.29081314878892739</v>
      </c>
      <c r="BW9" s="17">
        <v>0.30048442906574402</v>
      </c>
      <c r="BX9" s="17">
        <v>0.30048442906574402</v>
      </c>
      <c r="BY9" s="17">
        <v>0.47310553633217989</v>
      </c>
      <c r="BZ9" s="17">
        <v>1.2</v>
      </c>
      <c r="CA9" s="17">
        <v>0.2863148788927336</v>
      </c>
      <c r="CB9" s="17">
        <v>1</v>
      </c>
      <c r="CC9" s="17">
        <v>0.65495471198860178</v>
      </c>
      <c r="CD9" s="17">
        <v>1.36363636363636</v>
      </c>
      <c r="CE9" s="17">
        <v>1.0404498269896196</v>
      </c>
      <c r="CF9" s="17">
        <v>1.0404498269896196</v>
      </c>
      <c r="CG9" s="17">
        <v>0.97281701607978832</v>
      </c>
      <c r="CH9" s="17">
        <v>0.97281701607978832</v>
      </c>
      <c r="CI9" s="17">
        <v>1.1965397923875432</v>
      </c>
      <c r="CJ9" s="17">
        <v>1.1965397923875432</v>
      </c>
      <c r="CK9" s="17">
        <v>2.5757575757575757</v>
      </c>
      <c r="CL9" s="17">
        <v>0.98377162629757786</v>
      </c>
      <c r="CM9" s="17">
        <v>0.98377162629757786</v>
      </c>
      <c r="CN9" s="17">
        <v>0.52</v>
      </c>
      <c r="CO9" s="17">
        <v>0.45810380622837382</v>
      </c>
      <c r="CP9" s="17">
        <v>0.45810380622837382</v>
      </c>
      <c r="CQ9" s="17">
        <v>0.91481481481481453</v>
      </c>
      <c r="CR9" s="17">
        <v>1.6225259515570933</v>
      </c>
      <c r="CS9" s="17">
        <v>1.6225259515570933</v>
      </c>
      <c r="CT9" s="17">
        <v>6.5</v>
      </c>
      <c r="CU9" s="17">
        <v>6.5</v>
      </c>
      <c r="CV9" s="17">
        <v>8.6698860166904126</v>
      </c>
      <c r="CW9" s="17">
        <v>8.6698860166904126</v>
      </c>
      <c r="CX9" s="17">
        <v>0.84632963566049257</v>
      </c>
      <c r="CY9" s="17">
        <v>4.1435813148788929</v>
      </c>
      <c r="CZ9" s="17">
        <v>0.65596020761245666</v>
      </c>
      <c r="DA9" s="17">
        <v>1.6495684917565638</v>
      </c>
      <c r="DB9" s="17">
        <v>11.687629757785469</v>
      </c>
      <c r="DC9" s="17">
        <v>7.2948707510685935</v>
      </c>
      <c r="DD9" s="17">
        <v>7.2948707510685935</v>
      </c>
      <c r="DE9" s="17">
        <v>0.45454545454545497</v>
      </c>
      <c r="DF9" s="17">
        <v>0.45454545454545497</v>
      </c>
      <c r="DG9" s="17">
        <v>1.3973875432525953</v>
      </c>
      <c r="DH9" s="17">
        <v>1.3973875432525953</v>
      </c>
      <c r="DI9" s="17">
        <v>1.1110726643598619</v>
      </c>
      <c r="DJ9" s="17">
        <v>0.45454545454545497</v>
      </c>
      <c r="DK9" s="17">
        <v>0.45454545454545497</v>
      </c>
      <c r="DL9" s="17">
        <v>0.45499999999999996</v>
      </c>
      <c r="DM9" s="17">
        <v>0.45499999999999996</v>
      </c>
      <c r="DN9" s="17">
        <v>4.9656401384083058</v>
      </c>
      <c r="DO9" s="17">
        <v>4.9656401384083058</v>
      </c>
      <c r="DP9" s="17">
        <v>9.0595155709342556</v>
      </c>
      <c r="DQ9" s="17">
        <v>9.0595155709342556</v>
      </c>
      <c r="DR9" s="17">
        <v>5.4698961937716275</v>
      </c>
      <c r="DS9" s="17">
        <v>5.4698961937716275</v>
      </c>
      <c r="DT9" s="17">
        <v>4.6258333333333335</v>
      </c>
      <c r="DU9" s="17">
        <v>1.057993079584775</v>
      </c>
      <c r="DV9" s="17">
        <v>4.0725086505190315</v>
      </c>
      <c r="DW9" s="17">
        <v>2.6922145328719718</v>
      </c>
      <c r="DX9" s="17">
        <v>4.0383217993079592</v>
      </c>
      <c r="DY9" s="17">
        <v>0.97500000000000009</v>
      </c>
      <c r="DZ9" s="17">
        <v>0.97500000000000009</v>
      </c>
      <c r="EA9" s="17">
        <v>0.29441176470588237</v>
      </c>
      <c r="EB9" s="17">
        <v>0.79945578231292502</v>
      </c>
      <c r="EC9" s="17">
        <v>0.79945578231292502</v>
      </c>
      <c r="ED9" s="17">
        <v>2.4534688581314876</v>
      </c>
      <c r="EE9" s="17">
        <v>2.1217214532871975</v>
      </c>
      <c r="EF9" s="17">
        <v>2.1217214532871975</v>
      </c>
      <c r="EG9" s="17">
        <v>0.29171280276816619</v>
      </c>
      <c r="EH9" s="17">
        <v>0.29171280276816619</v>
      </c>
      <c r="EI9" s="17">
        <v>0.2863148788927336</v>
      </c>
      <c r="EJ9" s="17">
        <v>1.5</v>
      </c>
      <c r="EK9" s="17">
        <v>0.98377162629757786</v>
      </c>
      <c r="EL9" s="17">
        <v>0.98377162629757786</v>
      </c>
      <c r="EM9" s="17">
        <v>0.22727272727272727</v>
      </c>
      <c r="EN9" s="17">
        <v>1.9380530973451326</v>
      </c>
      <c r="EO9" s="17">
        <v>0.2863148788927336</v>
      </c>
      <c r="EP9" s="17">
        <v>1.0768858131487888</v>
      </c>
      <c r="EQ9" s="17">
        <v>2.7121212121212119</v>
      </c>
      <c r="ER9" s="17">
        <v>3.4451582332587005</v>
      </c>
      <c r="ES9" s="17">
        <v>0.2863148788927336</v>
      </c>
      <c r="ET9" s="17">
        <v>2.6580276816608999</v>
      </c>
      <c r="EU9" s="17">
        <v>2.2779238754325264</v>
      </c>
      <c r="EV9" s="17">
        <v>1.8046712018140594</v>
      </c>
      <c r="EW9" s="17">
        <v>2.5</v>
      </c>
      <c r="EX9" s="17">
        <v>1.8058503401360546</v>
      </c>
      <c r="EY9" s="17">
        <v>0.15</v>
      </c>
      <c r="EZ9" s="17">
        <v>0.15</v>
      </c>
      <c r="FA9" s="17">
        <v>0.61747851002865328</v>
      </c>
      <c r="FB9" s="17">
        <v>0</v>
      </c>
      <c r="FC9" s="17">
        <v>0</v>
      </c>
      <c r="FD9" s="17">
        <v>0</v>
      </c>
      <c r="FE9" s="17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</row>
    <row r="10" spans="1:170" x14ac:dyDescent="0.3">
      <c r="A10">
        <v>8</v>
      </c>
      <c r="B10" s="15" t="s">
        <v>51</v>
      </c>
      <c r="C10" s="15" t="str">
        <f t="shared" si="0"/>
        <v>AUDI8</v>
      </c>
      <c r="D10" s="15" t="s">
        <v>56</v>
      </c>
      <c r="E10" s="16">
        <v>3300</v>
      </c>
      <c r="F10" s="29">
        <v>8</v>
      </c>
      <c r="G10" s="29" t="str">
        <f>ASSEEMENT!$H$2&amp;F10</f>
        <v>AUDI8</v>
      </c>
      <c r="H10" s="29" t="str">
        <f t="shared" si="1"/>
        <v>Q5</v>
      </c>
      <c r="I10" s="17" t="str">
        <f t="shared" si="2"/>
        <v>AUDIQ5</v>
      </c>
      <c r="J10" s="17">
        <v>15</v>
      </c>
      <c r="K10" s="18" t="s">
        <v>77</v>
      </c>
      <c r="L10" s="24">
        <f t="shared" si="3"/>
        <v>0.772210743801653</v>
      </c>
      <c r="M10" s="17">
        <f t="shared" si="4"/>
        <v>2548.295454545455</v>
      </c>
      <c r="N10" s="17">
        <f t="shared" si="5"/>
        <v>2548.295454545455</v>
      </c>
      <c r="O10" s="17"/>
      <c r="P10" s="17">
        <v>4.1921626297577861</v>
      </c>
      <c r="Q10" s="17">
        <v>4.1921626297577861</v>
      </c>
      <c r="R10" s="17">
        <v>1.2269031141868516</v>
      </c>
      <c r="S10" s="17">
        <v>1.8995069204152251</v>
      </c>
      <c r="T10" s="17">
        <v>1.0013545695094646</v>
      </c>
      <c r="U10" s="17">
        <v>2.2648788927335648</v>
      </c>
      <c r="V10" s="17">
        <v>0.7</v>
      </c>
      <c r="W10" s="17">
        <v>0.69869377162629764</v>
      </c>
      <c r="X10" s="17">
        <v>1.5447530864197532</v>
      </c>
      <c r="Y10" s="17">
        <v>1.4031603229527105</v>
      </c>
      <c r="Z10" s="17">
        <v>2.6800692041522489</v>
      </c>
      <c r="AA10" s="17">
        <v>1.3</v>
      </c>
      <c r="AB10" s="17">
        <v>1.04</v>
      </c>
      <c r="AC10" s="17">
        <v>15.566128027681662</v>
      </c>
      <c r="AD10" s="17">
        <v>15.566128027681662</v>
      </c>
      <c r="AE10" s="17">
        <v>7.0553114186851227</v>
      </c>
      <c r="AF10" s="17">
        <v>7.0553114186851227</v>
      </c>
      <c r="AG10" s="17">
        <v>6.4527681660899638</v>
      </c>
      <c r="AH10" s="17">
        <v>6.4527681660899638</v>
      </c>
      <c r="AI10" s="17">
        <v>6.2128516181559146</v>
      </c>
      <c r="AJ10" s="17">
        <v>0.4</v>
      </c>
      <c r="AK10" s="17">
        <v>45.844897959183669</v>
      </c>
      <c r="AL10" s="17">
        <v>57.519377162629752</v>
      </c>
      <c r="AM10" s="17">
        <v>63.665469163443937</v>
      </c>
      <c r="AN10" s="17">
        <v>0.69869377162629764</v>
      </c>
      <c r="AO10" s="17">
        <v>7.6238957324106122</v>
      </c>
      <c r="AP10" s="17">
        <v>1.606060606060606</v>
      </c>
      <c r="AQ10" s="17">
        <v>0.85023059184353211</v>
      </c>
      <c r="AR10" s="17">
        <v>4.6171102177895387</v>
      </c>
      <c r="AS10" s="17">
        <v>6.6810553633217999</v>
      </c>
      <c r="AT10" s="17">
        <v>41.785714285714292</v>
      </c>
      <c r="AU10" s="17">
        <v>4.2092560553633218</v>
      </c>
      <c r="AV10" s="17">
        <v>2.6</v>
      </c>
      <c r="AW10" s="17">
        <v>3.9000000000000004</v>
      </c>
      <c r="AX10" s="17">
        <v>1.2721814404432137</v>
      </c>
      <c r="AY10" s="17">
        <v>1.6078947368421057</v>
      </c>
      <c r="AZ10" s="17">
        <v>1.6078947368421057</v>
      </c>
      <c r="BA10" s="17">
        <v>1.436485260770975</v>
      </c>
      <c r="BB10" s="17">
        <v>1.436485260770975</v>
      </c>
      <c r="BC10" s="17">
        <v>1.2835813148788928</v>
      </c>
      <c r="BD10" s="17">
        <v>1.2835813148788928</v>
      </c>
      <c r="BE10" s="17">
        <v>10</v>
      </c>
      <c r="BF10" s="17">
        <v>6.5450223895786692</v>
      </c>
      <c r="BG10" s="17">
        <v>0.68160034602076114</v>
      </c>
      <c r="BH10" s="17">
        <v>0.99996539792387573</v>
      </c>
      <c r="BI10" s="17">
        <v>0.45499999999999996</v>
      </c>
      <c r="BJ10" s="17">
        <v>7.7830640138408311</v>
      </c>
      <c r="BK10" s="17">
        <v>7.7830640138408311</v>
      </c>
      <c r="BL10" s="17">
        <v>1.2727272727272727</v>
      </c>
      <c r="BM10" s="17">
        <v>1.2727272727272727</v>
      </c>
      <c r="BN10" s="17">
        <v>4.5041176470588242</v>
      </c>
      <c r="BO10" s="17">
        <v>4.5041176470588242</v>
      </c>
      <c r="BP10" s="17">
        <v>7.613411764705881</v>
      </c>
      <c r="BQ10" s="17">
        <v>32.114273356401384</v>
      </c>
      <c r="BR10" s="17">
        <v>6.9399307958477499</v>
      </c>
      <c r="BS10" s="17">
        <v>13.290138408304498</v>
      </c>
      <c r="BT10" s="17">
        <v>0.63636363636363602</v>
      </c>
      <c r="BU10" s="17">
        <v>2.7174048442906575</v>
      </c>
      <c r="BV10" s="17">
        <v>0.29081314878892739</v>
      </c>
      <c r="BW10" s="17">
        <v>0.30048442906574402</v>
      </c>
      <c r="BX10" s="17">
        <v>0.30048442906574402</v>
      </c>
      <c r="BY10" s="17">
        <v>0.47310553633217989</v>
      </c>
      <c r="BZ10" s="17">
        <v>1.2</v>
      </c>
      <c r="CA10" s="17">
        <v>0.2863148788927336</v>
      </c>
      <c r="CB10" s="17">
        <v>1</v>
      </c>
      <c r="CC10" s="17">
        <v>0.65495471198860178</v>
      </c>
      <c r="CD10" s="17">
        <v>1.36363636363636</v>
      </c>
      <c r="CE10" s="17">
        <v>1.0404498269896196</v>
      </c>
      <c r="CF10" s="17">
        <v>1.0404498269896196</v>
      </c>
      <c r="CG10" s="17">
        <v>0.97281701607978832</v>
      </c>
      <c r="CH10" s="17">
        <v>0.97281701607978832</v>
      </c>
      <c r="CI10" s="17">
        <v>1.1965397923875432</v>
      </c>
      <c r="CJ10" s="17">
        <v>1.1965397923875432</v>
      </c>
      <c r="CK10" s="17">
        <v>2.5757575757575757</v>
      </c>
      <c r="CL10" s="17">
        <v>0.98377162629757786</v>
      </c>
      <c r="CM10" s="17">
        <v>0.98377162629757786</v>
      </c>
      <c r="CN10" s="17">
        <v>0.52</v>
      </c>
      <c r="CO10" s="17">
        <v>0.45810380622837382</v>
      </c>
      <c r="CP10" s="17">
        <v>0.45810380622837382</v>
      </c>
      <c r="CQ10" s="17">
        <v>0.91481481481481453</v>
      </c>
      <c r="CR10" s="17">
        <v>1.6225259515570933</v>
      </c>
      <c r="CS10" s="17">
        <v>1.6225259515570933</v>
      </c>
      <c r="CT10" s="17">
        <v>6.5</v>
      </c>
      <c r="CU10" s="17">
        <v>6.5</v>
      </c>
      <c r="CV10" s="17">
        <v>8.6698860166904126</v>
      </c>
      <c r="CW10" s="17">
        <v>8.6698860166904126</v>
      </c>
      <c r="CX10" s="17">
        <v>0.84632963566049257</v>
      </c>
      <c r="CY10" s="17">
        <v>4.1435813148788929</v>
      </c>
      <c r="CZ10" s="17">
        <v>0.65596020761245666</v>
      </c>
      <c r="DA10" s="17">
        <v>1.6495684917565638</v>
      </c>
      <c r="DB10" s="17">
        <v>11.687629757785469</v>
      </c>
      <c r="DC10" s="17">
        <v>7.2948707510685935</v>
      </c>
      <c r="DD10" s="17">
        <v>7.2948707510685935</v>
      </c>
      <c r="DE10" s="17">
        <v>0.45454545454545497</v>
      </c>
      <c r="DF10" s="17">
        <v>0.45454545454545497</v>
      </c>
      <c r="DG10" s="17">
        <v>1.3973875432525953</v>
      </c>
      <c r="DH10" s="17">
        <v>1.3973875432525953</v>
      </c>
      <c r="DI10" s="17">
        <v>1.1110726643598619</v>
      </c>
      <c r="DJ10" s="17">
        <v>0.45454545454545497</v>
      </c>
      <c r="DK10" s="17">
        <v>0.45454545454545497</v>
      </c>
      <c r="DL10" s="17">
        <v>0.45499999999999996</v>
      </c>
      <c r="DM10" s="17">
        <v>0.45499999999999996</v>
      </c>
      <c r="DN10" s="17">
        <v>4.9656401384083058</v>
      </c>
      <c r="DO10" s="17">
        <v>4.9656401384083058</v>
      </c>
      <c r="DP10" s="17">
        <v>9.0595155709342556</v>
      </c>
      <c r="DQ10" s="17">
        <v>9.0595155709342556</v>
      </c>
      <c r="DR10" s="17">
        <v>5.4698961937716275</v>
      </c>
      <c r="DS10" s="17">
        <v>5.4698961937716275</v>
      </c>
      <c r="DT10" s="17">
        <v>4.6258333333333335</v>
      </c>
      <c r="DU10" s="17">
        <v>1.057993079584775</v>
      </c>
      <c r="DV10" s="17">
        <v>4.0725086505190315</v>
      </c>
      <c r="DW10" s="17">
        <v>2.6922145328719718</v>
      </c>
      <c r="DX10" s="17">
        <v>4.0383217993079592</v>
      </c>
      <c r="DY10" s="17">
        <v>0.97500000000000009</v>
      </c>
      <c r="DZ10" s="17">
        <v>0.97500000000000009</v>
      </c>
      <c r="EA10" s="17">
        <v>0.29441176470588237</v>
      </c>
      <c r="EB10" s="17">
        <v>0.79945578231292502</v>
      </c>
      <c r="EC10" s="17">
        <v>0.79945578231292502</v>
      </c>
      <c r="ED10" s="17">
        <v>2.4534688581314876</v>
      </c>
      <c r="EE10" s="17">
        <v>2.1217214532871975</v>
      </c>
      <c r="EF10" s="17">
        <v>2.1217214532871975</v>
      </c>
      <c r="EG10" s="17">
        <v>0.29171280276816619</v>
      </c>
      <c r="EH10" s="17">
        <v>0.29171280276816619</v>
      </c>
      <c r="EI10" s="17">
        <v>0.2863148788927336</v>
      </c>
      <c r="EJ10" s="17">
        <v>1.5</v>
      </c>
      <c r="EK10" s="17">
        <v>0.98377162629757786</v>
      </c>
      <c r="EL10" s="17">
        <v>0.98377162629757786</v>
      </c>
      <c r="EM10" s="17">
        <v>0.22727272727272727</v>
      </c>
      <c r="EN10" s="17">
        <v>1.9380530973451326</v>
      </c>
      <c r="EO10" s="17">
        <v>0.2863148788927336</v>
      </c>
      <c r="EP10" s="17">
        <v>1.0768858131487888</v>
      </c>
      <c r="EQ10" s="17">
        <v>2.7121212121212119</v>
      </c>
      <c r="ER10" s="17">
        <v>3.4451582332587005</v>
      </c>
      <c r="ES10" s="17">
        <v>0.2863148788927336</v>
      </c>
      <c r="ET10" s="17">
        <v>2.6580276816608999</v>
      </c>
      <c r="EU10" s="17">
        <v>2.2779238754325264</v>
      </c>
      <c r="EV10" s="17">
        <v>1.8046712018140594</v>
      </c>
      <c r="EW10" s="17">
        <v>2.5</v>
      </c>
      <c r="EX10" s="17">
        <v>1.8058503401360546</v>
      </c>
      <c r="EY10" s="17">
        <v>0.15</v>
      </c>
      <c r="EZ10" s="17">
        <v>0.15</v>
      </c>
      <c r="FA10" s="17">
        <v>0.61747851002865328</v>
      </c>
      <c r="FB10" s="17">
        <v>0</v>
      </c>
      <c r="FC10" s="17">
        <v>0</v>
      </c>
      <c r="FD10" s="17">
        <v>0</v>
      </c>
      <c r="FE10" s="17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</row>
    <row r="11" spans="1:170" x14ac:dyDescent="0.3">
      <c r="A11">
        <v>9</v>
      </c>
      <c r="B11" s="15" t="s">
        <v>51</v>
      </c>
      <c r="C11" s="15" t="str">
        <f t="shared" si="0"/>
        <v>AUDI9</v>
      </c>
      <c r="D11" s="15" t="s">
        <v>59</v>
      </c>
      <c r="E11" s="16">
        <v>3300</v>
      </c>
      <c r="F11" s="29">
        <v>9</v>
      </c>
      <c r="G11" s="29" t="str">
        <f>ASSEEMENT!$H$2&amp;F11</f>
        <v>AUDI9</v>
      </c>
      <c r="H11" s="29" t="str">
        <f t="shared" si="1"/>
        <v>Q7</v>
      </c>
      <c r="I11" s="17" t="str">
        <f t="shared" si="2"/>
        <v>AUDIQ7</v>
      </c>
      <c r="J11" s="17">
        <v>16</v>
      </c>
      <c r="K11" s="18" t="s">
        <v>78</v>
      </c>
      <c r="L11" s="24">
        <f t="shared" si="3"/>
        <v>1.5844875346260388</v>
      </c>
      <c r="M11" s="17">
        <f t="shared" si="4"/>
        <v>5228.8088642659277</v>
      </c>
      <c r="N11" s="17">
        <f t="shared" si="5"/>
        <v>5228.8088642659277</v>
      </c>
      <c r="O11" s="17"/>
      <c r="P11" s="17">
        <v>4.1921626297577861</v>
      </c>
      <c r="Q11" s="17">
        <v>4.1921626297577861</v>
      </c>
      <c r="R11" s="17">
        <v>1.2269031141868516</v>
      </c>
      <c r="S11" s="17">
        <v>1.8995069204152251</v>
      </c>
      <c r="T11" s="17">
        <v>1.0013545695094646</v>
      </c>
      <c r="U11" s="17">
        <v>2.2648788927335648</v>
      </c>
      <c r="V11" s="17">
        <v>0.7</v>
      </c>
      <c r="W11" s="17">
        <v>0.69869377162629764</v>
      </c>
      <c r="X11" s="17">
        <v>1.5447530864197532</v>
      </c>
      <c r="Y11" s="17">
        <v>1.4031603229527105</v>
      </c>
      <c r="Z11" s="17">
        <v>2.6800692041522489</v>
      </c>
      <c r="AA11" s="17">
        <v>1.3</v>
      </c>
      <c r="AB11" s="17">
        <v>1.04</v>
      </c>
      <c r="AC11" s="17">
        <v>15.566128027681662</v>
      </c>
      <c r="AD11" s="17">
        <v>15.566128027681662</v>
      </c>
      <c r="AE11" s="17">
        <v>7.0553114186851227</v>
      </c>
      <c r="AF11" s="17">
        <v>7.0553114186851227</v>
      </c>
      <c r="AG11" s="17">
        <v>6.4527681660899638</v>
      </c>
      <c r="AH11" s="17">
        <v>6.4527681660899638</v>
      </c>
      <c r="AI11" s="17">
        <v>6.2128516181559146</v>
      </c>
      <c r="AJ11" s="17">
        <v>0.4</v>
      </c>
      <c r="AK11" s="17">
        <v>45.844897959183669</v>
      </c>
      <c r="AL11" s="17">
        <v>57.519377162629752</v>
      </c>
      <c r="AM11" s="17">
        <v>63.665469163443937</v>
      </c>
      <c r="AN11" s="17">
        <v>0.69869377162629764</v>
      </c>
      <c r="AO11" s="17">
        <v>7.6238957324106122</v>
      </c>
      <c r="AP11" s="17">
        <v>1.606060606060606</v>
      </c>
      <c r="AQ11" s="17">
        <v>0.85023059184353211</v>
      </c>
      <c r="AR11" s="17">
        <v>4.6171102177895387</v>
      </c>
      <c r="AS11" s="17">
        <v>6.6810553633217999</v>
      </c>
      <c r="AT11" s="17">
        <v>41.785714285714292</v>
      </c>
      <c r="AU11" s="17">
        <v>4.2092560553633218</v>
      </c>
      <c r="AV11" s="17">
        <v>2.6</v>
      </c>
      <c r="AW11" s="17">
        <v>3.9000000000000004</v>
      </c>
      <c r="AX11" s="17">
        <v>1.2721814404432137</v>
      </c>
      <c r="AY11" s="17">
        <v>1.6078947368421057</v>
      </c>
      <c r="AZ11" s="17">
        <v>1.6078947368421057</v>
      </c>
      <c r="BA11" s="17">
        <v>1.436485260770975</v>
      </c>
      <c r="BB11" s="17">
        <v>1.436485260770975</v>
      </c>
      <c r="BC11" s="17">
        <v>1.2835813148788928</v>
      </c>
      <c r="BD11" s="17">
        <v>1.2835813148788928</v>
      </c>
      <c r="BE11" s="17">
        <v>10</v>
      </c>
      <c r="BF11" s="17">
        <v>6.5450223895786692</v>
      </c>
      <c r="BG11" s="17">
        <v>0.68160034602076114</v>
      </c>
      <c r="BH11" s="17">
        <v>0.99996539792387573</v>
      </c>
      <c r="BI11" s="17">
        <v>0.45499999999999996</v>
      </c>
      <c r="BJ11" s="17">
        <v>7.7830640138408311</v>
      </c>
      <c r="BK11" s="17">
        <v>7.7830640138408311</v>
      </c>
      <c r="BL11" s="17">
        <v>1.2727272727272727</v>
      </c>
      <c r="BM11" s="17">
        <v>1.2727272727272727</v>
      </c>
      <c r="BN11" s="17">
        <v>4.5041176470588242</v>
      </c>
      <c r="BO11" s="17">
        <v>4.5041176470588242</v>
      </c>
      <c r="BP11" s="17">
        <v>7.613411764705881</v>
      </c>
      <c r="BQ11" s="17">
        <v>32.114273356401384</v>
      </c>
      <c r="BR11" s="17">
        <v>6.9399307958477499</v>
      </c>
      <c r="BS11" s="17">
        <v>13.290138408304498</v>
      </c>
      <c r="BT11" s="17">
        <v>0.63636363636363602</v>
      </c>
      <c r="BU11" s="17">
        <v>2.7174048442906575</v>
      </c>
      <c r="BV11" s="17">
        <v>0.29081314878892739</v>
      </c>
      <c r="BW11" s="17">
        <v>0.3</v>
      </c>
      <c r="BX11" s="17">
        <v>0.3</v>
      </c>
      <c r="BY11" s="17">
        <v>0.47310553633217989</v>
      </c>
      <c r="BZ11" s="17">
        <v>1.2</v>
      </c>
      <c r="CA11" s="17">
        <v>0.2863148788927336</v>
      </c>
      <c r="CB11" s="17">
        <v>1</v>
      </c>
      <c r="CC11" s="17">
        <v>0.65495471198860178</v>
      </c>
      <c r="CD11" s="17">
        <v>1.36363636363636</v>
      </c>
      <c r="CE11" s="17">
        <v>1.0404498269896196</v>
      </c>
      <c r="CF11" s="17">
        <v>1.0404498269896196</v>
      </c>
      <c r="CG11" s="17">
        <v>0.97281701607978832</v>
      </c>
      <c r="CH11" s="17">
        <v>0.97281701607978832</v>
      </c>
      <c r="CI11" s="17">
        <v>1.1965397923875432</v>
      </c>
      <c r="CJ11" s="17">
        <v>1.1965397923875432</v>
      </c>
      <c r="CK11" s="17">
        <v>2.5757575757575757</v>
      </c>
      <c r="CL11" s="17">
        <v>0.98377162629757786</v>
      </c>
      <c r="CM11" s="17">
        <v>0.98377162629757786</v>
      </c>
      <c r="CN11" s="17">
        <v>0.52</v>
      </c>
      <c r="CO11" s="17">
        <v>0.45810380622837382</v>
      </c>
      <c r="CP11" s="17">
        <v>0.45810380622837382</v>
      </c>
      <c r="CQ11" s="17">
        <v>0.91481481481481453</v>
      </c>
      <c r="CR11" s="17">
        <v>1.6225259515570933</v>
      </c>
      <c r="CS11" s="17">
        <v>1.6225259515570933</v>
      </c>
      <c r="CT11" s="17">
        <v>6.5</v>
      </c>
      <c r="CU11" s="17">
        <v>6.5</v>
      </c>
      <c r="CV11" s="17">
        <v>8.6698860166904126</v>
      </c>
      <c r="CW11" s="17">
        <v>8.6698860166904126</v>
      </c>
      <c r="CX11" s="17">
        <v>0.84632963566049257</v>
      </c>
      <c r="CY11" s="17">
        <v>4.1435813148788929</v>
      </c>
      <c r="CZ11" s="17">
        <v>0.65596020761245666</v>
      </c>
      <c r="DA11" s="17">
        <v>1.6495684917565638</v>
      </c>
      <c r="DB11" s="17">
        <v>11.687629757785469</v>
      </c>
      <c r="DC11" s="17">
        <v>7.2948707510685935</v>
      </c>
      <c r="DD11" s="17">
        <v>7.2948707510685935</v>
      </c>
      <c r="DE11" s="17">
        <v>0.45454545454545497</v>
      </c>
      <c r="DF11" s="17">
        <v>0.45454545454545497</v>
      </c>
      <c r="DG11" s="17">
        <v>1.3973875432525953</v>
      </c>
      <c r="DH11" s="17">
        <v>1.3973875432525953</v>
      </c>
      <c r="DI11" s="17">
        <v>1.1110726643598619</v>
      </c>
      <c r="DJ11" s="17">
        <v>0.45454545454545497</v>
      </c>
      <c r="DK11" s="17">
        <v>0.45454545454545497</v>
      </c>
      <c r="DL11" s="17">
        <v>0.45499999999999996</v>
      </c>
      <c r="DM11" s="17">
        <v>0.45499999999999996</v>
      </c>
      <c r="DN11" s="17">
        <v>4.9656401384083058</v>
      </c>
      <c r="DO11" s="17">
        <v>4.9656401384083058</v>
      </c>
      <c r="DP11" s="17">
        <v>9.0595155709342556</v>
      </c>
      <c r="DQ11" s="17">
        <v>9.0595155709342556</v>
      </c>
      <c r="DR11" s="17">
        <v>5.4698961937716275</v>
      </c>
      <c r="DS11" s="17">
        <v>5.4698961937716275</v>
      </c>
      <c r="DT11" s="17">
        <v>4.6258333333333335</v>
      </c>
      <c r="DU11" s="17">
        <v>1.057993079584775</v>
      </c>
      <c r="DV11" s="17">
        <v>4.0725086505190315</v>
      </c>
      <c r="DW11" s="17">
        <v>2.6922145328719718</v>
      </c>
      <c r="DX11" s="17">
        <v>4.0383217993079592</v>
      </c>
      <c r="DY11" s="17">
        <v>0.97500000000000009</v>
      </c>
      <c r="DZ11" s="17">
        <v>0.97500000000000009</v>
      </c>
      <c r="EA11" s="17">
        <v>0.29441176470588237</v>
      </c>
      <c r="EB11" s="17">
        <v>0.79945578231292502</v>
      </c>
      <c r="EC11" s="17">
        <v>0.79945578231292502</v>
      </c>
      <c r="ED11" s="17">
        <v>2.4534688581314876</v>
      </c>
      <c r="EE11" s="17">
        <v>2.1217214532871975</v>
      </c>
      <c r="EF11" s="17">
        <v>2.1217214532871975</v>
      </c>
      <c r="EG11" s="17">
        <v>0.29171280276816619</v>
      </c>
      <c r="EH11" s="17">
        <v>0.29171280276816619</v>
      </c>
      <c r="EI11" s="17">
        <v>0.2863148788927336</v>
      </c>
      <c r="EJ11" s="17">
        <v>1.5</v>
      </c>
      <c r="EK11" s="17">
        <v>0.98377162629757786</v>
      </c>
      <c r="EL11" s="17">
        <v>0.98377162629757786</v>
      </c>
      <c r="EM11" s="17">
        <v>0.22727272727272727</v>
      </c>
      <c r="EN11" s="17">
        <v>1.9380530973451326</v>
      </c>
      <c r="EO11" s="17">
        <v>0.2863148788927336</v>
      </c>
      <c r="EP11" s="17">
        <v>1.0768858131487888</v>
      </c>
      <c r="EQ11" s="17">
        <v>2.7121212121212119</v>
      </c>
      <c r="ER11" s="17">
        <v>3.4451582332587005</v>
      </c>
      <c r="ES11" s="17">
        <v>0.2863148788927336</v>
      </c>
      <c r="ET11" s="17">
        <v>2.6580276816608999</v>
      </c>
      <c r="EU11" s="17">
        <v>2.2779238754325264</v>
      </c>
      <c r="EV11" s="17">
        <v>1.8046712018140594</v>
      </c>
      <c r="EW11" s="17">
        <v>2.5</v>
      </c>
      <c r="EX11" s="17">
        <v>1.8058503401360546</v>
      </c>
      <c r="EY11" s="17">
        <v>0.15</v>
      </c>
      <c r="EZ11" s="17">
        <v>0.15</v>
      </c>
      <c r="FA11" s="17">
        <v>0.61747851002865328</v>
      </c>
      <c r="FB11" s="17">
        <v>0</v>
      </c>
      <c r="FC11" s="17">
        <v>0</v>
      </c>
      <c r="FD11" s="17">
        <v>0</v>
      </c>
      <c r="FE11" s="17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</row>
    <row r="12" spans="1:170" x14ac:dyDescent="0.3">
      <c r="A12">
        <v>10</v>
      </c>
      <c r="B12" s="15" t="s">
        <v>51</v>
      </c>
      <c r="C12" s="15" t="str">
        <f t="shared" si="0"/>
        <v>AUDI10</v>
      </c>
      <c r="D12" s="15" t="s">
        <v>60</v>
      </c>
      <c r="E12" s="16">
        <v>3300</v>
      </c>
      <c r="F12" s="29">
        <v>10</v>
      </c>
      <c r="G12" s="29" t="str">
        <f>ASSEEMENT!$H$2&amp;F12</f>
        <v>AUDI10</v>
      </c>
      <c r="H12" s="29" t="str">
        <f t="shared" si="1"/>
        <v>Q8</v>
      </c>
      <c r="I12" s="17" t="str">
        <f t="shared" si="2"/>
        <v>AUDIQ8</v>
      </c>
      <c r="J12" s="17">
        <v>17</v>
      </c>
      <c r="K12" s="18" t="s">
        <v>79</v>
      </c>
      <c r="L12" s="24">
        <f t="shared" si="3"/>
        <v>1.3736027469177616</v>
      </c>
      <c r="M12" s="17">
        <f t="shared" si="4"/>
        <v>4532.8890648286133</v>
      </c>
      <c r="N12" s="17">
        <f t="shared" si="5"/>
        <v>4532.8890648286133</v>
      </c>
      <c r="O12" s="17"/>
      <c r="P12" s="17">
        <v>4.1921626297577861</v>
      </c>
      <c r="Q12" s="17">
        <v>4.1921626297577861</v>
      </c>
      <c r="R12" s="17">
        <v>1.2269031141868516</v>
      </c>
      <c r="S12" s="17">
        <v>1.8995069204152251</v>
      </c>
      <c r="T12" s="17">
        <v>1.0013545695094646</v>
      </c>
      <c r="U12" s="17">
        <v>2.2648788927335648</v>
      </c>
      <c r="V12" s="17">
        <v>0.7</v>
      </c>
      <c r="W12" s="17">
        <v>0.69869377162629764</v>
      </c>
      <c r="X12" s="17">
        <v>1.5447530864197532</v>
      </c>
      <c r="Y12" s="17">
        <v>1.4031603229527105</v>
      </c>
      <c r="Z12" s="17">
        <v>2.6800692041522489</v>
      </c>
      <c r="AA12" s="17">
        <v>1.3</v>
      </c>
      <c r="AB12" s="17">
        <v>1.04</v>
      </c>
      <c r="AC12" s="17">
        <v>15.566128027681662</v>
      </c>
      <c r="AD12" s="17">
        <v>15.566128027681662</v>
      </c>
      <c r="AE12" s="17">
        <v>7.0553114186851227</v>
      </c>
      <c r="AF12" s="17">
        <v>7.0553114186851227</v>
      </c>
      <c r="AG12" s="17">
        <v>6.4527681660899638</v>
      </c>
      <c r="AH12" s="17">
        <v>6.4527681660899638</v>
      </c>
      <c r="AI12" s="17">
        <v>6.2128516181559146</v>
      </c>
      <c r="AJ12" s="17">
        <v>0.4</v>
      </c>
      <c r="AK12" s="17">
        <v>45.844897959183669</v>
      </c>
      <c r="AL12" s="17">
        <v>57.519377162629752</v>
      </c>
      <c r="AM12" s="17">
        <v>63.665469163443937</v>
      </c>
      <c r="AN12" s="17">
        <v>0.69869377162629764</v>
      </c>
      <c r="AO12" s="17">
        <v>7.6238957324106122</v>
      </c>
      <c r="AP12" s="17">
        <v>1.606060606060606</v>
      </c>
      <c r="AQ12" s="17">
        <v>0.85023059184353211</v>
      </c>
      <c r="AR12" s="17">
        <v>4.6171102177895387</v>
      </c>
      <c r="AS12" s="17">
        <v>6.6810553633217999</v>
      </c>
      <c r="AT12" s="17">
        <v>41.785714285714292</v>
      </c>
      <c r="AU12" s="17">
        <v>4.2092560553633218</v>
      </c>
      <c r="AV12" s="17">
        <v>2.6</v>
      </c>
      <c r="AW12" s="17">
        <v>3.9000000000000004</v>
      </c>
      <c r="AX12" s="17">
        <v>1.2721814404432137</v>
      </c>
      <c r="AY12" s="17">
        <v>1.6078947368421057</v>
      </c>
      <c r="AZ12" s="17">
        <v>1.6078947368421057</v>
      </c>
      <c r="BA12" s="17">
        <v>1.436485260770975</v>
      </c>
      <c r="BB12" s="17">
        <v>1.436485260770975</v>
      </c>
      <c r="BC12" s="17">
        <v>1.2835813148788928</v>
      </c>
      <c r="BD12" s="17">
        <v>1.2835813148788928</v>
      </c>
      <c r="BE12" s="17">
        <v>10</v>
      </c>
      <c r="BF12" s="17">
        <v>6.5450223895786692</v>
      </c>
      <c r="BG12" s="17">
        <v>0.68160034602076114</v>
      </c>
      <c r="BH12" s="17">
        <v>0.99996539792387573</v>
      </c>
      <c r="BI12" s="17">
        <v>0.45499999999999996</v>
      </c>
      <c r="BJ12" s="17">
        <v>7.7830640138408311</v>
      </c>
      <c r="BK12" s="17">
        <v>7.7830640138408311</v>
      </c>
      <c r="BL12" s="17">
        <v>1.2727272727272727</v>
      </c>
      <c r="BM12" s="17">
        <v>1.2727272727272727</v>
      </c>
      <c r="BN12" s="17">
        <v>4.5041176470588242</v>
      </c>
      <c r="BO12" s="17">
        <v>4.5041176470588242</v>
      </c>
      <c r="BP12" s="17">
        <v>7.613411764705881</v>
      </c>
      <c r="BQ12" s="17">
        <v>32.114273356401384</v>
      </c>
      <c r="BR12" s="17">
        <v>6.9399307958477499</v>
      </c>
      <c r="BS12" s="17">
        <v>13.290138408304498</v>
      </c>
      <c r="BT12" s="17">
        <v>0.63636363636363602</v>
      </c>
      <c r="BU12" s="17">
        <v>2.7174048442906575</v>
      </c>
      <c r="BV12" s="17">
        <v>0.29081314878892739</v>
      </c>
      <c r="BW12" s="17">
        <v>0.30048442906574402</v>
      </c>
      <c r="BX12" s="17">
        <v>0.30048442906574402</v>
      </c>
      <c r="BY12" s="17">
        <v>0.47310553633217989</v>
      </c>
      <c r="BZ12" s="17">
        <v>1.2</v>
      </c>
      <c r="CA12" s="17">
        <v>0.2863148788927336</v>
      </c>
      <c r="CB12" s="17">
        <v>1</v>
      </c>
      <c r="CC12" s="17">
        <v>0.65495471198860178</v>
      </c>
      <c r="CD12" s="17">
        <v>1.36363636363636</v>
      </c>
      <c r="CE12" s="17">
        <v>1.0404498269896196</v>
      </c>
      <c r="CF12" s="17">
        <v>1.0404498269896196</v>
      </c>
      <c r="CG12" s="17">
        <v>0.97281701607978832</v>
      </c>
      <c r="CH12" s="17">
        <v>0.97281701607978832</v>
      </c>
      <c r="CI12" s="17">
        <v>1.1965397923875432</v>
      </c>
      <c r="CJ12" s="17">
        <v>1.1965397923875432</v>
      </c>
      <c r="CK12" s="17">
        <v>2.5757575757575757</v>
      </c>
      <c r="CL12" s="17">
        <v>0.98377162629757786</v>
      </c>
      <c r="CM12" s="17">
        <v>0.98377162629757786</v>
      </c>
      <c r="CN12" s="17">
        <v>0.52</v>
      </c>
      <c r="CO12" s="17">
        <v>0.45810380622837382</v>
      </c>
      <c r="CP12" s="17">
        <v>0.45810380622837382</v>
      </c>
      <c r="CQ12" s="17">
        <v>0.91481481481481453</v>
      </c>
      <c r="CR12" s="17">
        <v>1.6225259515570933</v>
      </c>
      <c r="CS12" s="17">
        <v>1.6225259515570933</v>
      </c>
      <c r="CT12" s="17">
        <v>6.5</v>
      </c>
      <c r="CU12" s="17">
        <v>6.5</v>
      </c>
      <c r="CV12" s="17">
        <v>8.6698860166904126</v>
      </c>
      <c r="CW12" s="17">
        <v>8.6698860166904126</v>
      </c>
      <c r="CX12" s="17">
        <v>0.84632963566049257</v>
      </c>
      <c r="CY12" s="17">
        <v>4.1435813148788929</v>
      </c>
      <c r="CZ12" s="17">
        <v>0.65596020761245666</v>
      </c>
      <c r="DA12" s="17">
        <v>1.6495684917565638</v>
      </c>
      <c r="DB12" s="17">
        <v>11.687629757785469</v>
      </c>
      <c r="DC12" s="17">
        <v>7.2948707510685935</v>
      </c>
      <c r="DD12" s="17">
        <v>7.2948707510685935</v>
      </c>
      <c r="DE12" s="17">
        <v>0.45454545454545497</v>
      </c>
      <c r="DF12" s="17">
        <v>0.45454545454545497</v>
      </c>
      <c r="DG12" s="17">
        <v>1.3973875432525953</v>
      </c>
      <c r="DH12" s="17">
        <v>1.3973875432525953</v>
      </c>
      <c r="DI12" s="17">
        <v>1.1110726643598619</v>
      </c>
      <c r="DJ12" s="17">
        <v>0.45454545454545497</v>
      </c>
      <c r="DK12" s="17">
        <v>0.45454545454545497</v>
      </c>
      <c r="DL12" s="17">
        <v>0.45499999999999996</v>
      </c>
      <c r="DM12" s="17">
        <v>0.45499999999999996</v>
      </c>
      <c r="DN12" s="17">
        <v>4.9656401384083058</v>
      </c>
      <c r="DO12" s="17">
        <v>4.9656401384083058</v>
      </c>
      <c r="DP12" s="17">
        <v>9.0595155709342556</v>
      </c>
      <c r="DQ12" s="17">
        <v>9.0595155709342556</v>
      </c>
      <c r="DR12" s="17">
        <v>5.4698961937716275</v>
      </c>
      <c r="DS12" s="17">
        <v>5.4698961937716275</v>
      </c>
      <c r="DT12" s="17">
        <v>4.6258333333333335</v>
      </c>
      <c r="DU12" s="17">
        <v>1.057993079584775</v>
      </c>
      <c r="DV12" s="17">
        <v>4.0725086505190315</v>
      </c>
      <c r="DW12" s="17">
        <v>2.6922145328719718</v>
      </c>
      <c r="DX12" s="17">
        <v>4.0383217993079592</v>
      </c>
      <c r="DY12" s="17">
        <v>0.97500000000000009</v>
      </c>
      <c r="DZ12" s="17">
        <v>0.97500000000000009</v>
      </c>
      <c r="EA12" s="17">
        <v>0.29441176470588237</v>
      </c>
      <c r="EB12" s="17">
        <v>0.79945578231292502</v>
      </c>
      <c r="EC12" s="17">
        <v>0.79945578231292502</v>
      </c>
      <c r="ED12" s="17">
        <v>2.4534688581314876</v>
      </c>
      <c r="EE12" s="17">
        <v>2.1217214532871975</v>
      </c>
      <c r="EF12" s="17">
        <v>2.1217214532871975</v>
      </c>
      <c r="EG12" s="17">
        <v>0.29171280276816619</v>
      </c>
      <c r="EH12" s="17">
        <v>0.29171280276816619</v>
      </c>
      <c r="EI12" s="17">
        <v>0.2863148788927336</v>
      </c>
      <c r="EJ12" s="17">
        <v>1.5</v>
      </c>
      <c r="EK12" s="17">
        <v>0.98377162629757786</v>
      </c>
      <c r="EL12" s="17">
        <v>0.98377162629757786</v>
      </c>
      <c r="EM12" s="17">
        <v>0.22727272727272727</v>
      </c>
      <c r="EN12" s="17">
        <v>1.9380530973451326</v>
      </c>
      <c r="EO12" s="17">
        <v>0.2863148788927336</v>
      </c>
      <c r="EP12" s="17">
        <v>1.0768858131487888</v>
      </c>
      <c r="EQ12" s="17">
        <v>2.7121212121212119</v>
      </c>
      <c r="ER12" s="17">
        <v>3.4451582332587005</v>
      </c>
      <c r="ES12" s="17">
        <v>0.2863148788927336</v>
      </c>
      <c r="ET12" s="17">
        <v>2.6580276816608999</v>
      </c>
      <c r="EU12" s="17">
        <v>2.2779238754325264</v>
      </c>
      <c r="EV12" s="17">
        <v>1.8046712018140594</v>
      </c>
      <c r="EW12" s="17">
        <v>2.5</v>
      </c>
      <c r="EX12" s="17">
        <v>1.8058503401360546</v>
      </c>
      <c r="EY12" s="17">
        <v>0.15</v>
      </c>
      <c r="EZ12" s="17">
        <v>0.15</v>
      </c>
      <c r="FA12" s="17">
        <v>0.61747851002865328</v>
      </c>
      <c r="FB12" s="17">
        <v>0</v>
      </c>
      <c r="FC12" s="17">
        <v>0</v>
      </c>
      <c r="FD12" s="17">
        <v>0</v>
      </c>
      <c r="FE12" s="17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</row>
    <row r="13" spans="1:170" x14ac:dyDescent="0.3">
      <c r="A13">
        <v>11</v>
      </c>
      <c r="B13" s="15" t="s">
        <v>51</v>
      </c>
      <c r="C13" s="15" t="str">
        <f t="shared" si="0"/>
        <v>AUDI11</v>
      </c>
      <c r="D13" s="15" t="s">
        <v>58</v>
      </c>
      <c r="E13" s="16">
        <v>3300</v>
      </c>
      <c r="F13" s="29">
        <v>11</v>
      </c>
      <c r="G13" s="29" t="str">
        <f>ASSEEMENT!$H$2&amp;F13</f>
        <v>AUDI11</v>
      </c>
      <c r="H13" s="29" t="str">
        <f t="shared" si="1"/>
        <v>RS7</v>
      </c>
      <c r="I13" s="17" t="str">
        <f t="shared" si="2"/>
        <v>AUDIRS7</v>
      </c>
      <c r="J13" s="17">
        <v>18</v>
      </c>
      <c r="K13" s="19" t="s">
        <v>80</v>
      </c>
      <c r="L13" s="24">
        <f t="shared" si="3"/>
        <v>2.597012430564964</v>
      </c>
      <c r="M13" s="17">
        <f t="shared" si="4"/>
        <v>8570.1410208643811</v>
      </c>
      <c r="N13" s="17">
        <f t="shared" si="5"/>
        <v>8570.1410208643811</v>
      </c>
      <c r="O13" s="17"/>
      <c r="P13" s="17">
        <v>4.6332644628099171</v>
      </c>
      <c r="Q13" s="17">
        <v>4.6332644628099171</v>
      </c>
      <c r="R13" s="17">
        <v>1.5159504132231407</v>
      </c>
      <c r="S13" s="17">
        <v>2.2243026859504131</v>
      </c>
      <c r="T13" s="17">
        <v>1.1535604035002431</v>
      </c>
      <c r="U13" s="17">
        <v>2.4576446280991742</v>
      </c>
      <c r="V13" s="17">
        <v>0.7</v>
      </c>
      <c r="W13" s="17">
        <v>0.772210743801653</v>
      </c>
      <c r="X13" s="17">
        <v>1.5844875346260388</v>
      </c>
      <c r="Y13" s="17">
        <v>1.3736027469177616</v>
      </c>
      <c r="Z13" s="17">
        <v>2.597012430564964</v>
      </c>
      <c r="AA13" s="17">
        <v>1.3</v>
      </c>
      <c r="AB13" s="17">
        <v>7.7918749999999992</v>
      </c>
      <c r="AC13" s="17">
        <v>15.44421487603306</v>
      </c>
      <c r="AD13" s="17">
        <v>15.44421487603306</v>
      </c>
      <c r="AE13" s="17">
        <v>7.72210743801653</v>
      </c>
      <c r="AF13" s="17">
        <v>7.72210743801653</v>
      </c>
      <c r="AG13" s="17">
        <v>7.4171107003044803</v>
      </c>
      <c r="AH13" s="17">
        <v>7.4171107003044803</v>
      </c>
      <c r="AI13" s="17">
        <v>9.4445851705913633</v>
      </c>
      <c r="AJ13" s="17">
        <v>0.4</v>
      </c>
      <c r="AK13" s="17">
        <v>48.246332205882354</v>
      </c>
      <c r="AL13" s="17">
        <v>65.411286157024804</v>
      </c>
      <c r="AM13" s="17">
        <v>74.676333859990265</v>
      </c>
      <c r="AN13" s="17">
        <v>1.166978305785124</v>
      </c>
      <c r="AO13" s="17">
        <v>8.0111146896581076</v>
      </c>
      <c r="AP13" s="17">
        <v>1.606060606060606</v>
      </c>
      <c r="AQ13" s="17">
        <v>1.2351196538117406</v>
      </c>
      <c r="AR13" s="17">
        <v>5.0129512032085559</v>
      </c>
      <c r="AS13" s="17">
        <v>7.6089795918367349</v>
      </c>
      <c r="AT13" s="17">
        <v>36.123750000000001</v>
      </c>
      <c r="AU13" s="17">
        <v>4.5409624373391129</v>
      </c>
      <c r="AV13" s="17">
        <v>2.6</v>
      </c>
      <c r="AW13" s="17">
        <v>3.9000000000000004</v>
      </c>
      <c r="AX13" s="17">
        <v>1.6091769771075992</v>
      </c>
      <c r="AY13" s="17">
        <v>2.553331480675979</v>
      </c>
      <c r="AZ13" s="17">
        <v>2.553331480675979</v>
      </c>
      <c r="BA13" s="17">
        <v>2.5509141253040788</v>
      </c>
      <c r="BB13" s="17">
        <v>2.5509141253040788</v>
      </c>
      <c r="BC13" s="17">
        <v>1.5250826446280992</v>
      </c>
      <c r="BD13" s="17">
        <v>1.5250826446280992</v>
      </c>
      <c r="BE13" s="17">
        <v>10</v>
      </c>
      <c r="BF13" s="17">
        <v>7.0078618740884773</v>
      </c>
      <c r="BG13" s="17">
        <v>0.79739152892561982</v>
      </c>
      <c r="BH13" s="17">
        <v>1.1611231540441675</v>
      </c>
      <c r="BI13" s="17">
        <v>0.62096311475409827</v>
      </c>
      <c r="BJ13" s="17">
        <v>7.72210743801653</v>
      </c>
      <c r="BK13" s="17">
        <v>7.72210743801653</v>
      </c>
      <c r="BL13" s="17">
        <v>1.2727272727272727</v>
      </c>
      <c r="BM13" s="17">
        <v>1.2727272727272727</v>
      </c>
      <c r="BN13" s="17">
        <v>5.5666322314049586</v>
      </c>
      <c r="BO13" s="17">
        <v>5.5666322314049586</v>
      </c>
      <c r="BP13" s="17">
        <v>8.3835227272727249</v>
      </c>
      <c r="BQ13" s="17">
        <v>36.680010330578511</v>
      </c>
      <c r="BR13" s="17">
        <v>7.5905979652989224</v>
      </c>
      <c r="BS13" s="17">
        <v>14.358276317572148</v>
      </c>
      <c r="BT13" s="17">
        <v>0.63636363636363602</v>
      </c>
      <c r="BU13" s="17">
        <v>2.9716562796369055</v>
      </c>
      <c r="BV13" s="17">
        <v>0.31538561847988084</v>
      </c>
      <c r="BW13" s="17">
        <v>0.41054752066115713</v>
      </c>
      <c r="BX13" s="17">
        <v>0.41054752066115713</v>
      </c>
      <c r="BY13" s="17">
        <v>0.47722623966942151</v>
      </c>
      <c r="BZ13" s="17">
        <v>1.2</v>
      </c>
      <c r="CA13" s="17">
        <v>0.32677228695298743</v>
      </c>
      <c r="CB13" s="17">
        <v>1</v>
      </c>
      <c r="CC13" s="17">
        <v>0.73814262275158016</v>
      </c>
      <c r="CD13" s="17">
        <v>1.36363636363636</v>
      </c>
      <c r="CE13" s="17">
        <v>1.223529411764706</v>
      </c>
      <c r="CF13" s="17">
        <v>1.223529411764706</v>
      </c>
      <c r="CG13" s="17">
        <v>1.146268838113758</v>
      </c>
      <c r="CH13" s="17">
        <v>1.146268838113758</v>
      </c>
      <c r="CI13" s="17">
        <v>1.3295454545454546</v>
      </c>
      <c r="CJ13" s="17">
        <v>1.3295454545454546</v>
      </c>
      <c r="CK13" s="17">
        <v>2.5757575757575757</v>
      </c>
      <c r="CL13" s="17">
        <v>1.1819524793388427</v>
      </c>
      <c r="CM13" s="17">
        <v>1.1819524793388427</v>
      </c>
      <c r="CN13" s="17">
        <v>0.63374999999999992</v>
      </c>
      <c r="CO13" s="17">
        <v>0.72967141510801803</v>
      </c>
      <c r="CP13" s="17">
        <v>0.72967141510801803</v>
      </c>
      <c r="CQ13" s="17">
        <v>1.3</v>
      </c>
      <c r="CR13" s="17">
        <v>2.2906125449068027</v>
      </c>
      <c r="CS13" s="17">
        <v>2.2906125449068027</v>
      </c>
      <c r="CT13" s="17">
        <v>5.8500000000000005</v>
      </c>
      <c r="CU13" s="17">
        <v>5.8500000000000005</v>
      </c>
      <c r="CV13" s="17">
        <v>10.412072840469619</v>
      </c>
      <c r="CW13" s="17">
        <v>10.412072840469619</v>
      </c>
      <c r="CX13" s="17">
        <v>1.0461421366067087</v>
      </c>
      <c r="CY13" s="17">
        <v>5.1731404958677683</v>
      </c>
      <c r="CZ13" s="17">
        <v>1.1710546305298981</v>
      </c>
      <c r="DA13" s="17">
        <v>2.3817368544247239</v>
      </c>
      <c r="DB13" s="17">
        <v>12.720534189583232</v>
      </c>
      <c r="DC13" s="17">
        <v>7.9410107797650014</v>
      </c>
      <c r="DD13" s="17">
        <v>7.9410107797650014</v>
      </c>
      <c r="DE13" s="17">
        <v>0.45454545454545497</v>
      </c>
      <c r="DF13" s="17">
        <v>0.45454545454545497</v>
      </c>
      <c r="DG13" s="17">
        <v>1.7626549586776858</v>
      </c>
      <c r="DH13" s="17">
        <v>1.7626549586776858</v>
      </c>
      <c r="DI13" s="17">
        <v>1.7727272727272727</v>
      </c>
      <c r="DJ13" s="17">
        <v>0.45454545454545497</v>
      </c>
      <c r="DK13" s="17">
        <v>0.45454545454545497</v>
      </c>
      <c r="DL13" s="17">
        <v>5.484375</v>
      </c>
      <c r="DM13" s="17">
        <v>5.484375</v>
      </c>
      <c r="DN13" s="17">
        <v>5.5934917355371905</v>
      </c>
      <c r="DO13" s="17">
        <v>5.5934917355371905</v>
      </c>
      <c r="DP13" s="17">
        <v>9.6022727272727284</v>
      </c>
      <c r="DQ13" s="17">
        <v>9.6022727272727284</v>
      </c>
      <c r="DR13" s="17">
        <v>5.8848733233979136</v>
      </c>
      <c r="DS13" s="17">
        <v>5.8848733233979136</v>
      </c>
      <c r="DT13" s="17">
        <v>4.8849124999999995</v>
      </c>
      <c r="DU13" s="17">
        <v>1.2629338842975204</v>
      </c>
      <c r="DV13" s="17">
        <v>4.4486053719008263</v>
      </c>
      <c r="DW13" s="17">
        <v>3.0636621900826442</v>
      </c>
      <c r="DX13" s="17">
        <v>4.5303375220159872</v>
      </c>
      <c r="DY13" s="17">
        <v>1.7748463114754101</v>
      </c>
      <c r="DZ13" s="17">
        <v>1.7748463114754101</v>
      </c>
      <c r="EA13" s="17">
        <v>0.32097107438016537</v>
      </c>
      <c r="EB13" s="17">
        <v>1.1714772727272729</v>
      </c>
      <c r="EC13" s="17">
        <v>1.1714772727272729</v>
      </c>
      <c r="ED13" s="17">
        <v>2.5592407024793387</v>
      </c>
      <c r="EE13" s="17">
        <v>2.2644818622137928</v>
      </c>
      <c r="EF13" s="17">
        <v>2.2644818622137928</v>
      </c>
      <c r="EG13" s="17">
        <v>0.50240702479338839</v>
      </c>
      <c r="EH13" s="17">
        <v>0.50240702479338839</v>
      </c>
      <c r="EI13" s="17">
        <v>0.45996900826446285</v>
      </c>
      <c r="EJ13" s="17">
        <v>1.5</v>
      </c>
      <c r="EK13" s="17">
        <v>1.1819524793388427</v>
      </c>
      <c r="EL13" s="17">
        <v>1.1819524793388427</v>
      </c>
      <c r="EM13" s="17">
        <v>0.22727272727272727</v>
      </c>
      <c r="EN13" s="17">
        <v>2.1419761912926329</v>
      </c>
      <c r="EO13" s="17">
        <v>0.42639462809917378</v>
      </c>
      <c r="EP13" s="17">
        <v>1.2825413223140494</v>
      </c>
      <c r="EQ13" s="17">
        <v>2.7121212121212119</v>
      </c>
      <c r="ER13" s="17">
        <v>3.8992774051140908</v>
      </c>
      <c r="ES13" s="17">
        <v>0.30775510204081641</v>
      </c>
      <c r="ET13" s="17">
        <v>3.0775510204081633</v>
      </c>
      <c r="EU13" s="17">
        <v>2.5442857142857149</v>
      </c>
      <c r="EV13" s="17">
        <v>2.5053741496598647</v>
      </c>
      <c r="EW13" s="17">
        <v>2.5</v>
      </c>
      <c r="EX13" s="17">
        <v>2.5690476190476197</v>
      </c>
      <c r="EY13" s="17">
        <v>0.15</v>
      </c>
      <c r="EZ13" s="17">
        <v>0.15</v>
      </c>
      <c r="FA13" s="17">
        <v>0.61747851002865328</v>
      </c>
      <c r="FB13" s="17">
        <v>0</v>
      </c>
      <c r="FC13" s="17">
        <v>0</v>
      </c>
      <c r="FD13" s="17">
        <v>0</v>
      </c>
      <c r="FE13" s="17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</row>
    <row r="14" spans="1:170" x14ac:dyDescent="0.3">
      <c r="A14">
        <v>1</v>
      </c>
      <c r="B14" s="15" t="s">
        <v>28</v>
      </c>
      <c r="C14" s="15" t="str">
        <f t="shared" si="0"/>
        <v>BMW1</v>
      </c>
      <c r="D14" s="15" t="s">
        <v>29</v>
      </c>
      <c r="E14" s="16">
        <v>3000</v>
      </c>
      <c r="F14" s="29">
        <v>12</v>
      </c>
      <c r="G14" s="29" t="str">
        <f>ASSEEMENT!$H$2&amp;F14</f>
        <v>AUDI12</v>
      </c>
      <c r="H14" s="29" t="str">
        <f t="shared" si="1"/>
        <v/>
      </c>
      <c r="I14" s="17" t="str">
        <f t="shared" si="2"/>
        <v>BMW2 SERIES GC</v>
      </c>
      <c r="J14" s="17">
        <v>19</v>
      </c>
      <c r="K14" s="18" t="s">
        <v>81</v>
      </c>
      <c r="L14" s="24">
        <f t="shared" si="3"/>
        <v>1.3</v>
      </c>
      <c r="M14" s="17">
        <f t="shared" si="4"/>
        <v>4290</v>
      </c>
      <c r="N14" s="17">
        <f t="shared" si="5"/>
        <v>4290</v>
      </c>
      <c r="O14" s="17"/>
      <c r="P14" s="17">
        <v>4.6332644628099171</v>
      </c>
      <c r="Q14" s="17">
        <v>4.6332644628099171</v>
      </c>
      <c r="R14" s="17">
        <v>1.5159504132231407</v>
      </c>
      <c r="S14" s="17">
        <v>2.2243026859504131</v>
      </c>
      <c r="T14" s="17">
        <v>1.1535604035002431</v>
      </c>
      <c r="U14" s="17">
        <v>2.4576446280991742</v>
      </c>
      <c r="V14" s="17">
        <v>4.8592327667172519</v>
      </c>
      <c r="W14" s="17">
        <v>0.772210743801653</v>
      </c>
      <c r="X14" s="17">
        <v>1.5844875346260388</v>
      </c>
      <c r="Y14" s="17">
        <v>1.3736027469177616</v>
      </c>
      <c r="Z14" s="17">
        <v>2.597012430564964</v>
      </c>
      <c r="AA14" s="17">
        <v>1.3</v>
      </c>
      <c r="AB14" s="17">
        <v>7.7918749999999992</v>
      </c>
      <c r="AC14" s="17">
        <v>15.44421487603306</v>
      </c>
      <c r="AD14" s="17">
        <v>15.44421487603306</v>
      </c>
      <c r="AE14" s="17">
        <v>7.72210743801653</v>
      </c>
      <c r="AF14" s="17">
        <v>7.72210743801653</v>
      </c>
      <c r="AG14" s="17">
        <v>7.4171107003044803</v>
      </c>
      <c r="AH14" s="17">
        <v>7.4171107003044803</v>
      </c>
      <c r="AI14" s="17">
        <v>9.4445851705913633</v>
      </c>
      <c r="AJ14" s="17">
        <v>0.4</v>
      </c>
      <c r="AK14" s="17">
        <v>48.246332205882354</v>
      </c>
      <c r="AL14" s="17">
        <v>65.411286157024804</v>
      </c>
      <c r="AM14" s="17">
        <v>74.676333859990265</v>
      </c>
      <c r="AN14" s="17">
        <v>1.166978305785124</v>
      </c>
      <c r="AO14" s="17">
        <v>8.0111146896581076</v>
      </c>
      <c r="AP14" s="17">
        <v>1.0083333333333333</v>
      </c>
      <c r="AQ14" s="17">
        <v>1.2351196538117406</v>
      </c>
      <c r="AR14" s="17">
        <v>5.0129512032085559</v>
      </c>
      <c r="AS14" s="17">
        <v>7.6089795918367349</v>
      </c>
      <c r="AT14" s="17">
        <v>36.123750000000001</v>
      </c>
      <c r="AU14" s="17">
        <v>4.5409624373391129</v>
      </c>
      <c r="AV14" s="17">
        <v>2.6</v>
      </c>
      <c r="AW14" s="17">
        <v>3.9000000000000004</v>
      </c>
      <c r="AX14" s="17">
        <v>1.6091769771075992</v>
      </c>
      <c r="AY14" s="17">
        <v>2.75</v>
      </c>
      <c r="AZ14" s="17">
        <v>2.75</v>
      </c>
      <c r="BA14" s="17">
        <v>2.75</v>
      </c>
      <c r="BB14" s="17">
        <v>2.75</v>
      </c>
      <c r="BC14" s="17">
        <v>1.5250826446280992</v>
      </c>
      <c r="BD14" s="17">
        <v>1.5250826446280992</v>
      </c>
      <c r="BE14" s="17">
        <v>10</v>
      </c>
      <c r="BF14" s="17">
        <v>7.0078618740884773</v>
      </c>
      <c r="BG14" s="17">
        <v>0.79739152892561982</v>
      </c>
      <c r="BH14" s="17">
        <v>1.1611231540441675</v>
      </c>
      <c r="BI14" s="17">
        <v>0.62096311475409827</v>
      </c>
      <c r="BJ14" s="17">
        <v>7.72210743801653</v>
      </c>
      <c r="BK14" s="17">
        <v>7.72210743801653</v>
      </c>
      <c r="BL14" s="17">
        <v>2.0166666666666666</v>
      </c>
      <c r="BM14" s="17">
        <v>2.0166666666666666</v>
      </c>
      <c r="BN14" s="17">
        <v>5.5666322314049586</v>
      </c>
      <c r="BO14" s="17">
        <v>5.5666322314049586</v>
      </c>
      <c r="BP14" s="17">
        <v>8.3835227272727249</v>
      </c>
      <c r="BQ14" s="17">
        <v>36.680010330578511</v>
      </c>
      <c r="BR14" s="17">
        <v>7.5905979652989224</v>
      </c>
      <c r="BS14" s="17">
        <v>14.358276317572148</v>
      </c>
      <c r="BT14" s="17">
        <v>0.63636363636363602</v>
      </c>
      <c r="BU14" s="17">
        <v>2.9716562796369055</v>
      </c>
      <c r="BV14" s="17">
        <v>0.31538561847988084</v>
      </c>
      <c r="BW14" s="17">
        <v>0.58333333333333337</v>
      </c>
      <c r="BX14" s="17">
        <v>0.58333333333333337</v>
      </c>
      <c r="BY14" s="17">
        <v>0.47722623966942151</v>
      </c>
      <c r="BZ14" s="17">
        <v>0.96442454339853168</v>
      </c>
      <c r="CA14" s="17">
        <v>0.32677228695298743</v>
      </c>
      <c r="CB14" s="17">
        <v>1</v>
      </c>
      <c r="CC14" s="17">
        <v>0.73814262275158016</v>
      </c>
      <c r="CD14" s="17">
        <v>1.36363636363636</v>
      </c>
      <c r="CE14" s="17">
        <v>1.223529411764706</v>
      </c>
      <c r="CF14" s="17">
        <v>1.223529411764706</v>
      </c>
      <c r="CG14" s="17">
        <v>1.146268838113758</v>
      </c>
      <c r="CH14" s="17">
        <v>1.146268838113758</v>
      </c>
      <c r="CI14" s="17">
        <v>1.3295454545454546</v>
      </c>
      <c r="CJ14" s="17">
        <v>1.3295454545454546</v>
      </c>
      <c r="CK14" s="17">
        <v>2.4054421768707486</v>
      </c>
      <c r="CL14" s="17">
        <v>1.1819524793388427</v>
      </c>
      <c r="CM14" s="17">
        <v>1.1819524793388427</v>
      </c>
      <c r="CN14" s="17">
        <v>0.63374999999999992</v>
      </c>
      <c r="CO14" s="17">
        <v>0.18333333333333332</v>
      </c>
      <c r="CP14" s="17">
        <v>0.18333333333333332</v>
      </c>
      <c r="CQ14" s="17">
        <v>1.3</v>
      </c>
      <c r="CR14" s="17">
        <v>2.2906125449068027</v>
      </c>
      <c r="CS14" s="17">
        <v>2.2906125449068027</v>
      </c>
      <c r="CT14" s="17">
        <v>5.8500000000000005</v>
      </c>
      <c r="CU14" s="17">
        <v>5.8500000000000005</v>
      </c>
      <c r="CV14" s="17">
        <v>10.412072840469619</v>
      </c>
      <c r="CW14" s="17">
        <v>10.412072840469619</v>
      </c>
      <c r="CX14" s="17">
        <v>1.0461421366067087</v>
      </c>
      <c r="CY14" s="17">
        <v>5.1731404958677683</v>
      </c>
      <c r="CZ14" s="17">
        <v>1.1710546305298981</v>
      </c>
      <c r="DA14" s="17">
        <v>2.3817368544247239</v>
      </c>
      <c r="DB14" s="17">
        <v>12.720534189583232</v>
      </c>
      <c r="DC14" s="17">
        <v>7.9410107797650014</v>
      </c>
      <c r="DD14" s="17">
        <v>7.9410107797650014</v>
      </c>
      <c r="DE14" s="17">
        <v>0.45454545454545497</v>
      </c>
      <c r="DF14" s="17">
        <v>0.45454545454545497</v>
      </c>
      <c r="DG14" s="17">
        <v>1.7626549586776858</v>
      </c>
      <c r="DH14" s="17">
        <v>1.7626549586776858</v>
      </c>
      <c r="DI14" s="17">
        <v>1.7727272727272727</v>
      </c>
      <c r="DJ14" s="17">
        <v>0.45454545454545497</v>
      </c>
      <c r="DK14" s="17">
        <v>0.45454545454545497</v>
      </c>
      <c r="DL14" s="17">
        <v>5.484375</v>
      </c>
      <c r="DM14" s="17">
        <v>5.484375</v>
      </c>
      <c r="DN14" s="17">
        <v>5.5934917355371905</v>
      </c>
      <c r="DO14" s="17">
        <v>5.5934917355371905</v>
      </c>
      <c r="DP14" s="17">
        <v>9.6022727272727284</v>
      </c>
      <c r="DQ14" s="17">
        <v>9.6022727272727284</v>
      </c>
      <c r="DR14" s="17">
        <v>5.8848733233979136</v>
      </c>
      <c r="DS14" s="17">
        <v>5.8848733233979136</v>
      </c>
      <c r="DT14" s="17">
        <v>4.8849124999999995</v>
      </c>
      <c r="DU14" s="17">
        <v>1.2629338842975204</v>
      </c>
      <c r="DV14" s="17">
        <v>4.4486053719008263</v>
      </c>
      <c r="DW14" s="17">
        <v>3.0636621900826442</v>
      </c>
      <c r="DX14" s="17">
        <v>4.5303375220159872</v>
      </c>
      <c r="DY14" s="17">
        <v>1.7748463114754101</v>
      </c>
      <c r="DZ14" s="17">
        <v>1.7748463114754101</v>
      </c>
      <c r="EA14" s="17">
        <v>0.32097107438016537</v>
      </c>
      <c r="EB14" s="17">
        <v>1.1714772727272729</v>
      </c>
      <c r="EC14" s="17">
        <v>1.1714772727272729</v>
      </c>
      <c r="ED14" s="17">
        <v>2.5592407024793387</v>
      </c>
      <c r="EE14" s="17">
        <v>2.2644818622137928</v>
      </c>
      <c r="EF14" s="17">
        <v>2.2644818622137928</v>
      </c>
      <c r="EG14" s="17">
        <v>0.50240702479338839</v>
      </c>
      <c r="EH14" s="17">
        <v>0.50240702479338839</v>
      </c>
      <c r="EI14" s="17">
        <v>0.45996900826446285</v>
      </c>
      <c r="EJ14" s="17">
        <v>1.5</v>
      </c>
      <c r="EK14" s="17">
        <v>1.1819524793388427</v>
      </c>
      <c r="EL14" s="17">
        <v>1.1819524793388427</v>
      </c>
      <c r="EM14" s="17">
        <v>0.38029755453190633</v>
      </c>
      <c r="EN14" s="17">
        <v>2.1419761912926329</v>
      </c>
      <c r="EO14" s="17">
        <v>0.42639462809917378</v>
      </c>
      <c r="EP14" s="17">
        <v>1.2825413223140494</v>
      </c>
      <c r="EQ14" s="17">
        <v>4.8248978736670125</v>
      </c>
      <c r="ER14" s="17">
        <v>3.8992774051140908</v>
      </c>
      <c r="ES14" s="17">
        <v>0.30775510204081641</v>
      </c>
      <c r="ET14" s="17">
        <v>3.0775510204081633</v>
      </c>
      <c r="EU14" s="17">
        <v>2.5442857142857149</v>
      </c>
      <c r="EV14" s="17">
        <v>2.5053741496598647</v>
      </c>
      <c r="EW14" s="17">
        <v>2.5</v>
      </c>
      <c r="EX14" s="17">
        <v>2.5690476190476197</v>
      </c>
      <c r="EY14" s="17">
        <v>0.15</v>
      </c>
      <c r="EZ14" s="17">
        <v>0.15</v>
      </c>
      <c r="FA14" s="17">
        <v>0.61747851002865328</v>
      </c>
      <c r="FB14" s="17">
        <v>0</v>
      </c>
      <c r="FC14" s="17">
        <v>0</v>
      </c>
      <c r="FD14" s="17">
        <v>0</v>
      </c>
      <c r="FE14" s="17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</row>
    <row r="15" spans="1:170" x14ac:dyDescent="0.3">
      <c r="A15">
        <v>2</v>
      </c>
      <c r="B15" s="15" t="s">
        <v>28</v>
      </c>
      <c r="C15" s="15" t="str">
        <f t="shared" si="0"/>
        <v>BMW2</v>
      </c>
      <c r="D15" s="15" t="s">
        <v>32</v>
      </c>
      <c r="E15" s="16">
        <v>3000</v>
      </c>
      <c r="F15" s="29">
        <v>13</v>
      </c>
      <c r="G15" s="29" t="str">
        <f>ASSEEMENT!$H$2&amp;F15</f>
        <v>AUDI13</v>
      </c>
      <c r="H15" s="29" t="str">
        <f t="shared" si="1"/>
        <v/>
      </c>
      <c r="I15" s="17" t="str">
        <f t="shared" si="2"/>
        <v>BMW3 SERIES / GL</v>
      </c>
      <c r="J15" s="17">
        <v>20</v>
      </c>
      <c r="K15" s="18" t="s">
        <v>82</v>
      </c>
      <c r="L15" s="24">
        <f t="shared" si="3"/>
        <v>7.7918749999999992</v>
      </c>
      <c r="M15" s="17">
        <f t="shared" si="4"/>
        <v>25713.187499999996</v>
      </c>
      <c r="N15" s="17">
        <f t="shared" si="5"/>
        <v>25713.187499999996</v>
      </c>
      <c r="O15" s="17"/>
      <c r="P15" s="17">
        <v>4.6332644628099171</v>
      </c>
      <c r="Q15" s="17">
        <v>4.6332644628099171</v>
      </c>
      <c r="R15" s="17">
        <v>1.5159504132231407</v>
      </c>
      <c r="S15" s="17">
        <v>2.2243026859504131</v>
      </c>
      <c r="T15" s="17">
        <v>1.1535604035002431</v>
      </c>
      <c r="U15" s="17">
        <v>2.4576446280991742</v>
      </c>
      <c r="V15" s="17">
        <v>4.8592327667172519</v>
      </c>
      <c r="W15" s="17">
        <v>0.772210743801653</v>
      </c>
      <c r="X15" s="17">
        <v>1.5844875346260388</v>
      </c>
      <c r="Y15" s="17">
        <v>1.3736027469177616</v>
      </c>
      <c r="Z15" s="17">
        <v>2.597012430564964</v>
      </c>
      <c r="AA15" s="17">
        <v>1.3</v>
      </c>
      <c r="AB15" s="17">
        <v>7.7918749999999992</v>
      </c>
      <c r="AC15" s="17">
        <v>15.44421487603306</v>
      </c>
      <c r="AD15" s="17">
        <v>15.44421487603306</v>
      </c>
      <c r="AE15" s="17">
        <v>7.72210743801653</v>
      </c>
      <c r="AF15" s="17">
        <v>7.72210743801653</v>
      </c>
      <c r="AG15" s="17">
        <v>7.4171107003044803</v>
      </c>
      <c r="AH15" s="17">
        <v>7.4171107003044803</v>
      </c>
      <c r="AI15" s="17">
        <v>9.4445851705913633</v>
      </c>
      <c r="AJ15" s="17">
        <v>0.4</v>
      </c>
      <c r="AK15" s="17">
        <v>48.246332205882354</v>
      </c>
      <c r="AL15" s="17">
        <v>65.411286157024804</v>
      </c>
      <c r="AM15" s="17">
        <v>74.676333859990265</v>
      </c>
      <c r="AN15" s="17">
        <v>1.166978305785124</v>
      </c>
      <c r="AO15" s="17">
        <v>8.0111146896581076</v>
      </c>
      <c r="AP15" s="17">
        <v>1.0083333333333333</v>
      </c>
      <c r="AQ15" s="17">
        <v>1.2351196538117406</v>
      </c>
      <c r="AR15" s="17">
        <v>5.0129512032085559</v>
      </c>
      <c r="AS15" s="17">
        <v>7.6089795918367349</v>
      </c>
      <c r="AT15" s="17">
        <v>36.123750000000001</v>
      </c>
      <c r="AU15" s="17">
        <v>4.5409624373391129</v>
      </c>
      <c r="AV15" s="17">
        <v>2.6</v>
      </c>
      <c r="AW15" s="17">
        <v>3.9000000000000004</v>
      </c>
      <c r="AX15" s="17">
        <v>1.6091769771075992</v>
      </c>
      <c r="AY15" s="17">
        <v>2.75</v>
      </c>
      <c r="AZ15" s="17">
        <v>2.75</v>
      </c>
      <c r="BA15" s="17">
        <v>2.75</v>
      </c>
      <c r="BB15" s="17">
        <v>2.75</v>
      </c>
      <c r="BC15" s="17">
        <v>1.5250826446280992</v>
      </c>
      <c r="BD15" s="17">
        <v>1.5250826446280992</v>
      </c>
      <c r="BE15" s="17">
        <v>10</v>
      </c>
      <c r="BF15" s="17">
        <v>7.0078618740884773</v>
      </c>
      <c r="BG15" s="17">
        <v>0.79739152892561982</v>
      </c>
      <c r="BH15" s="17">
        <v>1.1611231540441675</v>
      </c>
      <c r="BI15" s="17">
        <v>0.62096311475409827</v>
      </c>
      <c r="BJ15" s="17">
        <v>7.72210743801653</v>
      </c>
      <c r="BK15" s="17">
        <v>7.72210743801653</v>
      </c>
      <c r="BL15" s="17">
        <v>2.0166666666666666</v>
      </c>
      <c r="BM15" s="17">
        <v>2.0166666666666666</v>
      </c>
      <c r="BN15" s="17">
        <v>5.5666322314049586</v>
      </c>
      <c r="BO15" s="17">
        <v>5.5666322314049586</v>
      </c>
      <c r="BP15" s="17">
        <v>8.3835227272727249</v>
      </c>
      <c r="BQ15" s="17">
        <v>36.680010330578511</v>
      </c>
      <c r="BR15" s="17">
        <v>7.5905979652989224</v>
      </c>
      <c r="BS15" s="17">
        <v>14.358276317572148</v>
      </c>
      <c r="BT15" s="17">
        <v>0.63636363636363602</v>
      </c>
      <c r="BU15" s="17">
        <v>2.9716562796369055</v>
      </c>
      <c r="BV15" s="17">
        <v>0.31538561847988084</v>
      </c>
      <c r="BW15" s="17">
        <v>0.58333333333333337</v>
      </c>
      <c r="BX15" s="17">
        <v>0.58333333333333337</v>
      </c>
      <c r="BY15" s="17">
        <v>0.47722623966942151</v>
      </c>
      <c r="BZ15" s="17">
        <v>0.96442454339853168</v>
      </c>
      <c r="CA15" s="17">
        <v>0.32677228695298743</v>
      </c>
      <c r="CB15" s="17">
        <v>1</v>
      </c>
      <c r="CC15" s="17">
        <v>0.73814262275158016</v>
      </c>
      <c r="CD15" s="17">
        <v>1.36363636363636</v>
      </c>
      <c r="CE15" s="17">
        <v>1.223529411764706</v>
      </c>
      <c r="CF15" s="17">
        <v>1.223529411764706</v>
      </c>
      <c r="CG15" s="17">
        <v>1.146268838113758</v>
      </c>
      <c r="CH15" s="17">
        <v>1.146268838113758</v>
      </c>
      <c r="CI15" s="17">
        <v>1.3295454545454546</v>
      </c>
      <c r="CJ15" s="17">
        <v>1.3295454545454546</v>
      </c>
      <c r="CK15" s="17">
        <v>2.4054421768707486</v>
      </c>
      <c r="CL15" s="17">
        <v>1.1819524793388427</v>
      </c>
      <c r="CM15" s="17">
        <v>1.1819524793388427</v>
      </c>
      <c r="CN15" s="17">
        <v>0.63374999999999992</v>
      </c>
      <c r="CO15" s="17">
        <v>0.18333333333333332</v>
      </c>
      <c r="CP15" s="17">
        <v>0.18333333333333332</v>
      </c>
      <c r="CQ15" s="17">
        <v>1.3</v>
      </c>
      <c r="CR15" s="17">
        <v>2.2906125449068027</v>
      </c>
      <c r="CS15" s="17">
        <v>2.2906125449068027</v>
      </c>
      <c r="CT15" s="17">
        <v>5.8500000000000005</v>
      </c>
      <c r="CU15" s="17">
        <v>5.8500000000000005</v>
      </c>
      <c r="CV15" s="17">
        <v>10.412072840469619</v>
      </c>
      <c r="CW15" s="17">
        <v>10.412072840469619</v>
      </c>
      <c r="CX15" s="17">
        <v>1.0461421366067087</v>
      </c>
      <c r="CY15" s="17">
        <v>5.1731404958677683</v>
      </c>
      <c r="CZ15" s="17">
        <v>1.1710546305298981</v>
      </c>
      <c r="DA15" s="17">
        <v>2.3817368544247239</v>
      </c>
      <c r="DB15" s="17">
        <v>12.720534189583232</v>
      </c>
      <c r="DC15" s="17">
        <v>7.9410107797650014</v>
      </c>
      <c r="DD15" s="17">
        <v>7.9410107797650014</v>
      </c>
      <c r="DE15" s="17">
        <v>0.45454545454545497</v>
      </c>
      <c r="DF15" s="17">
        <v>0.45454545454545497</v>
      </c>
      <c r="DG15" s="17">
        <v>1.7626549586776858</v>
      </c>
      <c r="DH15" s="17">
        <v>1.7626549586776858</v>
      </c>
      <c r="DI15" s="17">
        <v>1.7727272727272727</v>
      </c>
      <c r="DJ15" s="17">
        <v>0.45454545454545497</v>
      </c>
      <c r="DK15" s="17">
        <v>0.45454545454545497</v>
      </c>
      <c r="DL15" s="17">
        <v>5.484375</v>
      </c>
      <c r="DM15" s="17">
        <v>5.484375</v>
      </c>
      <c r="DN15" s="17">
        <v>5.5934917355371905</v>
      </c>
      <c r="DO15" s="17">
        <v>5.5934917355371905</v>
      </c>
      <c r="DP15" s="17">
        <v>9.6022727272727284</v>
      </c>
      <c r="DQ15" s="17">
        <v>9.6022727272727284</v>
      </c>
      <c r="DR15" s="17">
        <v>5.8848733233979136</v>
      </c>
      <c r="DS15" s="17">
        <v>5.8848733233979136</v>
      </c>
      <c r="DT15" s="17">
        <v>4.8849124999999995</v>
      </c>
      <c r="DU15" s="17">
        <v>1.2629338842975204</v>
      </c>
      <c r="DV15" s="17">
        <v>4.4486053719008263</v>
      </c>
      <c r="DW15" s="17">
        <v>3.0636621900826442</v>
      </c>
      <c r="DX15" s="17">
        <v>4.5303375220159872</v>
      </c>
      <c r="DY15" s="17">
        <v>1.7748463114754101</v>
      </c>
      <c r="DZ15" s="17">
        <v>1.7748463114754101</v>
      </c>
      <c r="EA15" s="17">
        <v>0.32097107438016537</v>
      </c>
      <c r="EB15" s="17">
        <v>1.1714772727272729</v>
      </c>
      <c r="EC15" s="17">
        <v>1.1714772727272729</v>
      </c>
      <c r="ED15" s="17">
        <v>2.5592407024793387</v>
      </c>
      <c r="EE15" s="17">
        <v>2.2644818622137928</v>
      </c>
      <c r="EF15" s="17">
        <v>2.2644818622137928</v>
      </c>
      <c r="EG15" s="17">
        <v>0.50240702479338839</v>
      </c>
      <c r="EH15" s="17">
        <v>0.50240702479338839</v>
      </c>
      <c r="EI15" s="17">
        <v>0.45996900826446285</v>
      </c>
      <c r="EJ15" s="17">
        <v>1.5</v>
      </c>
      <c r="EK15" s="17">
        <v>1.1819524793388427</v>
      </c>
      <c r="EL15" s="17">
        <v>1.1819524793388427</v>
      </c>
      <c r="EM15" s="17">
        <v>0.38029755453190633</v>
      </c>
      <c r="EN15" s="17">
        <v>2.1419761912926329</v>
      </c>
      <c r="EO15" s="17">
        <v>0.42639462809917378</v>
      </c>
      <c r="EP15" s="17">
        <v>1.2825413223140494</v>
      </c>
      <c r="EQ15" s="17">
        <v>4.8248978736670125</v>
      </c>
      <c r="ER15" s="17">
        <v>3.8992774051140908</v>
      </c>
      <c r="ES15" s="17">
        <v>0.30775510204081641</v>
      </c>
      <c r="ET15" s="17">
        <v>3.0775510204081633</v>
      </c>
      <c r="EU15" s="17">
        <v>2.5442857142857149</v>
      </c>
      <c r="EV15" s="17">
        <v>2.5053741496598647</v>
      </c>
      <c r="EW15" s="17">
        <v>2.5</v>
      </c>
      <c r="EX15" s="17">
        <v>2.5690476190476197</v>
      </c>
      <c r="EY15" s="17">
        <v>0.15</v>
      </c>
      <c r="EZ15" s="17">
        <v>0.15</v>
      </c>
      <c r="FA15" s="17">
        <v>0.61747851002865328</v>
      </c>
      <c r="FB15" s="17">
        <v>0</v>
      </c>
      <c r="FC15" s="17">
        <v>0</v>
      </c>
      <c r="FD15" s="17">
        <v>0</v>
      </c>
      <c r="FE15" s="17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</row>
    <row r="16" spans="1:170" x14ac:dyDescent="0.3">
      <c r="A16">
        <v>3</v>
      </c>
      <c r="B16" s="15" t="s">
        <v>28</v>
      </c>
      <c r="C16" s="15" t="str">
        <f t="shared" si="0"/>
        <v>BMW3</v>
      </c>
      <c r="D16" s="15" t="s">
        <v>33</v>
      </c>
      <c r="E16" s="16">
        <v>3000</v>
      </c>
      <c r="F16" s="29">
        <v>14</v>
      </c>
      <c r="G16" s="29" t="str">
        <f>ASSEEMENT!$H$2&amp;F16</f>
        <v>AUDI14</v>
      </c>
      <c r="H16" s="29" t="str">
        <f t="shared" si="1"/>
        <v/>
      </c>
      <c r="I16" s="17" t="str">
        <f t="shared" si="2"/>
        <v>BMW5 SERIES</v>
      </c>
      <c r="J16" s="17">
        <v>21</v>
      </c>
      <c r="K16" s="18" t="s">
        <v>83</v>
      </c>
      <c r="L16" s="24">
        <f t="shared" si="3"/>
        <v>15.44421487603306</v>
      </c>
      <c r="M16" s="17">
        <f t="shared" si="4"/>
        <v>50965.909090909096</v>
      </c>
      <c r="N16" s="17"/>
      <c r="O16" s="17">
        <f t="shared" ref="O16:O22" si="6">M16</f>
        <v>50965.909090909096</v>
      </c>
      <c r="P16" s="17">
        <v>4.6332644628099171</v>
      </c>
      <c r="Q16" s="17">
        <v>4.6332644628099171</v>
      </c>
      <c r="R16" s="17">
        <v>1.5159504132231407</v>
      </c>
      <c r="S16" s="17">
        <v>2.2243026859504131</v>
      </c>
      <c r="T16" s="17">
        <v>1.1535604035002431</v>
      </c>
      <c r="U16" s="17">
        <v>2.4576446280991742</v>
      </c>
      <c r="V16" s="17">
        <v>4.8592327667172519</v>
      </c>
      <c r="W16" s="17">
        <v>0.772210743801653</v>
      </c>
      <c r="X16" s="17">
        <v>1.5844875346260388</v>
      </c>
      <c r="Y16" s="17">
        <v>1.3736027469177616</v>
      </c>
      <c r="Z16" s="17">
        <v>2.597012430564964</v>
      </c>
      <c r="AA16" s="17">
        <v>1.3</v>
      </c>
      <c r="AB16" s="17">
        <v>7.7918749999999992</v>
      </c>
      <c r="AC16" s="17">
        <v>15.44421487603306</v>
      </c>
      <c r="AD16" s="17">
        <v>15.44421487603306</v>
      </c>
      <c r="AE16" s="17">
        <v>7.72210743801653</v>
      </c>
      <c r="AF16" s="17">
        <v>7.72210743801653</v>
      </c>
      <c r="AG16" s="17">
        <v>7.4171107003044803</v>
      </c>
      <c r="AH16" s="17">
        <v>7.4171107003044803</v>
      </c>
      <c r="AI16" s="17">
        <v>9.4445851705913633</v>
      </c>
      <c r="AJ16" s="17">
        <v>0.4</v>
      </c>
      <c r="AK16" s="17">
        <v>48.246332205882354</v>
      </c>
      <c r="AL16" s="17">
        <v>65.411286157024804</v>
      </c>
      <c r="AM16" s="17">
        <v>74.676333859990265</v>
      </c>
      <c r="AN16" s="17">
        <v>1.166978305785124</v>
      </c>
      <c r="AO16" s="17">
        <v>8.0111146896581076</v>
      </c>
      <c r="AP16" s="17">
        <v>1.0083333333333333</v>
      </c>
      <c r="AQ16" s="17">
        <v>1.2351196538117406</v>
      </c>
      <c r="AR16" s="17">
        <v>5.0129512032085559</v>
      </c>
      <c r="AS16" s="17">
        <v>7.6089795918367349</v>
      </c>
      <c r="AT16" s="17">
        <v>36.123750000000001</v>
      </c>
      <c r="AU16" s="17">
        <v>4.5409624373391129</v>
      </c>
      <c r="AV16" s="17">
        <v>2.6</v>
      </c>
      <c r="AW16" s="17">
        <v>3.9000000000000004</v>
      </c>
      <c r="AX16" s="17">
        <v>1.6091769771075992</v>
      </c>
      <c r="AY16" s="17">
        <v>2.75</v>
      </c>
      <c r="AZ16" s="17">
        <v>2.75</v>
      </c>
      <c r="BA16" s="17">
        <v>2.75</v>
      </c>
      <c r="BB16" s="17">
        <v>2.75</v>
      </c>
      <c r="BC16" s="17">
        <v>1.5250826446280992</v>
      </c>
      <c r="BD16" s="17">
        <v>1.5250826446280992</v>
      </c>
      <c r="BE16" s="17">
        <v>10</v>
      </c>
      <c r="BF16" s="17">
        <v>7.0078618740884773</v>
      </c>
      <c r="BG16" s="17">
        <v>0.79739152892561982</v>
      </c>
      <c r="BH16" s="17">
        <v>1.1611231540441675</v>
      </c>
      <c r="BI16" s="17">
        <v>0.62096311475409827</v>
      </c>
      <c r="BJ16" s="17">
        <v>7.72210743801653</v>
      </c>
      <c r="BK16" s="17">
        <v>7.72210743801653</v>
      </c>
      <c r="BL16" s="17">
        <v>2.0166666666666666</v>
      </c>
      <c r="BM16" s="17">
        <v>2.0166666666666666</v>
      </c>
      <c r="BN16" s="17">
        <v>5.5666322314049586</v>
      </c>
      <c r="BO16" s="17">
        <v>5.5666322314049586</v>
      </c>
      <c r="BP16" s="17">
        <v>8.3835227272727249</v>
      </c>
      <c r="BQ16" s="17">
        <v>36.680010330578511</v>
      </c>
      <c r="BR16" s="17">
        <v>7.5905979652989224</v>
      </c>
      <c r="BS16" s="17">
        <v>14.358276317572148</v>
      </c>
      <c r="BT16" s="17">
        <v>0.63636363636363602</v>
      </c>
      <c r="BU16" s="17">
        <v>2.9716562796369055</v>
      </c>
      <c r="BV16" s="17">
        <v>0.31538561847988084</v>
      </c>
      <c r="BW16" s="17">
        <v>0.58333333333333337</v>
      </c>
      <c r="BX16" s="17">
        <v>0.58333333333333337</v>
      </c>
      <c r="BY16" s="17">
        <v>0.47722623966942151</v>
      </c>
      <c r="BZ16" s="17">
        <v>0.96442454339853168</v>
      </c>
      <c r="CA16" s="17">
        <v>0.32677228695298743</v>
      </c>
      <c r="CB16" s="17">
        <v>1</v>
      </c>
      <c r="CC16" s="17">
        <v>0.73814262275158016</v>
      </c>
      <c r="CD16" s="17">
        <v>1.36363636363636</v>
      </c>
      <c r="CE16" s="17">
        <v>1.223529411764706</v>
      </c>
      <c r="CF16" s="17">
        <v>1.223529411764706</v>
      </c>
      <c r="CG16" s="17">
        <v>1.146268838113758</v>
      </c>
      <c r="CH16" s="17">
        <v>1.146268838113758</v>
      </c>
      <c r="CI16" s="17">
        <v>1.3295454545454546</v>
      </c>
      <c r="CJ16" s="17">
        <v>1.3295454545454546</v>
      </c>
      <c r="CK16" s="17">
        <v>2.4054421768707486</v>
      </c>
      <c r="CL16" s="17">
        <v>1.1819524793388427</v>
      </c>
      <c r="CM16" s="17">
        <v>1.1819524793388427</v>
      </c>
      <c r="CN16" s="17">
        <v>0.63374999999999992</v>
      </c>
      <c r="CO16" s="17">
        <v>0.18333333333333332</v>
      </c>
      <c r="CP16" s="17">
        <v>0.18333333333333332</v>
      </c>
      <c r="CQ16" s="17">
        <v>1.3</v>
      </c>
      <c r="CR16" s="17">
        <v>2.2906125449068027</v>
      </c>
      <c r="CS16" s="17">
        <v>2.2906125449068027</v>
      </c>
      <c r="CT16" s="17">
        <v>5.8500000000000005</v>
      </c>
      <c r="CU16" s="17">
        <v>5.8500000000000005</v>
      </c>
      <c r="CV16" s="17">
        <v>10.412072840469619</v>
      </c>
      <c r="CW16" s="17">
        <v>10.412072840469619</v>
      </c>
      <c r="CX16" s="17">
        <v>1.0461421366067087</v>
      </c>
      <c r="CY16" s="17">
        <v>5.1731404958677683</v>
      </c>
      <c r="CZ16" s="17">
        <v>1.1710546305298981</v>
      </c>
      <c r="DA16" s="17">
        <v>2.3817368544247239</v>
      </c>
      <c r="DB16" s="17">
        <v>12.720534189583232</v>
      </c>
      <c r="DC16" s="17">
        <v>7.9410107797650014</v>
      </c>
      <c r="DD16" s="17">
        <v>7.9410107797650014</v>
      </c>
      <c r="DE16" s="17">
        <v>0.45454545454545497</v>
      </c>
      <c r="DF16" s="17">
        <v>0.45454545454545497</v>
      </c>
      <c r="DG16" s="17">
        <v>1.7626549586776858</v>
      </c>
      <c r="DH16" s="17">
        <v>1.7626549586776858</v>
      </c>
      <c r="DI16" s="17">
        <v>1.7727272727272727</v>
      </c>
      <c r="DJ16" s="17">
        <v>0.45454545454545497</v>
      </c>
      <c r="DK16" s="17">
        <v>0.45454545454545497</v>
      </c>
      <c r="DL16" s="17">
        <v>5.484375</v>
      </c>
      <c r="DM16" s="17">
        <v>5.484375</v>
      </c>
      <c r="DN16" s="17">
        <v>5.5934917355371905</v>
      </c>
      <c r="DO16" s="17">
        <v>5.5934917355371905</v>
      </c>
      <c r="DP16" s="17">
        <v>9.6022727272727284</v>
      </c>
      <c r="DQ16" s="17">
        <v>9.6022727272727284</v>
      </c>
      <c r="DR16" s="17">
        <v>5.8848733233979136</v>
      </c>
      <c r="DS16" s="17">
        <v>5.8848733233979136</v>
      </c>
      <c r="DT16" s="17">
        <v>4.8849124999999995</v>
      </c>
      <c r="DU16" s="17">
        <v>1.2629338842975204</v>
      </c>
      <c r="DV16" s="17">
        <v>4.4486053719008263</v>
      </c>
      <c r="DW16" s="17">
        <v>3.0636621900826442</v>
      </c>
      <c r="DX16" s="17">
        <v>4.5303375220159872</v>
      </c>
      <c r="DY16" s="17">
        <v>1.7748463114754101</v>
      </c>
      <c r="DZ16" s="17">
        <v>1.7748463114754101</v>
      </c>
      <c r="EA16" s="17">
        <v>0.32097107438016537</v>
      </c>
      <c r="EB16" s="17">
        <v>1.1714772727272729</v>
      </c>
      <c r="EC16" s="17">
        <v>1.1714772727272729</v>
      </c>
      <c r="ED16" s="17">
        <v>2.5592407024793387</v>
      </c>
      <c r="EE16" s="17">
        <v>2.2644818622137928</v>
      </c>
      <c r="EF16" s="17">
        <v>2.2644818622137928</v>
      </c>
      <c r="EG16" s="17">
        <v>0.50240702479338839</v>
      </c>
      <c r="EH16" s="17">
        <v>0.50240702479338839</v>
      </c>
      <c r="EI16" s="17">
        <v>0.45996900826446285</v>
      </c>
      <c r="EJ16" s="17">
        <v>1.5</v>
      </c>
      <c r="EK16" s="17">
        <v>1.1819524793388427</v>
      </c>
      <c r="EL16" s="17">
        <v>1.1819524793388427</v>
      </c>
      <c r="EM16" s="17">
        <v>0.38029755453190633</v>
      </c>
      <c r="EN16" s="17">
        <v>2.1419761912926329</v>
      </c>
      <c r="EO16" s="17">
        <v>0.42639462809917378</v>
      </c>
      <c r="EP16" s="17">
        <v>1.2825413223140494</v>
      </c>
      <c r="EQ16" s="17">
        <v>4.8248978736670125</v>
      </c>
      <c r="ER16" s="17">
        <v>3.8992774051140908</v>
      </c>
      <c r="ES16" s="17">
        <v>0.30775510204081641</v>
      </c>
      <c r="ET16" s="17">
        <v>3.0775510204081633</v>
      </c>
      <c r="EU16" s="17">
        <v>2.5442857142857149</v>
      </c>
      <c r="EV16" s="17">
        <v>2.5053741496598647</v>
      </c>
      <c r="EW16" s="17">
        <v>2.5</v>
      </c>
      <c r="EX16" s="17">
        <v>2.5690476190476197</v>
      </c>
      <c r="EY16" s="17">
        <v>0.15</v>
      </c>
      <c r="EZ16" s="17">
        <v>0.15</v>
      </c>
      <c r="FA16" s="17">
        <v>0.61747851002865328</v>
      </c>
      <c r="FB16" s="17">
        <v>0</v>
      </c>
      <c r="FC16" s="17">
        <v>0</v>
      </c>
      <c r="FD16" s="17">
        <v>0</v>
      </c>
      <c r="FE16" s="17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</row>
    <row r="17" spans="1:170" x14ac:dyDescent="0.3">
      <c r="A17">
        <v>4</v>
      </c>
      <c r="B17" s="15" t="s">
        <v>28</v>
      </c>
      <c r="C17" s="15" t="str">
        <f t="shared" si="0"/>
        <v>BMW4</v>
      </c>
      <c r="D17" s="15" t="s">
        <v>34</v>
      </c>
      <c r="E17" s="16">
        <v>3000</v>
      </c>
      <c r="F17" s="29">
        <v>15</v>
      </c>
      <c r="G17" s="29" t="str">
        <f>ASSEEMENT!$H$2&amp;F17</f>
        <v>AUDI15</v>
      </c>
      <c r="H17" s="29" t="str">
        <f t="shared" si="1"/>
        <v/>
      </c>
      <c r="I17" s="17" t="str">
        <f t="shared" si="2"/>
        <v>BMW6 SERIES GT</v>
      </c>
      <c r="J17" s="17">
        <v>22</v>
      </c>
      <c r="K17" s="18" t="s">
        <v>84</v>
      </c>
      <c r="L17" s="24">
        <f t="shared" si="3"/>
        <v>15.44421487603306</v>
      </c>
      <c r="M17" s="17">
        <f t="shared" si="4"/>
        <v>50965.909090909096</v>
      </c>
      <c r="N17" s="17"/>
      <c r="O17" s="17">
        <f t="shared" si="6"/>
        <v>50965.909090909096</v>
      </c>
      <c r="P17" s="17">
        <v>4.6332644628099171</v>
      </c>
      <c r="Q17" s="17">
        <v>4.6332644628099171</v>
      </c>
      <c r="R17" s="17">
        <v>1.5159504132231407</v>
      </c>
      <c r="S17" s="17">
        <v>2.2243026859504131</v>
      </c>
      <c r="T17" s="17">
        <v>1.1535604035002431</v>
      </c>
      <c r="U17" s="17">
        <v>2.4576446280991742</v>
      </c>
      <c r="V17" s="17">
        <v>4.8592327667172519</v>
      </c>
      <c r="W17" s="17">
        <v>0.772210743801653</v>
      </c>
      <c r="X17" s="17">
        <v>1.5844875346260388</v>
      </c>
      <c r="Y17" s="17">
        <v>1.3736027469177616</v>
      </c>
      <c r="Z17" s="17">
        <v>2.597012430564964</v>
      </c>
      <c r="AA17" s="17">
        <v>1.3</v>
      </c>
      <c r="AB17" s="17">
        <v>7.7918749999999992</v>
      </c>
      <c r="AC17" s="17">
        <v>15.44421487603306</v>
      </c>
      <c r="AD17" s="17">
        <v>15.44421487603306</v>
      </c>
      <c r="AE17" s="17">
        <v>7.72210743801653</v>
      </c>
      <c r="AF17" s="17">
        <v>7.72210743801653</v>
      </c>
      <c r="AG17" s="17">
        <v>7.4171107003044803</v>
      </c>
      <c r="AH17" s="17">
        <v>7.4171107003044803</v>
      </c>
      <c r="AI17" s="17">
        <v>9.4445851705913633</v>
      </c>
      <c r="AJ17" s="17">
        <v>0.4</v>
      </c>
      <c r="AK17" s="17">
        <v>48.246332205882354</v>
      </c>
      <c r="AL17" s="17">
        <v>65.411286157024804</v>
      </c>
      <c r="AM17" s="17">
        <v>74.676333859990265</v>
      </c>
      <c r="AN17" s="17">
        <v>1.166978305785124</v>
      </c>
      <c r="AO17" s="17">
        <v>8.0111146896581076</v>
      </c>
      <c r="AP17" s="17">
        <v>1.0083333333333333</v>
      </c>
      <c r="AQ17" s="17">
        <v>1.2351196538117406</v>
      </c>
      <c r="AR17" s="17">
        <v>5.0129512032085559</v>
      </c>
      <c r="AS17" s="17">
        <v>7.6089795918367349</v>
      </c>
      <c r="AT17" s="17">
        <v>36.123750000000001</v>
      </c>
      <c r="AU17" s="17">
        <v>4.5409624373391129</v>
      </c>
      <c r="AV17" s="17">
        <v>2.6</v>
      </c>
      <c r="AW17" s="17">
        <v>3.9000000000000004</v>
      </c>
      <c r="AX17" s="17">
        <v>1.6091769771075992</v>
      </c>
      <c r="AY17" s="17">
        <v>2.75</v>
      </c>
      <c r="AZ17" s="17">
        <v>2.75</v>
      </c>
      <c r="BA17" s="17">
        <v>2.75</v>
      </c>
      <c r="BB17" s="17">
        <v>2.75</v>
      </c>
      <c r="BC17" s="17">
        <v>1.5250826446280992</v>
      </c>
      <c r="BD17" s="17">
        <v>1.5250826446280992</v>
      </c>
      <c r="BE17" s="17">
        <v>10</v>
      </c>
      <c r="BF17" s="17">
        <v>7.0078618740884773</v>
      </c>
      <c r="BG17" s="17">
        <v>0.79739152892561982</v>
      </c>
      <c r="BH17" s="17">
        <v>1.1611231540441675</v>
      </c>
      <c r="BI17" s="17">
        <v>0.62096311475409827</v>
      </c>
      <c r="BJ17" s="17">
        <v>7.72210743801653</v>
      </c>
      <c r="BK17" s="17">
        <v>7.72210743801653</v>
      </c>
      <c r="BL17" s="17">
        <v>2.0166666666666666</v>
      </c>
      <c r="BM17" s="17">
        <v>2.0166666666666666</v>
      </c>
      <c r="BN17" s="17">
        <v>5.5666322314049586</v>
      </c>
      <c r="BO17" s="17">
        <v>5.5666322314049586</v>
      </c>
      <c r="BP17" s="17">
        <v>8.3835227272727249</v>
      </c>
      <c r="BQ17" s="17">
        <v>36.680010330578511</v>
      </c>
      <c r="BR17" s="17">
        <v>7.5905979652989224</v>
      </c>
      <c r="BS17" s="17">
        <v>14.358276317572148</v>
      </c>
      <c r="BT17" s="17">
        <v>0.63636363636363602</v>
      </c>
      <c r="BU17" s="17">
        <v>2.9716562796369055</v>
      </c>
      <c r="BV17" s="17">
        <v>0.31538561847988084</v>
      </c>
      <c r="BW17" s="17">
        <v>0.58333333333333337</v>
      </c>
      <c r="BX17" s="17">
        <v>0.58333333333333337</v>
      </c>
      <c r="BY17" s="17">
        <v>0.47722623966942151</v>
      </c>
      <c r="BZ17" s="17">
        <v>0.96442454339853168</v>
      </c>
      <c r="CA17" s="17">
        <v>0.32677228695298743</v>
      </c>
      <c r="CB17" s="17">
        <v>1</v>
      </c>
      <c r="CC17" s="17">
        <v>0.73814262275158016</v>
      </c>
      <c r="CD17" s="17">
        <v>1.36363636363636</v>
      </c>
      <c r="CE17" s="17">
        <v>1.223529411764706</v>
      </c>
      <c r="CF17" s="17">
        <v>1.223529411764706</v>
      </c>
      <c r="CG17" s="17">
        <v>1.146268838113758</v>
      </c>
      <c r="CH17" s="17">
        <v>1.146268838113758</v>
      </c>
      <c r="CI17" s="17">
        <v>1.3295454545454546</v>
      </c>
      <c r="CJ17" s="17">
        <v>1.3295454545454546</v>
      </c>
      <c r="CK17" s="17">
        <v>2.4054421768707486</v>
      </c>
      <c r="CL17" s="17">
        <v>1.1819524793388427</v>
      </c>
      <c r="CM17" s="17">
        <v>1.1819524793388427</v>
      </c>
      <c r="CN17" s="17">
        <v>0.63374999999999992</v>
      </c>
      <c r="CO17" s="17">
        <v>0.18333333333333332</v>
      </c>
      <c r="CP17" s="17">
        <v>0.18333333333333332</v>
      </c>
      <c r="CQ17" s="17">
        <v>1.3</v>
      </c>
      <c r="CR17" s="17">
        <v>2.2906125449068027</v>
      </c>
      <c r="CS17" s="17">
        <v>2.2906125449068027</v>
      </c>
      <c r="CT17" s="17">
        <v>5.8500000000000005</v>
      </c>
      <c r="CU17" s="17">
        <v>5.8500000000000005</v>
      </c>
      <c r="CV17" s="17">
        <v>10.412072840469619</v>
      </c>
      <c r="CW17" s="17">
        <v>10.412072840469619</v>
      </c>
      <c r="CX17" s="17">
        <v>1.0461421366067087</v>
      </c>
      <c r="CY17" s="17">
        <v>5.1731404958677683</v>
      </c>
      <c r="CZ17" s="17">
        <v>1.1710546305298981</v>
      </c>
      <c r="DA17" s="17">
        <v>2.3817368544247239</v>
      </c>
      <c r="DB17" s="17">
        <v>12.720534189583232</v>
      </c>
      <c r="DC17" s="17">
        <v>7.9410107797650014</v>
      </c>
      <c r="DD17" s="17">
        <v>7.9410107797650014</v>
      </c>
      <c r="DE17" s="17">
        <v>0.45454545454545497</v>
      </c>
      <c r="DF17" s="17">
        <v>0.45454545454545497</v>
      </c>
      <c r="DG17" s="17">
        <v>1.7626549586776858</v>
      </c>
      <c r="DH17" s="17">
        <v>1.7626549586776858</v>
      </c>
      <c r="DI17" s="17">
        <v>1.7727272727272727</v>
      </c>
      <c r="DJ17" s="17">
        <v>0.45454545454545497</v>
      </c>
      <c r="DK17" s="17">
        <v>0.45454545454545497</v>
      </c>
      <c r="DL17" s="17">
        <v>5.484375</v>
      </c>
      <c r="DM17" s="17">
        <v>5.484375</v>
      </c>
      <c r="DN17" s="17">
        <v>5.5934917355371905</v>
      </c>
      <c r="DO17" s="17">
        <v>5.5934917355371905</v>
      </c>
      <c r="DP17" s="17">
        <v>9.6022727272727284</v>
      </c>
      <c r="DQ17" s="17">
        <v>9.6022727272727284</v>
      </c>
      <c r="DR17" s="17">
        <v>5.8848733233979136</v>
      </c>
      <c r="DS17" s="17">
        <v>5.8848733233979136</v>
      </c>
      <c r="DT17" s="17">
        <v>4.8849124999999995</v>
      </c>
      <c r="DU17" s="17">
        <v>1.2629338842975204</v>
      </c>
      <c r="DV17" s="17">
        <v>4.4486053719008263</v>
      </c>
      <c r="DW17" s="17">
        <v>3.0636621900826442</v>
      </c>
      <c r="DX17" s="17">
        <v>4.5303375220159872</v>
      </c>
      <c r="DY17" s="17">
        <v>1.7748463114754101</v>
      </c>
      <c r="DZ17" s="17">
        <v>1.7748463114754101</v>
      </c>
      <c r="EA17" s="17">
        <v>0.32097107438016537</v>
      </c>
      <c r="EB17" s="17">
        <v>1.1714772727272729</v>
      </c>
      <c r="EC17" s="17">
        <v>1.1714772727272729</v>
      </c>
      <c r="ED17" s="17">
        <v>2.5592407024793387</v>
      </c>
      <c r="EE17" s="17">
        <v>2.2644818622137928</v>
      </c>
      <c r="EF17" s="17">
        <v>2.2644818622137928</v>
      </c>
      <c r="EG17" s="17">
        <v>0.50240702479338839</v>
      </c>
      <c r="EH17" s="17">
        <v>0.50240702479338839</v>
      </c>
      <c r="EI17" s="17">
        <v>0.45996900826446285</v>
      </c>
      <c r="EJ17" s="17">
        <v>1.5</v>
      </c>
      <c r="EK17" s="17">
        <v>1.1819524793388427</v>
      </c>
      <c r="EL17" s="17">
        <v>1.1819524793388427</v>
      </c>
      <c r="EM17" s="17">
        <v>0.38029755453190633</v>
      </c>
      <c r="EN17" s="17">
        <v>2.1419761912926329</v>
      </c>
      <c r="EO17" s="17">
        <v>0.42639462809917378</v>
      </c>
      <c r="EP17" s="17">
        <v>1.2825413223140494</v>
      </c>
      <c r="EQ17" s="17">
        <v>4.8248978736670125</v>
      </c>
      <c r="ER17" s="17">
        <v>3.8992774051140908</v>
      </c>
      <c r="ES17" s="17">
        <v>0.30775510204081641</v>
      </c>
      <c r="ET17" s="17">
        <v>3.0775510204081633</v>
      </c>
      <c r="EU17" s="17">
        <v>2.5442857142857149</v>
      </c>
      <c r="EV17" s="17">
        <v>2.5053741496598647</v>
      </c>
      <c r="EW17" s="17">
        <v>2.5</v>
      </c>
      <c r="EX17" s="17">
        <v>2.5690476190476197</v>
      </c>
      <c r="EY17" s="17">
        <v>0.15</v>
      </c>
      <c r="EZ17" s="17">
        <v>0.15</v>
      </c>
      <c r="FA17" s="17">
        <v>0.61747851002865328</v>
      </c>
      <c r="FB17" s="17">
        <v>0</v>
      </c>
      <c r="FC17" s="17">
        <v>0</v>
      </c>
      <c r="FD17" s="17">
        <v>0</v>
      </c>
      <c r="FE17" s="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</row>
    <row r="18" spans="1:170" x14ac:dyDescent="0.3">
      <c r="A18">
        <v>5</v>
      </c>
      <c r="B18" s="15" t="s">
        <v>28</v>
      </c>
      <c r="C18" s="15" t="str">
        <f t="shared" si="0"/>
        <v>BMW5</v>
      </c>
      <c r="D18" s="15" t="s">
        <v>35</v>
      </c>
      <c r="E18" s="16">
        <v>3000</v>
      </c>
      <c r="F18" s="29">
        <v>16</v>
      </c>
      <c r="G18" s="29" t="str">
        <f>ASSEEMENT!$H$2&amp;F18</f>
        <v>AUDI16</v>
      </c>
      <c r="H18" s="29" t="str">
        <f t="shared" si="1"/>
        <v/>
      </c>
      <c r="I18" s="17" t="str">
        <f t="shared" si="2"/>
        <v>BMW7 SERIES</v>
      </c>
      <c r="J18" s="17">
        <v>23</v>
      </c>
      <c r="K18" s="18" t="s">
        <v>85</v>
      </c>
      <c r="L18" s="24">
        <f t="shared" si="3"/>
        <v>7.72210743801653</v>
      </c>
      <c r="M18" s="17">
        <f t="shared" si="4"/>
        <v>25482.954545454548</v>
      </c>
      <c r="N18" s="17"/>
      <c r="O18" s="17">
        <f t="shared" si="6"/>
        <v>25482.954545454548</v>
      </c>
      <c r="P18" s="17">
        <v>4.6332644628099171</v>
      </c>
      <c r="Q18" s="17">
        <v>4.6332644628099171</v>
      </c>
      <c r="R18" s="17">
        <v>1.5159504132231407</v>
      </c>
      <c r="S18" s="17">
        <v>2.2243026859504131</v>
      </c>
      <c r="T18" s="17">
        <v>1.1535604035002431</v>
      </c>
      <c r="U18" s="17">
        <v>2.4576446280991742</v>
      </c>
      <c r="V18" s="17">
        <v>4.8592327667172519</v>
      </c>
      <c r="W18" s="17">
        <v>0.772210743801653</v>
      </c>
      <c r="X18" s="17">
        <v>1.5844875346260388</v>
      </c>
      <c r="Y18" s="17">
        <v>1.3736027469177616</v>
      </c>
      <c r="Z18" s="17">
        <v>2.597012430564964</v>
      </c>
      <c r="AA18" s="17">
        <v>1.3</v>
      </c>
      <c r="AB18" s="17">
        <v>7.7918749999999992</v>
      </c>
      <c r="AC18" s="17">
        <v>15.44421487603306</v>
      </c>
      <c r="AD18" s="17">
        <v>15.44421487603306</v>
      </c>
      <c r="AE18" s="17">
        <v>7.72210743801653</v>
      </c>
      <c r="AF18" s="17">
        <v>7.72210743801653</v>
      </c>
      <c r="AG18" s="17">
        <v>7.4171107003044803</v>
      </c>
      <c r="AH18" s="17">
        <v>7.4171107003044803</v>
      </c>
      <c r="AI18" s="17">
        <v>9.4445851705913633</v>
      </c>
      <c r="AJ18" s="17">
        <v>0.4</v>
      </c>
      <c r="AK18" s="17">
        <v>48.246332205882354</v>
      </c>
      <c r="AL18" s="17">
        <v>65.411286157024804</v>
      </c>
      <c r="AM18" s="17">
        <v>74.676333859990265</v>
      </c>
      <c r="AN18" s="17">
        <v>1.166978305785124</v>
      </c>
      <c r="AO18" s="17">
        <v>8.0111146896581076</v>
      </c>
      <c r="AP18" s="17">
        <v>1.0083333333333333</v>
      </c>
      <c r="AQ18" s="17">
        <v>1.2351196538117406</v>
      </c>
      <c r="AR18" s="17">
        <v>5.0129512032085559</v>
      </c>
      <c r="AS18" s="17">
        <v>7.6089795918367349</v>
      </c>
      <c r="AT18" s="17">
        <v>36.123750000000001</v>
      </c>
      <c r="AU18" s="17">
        <v>4.5409624373391129</v>
      </c>
      <c r="AV18" s="17">
        <v>2.6</v>
      </c>
      <c r="AW18" s="17">
        <v>3.9000000000000004</v>
      </c>
      <c r="AX18" s="17">
        <v>1.6091769771075992</v>
      </c>
      <c r="AY18" s="17">
        <v>2.75</v>
      </c>
      <c r="AZ18" s="17">
        <v>2.75</v>
      </c>
      <c r="BA18" s="17">
        <v>2.75</v>
      </c>
      <c r="BB18" s="17">
        <v>2.75</v>
      </c>
      <c r="BC18" s="17">
        <v>1.5250826446280992</v>
      </c>
      <c r="BD18" s="17">
        <v>1.5250826446280992</v>
      </c>
      <c r="BE18" s="17">
        <v>10</v>
      </c>
      <c r="BF18" s="17">
        <v>7.0078618740884773</v>
      </c>
      <c r="BG18" s="17">
        <v>0.79739152892561982</v>
      </c>
      <c r="BH18" s="17">
        <v>1.1611231540441675</v>
      </c>
      <c r="BI18" s="17">
        <v>0.62096311475409827</v>
      </c>
      <c r="BJ18" s="17">
        <v>7.72210743801653</v>
      </c>
      <c r="BK18" s="17">
        <v>7.72210743801653</v>
      </c>
      <c r="BL18" s="17">
        <v>2.0166666666666666</v>
      </c>
      <c r="BM18" s="17">
        <v>2.0166666666666666</v>
      </c>
      <c r="BN18" s="17">
        <v>5.5666322314049586</v>
      </c>
      <c r="BO18" s="17">
        <v>5.5666322314049586</v>
      </c>
      <c r="BP18" s="17">
        <v>8.3835227272727249</v>
      </c>
      <c r="BQ18" s="17">
        <v>36.680010330578511</v>
      </c>
      <c r="BR18" s="17">
        <v>7.5905979652989224</v>
      </c>
      <c r="BS18" s="17">
        <v>14.358276317572148</v>
      </c>
      <c r="BT18" s="17">
        <v>0.63636363636363602</v>
      </c>
      <c r="BU18" s="17">
        <v>2.9716562796369055</v>
      </c>
      <c r="BV18" s="17">
        <v>0.31538561847988084</v>
      </c>
      <c r="BW18" s="17">
        <v>0.58333333333333337</v>
      </c>
      <c r="BX18" s="17">
        <v>0.58333333333333337</v>
      </c>
      <c r="BY18" s="17">
        <v>0.47722623966942151</v>
      </c>
      <c r="BZ18" s="17">
        <v>0.96442454339853168</v>
      </c>
      <c r="CA18" s="17">
        <v>0.32677228695298743</v>
      </c>
      <c r="CB18" s="17">
        <v>1</v>
      </c>
      <c r="CC18" s="17">
        <v>0.73814262275158016</v>
      </c>
      <c r="CD18" s="17">
        <v>1.36363636363636</v>
      </c>
      <c r="CE18" s="17">
        <v>1.223529411764706</v>
      </c>
      <c r="CF18" s="17">
        <v>1.223529411764706</v>
      </c>
      <c r="CG18" s="17">
        <v>1.146268838113758</v>
      </c>
      <c r="CH18" s="17">
        <v>1.146268838113758</v>
      </c>
      <c r="CI18" s="17">
        <v>1.3295454545454546</v>
      </c>
      <c r="CJ18" s="17">
        <v>1.3295454545454546</v>
      </c>
      <c r="CK18" s="17">
        <v>2.4054421768707486</v>
      </c>
      <c r="CL18" s="17">
        <v>1.1819524793388427</v>
      </c>
      <c r="CM18" s="17">
        <v>1.1819524793388427</v>
      </c>
      <c r="CN18" s="17">
        <v>0.63374999999999992</v>
      </c>
      <c r="CO18" s="17">
        <v>0.18333333333333332</v>
      </c>
      <c r="CP18" s="17">
        <v>0.18333333333333332</v>
      </c>
      <c r="CQ18" s="17">
        <v>1.3</v>
      </c>
      <c r="CR18" s="17">
        <v>2.2906125449068027</v>
      </c>
      <c r="CS18" s="17">
        <v>2.2906125449068027</v>
      </c>
      <c r="CT18" s="17">
        <v>5.8500000000000005</v>
      </c>
      <c r="CU18" s="17">
        <v>5.8500000000000005</v>
      </c>
      <c r="CV18" s="17">
        <v>10.412072840469619</v>
      </c>
      <c r="CW18" s="17">
        <v>10.412072840469619</v>
      </c>
      <c r="CX18" s="17">
        <v>1.0461421366067087</v>
      </c>
      <c r="CY18" s="17">
        <v>5.1731404958677683</v>
      </c>
      <c r="CZ18" s="17">
        <v>1.1710546305298981</v>
      </c>
      <c r="DA18" s="17">
        <v>2.3817368544247239</v>
      </c>
      <c r="DB18" s="17">
        <v>12.720534189583232</v>
      </c>
      <c r="DC18" s="17">
        <v>7.9410107797650014</v>
      </c>
      <c r="DD18" s="17">
        <v>7.9410107797650014</v>
      </c>
      <c r="DE18" s="17">
        <v>0.45454545454545497</v>
      </c>
      <c r="DF18" s="17">
        <v>0.45454545454545497</v>
      </c>
      <c r="DG18" s="17">
        <v>1.7626549586776858</v>
      </c>
      <c r="DH18" s="17">
        <v>1.7626549586776858</v>
      </c>
      <c r="DI18" s="17">
        <v>1.7727272727272727</v>
      </c>
      <c r="DJ18" s="17">
        <v>0.45454545454545497</v>
      </c>
      <c r="DK18" s="17">
        <v>0.45454545454545497</v>
      </c>
      <c r="DL18" s="17">
        <v>5.484375</v>
      </c>
      <c r="DM18" s="17">
        <v>5.484375</v>
      </c>
      <c r="DN18" s="17">
        <v>5.5934917355371905</v>
      </c>
      <c r="DO18" s="17">
        <v>5.5934917355371905</v>
      </c>
      <c r="DP18" s="17">
        <v>9.6022727272727284</v>
      </c>
      <c r="DQ18" s="17">
        <v>9.6022727272727284</v>
      </c>
      <c r="DR18" s="17">
        <v>5.8848733233979136</v>
      </c>
      <c r="DS18" s="17">
        <v>5.8848733233979136</v>
      </c>
      <c r="DT18" s="17">
        <v>4.8849124999999995</v>
      </c>
      <c r="DU18" s="17">
        <v>1.2629338842975204</v>
      </c>
      <c r="DV18" s="17">
        <v>4.4486053719008263</v>
      </c>
      <c r="DW18" s="17">
        <v>3.0636621900826442</v>
      </c>
      <c r="DX18" s="17">
        <v>4.5303375220159872</v>
      </c>
      <c r="DY18" s="17">
        <v>1.7748463114754101</v>
      </c>
      <c r="DZ18" s="17">
        <v>1.7748463114754101</v>
      </c>
      <c r="EA18" s="17">
        <v>0.32097107438016537</v>
      </c>
      <c r="EB18" s="17">
        <v>1.1714772727272729</v>
      </c>
      <c r="EC18" s="17">
        <v>1.1714772727272729</v>
      </c>
      <c r="ED18" s="17">
        <v>2.5592407024793387</v>
      </c>
      <c r="EE18" s="17">
        <v>2.2644818622137928</v>
      </c>
      <c r="EF18" s="17">
        <v>2.2644818622137928</v>
      </c>
      <c r="EG18" s="17">
        <v>0.50240702479338839</v>
      </c>
      <c r="EH18" s="17">
        <v>0.50240702479338839</v>
      </c>
      <c r="EI18" s="17">
        <v>0.45996900826446285</v>
      </c>
      <c r="EJ18" s="17">
        <v>1.5</v>
      </c>
      <c r="EK18" s="17">
        <v>1.1819524793388427</v>
      </c>
      <c r="EL18" s="17">
        <v>1.1819524793388427</v>
      </c>
      <c r="EM18" s="17">
        <v>0.38029755453190633</v>
      </c>
      <c r="EN18" s="17">
        <v>2.1419761912926329</v>
      </c>
      <c r="EO18" s="17">
        <v>0.42639462809917378</v>
      </c>
      <c r="EP18" s="17">
        <v>1.2825413223140494</v>
      </c>
      <c r="EQ18" s="17">
        <v>4.8248978736670125</v>
      </c>
      <c r="ER18" s="17">
        <v>3.8992774051140908</v>
      </c>
      <c r="ES18" s="17">
        <v>0.30775510204081641</v>
      </c>
      <c r="ET18" s="17">
        <v>3.0775510204081633</v>
      </c>
      <c r="EU18" s="17">
        <v>2.5442857142857149</v>
      </c>
      <c r="EV18" s="17">
        <v>2.5053741496598647</v>
      </c>
      <c r="EW18" s="17">
        <v>2.5</v>
      </c>
      <c r="EX18" s="17">
        <v>2.5690476190476197</v>
      </c>
      <c r="EY18" s="17">
        <v>0.15</v>
      </c>
      <c r="EZ18" s="17">
        <v>0.15</v>
      </c>
      <c r="FA18" s="17">
        <v>0.61747851002865328</v>
      </c>
      <c r="FB18" s="17">
        <v>0</v>
      </c>
      <c r="FC18" s="17">
        <v>0</v>
      </c>
      <c r="FD18" s="17">
        <v>0</v>
      </c>
      <c r="FE18" s="17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</row>
    <row r="19" spans="1:170" x14ac:dyDescent="0.3">
      <c r="A19">
        <v>6</v>
      </c>
      <c r="B19" s="15" t="s">
        <v>28</v>
      </c>
      <c r="C19" s="15" t="str">
        <f t="shared" si="0"/>
        <v>BMW6</v>
      </c>
      <c r="D19" s="15" t="s">
        <v>36</v>
      </c>
      <c r="E19" s="16">
        <v>3000</v>
      </c>
      <c r="F19" s="29">
        <v>17</v>
      </c>
      <c r="G19" s="29" t="str">
        <f>ASSEEMENT!$H$2&amp;F19</f>
        <v>AUDI17</v>
      </c>
      <c r="H19" s="29" t="str">
        <f t="shared" si="1"/>
        <v/>
      </c>
      <c r="I19" s="17" t="str">
        <f t="shared" si="2"/>
        <v>BMWM340I XDRIVE</v>
      </c>
      <c r="J19" s="17">
        <v>24</v>
      </c>
      <c r="K19" s="18" t="s">
        <v>86</v>
      </c>
      <c r="L19" s="24">
        <f t="shared" si="3"/>
        <v>7.72210743801653</v>
      </c>
      <c r="M19" s="17">
        <f t="shared" si="4"/>
        <v>25482.954545454548</v>
      </c>
      <c r="N19" s="17"/>
      <c r="O19" s="17">
        <f t="shared" si="6"/>
        <v>25482.954545454548</v>
      </c>
      <c r="P19" s="17">
        <v>4.6332644628099171</v>
      </c>
      <c r="Q19" s="17">
        <v>4.6332644628099171</v>
      </c>
      <c r="R19" s="17">
        <v>1.5159504132231407</v>
      </c>
      <c r="S19" s="17">
        <v>2.2243026859504131</v>
      </c>
      <c r="T19" s="17">
        <v>1.1535604035002431</v>
      </c>
      <c r="U19" s="17">
        <v>2.4576446280991742</v>
      </c>
      <c r="V19" s="17">
        <v>4.8592327667172519</v>
      </c>
      <c r="W19" s="17">
        <v>0.772210743801653</v>
      </c>
      <c r="X19" s="17">
        <v>1.5844875346260388</v>
      </c>
      <c r="Y19" s="17">
        <v>1.3736027469177616</v>
      </c>
      <c r="Z19" s="17">
        <v>2.597012430564964</v>
      </c>
      <c r="AA19" s="17">
        <v>1.3</v>
      </c>
      <c r="AB19" s="17">
        <v>7.7918749999999992</v>
      </c>
      <c r="AC19" s="17">
        <v>15.44421487603306</v>
      </c>
      <c r="AD19" s="17">
        <v>15.44421487603306</v>
      </c>
      <c r="AE19" s="17">
        <v>7.72210743801653</v>
      </c>
      <c r="AF19" s="17">
        <v>7.72210743801653</v>
      </c>
      <c r="AG19" s="17">
        <v>7.4171107003044803</v>
      </c>
      <c r="AH19" s="17">
        <v>7.4171107003044803</v>
      </c>
      <c r="AI19" s="17">
        <v>9.4445851705913633</v>
      </c>
      <c r="AJ19" s="17">
        <v>0.4</v>
      </c>
      <c r="AK19" s="17">
        <v>48.246332205882354</v>
      </c>
      <c r="AL19" s="17">
        <v>65.411286157024804</v>
      </c>
      <c r="AM19" s="17">
        <v>74.676333859990265</v>
      </c>
      <c r="AN19" s="17">
        <v>1.166978305785124</v>
      </c>
      <c r="AO19" s="17">
        <v>8.0111146896581076</v>
      </c>
      <c r="AP19" s="17">
        <v>1.0083333333333333</v>
      </c>
      <c r="AQ19" s="17">
        <v>1.2351196538117406</v>
      </c>
      <c r="AR19" s="17">
        <v>5.0129512032085559</v>
      </c>
      <c r="AS19" s="17">
        <v>7.6089795918367349</v>
      </c>
      <c r="AT19" s="17">
        <v>36.123750000000001</v>
      </c>
      <c r="AU19" s="17">
        <v>4.5409624373391129</v>
      </c>
      <c r="AV19" s="17">
        <v>2.6</v>
      </c>
      <c r="AW19" s="17">
        <v>3.9000000000000004</v>
      </c>
      <c r="AX19" s="17">
        <v>1.6091769771075992</v>
      </c>
      <c r="AY19" s="17">
        <v>2.75</v>
      </c>
      <c r="AZ19" s="17">
        <v>2.75</v>
      </c>
      <c r="BA19" s="17">
        <v>2.75</v>
      </c>
      <c r="BB19" s="17">
        <v>2.75</v>
      </c>
      <c r="BC19" s="17">
        <v>1.5250826446280992</v>
      </c>
      <c r="BD19" s="17">
        <v>1.5250826446280992</v>
      </c>
      <c r="BE19" s="17">
        <v>10</v>
      </c>
      <c r="BF19" s="17">
        <v>7.0078618740884773</v>
      </c>
      <c r="BG19" s="17">
        <v>0.79739152892561982</v>
      </c>
      <c r="BH19" s="17">
        <v>1.1611231540441675</v>
      </c>
      <c r="BI19" s="17">
        <v>0.62096311475409827</v>
      </c>
      <c r="BJ19" s="17">
        <v>7.72210743801653</v>
      </c>
      <c r="BK19" s="17">
        <v>7.72210743801653</v>
      </c>
      <c r="BL19" s="17">
        <v>2.0166666666666666</v>
      </c>
      <c r="BM19" s="17">
        <v>2.0166666666666666</v>
      </c>
      <c r="BN19" s="17">
        <v>5.5666322314049586</v>
      </c>
      <c r="BO19" s="17">
        <v>5.5666322314049586</v>
      </c>
      <c r="BP19" s="17">
        <v>8.3835227272727249</v>
      </c>
      <c r="BQ19" s="17">
        <v>36.680010330578511</v>
      </c>
      <c r="BR19" s="17">
        <v>7.5905979652989224</v>
      </c>
      <c r="BS19" s="17">
        <v>14.358276317572148</v>
      </c>
      <c r="BT19" s="17">
        <v>0.63636363636363602</v>
      </c>
      <c r="BU19" s="17">
        <v>2.9716562796369055</v>
      </c>
      <c r="BV19" s="17">
        <v>0.31538561847988084</v>
      </c>
      <c r="BW19" s="17">
        <v>0.58333333333333337</v>
      </c>
      <c r="BX19" s="17">
        <v>0.58333333333333337</v>
      </c>
      <c r="BY19" s="17">
        <v>0.47722623966942151</v>
      </c>
      <c r="BZ19" s="17">
        <v>0.96442454339853168</v>
      </c>
      <c r="CA19" s="17">
        <v>0.32677228695298743</v>
      </c>
      <c r="CB19" s="17">
        <v>1</v>
      </c>
      <c r="CC19" s="17">
        <v>0.73814262275158016</v>
      </c>
      <c r="CD19" s="17">
        <v>1.36363636363636</v>
      </c>
      <c r="CE19" s="17">
        <v>1.223529411764706</v>
      </c>
      <c r="CF19" s="17">
        <v>1.223529411764706</v>
      </c>
      <c r="CG19" s="17">
        <v>1.146268838113758</v>
      </c>
      <c r="CH19" s="17">
        <v>1.146268838113758</v>
      </c>
      <c r="CI19" s="17">
        <v>1.3295454545454546</v>
      </c>
      <c r="CJ19" s="17">
        <v>1.3295454545454546</v>
      </c>
      <c r="CK19" s="17">
        <v>2.4054421768707486</v>
      </c>
      <c r="CL19" s="17">
        <v>1.1819524793388427</v>
      </c>
      <c r="CM19" s="17">
        <v>1.1819524793388427</v>
      </c>
      <c r="CN19" s="17">
        <v>0.63374999999999992</v>
      </c>
      <c r="CO19" s="17">
        <v>0.18333333333333332</v>
      </c>
      <c r="CP19" s="17">
        <v>0.18333333333333332</v>
      </c>
      <c r="CQ19" s="17">
        <v>1.3</v>
      </c>
      <c r="CR19" s="17">
        <v>2.2906125449068027</v>
      </c>
      <c r="CS19" s="17">
        <v>2.2906125449068027</v>
      </c>
      <c r="CT19" s="17">
        <v>5.8500000000000005</v>
      </c>
      <c r="CU19" s="17">
        <v>5.8500000000000005</v>
      </c>
      <c r="CV19" s="17">
        <v>10.412072840469619</v>
      </c>
      <c r="CW19" s="17">
        <v>10.412072840469619</v>
      </c>
      <c r="CX19" s="17">
        <v>1.0461421366067087</v>
      </c>
      <c r="CY19" s="17">
        <v>5.1731404958677683</v>
      </c>
      <c r="CZ19" s="17">
        <v>1.1710546305298981</v>
      </c>
      <c r="DA19" s="17">
        <v>2.3817368544247239</v>
      </c>
      <c r="DB19" s="17">
        <v>12.720534189583232</v>
      </c>
      <c r="DC19" s="17">
        <v>7.9410107797650014</v>
      </c>
      <c r="DD19" s="17">
        <v>7.9410107797650014</v>
      </c>
      <c r="DE19" s="17">
        <v>0.45454545454545497</v>
      </c>
      <c r="DF19" s="17">
        <v>0.45454545454545497</v>
      </c>
      <c r="DG19" s="17">
        <v>1.7626549586776858</v>
      </c>
      <c r="DH19" s="17">
        <v>1.7626549586776858</v>
      </c>
      <c r="DI19" s="17">
        <v>1.7727272727272727</v>
      </c>
      <c r="DJ19" s="17">
        <v>0.45454545454545497</v>
      </c>
      <c r="DK19" s="17">
        <v>0.45454545454545497</v>
      </c>
      <c r="DL19" s="17">
        <v>5.484375</v>
      </c>
      <c r="DM19" s="17">
        <v>5.484375</v>
      </c>
      <c r="DN19" s="17">
        <v>5.5934917355371905</v>
      </c>
      <c r="DO19" s="17">
        <v>5.5934917355371905</v>
      </c>
      <c r="DP19" s="17">
        <v>9.6022727272727284</v>
      </c>
      <c r="DQ19" s="17">
        <v>9.6022727272727284</v>
      </c>
      <c r="DR19" s="17">
        <v>5.8848733233979136</v>
      </c>
      <c r="DS19" s="17">
        <v>5.8848733233979136</v>
      </c>
      <c r="DT19" s="17">
        <v>4.8849124999999995</v>
      </c>
      <c r="DU19" s="17">
        <v>1.2629338842975204</v>
      </c>
      <c r="DV19" s="17">
        <v>4.4486053719008263</v>
      </c>
      <c r="DW19" s="17">
        <v>3.0636621900826442</v>
      </c>
      <c r="DX19" s="17">
        <v>4.5303375220159872</v>
      </c>
      <c r="DY19" s="17">
        <v>1.7748463114754101</v>
      </c>
      <c r="DZ19" s="17">
        <v>1.7748463114754101</v>
      </c>
      <c r="EA19" s="17">
        <v>0.32097107438016537</v>
      </c>
      <c r="EB19" s="17">
        <v>1.1714772727272729</v>
      </c>
      <c r="EC19" s="17">
        <v>1.1714772727272729</v>
      </c>
      <c r="ED19" s="17">
        <v>2.5592407024793387</v>
      </c>
      <c r="EE19" s="17">
        <v>2.2644818622137928</v>
      </c>
      <c r="EF19" s="17">
        <v>2.2644818622137928</v>
      </c>
      <c r="EG19" s="17">
        <v>0.50240702479338839</v>
      </c>
      <c r="EH19" s="17">
        <v>0.50240702479338839</v>
      </c>
      <c r="EI19" s="17">
        <v>0.45996900826446285</v>
      </c>
      <c r="EJ19" s="17">
        <v>1.5</v>
      </c>
      <c r="EK19" s="17">
        <v>1.1819524793388427</v>
      </c>
      <c r="EL19" s="17">
        <v>1.1819524793388427</v>
      </c>
      <c r="EM19" s="17">
        <v>0.38029755453190633</v>
      </c>
      <c r="EN19" s="17">
        <v>2.1419761912926329</v>
      </c>
      <c r="EO19" s="17">
        <v>0.42639462809917378</v>
      </c>
      <c r="EP19" s="17">
        <v>1.2825413223140494</v>
      </c>
      <c r="EQ19" s="17">
        <v>4.8248978736670125</v>
      </c>
      <c r="ER19" s="17">
        <v>3.8992774051140908</v>
      </c>
      <c r="ES19" s="17">
        <v>0.30775510204081641</v>
      </c>
      <c r="ET19" s="17">
        <v>3.0775510204081633</v>
      </c>
      <c r="EU19" s="17">
        <v>2.5442857142857149</v>
      </c>
      <c r="EV19" s="17">
        <v>2.5053741496598647</v>
      </c>
      <c r="EW19" s="17">
        <v>2.5</v>
      </c>
      <c r="EX19" s="17">
        <v>2.5690476190476197</v>
      </c>
      <c r="EY19" s="17">
        <v>0.15</v>
      </c>
      <c r="EZ19" s="17">
        <v>0.15</v>
      </c>
      <c r="FA19" s="17">
        <v>0.61747851002865328</v>
      </c>
      <c r="FB19" s="17">
        <v>0</v>
      </c>
      <c r="FC19" s="17">
        <v>0</v>
      </c>
      <c r="FD19" s="17">
        <v>0</v>
      </c>
      <c r="FE19" s="17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</row>
    <row r="20" spans="1:170" x14ac:dyDescent="0.3">
      <c r="A20">
        <v>7</v>
      </c>
      <c r="B20" s="15" t="s">
        <v>28</v>
      </c>
      <c r="C20" s="15" t="str">
        <f t="shared" si="0"/>
        <v>BMW7</v>
      </c>
      <c r="D20" s="15" t="s">
        <v>37</v>
      </c>
      <c r="E20" s="16">
        <v>3000</v>
      </c>
      <c r="F20" s="29">
        <v>18</v>
      </c>
      <c r="G20" s="29" t="str">
        <f>ASSEEMENT!$H$2&amp;F20</f>
        <v>AUDI18</v>
      </c>
      <c r="H20" s="29" t="str">
        <f t="shared" si="1"/>
        <v/>
      </c>
      <c r="I20" s="17" t="str">
        <f t="shared" si="2"/>
        <v>BMWX1</v>
      </c>
      <c r="J20" s="17">
        <v>25</v>
      </c>
      <c r="K20" s="18" t="s">
        <v>87</v>
      </c>
      <c r="L20" s="24">
        <f t="shared" si="3"/>
        <v>7.4171107003044803</v>
      </c>
      <c r="M20" s="17">
        <f t="shared" si="4"/>
        <v>24476.465311004784</v>
      </c>
      <c r="N20" s="17"/>
      <c r="O20" s="17">
        <f t="shared" si="6"/>
        <v>24476.465311004784</v>
      </c>
      <c r="P20" s="17">
        <v>4.1921626297577861</v>
      </c>
      <c r="Q20" s="17">
        <v>4.1921626297577861</v>
      </c>
      <c r="R20" s="17">
        <v>1.2269031141868516</v>
      </c>
      <c r="S20" s="17">
        <v>1.8995069204152251</v>
      </c>
      <c r="T20" s="17">
        <v>1.0013545695094646</v>
      </c>
      <c r="U20" s="17">
        <v>2.2648788927335648</v>
      </c>
      <c r="V20" s="17">
        <v>4.4442906574394465</v>
      </c>
      <c r="W20" s="17">
        <v>0.69869377162629764</v>
      </c>
      <c r="X20" s="17">
        <v>1.5447530864197532</v>
      </c>
      <c r="Y20" s="17">
        <v>1.4031603229527105</v>
      </c>
      <c r="Z20" s="17">
        <v>2.6800692041522489</v>
      </c>
      <c r="AA20" s="17">
        <v>1.3</v>
      </c>
      <c r="AB20" s="17">
        <v>1.04</v>
      </c>
      <c r="AC20" s="17">
        <v>15.566128027681662</v>
      </c>
      <c r="AD20" s="17">
        <v>15.566128027681662</v>
      </c>
      <c r="AE20" s="17">
        <v>7.0553114186851227</v>
      </c>
      <c r="AF20" s="17">
        <v>7.0553114186851227</v>
      </c>
      <c r="AG20" s="17">
        <v>6.4527681660899638</v>
      </c>
      <c r="AH20" s="17">
        <v>6.4527681660899638</v>
      </c>
      <c r="AI20" s="17">
        <v>6.2128516181559146</v>
      </c>
      <c r="AJ20" s="17">
        <v>0.4</v>
      </c>
      <c r="AK20" s="17">
        <v>45.844897959183669</v>
      </c>
      <c r="AL20" s="17">
        <v>57.519377162629752</v>
      </c>
      <c r="AM20" s="17">
        <v>63.665469163443937</v>
      </c>
      <c r="AN20" s="17">
        <v>0.69869377162629764</v>
      </c>
      <c r="AO20" s="17">
        <v>7.6238957324106122</v>
      </c>
      <c r="AP20" s="17">
        <v>1.0083333333333333</v>
      </c>
      <c r="AQ20" s="17">
        <v>0.85023059184353211</v>
      </c>
      <c r="AR20" s="17">
        <v>4.6171102177895387</v>
      </c>
      <c r="AS20" s="17">
        <v>6.6810553633217999</v>
      </c>
      <c r="AT20" s="17">
        <v>41.785714285714292</v>
      </c>
      <c r="AU20" s="17">
        <v>4.2092560553633218</v>
      </c>
      <c r="AV20" s="17">
        <v>2.6</v>
      </c>
      <c r="AW20" s="17">
        <v>3.9000000000000004</v>
      </c>
      <c r="AX20" s="17">
        <v>1.2721814404432137</v>
      </c>
      <c r="AY20" s="17">
        <v>2.75</v>
      </c>
      <c r="AZ20" s="17">
        <v>2.75</v>
      </c>
      <c r="BA20" s="17">
        <v>2.75</v>
      </c>
      <c r="BB20" s="17">
        <v>2.75</v>
      </c>
      <c r="BC20" s="17">
        <v>1.2835813148788928</v>
      </c>
      <c r="BD20" s="17">
        <v>1.2835813148788928</v>
      </c>
      <c r="BE20" s="17">
        <v>10</v>
      </c>
      <c r="BF20" s="17">
        <v>6.5450223895786692</v>
      </c>
      <c r="BG20" s="17">
        <v>0.68160034602076114</v>
      </c>
      <c r="BH20" s="17">
        <v>0.99996539792387573</v>
      </c>
      <c r="BI20" s="17">
        <v>0.45499999999999996</v>
      </c>
      <c r="BJ20" s="17">
        <v>7.7830640138408311</v>
      </c>
      <c r="BK20" s="17">
        <v>7.7830640138408311</v>
      </c>
      <c r="BL20" s="17">
        <v>2.0166666666666666</v>
      </c>
      <c r="BM20" s="17">
        <v>2.0166666666666666</v>
      </c>
      <c r="BN20" s="17">
        <v>4.5041176470588242</v>
      </c>
      <c r="BO20" s="17">
        <v>4.5041176470588242</v>
      </c>
      <c r="BP20" s="17">
        <v>7.613411764705881</v>
      </c>
      <c r="BQ20" s="17">
        <v>32.114273356401384</v>
      </c>
      <c r="BR20" s="17">
        <v>6.9399307958477499</v>
      </c>
      <c r="BS20" s="17">
        <v>13.290138408304498</v>
      </c>
      <c r="BT20" s="17">
        <v>0.63636363636363602</v>
      </c>
      <c r="BU20" s="17">
        <v>2.7174048442906575</v>
      </c>
      <c r="BV20" s="17">
        <v>0.29081314878892739</v>
      </c>
      <c r="BW20" s="17">
        <v>0.58333333333333337</v>
      </c>
      <c r="BX20" s="17">
        <v>0.58333333333333337</v>
      </c>
      <c r="BY20" s="17">
        <v>0.47310553633217989</v>
      </c>
      <c r="BZ20" s="17">
        <v>0.92169550173010384</v>
      </c>
      <c r="CA20" s="17">
        <v>0.2863148788927336</v>
      </c>
      <c r="CB20" s="17">
        <v>1</v>
      </c>
      <c r="CC20" s="17">
        <v>0.65495471198860178</v>
      </c>
      <c r="CD20" s="17">
        <v>1.36363636363636</v>
      </c>
      <c r="CE20" s="17">
        <v>1.0404498269896196</v>
      </c>
      <c r="CF20" s="17">
        <v>1.0404498269896196</v>
      </c>
      <c r="CG20" s="17">
        <v>0.97281701607978832</v>
      </c>
      <c r="CH20" s="17">
        <v>0.97281701607978832</v>
      </c>
      <c r="CI20" s="17">
        <v>1.1965397923875432</v>
      </c>
      <c r="CJ20" s="17">
        <v>1.1965397923875432</v>
      </c>
      <c r="CK20" s="17">
        <v>2.471604938271605</v>
      </c>
      <c r="CL20" s="17">
        <v>0.98377162629757786</v>
      </c>
      <c r="CM20" s="17">
        <v>0.98377162629757786</v>
      </c>
      <c r="CN20" s="17">
        <v>0.52</v>
      </c>
      <c r="CO20" s="17">
        <v>0.18333333333333332</v>
      </c>
      <c r="CP20" s="17">
        <v>0.18333333333333332</v>
      </c>
      <c r="CQ20" s="17">
        <v>0.91481481481481453</v>
      </c>
      <c r="CR20" s="17">
        <v>1.6225259515570933</v>
      </c>
      <c r="CS20" s="17">
        <v>1.6225259515570933</v>
      </c>
      <c r="CT20" s="17">
        <v>6.5</v>
      </c>
      <c r="CU20" s="17">
        <v>6.5</v>
      </c>
      <c r="CV20" s="17">
        <v>8.6698860166904126</v>
      </c>
      <c r="CW20" s="17">
        <v>8.6698860166904126</v>
      </c>
      <c r="CX20" s="17">
        <v>0.84632963566049257</v>
      </c>
      <c r="CY20" s="17">
        <v>4.1435813148788929</v>
      </c>
      <c r="CZ20" s="17">
        <v>0.65596020761245666</v>
      </c>
      <c r="DA20" s="17">
        <v>1.6495684917565638</v>
      </c>
      <c r="DB20" s="17">
        <v>11.687629757785469</v>
      </c>
      <c r="DC20" s="17">
        <v>7.2948707510685935</v>
      </c>
      <c r="DD20" s="17">
        <v>7.2948707510685935</v>
      </c>
      <c r="DE20" s="17">
        <v>0.45454545454545497</v>
      </c>
      <c r="DF20" s="17">
        <v>0.45454545454545497</v>
      </c>
      <c r="DG20" s="17">
        <v>1.3973875432525953</v>
      </c>
      <c r="DH20" s="17">
        <v>1.3973875432525953</v>
      </c>
      <c r="DI20" s="17">
        <v>1.1110726643598619</v>
      </c>
      <c r="DJ20" s="17">
        <v>0.45454545454545497</v>
      </c>
      <c r="DK20" s="17">
        <v>0.45454545454545497</v>
      </c>
      <c r="DL20" s="17">
        <v>0.45499999999999996</v>
      </c>
      <c r="DM20" s="17">
        <v>0.45499999999999996</v>
      </c>
      <c r="DN20" s="17">
        <v>4.9656401384083058</v>
      </c>
      <c r="DO20" s="17">
        <v>4.9656401384083058</v>
      </c>
      <c r="DP20" s="17">
        <v>9.0595155709342556</v>
      </c>
      <c r="DQ20" s="17">
        <v>9.0595155709342556</v>
      </c>
      <c r="DR20" s="17">
        <v>5.4698961937716275</v>
      </c>
      <c r="DS20" s="17">
        <v>5.4698961937716275</v>
      </c>
      <c r="DT20" s="17">
        <v>4.6258333333333335</v>
      </c>
      <c r="DU20" s="17">
        <v>1.057993079584775</v>
      </c>
      <c r="DV20" s="17">
        <v>4.0725086505190315</v>
      </c>
      <c r="DW20" s="17">
        <v>2.6922145328719718</v>
      </c>
      <c r="DX20" s="17">
        <v>4.0383217993079592</v>
      </c>
      <c r="DY20" s="17">
        <v>0.97500000000000009</v>
      </c>
      <c r="DZ20" s="17">
        <v>0.97500000000000009</v>
      </c>
      <c r="EA20" s="17">
        <v>0.29441176470588237</v>
      </c>
      <c r="EB20" s="17">
        <v>0.79945578231292502</v>
      </c>
      <c r="EC20" s="17">
        <v>0.79945578231292502</v>
      </c>
      <c r="ED20" s="17">
        <v>2.4534688581314876</v>
      </c>
      <c r="EE20" s="17">
        <v>2.1217214532871975</v>
      </c>
      <c r="EF20" s="17">
        <v>2.1217214532871975</v>
      </c>
      <c r="EG20" s="17">
        <v>0.29171280276816619</v>
      </c>
      <c r="EH20" s="17">
        <v>0.29171280276816619</v>
      </c>
      <c r="EI20" s="17">
        <v>0.2863148788927336</v>
      </c>
      <c r="EJ20" s="17">
        <v>1.5</v>
      </c>
      <c r="EK20" s="17">
        <v>0.98377162629757786</v>
      </c>
      <c r="EL20" s="17">
        <v>0.98377162629757786</v>
      </c>
      <c r="EM20" s="17">
        <v>0.23007936507936513</v>
      </c>
      <c r="EN20" s="17">
        <v>1.9380530973451326</v>
      </c>
      <c r="EO20" s="17">
        <v>0.2863148788927336</v>
      </c>
      <c r="EP20" s="17">
        <v>1.0768858131487888</v>
      </c>
      <c r="EQ20" s="17">
        <v>4.2768450742926936</v>
      </c>
      <c r="ER20" s="17">
        <v>3.4451582332587005</v>
      </c>
      <c r="ES20" s="17">
        <v>0.2863148788927336</v>
      </c>
      <c r="ET20" s="17">
        <v>2.6580276816608999</v>
      </c>
      <c r="EU20" s="17">
        <v>2.2779238754325264</v>
      </c>
      <c r="EV20" s="17">
        <v>1.8046712018140594</v>
      </c>
      <c r="EW20" s="17">
        <v>2.5</v>
      </c>
      <c r="EX20" s="17">
        <v>1.8058503401360546</v>
      </c>
      <c r="EY20" s="17">
        <v>0.15</v>
      </c>
      <c r="EZ20" s="17">
        <v>0.15</v>
      </c>
      <c r="FA20" s="17">
        <v>0.61747851002865328</v>
      </c>
      <c r="FB20" s="17">
        <v>0</v>
      </c>
      <c r="FC20" s="17">
        <v>0</v>
      </c>
      <c r="FD20" s="17">
        <v>0</v>
      </c>
      <c r="FE20" s="17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</row>
    <row r="21" spans="1:170" x14ac:dyDescent="0.3">
      <c r="A21">
        <v>8</v>
      </c>
      <c r="B21" s="15" t="s">
        <v>28</v>
      </c>
      <c r="C21" s="15" t="str">
        <f t="shared" si="0"/>
        <v>BMW8</v>
      </c>
      <c r="D21" s="15" t="s">
        <v>38</v>
      </c>
      <c r="E21" s="16">
        <v>3000</v>
      </c>
      <c r="F21" s="29">
        <v>19</v>
      </c>
      <c r="G21" s="29" t="str">
        <f>ASSEEMENT!$H$2&amp;F21</f>
        <v>AUDI19</v>
      </c>
      <c r="H21" s="29" t="str">
        <f t="shared" si="1"/>
        <v/>
      </c>
      <c r="I21" s="17" t="str">
        <f t="shared" si="2"/>
        <v>BMWX3</v>
      </c>
      <c r="J21" s="17">
        <v>26</v>
      </c>
      <c r="K21" s="20" t="s">
        <v>88</v>
      </c>
      <c r="L21" s="24">
        <f t="shared" si="3"/>
        <v>7.4171107003044803</v>
      </c>
      <c r="M21" s="17">
        <f t="shared" si="4"/>
        <v>24476.465311004784</v>
      </c>
      <c r="N21" s="17"/>
      <c r="O21" s="17">
        <f t="shared" si="6"/>
        <v>24476.465311004784</v>
      </c>
      <c r="P21" s="17">
        <v>4.1921626297577861</v>
      </c>
      <c r="Q21" s="17">
        <v>4.1921626297577861</v>
      </c>
      <c r="R21" s="17">
        <v>1.2269031141868516</v>
      </c>
      <c r="S21" s="17">
        <v>1.8995069204152251</v>
      </c>
      <c r="T21" s="17">
        <v>1.0013545695094646</v>
      </c>
      <c r="U21" s="17">
        <v>2.2648788927335648</v>
      </c>
      <c r="V21" s="17">
        <v>4.4442906574394465</v>
      </c>
      <c r="W21" s="17">
        <v>0.69869377162629764</v>
      </c>
      <c r="X21" s="17">
        <v>1.5447530864197532</v>
      </c>
      <c r="Y21" s="17">
        <v>1.4031603229527105</v>
      </c>
      <c r="Z21" s="17">
        <v>2.6800692041522489</v>
      </c>
      <c r="AA21" s="17">
        <v>1.3</v>
      </c>
      <c r="AB21" s="17">
        <v>1.04</v>
      </c>
      <c r="AC21" s="17">
        <v>15.566128027681662</v>
      </c>
      <c r="AD21" s="17">
        <v>15.566128027681662</v>
      </c>
      <c r="AE21" s="17">
        <v>7.0553114186851227</v>
      </c>
      <c r="AF21" s="17">
        <v>7.0553114186851227</v>
      </c>
      <c r="AG21" s="17">
        <v>6.4527681660899638</v>
      </c>
      <c r="AH21" s="17">
        <v>6.4527681660899638</v>
      </c>
      <c r="AI21" s="17">
        <v>6.2128516181559146</v>
      </c>
      <c r="AJ21" s="17">
        <v>0.4</v>
      </c>
      <c r="AK21" s="17">
        <v>45.844897959183669</v>
      </c>
      <c r="AL21" s="17">
        <v>57.519377162629752</v>
      </c>
      <c r="AM21" s="17">
        <v>63.665469163443937</v>
      </c>
      <c r="AN21" s="17">
        <v>0.69869377162629764</v>
      </c>
      <c r="AO21" s="17">
        <v>7.6238957324106122</v>
      </c>
      <c r="AP21" s="17">
        <v>1.0083333333333333</v>
      </c>
      <c r="AQ21" s="17">
        <v>0.85023059184353211</v>
      </c>
      <c r="AR21" s="17">
        <v>4.6171102177895387</v>
      </c>
      <c r="AS21" s="17">
        <v>6.6810553633217999</v>
      </c>
      <c r="AT21" s="17">
        <v>41.785714285714292</v>
      </c>
      <c r="AU21" s="17">
        <v>4.2092560553633218</v>
      </c>
      <c r="AV21" s="17">
        <v>2.6</v>
      </c>
      <c r="AW21" s="17">
        <v>3.9000000000000004</v>
      </c>
      <c r="AX21" s="17">
        <v>1.2721814404432137</v>
      </c>
      <c r="AY21" s="17">
        <v>2.75</v>
      </c>
      <c r="AZ21" s="17">
        <v>2.75</v>
      </c>
      <c r="BA21" s="17">
        <v>2.75</v>
      </c>
      <c r="BB21" s="17">
        <v>2.75</v>
      </c>
      <c r="BC21" s="17">
        <v>1.2835813148788928</v>
      </c>
      <c r="BD21" s="17">
        <v>1.2835813148788928</v>
      </c>
      <c r="BE21" s="17">
        <v>10</v>
      </c>
      <c r="BF21" s="17">
        <v>6.5450223895786692</v>
      </c>
      <c r="BG21" s="17">
        <v>0.68160034602076114</v>
      </c>
      <c r="BH21" s="17">
        <v>0.99996539792387573</v>
      </c>
      <c r="BI21" s="17">
        <v>0.45499999999999996</v>
      </c>
      <c r="BJ21" s="17">
        <v>7.7830640138408311</v>
      </c>
      <c r="BK21" s="17">
        <v>7.7830640138408311</v>
      </c>
      <c r="BL21" s="17">
        <v>2.0166666666666666</v>
      </c>
      <c r="BM21" s="17">
        <v>2.0166666666666666</v>
      </c>
      <c r="BN21" s="17">
        <v>4.5041176470588242</v>
      </c>
      <c r="BO21" s="17">
        <v>4.5041176470588242</v>
      </c>
      <c r="BP21" s="17">
        <v>7.613411764705881</v>
      </c>
      <c r="BQ21" s="17">
        <v>32.114273356401384</v>
      </c>
      <c r="BR21" s="17">
        <v>6.9399307958477499</v>
      </c>
      <c r="BS21" s="17">
        <v>13.290138408304498</v>
      </c>
      <c r="BT21" s="17">
        <v>0.63636363636363602</v>
      </c>
      <c r="BU21" s="17">
        <v>2.7174048442906575</v>
      </c>
      <c r="BV21" s="17">
        <v>0.29081314878892739</v>
      </c>
      <c r="BW21" s="17">
        <v>0.58333333333333337</v>
      </c>
      <c r="BX21" s="17">
        <v>0.58333333333333337</v>
      </c>
      <c r="BY21" s="17">
        <v>0.47310553633217989</v>
      </c>
      <c r="BZ21" s="17">
        <v>0.92169550173010384</v>
      </c>
      <c r="CA21" s="17">
        <v>0.2863148788927336</v>
      </c>
      <c r="CB21" s="17">
        <v>1</v>
      </c>
      <c r="CC21" s="17">
        <v>0.65495471198860178</v>
      </c>
      <c r="CD21" s="17">
        <v>1.36363636363636</v>
      </c>
      <c r="CE21" s="17">
        <v>1.0404498269896196</v>
      </c>
      <c r="CF21" s="17">
        <v>1.0404498269896196</v>
      </c>
      <c r="CG21" s="17">
        <v>0.97281701607978832</v>
      </c>
      <c r="CH21" s="17">
        <v>0.97281701607978832</v>
      </c>
      <c r="CI21" s="17">
        <v>1.1965397923875432</v>
      </c>
      <c r="CJ21" s="17">
        <v>1.1965397923875432</v>
      </c>
      <c r="CK21" s="17">
        <v>2.471604938271605</v>
      </c>
      <c r="CL21" s="17">
        <v>0.98377162629757786</v>
      </c>
      <c r="CM21" s="17">
        <v>0.98377162629757786</v>
      </c>
      <c r="CN21" s="17">
        <v>0.52</v>
      </c>
      <c r="CO21" s="17">
        <v>0.18333333333333332</v>
      </c>
      <c r="CP21" s="17">
        <v>0.18333333333333332</v>
      </c>
      <c r="CQ21" s="17">
        <v>0.91481481481481453</v>
      </c>
      <c r="CR21" s="17">
        <v>1.6225259515570933</v>
      </c>
      <c r="CS21" s="17">
        <v>1.6225259515570933</v>
      </c>
      <c r="CT21" s="17">
        <v>6.5</v>
      </c>
      <c r="CU21" s="17">
        <v>6.5</v>
      </c>
      <c r="CV21" s="17">
        <v>8.6698860166904126</v>
      </c>
      <c r="CW21" s="17">
        <v>8.6698860166904126</v>
      </c>
      <c r="CX21" s="17">
        <v>0.84632963566049257</v>
      </c>
      <c r="CY21" s="17">
        <v>4.1435813148788929</v>
      </c>
      <c r="CZ21" s="17">
        <v>0.65596020761245666</v>
      </c>
      <c r="DA21" s="17">
        <v>1.6495684917565638</v>
      </c>
      <c r="DB21" s="17">
        <v>11.687629757785469</v>
      </c>
      <c r="DC21" s="17">
        <v>7.2948707510685935</v>
      </c>
      <c r="DD21" s="17">
        <v>7.2948707510685935</v>
      </c>
      <c r="DE21" s="17">
        <v>0.45454545454545497</v>
      </c>
      <c r="DF21" s="17">
        <v>0.45454545454545497</v>
      </c>
      <c r="DG21" s="17">
        <v>1.3973875432525953</v>
      </c>
      <c r="DH21" s="17">
        <v>1.3973875432525953</v>
      </c>
      <c r="DI21" s="17">
        <v>1.1110726643598619</v>
      </c>
      <c r="DJ21" s="17">
        <v>0.45454545454545497</v>
      </c>
      <c r="DK21" s="17">
        <v>0.45454545454545497</v>
      </c>
      <c r="DL21" s="17">
        <v>0.45499999999999996</v>
      </c>
      <c r="DM21" s="17">
        <v>0.45499999999999996</v>
      </c>
      <c r="DN21" s="17">
        <v>4.9656401384083058</v>
      </c>
      <c r="DO21" s="17">
        <v>4.9656401384083058</v>
      </c>
      <c r="DP21" s="17">
        <v>9.0595155709342556</v>
      </c>
      <c r="DQ21" s="17">
        <v>9.0595155709342556</v>
      </c>
      <c r="DR21" s="17">
        <v>5.4698961937716275</v>
      </c>
      <c r="DS21" s="17">
        <v>5.4698961937716275</v>
      </c>
      <c r="DT21" s="17">
        <v>4.6258333333333335</v>
      </c>
      <c r="DU21" s="17">
        <v>1.057993079584775</v>
      </c>
      <c r="DV21" s="17">
        <v>4.0725086505190315</v>
      </c>
      <c r="DW21" s="17">
        <v>2.6922145328719718</v>
      </c>
      <c r="DX21" s="17">
        <v>4.0383217993079592</v>
      </c>
      <c r="DY21" s="17">
        <v>0.97500000000000009</v>
      </c>
      <c r="DZ21" s="17">
        <v>0.97500000000000009</v>
      </c>
      <c r="EA21" s="17">
        <v>0.29441176470588237</v>
      </c>
      <c r="EB21" s="17">
        <v>0.79945578231292502</v>
      </c>
      <c r="EC21" s="17">
        <v>0.79945578231292502</v>
      </c>
      <c r="ED21" s="17">
        <v>2.4534688581314876</v>
      </c>
      <c r="EE21" s="17">
        <v>2.1217214532871975</v>
      </c>
      <c r="EF21" s="17">
        <v>2.1217214532871975</v>
      </c>
      <c r="EG21" s="17">
        <v>0.29171280276816619</v>
      </c>
      <c r="EH21" s="17">
        <v>0.29171280276816619</v>
      </c>
      <c r="EI21" s="17">
        <v>0.2863148788927336</v>
      </c>
      <c r="EJ21" s="17">
        <v>1.5</v>
      </c>
      <c r="EK21" s="17">
        <v>0.98377162629757786</v>
      </c>
      <c r="EL21" s="17">
        <v>0.98377162629757786</v>
      </c>
      <c r="EM21" s="17">
        <v>0.23007936507936513</v>
      </c>
      <c r="EN21" s="17">
        <v>1.9380530973451326</v>
      </c>
      <c r="EO21" s="17">
        <v>0.2863148788927336</v>
      </c>
      <c r="EP21" s="17">
        <v>1.0768858131487888</v>
      </c>
      <c r="EQ21" s="17">
        <v>4.2768450742926936</v>
      </c>
      <c r="ER21" s="17">
        <v>3.4451582332587005</v>
      </c>
      <c r="ES21" s="17">
        <v>0.2863148788927336</v>
      </c>
      <c r="ET21" s="17">
        <v>2.6580276816608999</v>
      </c>
      <c r="EU21" s="17">
        <v>2.2779238754325264</v>
      </c>
      <c r="EV21" s="17">
        <v>1.8046712018140594</v>
      </c>
      <c r="EW21" s="17">
        <v>2.5</v>
      </c>
      <c r="EX21" s="17">
        <v>1.8058503401360546</v>
      </c>
      <c r="EY21" s="17">
        <v>0.15</v>
      </c>
      <c r="EZ21" s="17">
        <v>0.15</v>
      </c>
      <c r="FA21" s="17">
        <v>0.61747851002865328</v>
      </c>
      <c r="FB21" s="17">
        <v>0</v>
      </c>
      <c r="FC21" s="17">
        <v>0</v>
      </c>
      <c r="FD21" s="17">
        <v>0</v>
      </c>
      <c r="FE21" s="17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</row>
    <row r="22" spans="1:170" x14ac:dyDescent="0.3">
      <c r="A22">
        <v>9</v>
      </c>
      <c r="B22" s="15" t="s">
        <v>28</v>
      </c>
      <c r="C22" s="15" t="str">
        <f t="shared" si="0"/>
        <v>BMW9</v>
      </c>
      <c r="D22" s="15" t="s">
        <v>39</v>
      </c>
      <c r="E22" s="16">
        <v>3000</v>
      </c>
      <c r="F22" s="29">
        <v>20</v>
      </c>
      <c r="G22" s="29" t="str">
        <f>ASSEEMENT!$H$2&amp;F22</f>
        <v>AUDI20</v>
      </c>
      <c r="H22" s="29" t="str">
        <f t="shared" si="1"/>
        <v/>
      </c>
      <c r="I22" s="17" t="str">
        <f t="shared" si="2"/>
        <v>BMWX5</v>
      </c>
      <c r="J22" s="17">
        <v>27</v>
      </c>
      <c r="K22" s="18" t="s">
        <v>89</v>
      </c>
      <c r="L22" s="24">
        <f t="shared" si="3"/>
        <v>9.4445851705913633</v>
      </c>
      <c r="M22" s="17">
        <f t="shared" si="4"/>
        <v>31167.131062951499</v>
      </c>
      <c r="N22" s="17"/>
      <c r="O22" s="17">
        <f t="shared" si="6"/>
        <v>31167.131062951499</v>
      </c>
      <c r="P22" s="17">
        <v>4.1921626297577861</v>
      </c>
      <c r="Q22" s="17">
        <v>4.1921626297577861</v>
      </c>
      <c r="R22" s="17">
        <v>1.2269031141868516</v>
      </c>
      <c r="S22" s="17">
        <v>1.8995069204152251</v>
      </c>
      <c r="T22" s="17">
        <v>1.0013545695094646</v>
      </c>
      <c r="U22" s="17">
        <v>2.2648788927335648</v>
      </c>
      <c r="V22" s="17">
        <v>4.4442906574394465</v>
      </c>
      <c r="W22" s="17">
        <v>0.69869377162629764</v>
      </c>
      <c r="X22" s="17">
        <v>1.5447530864197532</v>
      </c>
      <c r="Y22" s="17">
        <v>1.4031603229527105</v>
      </c>
      <c r="Z22" s="17">
        <v>2.6800692041522489</v>
      </c>
      <c r="AA22" s="17">
        <v>1.3</v>
      </c>
      <c r="AB22" s="17">
        <v>1.04</v>
      </c>
      <c r="AC22" s="17">
        <v>15.566128027681662</v>
      </c>
      <c r="AD22" s="17">
        <v>15.566128027681662</v>
      </c>
      <c r="AE22" s="17">
        <v>7.0553114186851227</v>
      </c>
      <c r="AF22" s="17">
        <v>7.0553114186851227</v>
      </c>
      <c r="AG22" s="17">
        <v>6.4527681660899638</v>
      </c>
      <c r="AH22" s="17">
        <v>6.4527681660899638</v>
      </c>
      <c r="AI22" s="17">
        <v>6.2128516181559146</v>
      </c>
      <c r="AJ22" s="17">
        <v>0.4</v>
      </c>
      <c r="AK22" s="17">
        <v>45.844897959183669</v>
      </c>
      <c r="AL22" s="17">
        <v>57.519377162629752</v>
      </c>
      <c r="AM22" s="17">
        <v>63.665469163443937</v>
      </c>
      <c r="AN22" s="17">
        <v>0.69869377162629764</v>
      </c>
      <c r="AO22" s="17">
        <v>7.6238957324106122</v>
      </c>
      <c r="AP22" s="17">
        <v>1.0083333333333333</v>
      </c>
      <c r="AQ22" s="17">
        <v>0.85023059184353211</v>
      </c>
      <c r="AR22" s="17">
        <v>4.6171102177895387</v>
      </c>
      <c r="AS22" s="17">
        <v>6.6810553633217999</v>
      </c>
      <c r="AT22" s="17">
        <v>41.785714285714292</v>
      </c>
      <c r="AU22" s="17">
        <v>4.2092560553633218</v>
      </c>
      <c r="AV22" s="17">
        <v>2.6</v>
      </c>
      <c r="AW22" s="17">
        <v>3.9000000000000004</v>
      </c>
      <c r="AX22" s="17">
        <v>1.2721814404432137</v>
      </c>
      <c r="AY22" s="17">
        <v>2.75</v>
      </c>
      <c r="AZ22" s="17">
        <v>2.75</v>
      </c>
      <c r="BA22" s="17">
        <v>2.75</v>
      </c>
      <c r="BB22" s="17">
        <v>2.75</v>
      </c>
      <c r="BC22" s="17">
        <v>1.2835813148788928</v>
      </c>
      <c r="BD22" s="17">
        <v>1.2835813148788928</v>
      </c>
      <c r="BE22" s="17">
        <v>10</v>
      </c>
      <c r="BF22" s="17">
        <v>6.5450223895786692</v>
      </c>
      <c r="BG22" s="17">
        <v>0.68160034602076114</v>
      </c>
      <c r="BH22" s="17">
        <v>0.99996539792387573</v>
      </c>
      <c r="BI22" s="17">
        <v>0.45499999999999996</v>
      </c>
      <c r="BJ22" s="17">
        <v>7.7830640138408311</v>
      </c>
      <c r="BK22" s="17">
        <v>7.7830640138408311</v>
      </c>
      <c r="BL22" s="17">
        <v>2.0166666666666666</v>
      </c>
      <c r="BM22" s="17">
        <v>2.0166666666666666</v>
      </c>
      <c r="BN22" s="17">
        <v>4.5041176470588242</v>
      </c>
      <c r="BO22" s="17">
        <v>4.5041176470588242</v>
      </c>
      <c r="BP22" s="17">
        <v>7.613411764705881</v>
      </c>
      <c r="BQ22" s="17">
        <v>32.114273356401384</v>
      </c>
      <c r="BR22" s="17">
        <v>6.9399307958477499</v>
      </c>
      <c r="BS22" s="17">
        <v>13.290138408304498</v>
      </c>
      <c r="BT22" s="17">
        <v>0.63636363636363602</v>
      </c>
      <c r="BU22" s="17">
        <v>2.7174048442906575</v>
      </c>
      <c r="BV22" s="17">
        <v>0.29081314878892739</v>
      </c>
      <c r="BW22" s="17">
        <v>0.58333333333333337</v>
      </c>
      <c r="BX22" s="17">
        <v>0.58333333333333337</v>
      </c>
      <c r="BY22" s="17">
        <v>0.47310553633217989</v>
      </c>
      <c r="BZ22" s="17">
        <v>0.92169550173010384</v>
      </c>
      <c r="CA22" s="17">
        <v>0.2863148788927336</v>
      </c>
      <c r="CB22" s="17">
        <v>1</v>
      </c>
      <c r="CC22" s="17">
        <v>0.65495471198860178</v>
      </c>
      <c r="CD22" s="17">
        <v>1.36363636363636</v>
      </c>
      <c r="CE22" s="17">
        <v>1.0404498269896196</v>
      </c>
      <c r="CF22" s="17">
        <v>1.0404498269896196</v>
      </c>
      <c r="CG22" s="17">
        <v>0.97281701607978832</v>
      </c>
      <c r="CH22" s="17">
        <v>0.97281701607978832</v>
      </c>
      <c r="CI22" s="17">
        <v>1.1965397923875432</v>
      </c>
      <c r="CJ22" s="17">
        <v>1.1965397923875432</v>
      </c>
      <c r="CK22" s="17">
        <v>2.471604938271605</v>
      </c>
      <c r="CL22" s="17">
        <v>0.98377162629757786</v>
      </c>
      <c r="CM22" s="17">
        <v>0.98377162629757786</v>
      </c>
      <c r="CN22" s="17">
        <v>0.52</v>
      </c>
      <c r="CO22" s="17">
        <v>0.18333333333333332</v>
      </c>
      <c r="CP22" s="17">
        <v>0.18333333333333332</v>
      </c>
      <c r="CQ22" s="17">
        <v>0.91481481481481453</v>
      </c>
      <c r="CR22" s="17">
        <v>1.6225259515570933</v>
      </c>
      <c r="CS22" s="17">
        <v>1.6225259515570933</v>
      </c>
      <c r="CT22" s="17">
        <v>6.5</v>
      </c>
      <c r="CU22" s="17">
        <v>6.5</v>
      </c>
      <c r="CV22" s="17">
        <v>8.6698860166904126</v>
      </c>
      <c r="CW22" s="17">
        <v>8.6698860166904126</v>
      </c>
      <c r="CX22" s="17">
        <v>0.84632963566049257</v>
      </c>
      <c r="CY22" s="17">
        <v>4.1435813148788929</v>
      </c>
      <c r="CZ22" s="17">
        <v>0.65596020761245666</v>
      </c>
      <c r="DA22" s="17">
        <v>1.6495684917565638</v>
      </c>
      <c r="DB22" s="17">
        <v>11.687629757785469</v>
      </c>
      <c r="DC22" s="17">
        <v>7.2948707510685935</v>
      </c>
      <c r="DD22" s="17">
        <v>7.2948707510685935</v>
      </c>
      <c r="DE22" s="17">
        <v>0.45454545454545497</v>
      </c>
      <c r="DF22" s="17">
        <v>0.45454545454545497</v>
      </c>
      <c r="DG22" s="17">
        <v>1.3973875432525953</v>
      </c>
      <c r="DH22" s="17">
        <v>1.3973875432525953</v>
      </c>
      <c r="DI22" s="17">
        <v>1.1110726643598619</v>
      </c>
      <c r="DJ22" s="17">
        <v>0.45454545454545497</v>
      </c>
      <c r="DK22" s="17">
        <v>0.45454545454545497</v>
      </c>
      <c r="DL22" s="17">
        <v>0.45499999999999996</v>
      </c>
      <c r="DM22" s="17">
        <v>0.45499999999999996</v>
      </c>
      <c r="DN22" s="17">
        <v>4.9656401384083058</v>
      </c>
      <c r="DO22" s="17">
        <v>4.9656401384083058</v>
      </c>
      <c r="DP22" s="17">
        <v>9.0595155709342556</v>
      </c>
      <c r="DQ22" s="17">
        <v>9.0595155709342556</v>
      </c>
      <c r="DR22" s="17">
        <v>5.4698961937716275</v>
      </c>
      <c r="DS22" s="17">
        <v>5.4698961937716275</v>
      </c>
      <c r="DT22" s="17">
        <v>4.6258333333333335</v>
      </c>
      <c r="DU22" s="17">
        <v>1.057993079584775</v>
      </c>
      <c r="DV22" s="17">
        <v>4.0725086505190315</v>
      </c>
      <c r="DW22" s="17">
        <v>2.6922145328719718</v>
      </c>
      <c r="DX22" s="17">
        <v>4.0383217993079592</v>
      </c>
      <c r="DY22" s="17">
        <v>0.97500000000000009</v>
      </c>
      <c r="DZ22" s="17">
        <v>0.97500000000000009</v>
      </c>
      <c r="EA22" s="17">
        <v>0.29441176470588237</v>
      </c>
      <c r="EB22" s="17">
        <v>0.79945578231292502</v>
      </c>
      <c r="EC22" s="17">
        <v>0.79945578231292502</v>
      </c>
      <c r="ED22" s="17">
        <v>2.4534688581314876</v>
      </c>
      <c r="EE22" s="17">
        <v>2.1217214532871975</v>
      </c>
      <c r="EF22" s="17">
        <v>2.1217214532871975</v>
      </c>
      <c r="EG22" s="17">
        <v>0.29171280276816619</v>
      </c>
      <c r="EH22" s="17">
        <v>0.29171280276816619</v>
      </c>
      <c r="EI22" s="17">
        <v>0.2863148788927336</v>
      </c>
      <c r="EJ22" s="17">
        <v>1.5</v>
      </c>
      <c r="EK22" s="17">
        <v>0.98377162629757786</v>
      </c>
      <c r="EL22" s="17">
        <v>0.98377162629757786</v>
      </c>
      <c r="EM22" s="17">
        <v>0.23007936507936513</v>
      </c>
      <c r="EN22" s="17">
        <v>1.9380530973451326</v>
      </c>
      <c r="EO22" s="17">
        <v>0.2863148788927336</v>
      </c>
      <c r="EP22" s="17">
        <v>1.0768858131487888</v>
      </c>
      <c r="EQ22" s="17">
        <v>4.2768450742926936</v>
      </c>
      <c r="ER22" s="17">
        <v>3.4451582332587005</v>
      </c>
      <c r="ES22" s="17">
        <v>0.2863148788927336</v>
      </c>
      <c r="ET22" s="17">
        <v>2.6580276816608999</v>
      </c>
      <c r="EU22" s="17">
        <v>2.2779238754325264</v>
      </c>
      <c r="EV22" s="17">
        <v>1.8046712018140594</v>
      </c>
      <c r="EW22" s="17">
        <v>2.5</v>
      </c>
      <c r="EX22" s="17">
        <v>1.8058503401360546</v>
      </c>
      <c r="EY22" s="17">
        <v>0.15</v>
      </c>
      <c r="EZ22" s="17">
        <v>0.15</v>
      </c>
      <c r="FA22" s="17">
        <v>0.61747851002865328</v>
      </c>
      <c r="FB22" s="17">
        <v>0</v>
      </c>
      <c r="FC22" s="17">
        <v>0</v>
      </c>
      <c r="FD22" s="17">
        <v>0</v>
      </c>
      <c r="FE22" s="17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</row>
    <row r="23" spans="1:170" x14ac:dyDescent="0.3">
      <c r="A23">
        <v>10</v>
      </c>
      <c r="B23" s="15" t="s">
        <v>28</v>
      </c>
      <c r="C23" s="15" t="str">
        <f t="shared" si="0"/>
        <v>BMW10</v>
      </c>
      <c r="D23" s="15" t="s">
        <v>40</v>
      </c>
      <c r="E23" s="16">
        <v>3000</v>
      </c>
      <c r="F23" s="29">
        <v>21</v>
      </c>
      <c r="G23" s="29" t="str">
        <f>ASSEEMENT!$H$2&amp;F23</f>
        <v>AUDI21</v>
      </c>
      <c r="H23" s="29" t="str">
        <f t="shared" si="1"/>
        <v/>
      </c>
      <c r="I23" s="17" t="str">
        <f t="shared" si="2"/>
        <v>BMWX7</v>
      </c>
      <c r="J23" s="17">
        <v>28</v>
      </c>
      <c r="K23" s="18" t="s">
        <v>90</v>
      </c>
      <c r="L23" s="24">
        <f t="shared" si="3"/>
        <v>0.4</v>
      </c>
      <c r="M23" s="17">
        <f t="shared" si="4"/>
        <v>1320</v>
      </c>
      <c r="N23" s="17">
        <f t="shared" si="5"/>
        <v>1320</v>
      </c>
      <c r="O23" s="17"/>
      <c r="P23" s="17">
        <v>4.1921626297577861</v>
      </c>
      <c r="Q23" s="17">
        <v>4.1921626297577861</v>
      </c>
      <c r="R23" s="17">
        <v>1.2269031141868516</v>
      </c>
      <c r="S23" s="17">
        <v>1.8995069204152251</v>
      </c>
      <c r="T23" s="17">
        <v>1.0013545695094646</v>
      </c>
      <c r="U23" s="17">
        <v>2.2648788927335648</v>
      </c>
      <c r="V23" s="17">
        <v>4.4442906574394465</v>
      </c>
      <c r="W23" s="17">
        <v>0.69869377162629764</v>
      </c>
      <c r="X23" s="17">
        <v>1.5447530864197532</v>
      </c>
      <c r="Y23" s="17">
        <v>1.4031603229527105</v>
      </c>
      <c r="Z23" s="17">
        <v>2.6800692041522489</v>
      </c>
      <c r="AA23" s="17">
        <v>1.3</v>
      </c>
      <c r="AB23" s="17">
        <v>1.04</v>
      </c>
      <c r="AC23" s="17">
        <v>15.566128027681662</v>
      </c>
      <c r="AD23" s="17">
        <v>15.566128027681662</v>
      </c>
      <c r="AE23" s="17">
        <v>7.0553114186851227</v>
      </c>
      <c r="AF23" s="17">
        <v>7.0553114186851227</v>
      </c>
      <c r="AG23" s="17">
        <v>6.4527681660899638</v>
      </c>
      <c r="AH23" s="17">
        <v>6.4527681660899638</v>
      </c>
      <c r="AI23" s="17">
        <v>6.2128516181559146</v>
      </c>
      <c r="AJ23" s="17">
        <v>0.4</v>
      </c>
      <c r="AK23" s="17">
        <v>45.844897959183669</v>
      </c>
      <c r="AL23" s="17">
        <v>57.519377162629752</v>
      </c>
      <c r="AM23" s="17">
        <v>63.665469163443937</v>
      </c>
      <c r="AN23" s="17">
        <v>0.69869377162629764</v>
      </c>
      <c r="AO23" s="17">
        <v>7.6238957324106122</v>
      </c>
      <c r="AP23" s="17">
        <v>1.0083333333333333</v>
      </c>
      <c r="AQ23" s="17">
        <v>0.85023059184353211</v>
      </c>
      <c r="AR23" s="17">
        <v>4.6171102177895387</v>
      </c>
      <c r="AS23" s="17">
        <v>6.6810553633217999</v>
      </c>
      <c r="AT23" s="17">
        <v>41.785714285714292</v>
      </c>
      <c r="AU23" s="17">
        <v>4.2092560553633218</v>
      </c>
      <c r="AV23" s="17">
        <v>2.6</v>
      </c>
      <c r="AW23" s="17">
        <v>3.9000000000000004</v>
      </c>
      <c r="AX23" s="17">
        <v>1.2721814404432137</v>
      </c>
      <c r="AY23" s="17">
        <v>2.75</v>
      </c>
      <c r="AZ23" s="17">
        <v>2.75</v>
      </c>
      <c r="BA23" s="17">
        <v>2.75</v>
      </c>
      <c r="BB23" s="17">
        <v>2.75</v>
      </c>
      <c r="BC23" s="17">
        <v>1.2835813148788928</v>
      </c>
      <c r="BD23" s="17">
        <v>1.2835813148788928</v>
      </c>
      <c r="BE23" s="17">
        <v>10</v>
      </c>
      <c r="BF23" s="17">
        <v>6.5450223895786692</v>
      </c>
      <c r="BG23" s="17">
        <v>0.68160034602076114</v>
      </c>
      <c r="BH23" s="17">
        <v>0.99996539792387573</v>
      </c>
      <c r="BI23" s="17">
        <v>0.45499999999999996</v>
      </c>
      <c r="BJ23" s="17">
        <v>7.7830640138408311</v>
      </c>
      <c r="BK23" s="17">
        <v>7.7830640138408311</v>
      </c>
      <c r="BL23" s="17">
        <v>2.0166666666666666</v>
      </c>
      <c r="BM23" s="17">
        <v>2.0166666666666666</v>
      </c>
      <c r="BN23" s="17">
        <v>4.5041176470588242</v>
      </c>
      <c r="BO23" s="17">
        <v>4.5041176470588242</v>
      </c>
      <c r="BP23" s="17">
        <v>7.613411764705881</v>
      </c>
      <c r="BQ23" s="17">
        <v>32.114273356401384</v>
      </c>
      <c r="BR23" s="17">
        <v>6.9399307958477499</v>
      </c>
      <c r="BS23" s="17">
        <v>13.290138408304498</v>
      </c>
      <c r="BT23" s="17">
        <v>0.63636363636363602</v>
      </c>
      <c r="BU23" s="17">
        <v>2.7174048442906575</v>
      </c>
      <c r="BV23" s="17">
        <v>0.29081314878892739</v>
      </c>
      <c r="BW23" s="17">
        <v>0.58333333333333337</v>
      </c>
      <c r="BX23" s="17">
        <v>0.58333333333333337</v>
      </c>
      <c r="BY23" s="17">
        <v>0.47310553633217989</v>
      </c>
      <c r="BZ23" s="17">
        <v>0.92169550173010384</v>
      </c>
      <c r="CA23" s="17">
        <v>0.2863148788927336</v>
      </c>
      <c r="CB23" s="17">
        <v>1</v>
      </c>
      <c r="CC23" s="17">
        <v>0.65495471198860178</v>
      </c>
      <c r="CD23" s="17">
        <v>1.36363636363636</v>
      </c>
      <c r="CE23" s="17">
        <v>1.0404498269896196</v>
      </c>
      <c r="CF23" s="17">
        <v>1.0404498269896196</v>
      </c>
      <c r="CG23" s="17">
        <v>0.97281701607978832</v>
      </c>
      <c r="CH23" s="17">
        <v>0.97281701607978832</v>
      </c>
      <c r="CI23" s="17">
        <v>1.1965397923875432</v>
      </c>
      <c r="CJ23" s="17">
        <v>1.1965397923875432</v>
      </c>
      <c r="CK23" s="17">
        <v>2.471604938271605</v>
      </c>
      <c r="CL23" s="17">
        <v>0.98377162629757786</v>
      </c>
      <c r="CM23" s="17">
        <v>0.98377162629757786</v>
      </c>
      <c r="CN23" s="17">
        <v>0.52</v>
      </c>
      <c r="CO23" s="17">
        <v>0.18333333333333332</v>
      </c>
      <c r="CP23" s="17">
        <v>0.18333333333333332</v>
      </c>
      <c r="CQ23" s="17">
        <v>0.91481481481481453</v>
      </c>
      <c r="CR23" s="17">
        <v>1.6225259515570933</v>
      </c>
      <c r="CS23" s="17">
        <v>1.6225259515570933</v>
      </c>
      <c r="CT23" s="17">
        <v>6.5</v>
      </c>
      <c r="CU23" s="17">
        <v>6.5</v>
      </c>
      <c r="CV23" s="17">
        <v>8.6698860166904126</v>
      </c>
      <c r="CW23" s="17">
        <v>8.6698860166904126</v>
      </c>
      <c r="CX23" s="17">
        <v>0.84632963566049257</v>
      </c>
      <c r="CY23" s="17">
        <v>4.1435813148788929</v>
      </c>
      <c r="CZ23" s="17">
        <v>0.65596020761245666</v>
      </c>
      <c r="DA23" s="17">
        <v>1.6495684917565638</v>
      </c>
      <c r="DB23" s="17">
        <v>11.687629757785469</v>
      </c>
      <c r="DC23" s="17">
        <v>7.2948707510685935</v>
      </c>
      <c r="DD23" s="17">
        <v>7.2948707510685935</v>
      </c>
      <c r="DE23" s="17">
        <v>0.45454545454545497</v>
      </c>
      <c r="DF23" s="17">
        <v>0.45454545454545497</v>
      </c>
      <c r="DG23" s="17">
        <v>1.3973875432525953</v>
      </c>
      <c r="DH23" s="17">
        <v>1.3973875432525953</v>
      </c>
      <c r="DI23" s="17">
        <v>1.1110726643598619</v>
      </c>
      <c r="DJ23" s="17">
        <v>0.45454545454545497</v>
      </c>
      <c r="DK23" s="17">
        <v>0.45454545454545497</v>
      </c>
      <c r="DL23" s="17">
        <v>0.45499999999999996</v>
      </c>
      <c r="DM23" s="17">
        <v>0.45499999999999996</v>
      </c>
      <c r="DN23" s="17">
        <v>4.9656401384083058</v>
      </c>
      <c r="DO23" s="17">
        <v>4.9656401384083058</v>
      </c>
      <c r="DP23" s="17">
        <v>9.0595155709342556</v>
      </c>
      <c r="DQ23" s="17">
        <v>9.0595155709342556</v>
      </c>
      <c r="DR23" s="17">
        <v>5.4698961937716275</v>
      </c>
      <c r="DS23" s="17">
        <v>5.4698961937716275</v>
      </c>
      <c r="DT23" s="17">
        <v>4.6258333333333335</v>
      </c>
      <c r="DU23" s="17">
        <v>1.057993079584775</v>
      </c>
      <c r="DV23" s="17">
        <v>4.0725086505190315</v>
      </c>
      <c r="DW23" s="17">
        <v>2.6922145328719718</v>
      </c>
      <c r="DX23" s="17">
        <v>4.0383217993079592</v>
      </c>
      <c r="DY23" s="17">
        <v>0.97500000000000009</v>
      </c>
      <c r="DZ23" s="17">
        <v>0.97500000000000009</v>
      </c>
      <c r="EA23" s="17">
        <v>0.29441176470588237</v>
      </c>
      <c r="EB23" s="17">
        <v>0.79945578231292502</v>
      </c>
      <c r="EC23" s="17">
        <v>0.79945578231292502</v>
      </c>
      <c r="ED23" s="17">
        <v>2.4534688581314876</v>
      </c>
      <c r="EE23" s="17">
        <v>2.1217214532871975</v>
      </c>
      <c r="EF23" s="17">
        <v>2.1217214532871975</v>
      </c>
      <c r="EG23" s="17">
        <v>0.29171280276816619</v>
      </c>
      <c r="EH23" s="17">
        <v>0.29171280276816619</v>
      </c>
      <c r="EI23" s="17">
        <v>0.2863148788927336</v>
      </c>
      <c r="EJ23" s="17">
        <v>1.5</v>
      </c>
      <c r="EK23" s="17">
        <v>0.98377162629757786</v>
      </c>
      <c r="EL23" s="17">
        <v>0.98377162629757786</v>
      </c>
      <c r="EM23" s="17">
        <v>0.23007936507936513</v>
      </c>
      <c r="EN23" s="17">
        <v>1.9380530973451326</v>
      </c>
      <c r="EO23" s="17">
        <v>0.2863148788927336</v>
      </c>
      <c r="EP23" s="17">
        <v>1.0768858131487888</v>
      </c>
      <c r="EQ23" s="17">
        <v>4.2768450742926936</v>
      </c>
      <c r="ER23" s="17">
        <v>3.4451582332587005</v>
      </c>
      <c r="ES23" s="17">
        <v>0.2863148788927336</v>
      </c>
      <c r="ET23" s="17">
        <v>2.6580276816608999</v>
      </c>
      <c r="EU23" s="17">
        <v>2.2779238754325264</v>
      </c>
      <c r="EV23" s="17">
        <v>1.8046712018140594</v>
      </c>
      <c r="EW23" s="17">
        <v>2.5</v>
      </c>
      <c r="EX23" s="17">
        <v>1.8058503401360546</v>
      </c>
      <c r="EY23" s="17">
        <v>0.15</v>
      </c>
      <c r="EZ23" s="17">
        <v>0.15</v>
      </c>
      <c r="FA23" s="17">
        <v>0.61747851002865328</v>
      </c>
      <c r="FB23" s="17">
        <v>0</v>
      </c>
      <c r="FC23" s="17">
        <v>0</v>
      </c>
      <c r="FD23" s="17">
        <v>0</v>
      </c>
      <c r="FE23" s="17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</row>
    <row r="24" spans="1:170" x14ac:dyDescent="0.3">
      <c r="A24">
        <v>11</v>
      </c>
      <c r="B24" s="15" t="s">
        <v>28</v>
      </c>
      <c r="C24" s="15" t="str">
        <f t="shared" si="0"/>
        <v>BMW11</v>
      </c>
      <c r="D24" s="15" t="s">
        <v>41</v>
      </c>
      <c r="E24" s="16">
        <v>3000</v>
      </c>
      <c r="F24" s="29">
        <v>22</v>
      </c>
      <c r="G24" s="29" t="str">
        <f>ASSEEMENT!$H$2&amp;F24</f>
        <v>AUDI22</v>
      </c>
      <c r="H24" s="29" t="str">
        <f t="shared" si="1"/>
        <v/>
      </c>
      <c r="I24" s="17" t="str">
        <f t="shared" si="2"/>
        <v>BMWXM (PHEV)</v>
      </c>
      <c r="J24" s="17">
        <v>29</v>
      </c>
      <c r="K24" s="18" t="s">
        <v>91</v>
      </c>
      <c r="L24" s="24">
        <f t="shared" si="3"/>
        <v>48.246332205882354</v>
      </c>
      <c r="M24" s="17">
        <f t="shared" si="4"/>
        <v>159212.89627941177</v>
      </c>
      <c r="N24" s="17">
        <f t="shared" si="5"/>
        <v>159212.89627941177</v>
      </c>
      <c r="O24" s="17"/>
      <c r="P24" s="17">
        <v>4.1921626297577861</v>
      </c>
      <c r="Q24" s="17">
        <v>4.1921626297577861</v>
      </c>
      <c r="R24" s="17">
        <v>1.2269031141868516</v>
      </c>
      <c r="S24" s="17">
        <v>1.8995069204152251</v>
      </c>
      <c r="T24" s="17">
        <v>1.0013545695094646</v>
      </c>
      <c r="U24" s="17">
        <v>2.2648788927335648</v>
      </c>
      <c r="V24" s="17">
        <v>4.4442906574394465</v>
      </c>
      <c r="W24" s="17">
        <v>0.69869377162629764</v>
      </c>
      <c r="X24" s="17">
        <v>1.5447530864197532</v>
      </c>
      <c r="Y24" s="17">
        <v>1.4031603229527105</v>
      </c>
      <c r="Z24" s="17">
        <v>2.6800692041522489</v>
      </c>
      <c r="AA24" s="17">
        <v>1.3</v>
      </c>
      <c r="AB24" s="17">
        <v>1.04</v>
      </c>
      <c r="AC24" s="17">
        <v>15.566128027681662</v>
      </c>
      <c r="AD24" s="17">
        <v>15.566128027681662</v>
      </c>
      <c r="AE24" s="17">
        <v>7.0553114186851227</v>
      </c>
      <c r="AF24" s="17">
        <v>7.0553114186851227</v>
      </c>
      <c r="AG24" s="17">
        <v>6.4527681660899638</v>
      </c>
      <c r="AH24" s="17">
        <v>6.4527681660899638</v>
      </c>
      <c r="AI24" s="17">
        <v>6.2128516181559146</v>
      </c>
      <c r="AJ24" s="17">
        <v>0.4</v>
      </c>
      <c r="AK24" s="17">
        <v>45.844897959183669</v>
      </c>
      <c r="AL24" s="17">
        <v>57.519377162629752</v>
      </c>
      <c r="AM24" s="17">
        <v>63.665469163443937</v>
      </c>
      <c r="AN24" s="17">
        <v>0.69869377162629764</v>
      </c>
      <c r="AO24" s="17">
        <v>7.6238957324106122</v>
      </c>
      <c r="AP24" s="17">
        <v>1.0083333333333333</v>
      </c>
      <c r="AQ24" s="17">
        <v>0.85023059184353211</v>
      </c>
      <c r="AR24" s="17">
        <v>4.6171102177895387</v>
      </c>
      <c r="AS24" s="17">
        <v>6.6810553633217999</v>
      </c>
      <c r="AT24" s="17">
        <v>41.785714285714292</v>
      </c>
      <c r="AU24" s="17">
        <v>4.2092560553633218</v>
      </c>
      <c r="AV24" s="17">
        <v>2.6</v>
      </c>
      <c r="AW24" s="17">
        <v>3.9000000000000004</v>
      </c>
      <c r="AX24" s="17">
        <v>1.2721814404432137</v>
      </c>
      <c r="AY24" s="17">
        <v>2.75</v>
      </c>
      <c r="AZ24" s="17">
        <v>2.75</v>
      </c>
      <c r="BA24" s="17">
        <v>2.75</v>
      </c>
      <c r="BB24" s="17">
        <v>2.75</v>
      </c>
      <c r="BC24" s="17">
        <v>1.2835813148788928</v>
      </c>
      <c r="BD24" s="17">
        <v>1.2835813148788928</v>
      </c>
      <c r="BE24" s="17">
        <v>10</v>
      </c>
      <c r="BF24" s="17">
        <v>6.5450223895786692</v>
      </c>
      <c r="BG24" s="17">
        <v>0.68160034602076114</v>
      </c>
      <c r="BH24" s="17">
        <v>0.99996539792387573</v>
      </c>
      <c r="BI24" s="17">
        <v>0.45499999999999996</v>
      </c>
      <c r="BJ24" s="17">
        <v>7.7830640138408311</v>
      </c>
      <c r="BK24" s="17">
        <v>7.7830640138408311</v>
      </c>
      <c r="BL24" s="17">
        <v>2.0166666666666666</v>
      </c>
      <c r="BM24" s="17">
        <v>2.0166666666666666</v>
      </c>
      <c r="BN24" s="17">
        <v>4.5041176470588242</v>
      </c>
      <c r="BO24" s="17">
        <v>4.5041176470588242</v>
      </c>
      <c r="BP24" s="17">
        <v>7.613411764705881</v>
      </c>
      <c r="BQ24" s="17">
        <v>32.114273356401384</v>
      </c>
      <c r="BR24" s="17">
        <v>6.9399307958477499</v>
      </c>
      <c r="BS24" s="17">
        <v>13.290138408304498</v>
      </c>
      <c r="BT24" s="17">
        <v>0.63636363636363602</v>
      </c>
      <c r="BU24" s="17">
        <v>2.7174048442906575</v>
      </c>
      <c r="BV24" s="17">
        <v>0.29081314878892739</v>
      </c>
      <c r="BW24" s="17">
        <v>0.58333333333333337</v>
      </c>
      <c r="BX24" s="17">
        <v>0.58333333333333337</v>
      </c>
      <c r="BY24" s="17">
        <v>0.47310553633217989</v>
      </c>
      <c r="BZ24" s="17">
        <v>0.92169550173010384</v>
      </c>
      <c r="CA24" s="17">
        <v>0.2863148788927336</v>
      </c>
      <c r="CB24" s="17">
        <v>1</v>
      </c>
      <c r="CC24" s="17">
        <v>0.65495471198860178</v>
      </c>
      <c r="CD24" s="17">
        <v>1.36363636363636</v>
      </c>
      <c r="CE24" s="17">
        <v>1.0404498269896196</v>
      </c>
      <c r="CF24" s="17">
        <v>1.0404498269896196</v>
      </c>
      <c r="CG24" s="17">
        <v>0.97281701607978832</v>
      </c>
      <c r="CH24" s="17">
        <v>0.97281701607978832</v>
      </c>
      <c r="CI24" s="17">
        <v>1.1965397923875432</v>
      </c>
      <c r="CJ24" s="17">
        <v>1.1965397923875432</v>
      </c>
      <c r="CK24" s="17">
        <v>2.471604938271605</v>
      </c>
      <c r="CL24" s="17">
        <v>0.98377162629757786</v>
      </c>
      <c r="CM24" s="17">
        <v>0.98377162629757786</v>
      </c>
      <c r="CN24" s="17">
        <v>0.52</v>
      </c>
      <c r="CO24" s="17">
        <v>0.18333333333333332</v>
      </c>
      <c r="CP24" s="17">
        <v>0.18333333333333332</v>
      </c>
      <c r="CQ24" s="17">
        <v>0.91481481481481453</v>
      </c>
      <c r="CR24" s="17">
        <v>1.6225259515570933</v>
      </c>
      <c r="CS24" s="17">
        <v>1.6225259515570933</v>
      </c>
      <c r="CT24" s="17">
        <v>6.5</v>
      </c>
      <c r="CU24" s="17">
        <v>6.5</v>
      </c>
      <c r="CV24" s="17">
        <v>8.6698860166904126</v>
      </c>
      <c r="CW24" s="17">
        <v>8.6698860166904126</v>
      </c>
      <c r="CX24" s="17">
        <v>0.84632963566049257</v>
      </c>
      <c r="CY24" s="17">
        <v>4.1435813148788929</v>
      </c>
      <c r="CZ24" s="17">
        <v>0.65596020761245666</v>
      </c>
      <c r="DA24" s="17">
        <v>1.6495684917565638</v>
      </c>
      <c r="DB24" s="17">
        <v>11.687629757785469</v>
      </c>
      <c r="DC24" s="17">
        <v>7.2948707510685935</v>
      </c>
      <c r="DD24" s="17">
        <v>7.2948707510685935</v>
      </c>
      <c r="DE24" s="17">
        <v>0.45454545454545497</v>
      </c>
      <c r="DF24" s="17">
        <v>0.45454545454545497</v>
      </c>
      <c r="DG24" s="17">
        <v>1.3973875432525953</v>
      </c>
      <c r="DH24" s="17">
        <v>1.3973875432525953</v>
      </c>
      <c r="DI24" s="17">
        <v>1.1110726643598619</v>
      </c>
      <c r="DJ24" s="17">
        <v>0.45454545454545497</v>
      </c>
      <c r="DK24" s="17">
        <v>0.45454545454545497</v>
      </c>
      <c r="DL24" s="17">
        <v>0.45499999999999996</v>
      </c>
      <c r="DM24" s="17">
        <v>0.45499999999999996</v>
      </c>
      <c r="DN24" s="17">
        <v>4.9656401384083058</v>
      </c>
      <c r="DO24" s="17">
        <v>4.9656401384083058</v>
      </c>
      <c r="DP24" s="17">
        <v>9.0595155709342556</v>
      </c>
      <c r="DQ24" s="17">
        <v>9.0595155709342556</v>
      </c>
      <c r="DR24" s="17">
        <v>5.4698961937716275</v>
      </c>
      <c r="DS24" s="17">
        <v>5.4698961937716275</v>
      </c>
      <c r="DT24" s="17">
        <v>4.6258333333333335</v>
      </c>
      <c r="DU24" s="17">
        <v>1.057993079584775</v>
      </c>
      <c r="DV24" s="17">
        <v>4.0725086505190315</v>
      </c>
      <c r="DW24" s="17">
        <v>2.6922145328719718</v>
      </c>
      <c r="DX24" s="17">
        <v>4.0383217993079592</v>
      </c>
      <c r="DY24" s="17">
        <v>0.97500000000000009</v>
      </c>
      <c r="DZ24" s="17">
        <v>0.97500000000000009</v>
      </c>
      <c r="EA24" s="17">
        <v>0.29441176470588237</v>
      </c>
      <c r="EB24" s="17">
        <v>0.79945578231292502</v>
      </c>
      <c r="EC24" s="17">
        <v>0.79945578231292502</v>
      </c>
      <c r="ED24" s="17">
        <v>2.4534688581314876</v>
      </c>
      <c r="EE24" s="17">
        <v>2.1217214532871975</v>
      </c>
      <c r="EF24" s="17">
        <v>2.1217214532871975</v>
      </c>
      <c r="EG24" s="17">
        <v>0.29171280276816619</v>
      </c>
      <c r="EH24" s="17">
        <v>0.29171280276816619</v>
      </c>
      <c r="EI24" s="17">
        <v>0.2863148788927336</v>
      </c>
      <c r="EJ24" s="17">
        <v>1.5</v>
      </c>
      <c r="EK24" s="17">
        <v>0.98377162629757786</v>
      </c>
      <c r="EL24" s="17">
        <v>0.98377162629757786</v>
      </c>
      <c r="EM24" s="17">
        <v>0.23007936507936513</v>
      </c>
      <c r="EN24" s="17">
        <v>1.9380530973451326</v>
      </c>
      <c r="EO24" s="17">
        <v>0.2863148788927336</v>
      </c>
      <c r="EP24" s="17">
        <v>1.0768858131487888</v>
      </c>
      <c r="EQ24" s="17">
        <v>4.2768450742926936</v>
      </c>
      <c r="ER24" s="17">
        <v>3.4451582332587005</v>
      </c>
      <c r="ES24" s="17">
        <v>0.2863148788927336</v>
      </c>
      <c r="ET24" s="17">
        <v>2.6580276816608999</v>
      </c>
      <c r="EU24" s="17">
        <v>2.2779238754325264</v>
      </c>
      <c r="EV24" s="17">
        <v>1.8046712018140594</v>
      </c>
      <c r="EW24" s="17">
        <v>2.5</v>
      </c>
      <c r="EX24" s="17">
        <v>1.8058503401360546</v>
      </c>
      <c r="EY24" s="17">
        <v>0.15</v>
      </c>
      <c r="EZ24" s="17">
        <v>0.15</v>
      </c>
      <c r="FA24" s="17">
        <v>0.61747851002865328</v>
      </c>
      <c r="FB24" s="17">
        <v>0</v>
      </c>
      <c r="FC24" s="17">
        <v>0</v>
      </c>
      <c r="FD24" s="17">
        <v>0</v>
      </c>
      <c r="FE24" s="17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</row>
    <row r="25" spans="1:170" x14ac:dyDescent="0.3">
      <c r="A25">
        <v>12</v>
      </c>
      <c r="B25" s="15" t="s">
        <v>28</v>
      </c>
      <c r="C25" s="15" t="str">
        <f t="shared" si="0"/>
        <v>BMW12</v>
      </c>
      <c r="D25" s="15" t="s">
        <v>42</v>
      </c>
      <c r="E25" s="16">
        <v>3000</v>
      </c>
      <c r="F25" s="29">
        <v>23</v>
      </c>
      <c r="G25" s="29" t="str">
        <f>ASSEEMENT!$H$2&amp;F25</f>
        <v>AUDI23</v>
      </c>
      <c r="H25" s="29" t="str">
        <f t="shared" si="1"/>
        <v/>
      </c>
      <c r="I25" s="17" t="str">
        <f t="shared" si="2"/>
        <v>BMWIX1</v>
      </c>
      <c r="J25" s="17">
        <v>30</v>
      </c>
      <c r="K25" s="18" t="s">
        <v>92</v>
      </c>
      <c r="L25" s="24">
        <f t="shared" si="3"/>
        <v>65.411286157024804</v>
      </c>
      <c r="M25" s="17">
        <f t="shared" si="4"/>
        <v>215857.24431818185</v>
      </c>
      <c r="N25" s="17">
        <f t="shared" si="5"/>
        <v>215857.24431818185</v>
      </c>
      <c r="O25" s="17"/>
      <c r="P25" s="17">
        <v>4.1921626297577861</v>
      </c>
      <c r="Q25" s="17">
        <v>4.1921626297577861</v>
      </c>
      <c r="R25" s="17">
        <v>1.2269031141868516</v>
      </c>
      <c r="S25" s="17">
        <v>1.8995069204152251</v>
      </c>
      <c r="T25" s="17">
        <v>1.0013545695094646</v>
      </c>
      <c r="U25" s="17">
        <v>2.2648788927335648</v>
      </c>
      <c r="V25" s="17">
        <v>4.4442906574394465</v>
      </c>
      <c r="W25" s="17">
        <v>0.69869377162629764</v>
      </c>
      <c r="X25" s="17">
        <v>1.5447530864197532</v>
      </c>
      <c r="Y25" s="17">
        <v>1.4031603229527105</v>
      </c>
      <c r="Z25" s="17">
        <v>2.6800692041522489</v>
      </c>
      <c r="AA25" s="17">
        <v>1.3</v>
      </c>
      <c r="AB25" s="17">
        <v>1.04</v>
      </c>
      <c r="AC25" s="17">
        <v>15.566128027681662</v>
      </c>
      <c r="AD25" s="17">
        <v>15.566128027681662</v>
      </c>
      <c r="AE25" s="17">
        <v>7.0553114186851227</v>
      </c>
      <c r="AF25" s="17">
        <v>7.0553114186851227</v>
      </c>
      <c r="AG25" s="17">
        <v>6.4527681660899638</v>
      </c>
      <c r="AH25" s="17">
        <v>6.4527681660899638</v>
      </c>
      <c r="AI25" s="17">
        <v>6.2128516181559146</v>
      </c>
      <c r="AJ25" s="17">
        <v>0.4</v>
      </c>
      <c r="AK25" s="17">
        <v>45.844897959183669</v>
      </c>
      <c r="AL25" s="17">
        <v>57.519377162629752</v>
      </c>
      <c r="AM25" s="17">
        <v>63.665469163443937</v>
      </c>
      <c r="AN25" s="17">
        <v>0.69869377162629764</v>
      </c>
      <c r="AO25" s="17">
        <v>7.6238957324106122</v>
      </c>
      <c r="AP25" s="17">
        <v>1.0083333333333333</v>
      </c>
      <c r="AQ25" s="17">
        <v>0.85023059184353211</v>
      </c>
      <c r="AR25" s="17">
        <v>4.6171102177895387</v>
      </c>
      <c r="AS25" s="17">
        <v>6.6810553633217999</v>
      </c>
      <c r="AT25" s="17">
        <v>41.785714285714292</v>
      </c>
      <c r="AU25" s="17">
        <v>4.2092560553633218</v>
      </c>
      <c r="AV25" s="17">
        <v>2.6</v>
      </c>
      <c r="AW25" s="17">
        <v>3.9000000000000004</v>
      </c>
      <c r="AX25" s="17">
        <v>1.2721814404432137</v>
      </c>
      <c r="AY25" s="17">
        <v>2.75</v>
      </c>
      <c r="AZ25" s="17">
        <v>2.75</v>
      </c>
      <c r="BA25" s="17">
        <v>2.75</v>
      </c>
      <c r="BB25" s="17">
        <v>2.75</v>
      </c>
      <c r="BC25" s="17">
        <v>1.2835813148788928</v>
      </c>
      <c r="BD25" s="17">
        <v>1.2835813148788928</v>
      </c>
      <c r="BE25" s="17">
        <v>10</v>
      </c>
      <c r="BF25" s="17">
        <v>6.5450223895786692</v>
      </c>
      <c r="BG25" s="17">
        <v>0.68160034602076114</v>
      </c>
      <c r="BH25" s="17">
        <v>0.99996539792387573</v>
      </c>
      <c r="BI25" s="17">
        <v>0.45499999999999996</v>
      </c>
      <c r="BJ25" s="17">
        <v>7.7830640138408311</v>
      </c>
      <c r="BK25" s="17">
        <v>7.7830640138408311</v>
      </c>
      <c r="BL25" s="17">
        <v>2.0166666666666666</v>
      </c>
      <c r="BM25" s="17">
        <v>2.0166666666666666</v>
      </c>
      <c r="BN25" s="17">
        <v>4.5041176470588242</v>
      </c>
      <c r="BO25" s="17">
        <v>4.5041176470588242</v>
      </c>
      <c r="BP25" s="17">
        <v>7.613411764705881</v>
      </c>
      <c r="BQ25" s="17">
        <v>32.114273356401384</v>
      </c>
      <c r="BR25" s="17">
        <v>6.9399307958477499</v>
      </c>
      <c r="BS25" s="17">
        <v>13.290138408304498</v>
      </c>
      <c r="BT25" s="17">
        <v>0.63636363636363602</v>
      </c>
      <c r="BU25" s="17">
        <v>2.7174048442906575</v>
      </c>
      <c r="BV25" s="17">
        <v>0.29081314878892739</v>
      </c>
      <c r="BW25" s="17">
        <v>0.58333333333333337</v>
      </c>
      <c r="BX25" s="17">
        <v>0.58333333333333337</v>
      </c>
      <c r="BY25" s="17">
        <v>0.47310553633217989</v>
      </c>
      <c r="BZ25" s="17">
        <v>0.92169550173010384</v>
      </c>
      <c r="CA25" s="17">
        <v>0.2863148788927336</v>
      </c>
      <c r="CB25" s="17">
        <v>1</v>
      </c>
      <c r="CC25" s="17">
        <v>0.65495471198860178</v>
      </c>
      <c r="CD25" s="17">
        <v>1.36363636363636</v>
      </c>
      <c r="CE25" s="17">
        <v>1.0404498269896196</v>
      </c>
      <c r="CF25" s="17">
        <v>1.0404498269896196</v>
      </c>
      <c r="CG25" s="17">
        <v>0.97281701607978832</v>
      </c>
      <c r="CH25" s="17">
        <v>0.97281701607978832</v>
      </c>
      <c r="CI25" s="17">
        <v>1.1965397923875432</v>
      </c>
      <c r="CJ25" s="17">
        <v>1.1965397923875432</v>
      </c>
      <c r="CK25" s="17">
        <v>2.471604938271605</v>
      </c>
      <c r="CL25" s="17">
        <v>0.98377162629757786</v>
      </c>
      <c r="CM25" s="17">
        <v>0.98377162629757786</v>
      </c>
      <c r="CN25" s="17">
        <v>0.52</v>
      </c>
      <c r="CO25" s="17">
        <v>0.18333333333333332</v>
      </c>
      <c r="CP25" s="17">
        <v>0.18333333333333332</v>
      </c>
      <c r="CQ25" s="17">
        <v>0.91481481481481453</v>
      </c>
      <c r="CR25" s="17">
        <v>1.6225259515570933</v>
      </c>
      <c r="CS25" s="17">
        <v>1.6225259515570933</v>
      </c>
      <c r="CT25" s="17">
        <v>6.5</v>
      </c>
      <c r="CU25" s="17">
        <v>6.5</v>
      </c>
      <c r="CV25" s="17">
        <v>8.6698860166904126</v>
      </c>
      <c r="CW25" s="17">
        <v>8.6698860166904126</v>
      </c>
      <c r="CX25" s="17">
        <v>0.84632963566049257</v>
      </c>
      <c r="CY25" s="17">
        <v>4.1435813148788929</v>
      </c>
      <c r="CZ25" s="17">
        <v>0.65596020761245666</v>
      </c>
      <c r="DA25" s="17">
        <v>1.6495684917565638</v>
      </c>
      <c r="DB25" s="17">
        <v>11.687629757785469</v>
      </c>
      <c r="DC25" s="17">
        <v>7.2948707510685935</v>
      </c>
      <c r="DD25" s="17">
        <v>7.2948707510685935</v>
      </c>
      <c r="DE25" s="17">
        <v>0.45454545454545497</v>
      </c>
      <c r="DF25" s="17">
        <v>0.45454545454545497</v>
      </c>
      <c r="DG25" s="17">
        <v>1.3973875432525953</v>
      </c>
      <c r="DH25" s="17">
        <v>1.3973875432525953</v>
      </c>
      <c r="DI25" s="17">
        <v>1.1110726643598619</v>
      </c>
      <c r="DJ25" s="17">
        <v>0.45454545454545497</v>
      </c>
      <c r="DK25" s="17">
        <v>0.45454545454545497</v>
      </c>
      <c r="DL25" s="17">
        <v>0.45499999999999996</v>
      </c>
      <c r="DM25" s="17">
        <v>0.45499999999999996</v>
      </c>
      <c r="DN25" s="17">
        <v>4.9656401384083058</v>
      </c>
      <c r="DO25" s="17">
        <v>4.9656401384083058</v>
      </c>
      <c r="DP25" s="17">
        <v>9.0595155709342556</v>
      </c>
      <c r="DQ25" s="17">
        <v>9.0595155709342556</v>
      </c>
      <c r="DR25" s="17">
        <v>5.4698961937716275</v>
      </c>
      <c r="DS25" s="17">
        <v>5.4698961937716275</v>
      </c>
      <c r="DT25" s="17">
        <v>4.6258333333333335</v>
      </c>
      <c r="DU25" s="17">
        <v>1.057993079584775</v>
      </c>
      <c r="DV25" s="17">
        <v>4.0725086505190315</v>
      </c>
      <c r="DW25" s="17">
        <v>2.6922145328719718</v>
      </c>
      <c r="DX25" s="17">
        <v>4.0383217993079592</v>
      </c>
      <c r="DY25" s="17">
        <v>0.97500000000000009</v>
      </c>
      <c r="DZ25" s="17">
        <v>0.97500000000000009</v>
      </c>
      <c r="EA25" s="17">
        <v>0.29441176470588237</v>
      </c>
      <c r="EB25" s="17">
        <v>0.79945578231292502</v>
      </c>
      <c r="EC25" s="17">
        <v>0.79945578231292502</v>
      </c>
      <c r="ED25" s="17">
        <v>2.4534688581314876</v>
      </c>
      <c r="EE25" s="17">
        <v>2.1217214532871975</v>
      </c>
      <c r="EF25" s="17">
        <v>2.1217214532871975</v>
      </c>
      <c r="EG25" s="17">
        <v>0.29171280276816619</v>
      </c>
      <c r="EH25" s="17">
        <v>0.29171280276816619</v>
      </c>
      <c r="EI25" s="17">
        <v>0.2863148788927336</v>
      </c>
      <c r="EJ25" s="17">
        <v>1.5</v>
      </c>
      <c r="EK25" s="17">
        <v>0.98377162629757786</v>
      </c>
      <c r="EL25" s="17">
        <v>0.98377162629757786</v>
      </c>
      <c r="EM25" s="17">
        <v>0.23007936507936513</v>
      </c>
      <c r="EN25" s="17">
        <v>1.9380530973451326</v>
      </c>
      <c r="EO25" s="17">
        <v>0.2863148788927336</v>
      </c>
      <c r="EP25" s="17">
        <v>1.0768858131487888</v>
      </c>
      <c r="EQ25" s="17">
        <v>4.2768450742926936</v>
      </c>
      <c r="ER25" s="17">
        <v>3.4451582332587005</v>
      </c>
      <c r="ES25" s="17">
        <v>0.2863148788927336</v>
      </c>
      <c r="ET25" s="17">
        <v>2.6580276816608999</v>
      </c>
      <c r="EU25" s="17">
        <v>2.2779238754325264</v>
      </c>
      <c r="EV25" s="17">
        <v>1.8046712018140594</v>
      </c>
      <c r="EW25" s="17">
        <v>2.5</v>
      </c>
      <c r="EX25" s="17">
        <v>1.8058503401360546</v>
      </c>
      <c r="EY25" s="17">
        <v>0.15</v>
      </c>
      <c r="EZ25" s="17">
        <v>0.15</v>
      </c>
      <c r="FA25" s="17">
        <v>0.61747851002865328</v>
      </c>
      <c r="FB25" s="17">
        <v>0</v>
      </c>
      <c r="FC25" s="17">
        <v>0</v>
      </c>
      <c r="FD25" s="17">
        <v>0</v>
      </c>
      <c r="FE25" s="17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</row>
    <row r="26" spans="1:170" x14ac:dyDescent="0.3">
      <c r="A26">
        <v>13</v>
      </c>
      <c r="B26" s="15" t="s">
        <v>28</v>
      </c>
      <c r="C26" s="15" t="str">
        <f t="shared" si="0"/>
        <v>BMW13</v>
      </c>
      <c r="D26" s="15" t="s">
        <v>43</v>
      </c>
      <c r="E26" s="16">
        <v>3000</v>
      </c>
      <c r="F26" s="29">
        <v>24</v>
      </c>
      <c r="G26" s="29" t="str">
        <f>ASSEEMENT!$H$2&amp;F26</f>
        <v>AUDI24</v>
      </c>
      <c r="H26" s="29" t="str">
        <f t="shared" si="1"/>
        <v/>
      </c>
      <c r="I26" s="17" t="str">
        <f t="shared" si="2"/>
        <v>BMWI4</v>
      </c>
      <c r="J26" s="17">
        <v>31</v>
      </c>
      <c r="K26" s="18" t="s">
        <v>93</v>
      </c>
      <c r="L26" s="24">
        <f t="shared" si="3"/>
        <v>74.676333859990265</v>
      </c>
      <c r="M26" s="17">
        <f t="shared" si="4"/>
        <v>246431.90173796788</v>
      </c>
      <c r="N26" s="17">
        <f t="shared" si="5"/>
        <v>246431.90173796788</v>
      </c>
      <c r="O26" s="17"/>
      <c r="P26" s="17">
        <v>4.6332644628099171</v>
      </c>
      <c r="Q26" s="17">
        <v>4.6332644628099171</v>
      </c>
      <c r="R26" s="17">
        <v>1.5159504132231407</v>
      </c>
      <c r="S26" s="17">
        <v>2.2243026859504131</v>
      </c>
      <c r="T26" s="17">
        <v>1.1535604035002431</v>
      </c>
      <c r="U26" s="17">
        <v>2.4576446280991742</v>
      </c>
      <c r="V26" s="17">
        <v>4.8592327667172519</v>
      </c>
      <c r="W26" s="17">
        <v>0.772210743801653</v>
      </c>
      <c r="X26" s="17">
        <v>1.5844875346260388</v>
      </c>
      <c r="Y26" s="17">
        <v>1.3736027469177616</v>
      </c>
      <c r="Z26" s="17">
        <v>2.597012430564964</v>
      </c>
      <c r="AA26" s="17">
        <v>1.3</v>
      </c>
      <c r="AB26" s="17">
        <v>7.7918749999999992</v>
      </c>
      <c r="AC26" s="17">
        <v>15.44421487603306</v>
      </c>
      <c r="AD26" s="17">
        <v>15.44421487603306</v>
      </c>
      <c r="AE26" s="17">
        <v>7.72210743801653</v>
      </c>
      <c r="AF26" s="17">
        <v>7.72210743801653</v>
      </c>
      <c r="AG26" s="17">
        <v>7.4171107003044803</v>
      </c>
      <c r="AH26" s="17">
        <v>7.4171107003044803</v>
      </c>
      <c r="AI26" s="17">
        <v>9.4445851705913633</v>
      </c>
      <c r="AJ26" s="17">
        <v>0.4</v>
      </c>
      <c r="AK26" s="17">
        <v>48.246332205882354</v>
      </c>
      <c r="AL26" s="17">
        <v>65.411286157024804</v>
      </c>
      <c r="AM26" s="17">
        <v>74.676333859990265</v>
      </c>
      <c r="AN26" s="17">
        <v>1.166978305785124</v>
      </c>
      <c r="AO26" s="17">
        <v>8.0111146896581076</v>
      </c>
      <c r="AP26" s="17">
        <v>1.0083333333333333</v>
      </c>
      <c r="AQ26" s="17">
        <v>1.2351196538117406</v>
      </c>
      <c r="AR26" s="17">
        <v>5.0129512032085559</v>
      </c>
      <c r="AS26" s="17">
        <v>7.6089795918367349</v>
      </c>
      <c r="AT26" s="17">
        <v>36.123750000000001</v>
      </c>
      <c r="AU26" s="17">
        <v>4.5409624373391129</v>
      </c>
      <c r="AV26" s="17">
        <v>2.6</v>
      </c>
      <c r="AW26" s="17">
        <v>3.9000000000000004</v>
      </c>
      <c r="AX26" s="17">
        <v>1.6091769771075992</v>
      </c>
      <c r="AY26" s="17">
        <v>2.75</v>
      </c>
      <c r="AZ26" s="17">
        <v>2.75</v>
      </c>
      <c r="BA26" s="17">
        <v>2.75</v>
      </c>
      <c r="BB26" s="17">
        <v>2.75</v>
      </c>
      <c r="BC26" s="17">
        <v>1.5250826446280992</v>
      </c>
      <c r="BD26" s="17">
        <v>1.5250826446280992</v>
      </c>
      <c r="BE26" s="17">
        <v>10</v>
      </c>
      <c r="BF26" s="17">
        <v>7.0078618740884773</v>
      </c>
      <c r="BG26" s="17">
        <v>0.79739152892561982</v>
      </c>
      <c r="BH26" s="17">
        <v>1.1611231540441675</v>
      </c>
      <c r="BI26" s="17">
        <v>0.62096311475409827</v>
      </c>
      <c r="BJ26" s="17">
        <v>7.72210743801653</v>
      </c>
      <c r="BK26" s="17">
        <v>7.72210743801653</v>
      </c>
      <c r="BL26" s="17">
        <v>2.0166666666666666</v>
      </c>
      <c r="BM26" s="17">
        <v>2.0166666666666666</v>
      </c>
      <c r="BN26" s="17">
        <v>5.5666322314049586</v>
      </c>
      <c r="BO26" s="17">
        <v>5.5666322314049586</v>
      </c>
      <c r="BP26" s="17">
        <v>8.3835227272727249</v>
      </c>
      <c r="BQ26" s="17">
        <v>36.680010330578511</v>
      </c>
      <c r="BR26" s="17">
        <v>7.5905979652989224</v>
      </c>
      <c r="BS26" s="17">
        <v>14.358276317572148</v>
      </c>
      <c r="BT26" s="17">
        <v>0.63636363636363602</v>
      </c>
      <c r="BU26" s="17">
        <v>2.9716562796369055</v>
      </c>
      <c r="BV26" s="17">
        <v>0.31538561847988084</v>
      </c>
      <c r="BW26" s="17">
        <v>0.58333333333333337</v>
      </c>
      <c r="BX26" s="17">
        <v>0.58333333333333337</v>
      </c>
      <c r="BY26" s="17">
        <v>0.47722623966942151</v>
      </c>
      <c r="BZ26" s="17">
        <v>0.96442454339853168</v>
      </c>
      <c r="CA26" s="17">
        <v>0.32677228695298743</v>
      </c>
      <c r="CB26" s="17">
        <v>1</v>
      </c>
      <c r="CC26" s="17">
        <v>0.73814262275158016</v>
      </c>
      <c r="CD26" s="17">
        <v>1.36363636363636</v>
      </c>
      <c r="CE26" s="17">
        <v>1.223529411764706</v>
      </c>
      <c r="CF26" s="17">
        <v>1.223529411764706</v>
      </c>
      <c r="CG26" s="17">
        <v>1.146268838113758</v>
      </c>
      <c r="CH26" s="17">
        <v>1.146268838113758</v>
      </c>
      <c r="CI26" s="17">
        <v>1.3295454545454546</v>
      </c>
      <c r="CJ26" s="17">
        <v>1.3295454545454546</v>
      </c>
      <c r="CK26" s="17">
        <v>2.4054421768707486</v>
      </c>
      <c r="CL26" s="17">
        <v>1.1819524793388427</v>
      </c>
      <c r="CM26" s="17">
        <v>1.1819524793388427</v>
      </c>
      <c r="CN26" s="17">
        <v>0.63374999999999992</v>
      </c>
      <c r="CO26" s="17">
        <v>0.18333333333333332</v>
      </c>
      <c r="CP26" s="17">
        <v>0.18333333333333332</v>
      </c>
      <c r="CQ26" s="17">
        <v>1.3</v>
      </c>
      <c r="CR26" s="17">
        <v>2.2906125449068027</v>
      </c>
      <c r="CS26" s="17">
        <v>2.2906125449068027</v>
      </c>
      <c r="CT26" s="17">
        <v>5.8500000000000005</v>
      </c>
      <c r="CU26" s="17">
        <v>5.8500000000000005</v>
      </c>
      <c r="CV26" s="17">
        <v>10.412072840469619</v>
      </c>
      <c r="CW26" s="17">
        <v>10.412072840469619</v>
      </c>
      <c r="CX26" s="17">
        <v>1.0461421366067087</v>
      </c>
      <c r="CY26" s="17">
        <v>5.1731404958677683</v>
      </c>
      <c r="CZ26" s="17">
        <v>1.1710546305298981</v>
      </c>
      <c r="DA26" s="17">
        <v>2.3817368544247239</v>
      </c>
      <c r="DB26" s="17">
        <v>12.720534189583232</v>
      </c>
      <c r="DC26" s="17">
        <v>7.9410107797650014</v>
      </c>
      <c r="DD26" s="17">
        <v>7.9410107797650014</v>
      </c>
      <c r="DE26" s="17">
        <v>0.45454545454545497</v>
      </c>
      <c r="DF26" s="17">
        <v>0.45454545454545497</v>
      </c>
      <c r="DG26" s="17">
        <v>1.7626549586776858</v>
      </c>
      <c r="DH26" s="17">
        <v>1.7626549586776858</v>
      </c>
      <c r="DI26" s="17">
        <v>1.7727272727272727</v>
      </c>
      <c r="DJ26" s="17">
        <v>0.45454545454545497</v>
      </c>
      <c r="DK26" s="17">
        <v>0.45454545454545497</v>
      </c>
      <c r="DL26" s="17">
        <v>5.484375</v>
      </c>
      <c r="DM26" s="17">
        <v>5.484375</v>
      </c>
      <c r="DN26" s="17">
        <v>5.5934917355371905</v>
      </c>
      <c r="DO26" s="17">
        <v>5.5934917355371905</v>
      </c>
      <c r="DP26" s="17">
        <v>9.6022727272727284</v>
      </c>
      <c r="DQ26" s="17">
        <v>9.6022727272727284</v>
      </c>
      <c r="DR26" s="17">
        <v>5.8848733233979136</v>
      </c>
      <c r="DS26" s="17">
        <v>5.8848733233979136</v>
      </c>
      <c r="DT26" s="17">
        <v>4.8849124999999995</v>
      </c>
      <c r="DU26" s="17">
        <v>1.2629338842975204</v>
      </c>
      <c r="DV26" s="17">
        <v>4.4486053719008263</v>
      </c>
      <c r="DW26" s="17">
        <v>3.0636621900826442</v>
      </c>
      <c r="DX26" s="17">
        <v>4.5303375220159872</v>
      </c>
      <c r="DY26" s="17">
        <v>1.7748463114754101</v>
      </c>
      <c r="DZ26" s="17">
        <v>1.7748463114754101</v>
      </c>
      <c r="EA26" s="17">
        <v>0.32097107438016537</v>
      </c>
      <c r="EB26" s="17">
        <v>1.1714772727272729</v>
      </c>
      <c r="EC26" s="17">
        <v>1.1714772727272729</v>
      </c>
      <c r="ED26" s="17">
        <v>2.5592407024793387</v>
      </c>
      <c r="EE26" s="17">
        <v>2.2644818622137928</v>
      </c>
      <c r="EF26" s="17">
        <v>2.2644818622137928</v>
      </c>
      <c r="EG26" s="17">
        <v>0.50240702479338839</v>
      </c>
      <c r="EH26" s="17">
        <v>0.50240702479338839</v>
      </c>
      <c r="EI26" s="17">
        <v>0.45996900826446285</v>
      </c>
      <c r="EJ26" s="17">
        <v>1.5</v>
      </c>
      <c r="EK26" s="17">
        <v>1.1819524793388427</v>
      </c>
      <c r="EL26" s="17">
        <v>1.1819524793388427</v>
      </c>
      <c r="EM26" s="17">
        <v>0.38029755453190633</v>
      </c>
      <c r="EN26" s="17">
        <v>2.1419761912926329</v>
      </c>
      <c r="EO26" s="17">
        <v>0.42639462809917378</v>
      </c>
      <c r="EP26" s="17">
        <v>1.2825413223140494</v>
      </c>
      <c r="EQ26" s="17">
        <v>4.8248978736670125</v>
      </c>
      <c r="ER26" s="17">
        <v>3.8992774051140908</v>
      </c>
      <c r="ES26" s="17">
        <v>0.30775510204081641</v>
      </c>
      <c r="ET26" s="17">
        <v>3.0775510204081633</v>
      </c>
      <c r="EU26" s="17">
        <v>2.5442857142857149</v>
      </c>
      <c r="EV26" s="17">
        <v>2.5053741496598647</v>
      </c>
      <c r="EW26" s="17">
        <v>2.5</v>
      </c>
      <c r="EX26" s="17">
        <v>2.5690476190476197</v>
      </c>
      <c r="EY26" s="17">
        <v>0.15</v>
      </c>
      <c r="EZ26" s="17">
        <v>0.15</v>
      </c>
      <c r="FA26" s="17">
        <v>0.61747851002865328</v>
      </c>
      <c r="FB26" s="17">
        <v>0</v>
      </c>
      <c r="FC26" s="17">
        <v>0</v>
      </c>
      <c r="FD26" s="17">
        <v>0</v>
      </c>
      <c r="FE26" s="17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</row>
    <row r="27" spans="1:170" x14ac:dyDescent="0.3">
      <c r="A27">
        <v>14</v>
      </c>
      <c r="B27" s="15" t="s">
        <v>28</v>
      </c>
      <c r="C27" s="15" t="str">
        <f t="shared" si="0"/>
        <v>BMW14</v>
      </c>
      <c r="D27" s="15" t="s">
        <v>44</v>
      </c>
      <c r="E27" s="16">
        <v>3000</v>
      </c>
      <c r="F27" s="29">
        <v>25</v>
      </c>
      <c r="G27" s="29" t="str">
        <f>ASSEEMENT!$H$2&amp;F27</f>
        <v>AUDI25</v>
      </c>
      <c r="H27" s="29" t="str">
        <f t="shared" si="1"/>
        <v/>
      </c>
      <c r="I27" s="17" t="str">
        <f t="shared" si="2"/>
        <v>BMWI5 M60 XDRIVE</v>
      </c>
      <c r="J27" s="17">
        <v>32</v>
      </c>
      <c r="K27" s="18" t="s">
        <v>94</v>
      </c>
      <c r="L27" s="24">
        <f t="shared" si="3"/>
        <v>1.166978305785124</v>
      </c>
      <c r="M27" s="17">
        <f t="shared" si="4"/>
        <v>3851.028409090909</v>
      </c>
      <c r="N27" s="17">
        <f t="shared" si="5"/>
        <v>3851.028409090909</v>
      </c>
      <c r="O27" s="17"/>
      <c r="P27" s="17">
        <v>4.6332644628099171</v>
      </c>
      <c r="Q27" s="17">
        <v>4.6332644628099171</v>
      </c>
      <c r="R27" s="17">
        <v>1.5159504132231407</v>
      </c>
      <c r="S27" s="17">
        <v>2.2243026859504131</v>
      </c>
      <c r="T27" s="17">
        <v>1.1535604035002431</v>
      </c>
      <c r="U27" s="17">
        <v>2.4576446280991742</v>
      </c>
      <c r="V27" s="17">
        <v>4.8592327667172519</v>
      </c>
      <c r="W27" s="17">
        <v>0.772210743801653</v>
      </c>
      <c r="X27" s="17">
        <v>1.5844875346260388</v>
      </c>
      <c r="Y27" s="17">
        <v>1.3736027469177616</v>
      </c>
      <c r="Z27" s="17">
        <v>2.597012430564964</v>
      </c>
      <c r="AA27" s="17">
        <v>1.3</v>
      </c>
      <c r="AB27" s="17">
        <v>7.7918749999999992</v>
      </c>
      <c r="AC27" s="17">
        <v>15.44421487603306</v>
      </c>
      <c r="AD27" s="17">
        <v>15.44421487603306</v>
      </c>
      <c r="AE27" s="17">
        <v>7.72210743801653</v>
      </c>
      <c r="AF27" s="17">
        <v>7.72210743801653</v>
      </c>
      <c r="AG27" s="17">
        <v>7.4171107003044803</v>
      </c>
      <c r="AH27" s="17">
        <v>7.4171107003044803</v>
      </c>
      <c r="AI27" s="17">
        <v>9.4445851705913633</v>
      </c>
      <c r="AJ27" s="17">
        <v>0.4</v>
      </c>
      <c r="AK27" s="17">
        <v>48.246332205882354</v>
      </c>
      <c r="AL27" s="17">
        <v>65.411286157024804</v>
      </c>
      <c r="AM27" s="17">
        <v>74.676333859990265</v>
      </c>
      <c r="AN27" s="17">
        <v>1.166978305785124</v>
      </c>
      <c r="AO27" s="17">
        <v>8.0111146896581076</v>
      </c>
      <c r="AP27" s="17">
        <v>1.0083333333333333</v>
      </c>
      <c r="AQ27" s="17">
        <v>1.2351196538117406</v>
      </c>
      <c r="AR27" s="17">
        <v>5.0129512032085559</v>
      </c>
      <c r="AS27" s="17">
        <v>7.6089795918367349</v>
      </c>
      <c r="AT27" s="17">
        <v>36.123750000000001</v>
      </c>
      <c r="AU27" s="17">
        <v>4.5409624373391129</v>
      </c>
      <c r="AV27" s="17">
        <v>2.6</v>
      </c>
      <c r="AW27" s="17">
        <v>3.9000000000000004</v>
      </c>
      <c r="AX27" s="17">
        <v>1.6091769771075992</v>
      </c>
      <c r="AY27" s="17">
        <v>2.75</v>
      </c>
      <c r="AZ27" s="17">
        <v>2.75</v>
      </c>
      <c r="BA27" s="17">
        <v>2.75</v>
      </c>
      <c r="BB27" s="17">
        <v>2.75</v>
      </c>
      <c r="BC27" s="17">
        <v>1.5250826446280992</v>
      </c>
      <c r="BD27" s="17">
        <v>1.5250826446280992</v>
      </c>
      <c r="BE27" s="17">
        <v>10</v>
      </c>
      <c r="BF27" s="17">
        <v>7.0078618740884773</v>
      </c>
      <c r="BG27" s="17">
        <v>0.79739152892561982</v>
      </c>
      <c r="BH27" s="17">
        <v>1.1611231540441675</v>
      </c>
      <c r="BI27" s="17">
        <v>0.62096311475409827</v>
      </c>
      <c r="BJ27" s="17">
        <v>7.72210743801653</v>
      </c>
      <c r="BK27" s="17">
        <v>7.72210743801653</v>
      </c>
      <c r="BL27" s="17">
        <v>2.0166666666666666</v>
      </c>
      <c r="BM27" s="17">
        <v>2.0166666666666666</v>
      </c>
      <c r="BN27" s="17">
        <v>5.5666322314049586</v>
      </c>
      <c r="BO27" s="17">
        <v>5.5666322314049586</v>
      </c>
      <c r="BP27" s="17">
        <v>8.3835227272727249</v>
      </c>
      <c r="BQ27" s="17">
        <v>36.680010330578511</v>
      </c>
      <c r="BR27" s="17">
        <v>7.5905979652989224</v>
      </c>
      <c r="BS27" s="17">
        <v>14.358276317572148</v>
      </c>
      <c r="BT27" s="17">
        <v>0.63636363636363602</v>
      </c>
      <c r="BU27" s="17">
        <v>2.9716562796369055</v>
      </c>
      <c r="BV27" s="17">
        <v>0.31538561847988084</v>
      </c>
      <c r="BW27" s="17">
        <v>0.58333333333333337</v>
      </c>
      <c r="BX27" s="17">
        <v>0.58333333333333337</v>
      </c>
      <c r="BY27" s="17">
        <v>0.47722623966942151</v>
      </c>
      <c r="BZ27" s="17">
        <v>0.96442454339853168</v>
      </c>
      <c r="CA27" s="17">
        <v>0.32677228695298743</v>
      </c>
      <c r="CB27" s="17">
        <v>1</v>
      </c>
      <c r="CC27" s="17">
        <v>0.73814262275158016</v>
      </c>
      <c r="CD27" s="17">
        <v>1.36363636363636</v>
      </c>
      <c r="CE27" s="17">
        <v>1.223529411764706</v>
      </c>
      <c r="CF27" s="17">
        <v>1.223529411764706</v>
      </c>
      <c r="CG27" s="17">
        <v>1.146268838113758</v>
      </c>
      <c r="CH27" s="17">
        <v>1.146268838113758</v>
      </c>
      <c r="CI27" s="17">
        <v>1.3295454545454546</v>
      </c>
      <c r="CJ27" s="17">
        <v>1.3295454545454546</v>
      </c>
      <c r="CK27" s="17">
        <v>2.4054421768707486</v>
      </c>
      <c r="CL27" s="17">
        <v>1.1819524793388427</v>
      </c>
      <c r="CM27" s="17">
        <v>1.1819524793388427</v>
      </c>
      <c r="CN27" s="17">
        <v>0.63374999999999992</v>
      </c>
      <c r="CO27" s="17">
        <v>0.18333333333333332</v>
      </c>
      <c r="CP27" s="17">
        <v>0.18333333333333332</v>
      </c>
      <c r="CQ27" s="17">
        <v>1.3</v>
      </c>
      <c r="CR27" s="17">
        <v>2.2906125449068027</v>
      </c>
      <c r="CS27" s="17">
        <v>2.2906125449068027</v>
      </c>
      <c r="CT27" s="17">
        <v>5.8500000000000005</v>
      </c>
      <c r="CU27" s="17">
        <v>5.8500000000000005</v>
      </c>
      <c r="CV27" s="17">
        <v>10.412072840469619</v>
      </c>
      <c r="CW27" s="17">
        <v>10.412072840469619</v>
      </c>
      <c r="CX27" s="17">
        <v>1.0461421366067087</v>
      </c>
      <c r="CY27" s="17">
        <v>5.1731404958677683</v>
      </c>
      <c r="CZ27" s="17">
        <v>1.1710546305298981</v>
      </c>
      <c r="DA27" s="17">
        <v>2.3817368544247239</v>
      </c>
      <c r="DB27" s="17">
        <v>12.720534189583232</v>
      </c>
      <c r="DC27" s="17">
        <v>7.9410107797650014</v>
      </c>
      <c r="DD27" s="17">
        <v>7.9410107797650014</v>
      </c>
      <c r="DE27" s="17">
        <v>0.45454545454545497</v>
      </c>
      <c r="DF27" s="17">
        <v>0.45454545454545497</v>
      </c>
      <c r="DG27" s="17">
        <v>1.7626549586776858</v>
      </c>
      <c r="DH27" s="17">
        <v>1.7626549586776858</v>
      </c>
      <c r="DI27" s="17">
        <v>1.7727272727272727</v>
      </c>
      <c r="DJ27" s="17">
        <v>0.45454545454545497</v>
      </c>
      <c r="DK27" s="17">
        <v>0.45454545454545497</v>
      </c>
      <c r="DL27" s="17">
        <v>5.484375</v>
      </c>
      <c r="DM27" s="17">
        <v>5.484375</v>
      </c>
      <c r="DN27" s="17">
        <v>5.5934917355371905</v>
      </c>
      <c r="DO27" s="17">
        <v>5.5934917355371905</v>
      </c>
      <c r="DP27" s="17">
        <v>9.6022727272727284</v>
      </c>
      <c r="DQ27" s="17">
        <v>9.6022727272727284</v>
      </c>
      <c r="DR27" s="17">
        <v>5.8848733233979136</v>
      </c>
      <c r="DS27" s="17">
        <v>5.8848733233979136</v>
      </c>
      <c r="DT27" s="17">
        <v>4.8849124999999995</v>
      </c>
      <c r="DU27" s="17">
        <v>1.2629338842975204</v>
      </c>
      <c r="DV27" s="17">
        <v>4.4486053719008263</v>
      </c>
      <c r="DW27" s="17">
        <v>3.0636621900826442</v>
      </c>
      <c r="DX27" s="17">
        <v>4.5303375220159872</v>
      </c>
      <c r="DY27" s="17">
        <v>1.7748463114754101</v>
      </c>
      <c r="DZ27" s="17">
        <v>1.7748463114754101</v>
      </c>
      <c r="EA27" s="17">
        <v>0.32097107438016537</v>
      </c>
      <c r="EB27" s="17">
        <v>1.1714772727272729</v>
      </c>
      <c r="EC27" s="17">
        <v>1.1714772727272729</v>
      </c>
      <c r="ED27" s="17">
        <v>2.5592407024793387</v>
      </c>
      <c r="EE27" s="17">
        <v>2.2644818622137928</v>
      </c>
      <c r="EF27" s="17">
        <v>2.2644818622137928</v>
      </c>
      <c r="EG27" s="17">
        <v>0.50240702479338839</v>
      </c>
      <c r="EH27" s="17">
        <v>0.50240702479338839</v>
      </c>
      <c r="EI27" s="17">
        <v>0.45996900826446285</v>
      </c>
      <c r="EJ27" s="17">
        <v>1.5</v>
      </c>
      <c r="EK27" s="17">
        <v>1.1819524793388427</v>
      </c>
      <c r="EL27" s="17">
        <v>1.1819524793388427</v>
      </c>
      <c r="EM27" s="17">
        <v>0.38029755453190633</v>
      </c>
      <c r="EN27" s="17">
        <v>2.1419761912926329</v>
      </c>
      <c r="EO27" s="17">
        <v>0.42639462809917378</v>
      </c>
      <c r="EP27" s="17">
        <v>1.2825413223140494</v>
      </c>
      <c r="EQ27" s="17">
        <v>4.8248978736670125</v>
      </c>
      <c r="ER27" s="17">
        <v>3.8992774051140908</v>
      </c>
      <c r="ES27" s="17">
        <v>0.30775510204081641</v>
      </c>
      <c r="ET27" s="17">
        <v>3.0775510204081633</v>
      </c>
      <c r="EU27" s="17">
        <v>2.5442857142857149</v>
      </c>
      <c r="EV27" s="17">
        <v>2.5053741496598647</v>
      </c>
      <c r="EW27" s="17">
        <v>2.5</v>
      </c>
      <c r="EX27" s="17">
        <v>2.5690476190476197</v>
      </c>
      <c r="EY27" s="17">
        <v>0.15</v>
      </c>
      <c r="EZ27" s="17">
        <v>0.15</v>
      </c>
      <c r="FA27" s="17">
        <v>0.61747851002865328</v>
      </c>
      <c r="FB27" s="17">
        <v>0</v>
      </c>
      <c r="FC27" s="17">
        <v>0</v>
      </c>
      <c r="FD27" s="17">
        <v>0</v>
      </c>
      <c r="FE27" s="1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</row>
    <row r="28" spans="1:170" x14ac:dyDescent="0.3">
      <c r="A28">
        <v>15</v>
      </c>
      <c r="B28" s="15" t="s">
        <v>28</v>
      </c>
      <c r="C28" s="15" t="str">
        <f t="shared" si="0"/>
        <v>BMW15</v>
      </c>
      <c r="D28" s="15" t="s">
        <v>45</v>
      </c>
      <c r="E28" s="16">
        <v>3000</v>
      </c>
      <c r="F28" s="29">
        <v>26</v>
      </c>
      <c r="G28" s="29" t="str">
        <f>ASSEEMENT!$H$2&amp;F28</f>
        <v>AUDI26</v>
      </c>
      <c r="H28" s="29" t="str">
        <f t="shared" si="1"/>
        <v/>
      </c>
      <c r="I28" s="17" t="str">
        <f t="shared" si="2"/>
        <v>BMWI7</v>
      </c>
      <c r="J28" s="17">
        <v>33</v>
      </c>
      <c r="K28" s="18" t="s">
        <v>95</v>
      </c>
      <c r="L28" s="24">
        <f t="shared" si="3"/>
        <v>8.0111146896581076</v>
      </c>
      <c r="M28" s="17">
        <f t="shared" si="4"/>
        <v>26436.678475871755</v>
      </c>
      <c r="N28" s="17"/>
      <c r="O28" s="17">
        <f>M28</f>
        <v>26436.678475871755</v>
      </c>
      <c r="P28" s="17">
        <v>4.6332644628099171</v>
      </c>
      <c r="Q28" s="17">
        <v>4.6332644628099171</v>
      </c>
      <c r="R28" s="17">
        <v>1.5159504132231407</v>
      </c>
      <c r="S28" s="17">
        <v>2.2243026859504131</v>
      </c>
      <c r="T28" s="17">
        <v>1.1535604035002431</v>
      </c>
      <c r="U28" s="17">
        <v>2.4576446280991742</v>
      </c>
      <c r="V28" s="17">
        <v>4.8592327667172519</v>
      </c>
      <c r="W28" s="17">
        <v>0.772210743801653</v>
      </c>
      <c r="X28" s="17">
        <v>1.5844875346260388</v>
      </c>
      <c r="Y28" s="17">
        <v>1.3736027469177616</v>
      </c>
      <c r="Z28" s="17">
        <v>2.597012430564964</v>
      </c>
      <c r="AA28" s="17">
        <v>1.3</v>
      </c>
      <c r="AB28" s="17">
        <v>7.7918749999999992</v>
      </c>
      <c r="AC28" s="17">
        <v>15.44421487603306</v>
      </c>
      <c r="AD28" s="17">
        <v>15.44421487603306</v>
      </c>
      <c r="AE28" s="17">
        <v>7.72210743801653</v>
      </c>
      <c r="AF28" s="17">
        <v>7.72210743801653</v>
      </c>
      <c r="AG28" s="17">
        <v>7.4171107003044803</v>
      </c>
      <c r="AH28" s="17">
        <v>7.4171107003044803</v>
      </c>
      <c r="AI28" s="17">
        <v>9.4445851705913633</v>
      </c>
      <c r="AJ28" s="17">
        <v>0.4</v>
      </c>
      <c r="AK28" s="17">
        <v>48.246332205882354</v>
      </c>
      <c r="AL28" s="17">
        <v>65.411286157024804</v>
      </c>
      <c r="AM28" s="17">
        <v>74.676333859990265</v>
      </c>
      <c r="AN28" s="17">
        <v>1.166978305785124</v>
      </c>
      <c r="AO28" s="17">
        <v>8.0111146896581076</v>
      </c>
      <c r="AP28" s="17">
        <v>1.0083333333333333</v>
      </c>
      <c r="AQ28" s="17">
        <v>1.2351196538117406</v>
      </c>
      <c r="AR28" s="17">
        <v>5.0129512032085559</v>
      </c>
      <c r="AS28" s="17">
        <v>7.6089795918367349</v>
      </c>
      <c r="AT28" s="17">
        <v>36.123750000000001</v>
      </c>
      <c r="AU28" s="17">
        <v>4.5409624373391129</v>
      </c>
      <c r="AV28" s="17">
        <v>2.6</v>
      </c>
      <c r="AW28" s="17">
        <v>3.9000000000000004</v>
      </c>
      <c r="AX28" s="17">
        <v>1.6091769771075992</v>
      </c>
      <c r="AY28" s="17">
        <v>2.75</v>
      </c>
      <c r="AZ28" s="17">
        <v>2.75</v>
      </c>
      <c r="BA28" s="17">
        <v>2.75</v>
      </c>
      <c r="BB28" s="17">
        <v>2.75</v>
      </c>
      <c r="BC28" s="17">
        <v>1.5250826446280992</v>
      </c>
      <c r="BD28" s="17">
        <v>1.5250826446280992</v>
      </c>
      <c r="BE28" s="17">
        <v>10</v>
      </c>
      <c r="BF28" s="17">
        <v>7.0078618740884773</v>
      </c>
      <c r="BG28" s="17">
        <v>0.79739152892561982</v>
      </c>
      <c r="BH28" s="17">
        <v>1.1611231540441675</v>
      </c>
      <c r="BI28" s="17">
        <v>0.62096311475409827</v>
      </c>
      <c r="BJ28" s="17">
        <v>7.72210743801653</v>
      </c>
      <c r="BK28" s="17">
        <v>7.72210743801653</v>
      </c>
      <c r="BL28" s="17">
        <v>2.0166666666666666</v>
      </c>
      <c r="BM28" s="17">
        <v>2.0166666666666666</v>
      </c>
      <c r="BN28" s="17">
        <v>5.5666322314049586</v>
      </c>
      <c r="BO28" s="17">
        <v>5.5666322314049586</v>
      </c>
      <c r="BP28" s="17">
        <v>8.3835227272727249</v>
      </c>
      <c r="BQ28" s="17">
        <v>36.680010330578511</v>
      </c>
      <c r="BR28" s="17">
        <v>7.5905979652989224</v>
      </c>
      <c r="BS28" s="17">
        <v>14.358276317572148</v>
      </c>
      <c r="BT28" s="17">
        <v>0.63636363636363602</v>
      </c>
      <c r="BU28" s="17">
        <v>2.9716562796369055</v>
      </c>
      <c r="BV28" s="17">
        <v>0.31538561847988084</v>
      </c>
      <c r="BW28" s="17">
        <v>0.58333333333333337</v>
      </c>
      <c r="BX28" s="17">
        <v>0.58333333333333337</v>
      </c>
      <c r="BY28" s="17">
        <v>0.47722623966942151</v>
      </c>
      <c r="BZ28" s="17">
        <v>0.96442454339853168</v>
      </c>
      <c r="CA28" s="17">
        <v>0.32677228695298743</v>
      </c>
      <c r="CB28" s="17">
        <v>1</v>
      </c>
      <c r="CC28" s="17">
        <v>0.73814262275158016</v>
      </c>
      <c r="CD28" s="17">
        <v>1.36363636363636</v>
      </c>
      <c r="CE28" s="17">
        <v>1.223529411764706</v>
      </c>
      <c r="CF28" s="17">
        <v>1.223529411764706</v>
      </c>
      <c r="CG28" s="17">
        <v>1.146268838113758</v>
      </c>
      <c r="CH28" s="17">
        <v>1.146268838113758</v>
      </c>
      <c r="CI28" s="17">
        <v>1.3295454545454546</v>
      </c>
      <c r="CJ28" s="17">
        <v>1.3295454545454546</v>
      </c>
      <c r="CK28" s="17">
        <v>2.4054421768707486</v>
      </c>
      <c r="CL28" s="17">
        <v>1.1819524793388427</v>
      </c>
      <c r="CM28" s="17">
        <v>1.1819524793388427</v>
      </c>
      <c r="CN28" s="17">
        <v>0.63374999999999992</v>
      </c>
      <c r="CO28" s="17">
        <v>0.18333333333333332</v>
      </c>
      <c r="CP28" s="17">
        <v>0.18333333333333332</v>
      </c>
      <c r="CQ28" s="17">
        <v>1.3</v>
      </c>
      <c r="CR28" s="17">
        <v>2.2906125449068027</v>
      </c>
      <c r="CS28" s="17">
        <v>2.2906125449068027</v>
      </c>
      <c r="CT28" s="17">
        <v>5.8500000000000005</v>
      </c>
      <c r="CU28" s="17">
        <v>5.8500000000000005</v>
      </c>
      <c r="CV28" s="17">
        <v>10.412072840469619</v>
      </c>
      <c r="CW28" s="17">
        <v>10.412072840469619</v>
      </c>
      <c r="CX28" s="17">
        <v>1.0461421366067087</v>
      </c>
      <c r="CY28" s="17">
        <v>5.1731404958677683</v>
      </c>
      <c r="CZ28" s="17">
        <v>1.1710546305298981</v>
      </c>
      <c r="DA28" s="17">
        <v>2.3817368544247239</v>
      </c>
      <c r="DB28" s="17">
        <v>12.720534189583232</v>
      </c>
      <c r="DC28" s="17">
        <v>7.9410107797650014</v>
      </c>
      <c r="DD28" s="17">
        <v>7.9410107797650014</v>
      </c>
      <c r="DE28" s="17">
        <v>0.45454545454545497</v>
      </c>
      <c r="DF28" s="17">
        <v>0.45454545454545497</v>
      </c>
      <c r="DG28" s="17">
        <v>1.7626549586776858</v>
      </c>
      <c r="DH28" s="17">
        <v>1.7626549586776858</v>
      </c>
      <c r="DI28" s="17">
        <v>1.7727272727272727</v>
      </c>
      <c r="DJ28" s="17">
        <v>0.45454545454545497</v>
      </c>
      <c r="DK28" s="17">
        <v>0.45454545454545497</v>
      </c>
      <c r="DL28" s="17">
        <v>5.484375</v>
      </c>
      <c r="DM28" s="17">
        <v>5.484375</v>
      </c>
      <c r="DN28" s="17">
        <v>5.5934917355371905</v>
      </c>
      <c r="DO28" s="17">
        <v>5.5934917355371905</v>
      </c>
      <c r="DP28" s="17">
        <v>9.6022727272727284</v>
      </c>
      <c r="DQ28" s="17">
        <v>9.6022727272727284</v>
      </c>
      <c r="DR28" s="17">
        <v>5.8848733233979136</v>
      </c>
      <c r="DS28" s="17">
        <v>5.8848733233979136</v>
      </c>
      <c r="DT28" s="17">
        <v>4.8849124999999995</v>
      </c>
      <c r="DU28" s="17">
        <v>1.2629338842975204</v>
      </c>
      <c r="DV28" s="17">
        <v>4.4486053719008263</v>
      </c>
      <c r="DW28" s="17">
        <v>3.0636621900826442</v>
      </c>
      <c r="DX28" s="17">
        <v>4.5303375220159872</v>
      </c>
      <c r="DY28" s="17">
        <v>1.7748463114754101</v>
      </c>
      <c r="DZ28" s="17">
        <v>1.7748463114754101</v>
      </c>
      <c r="EA28" s="17">
        <v>0.32097107438016537</v>
      </c>
      <c r="EB28" s="17">
        <v>1.1714772727272729</v>
      </c>
      <c r="EC28" s="17">
        <v>1.1714772727272729</v>
      </c>
      <c r="ED28" s="17">
        <v>2.5592407024793387</v>
      </c>
      <c r="EE28" s="17">
        <v>2.2644818622137928</v>
      </c>
      <c r="EF28" s="17">
        <v>2.2644818622137928</v>
      </c>
      <c r="EG28" s="17">
        <v>0.50240702479338839</v>
      </c>
      <c r="EH28" s="17">
        <v>0.50240702479338839</v>
      </c>
      <c r="EI28" s="17">
        <v>0.45996900826446285</v>
      </c>
      <c r="EJ28" s="17">
        <v>1.5</v>
      </c>
      <c r="EK28" s="17">
        <v>1.1819524793388427</v>
      </c>
      <c r="EL28" s="17">
        <v>1.1819524793388427</v>
      </c>
      <c r="EM28" s="17">
        <v>0.38029755453190633</v>
      </c>
      <c r="EN28" s="17">
        <v>2.1419761912926329</v>
      </c>
      <c r="EO28" s="17">
        <v>0.42639462809917378</v>
      </c>
      <c r="EP28" s="17">
        <v>1.2825413223140494</v>
      </c>
      <c r="EQ28" s="17">
        <v>4.8248978736670125</v>
      </c>
      <c r="ER28" s="17">
        <v>3.8992774051140908</v>
      </c>
      <c r="ES28" s="17">
        <v>0.30775510204081641</v>
      </c>
      <c r="ET28" s="17">
        <v>3.0775510204081633</v>
      </c>
      <c r="EU28" s="17">
        <v>2.5442857142857149</v>
      </c>
      <c r="EV28" s="17">
        <v>2.5053741496598647</v>
      </c>
      <c r="EW28" s="17">
        <v>2.5</v>
      </c>
      <c r="EX28" s="17">
        <v>2.5690476190476197</v>
      </c>
      <c r="EY28" s="17">
        <v>0.15</v>
      </c>
      <c r="EZ28" s="17">
        <v>0.15</v>
      </c>
      <c r="FA28" s="17">
        <v>0.61747851002865328</v>
      </c>
      <c r="FB28" s="17">
        <v>0</v>
      </c>
      <c r="FC28" s="17">
        <v>0</v>
      </c>
      <c r="FD28" s="17">
        <v>0</v>
      </c>
      <c r="FE28" s="17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</row>
    <row r="29" spans="1:170" x14ac:dyDescent="0.3">
      <c r="A29">
        <v>16</v>
      </c>
      <c r="B29" s="15" t="s">
        <v>28</v>
      </c>
      <c r="C29" s="15" t="str">
        <f t="shared" si="0"/>
        <v>BMW16</v>
      </c>
      <c r="D29" s="15" t="s">
        <v>46</v>
      </c>
      <c r="E29" s="16">
        <v>3000</v>
      </c>
      <c r="F29" s="29">
        <v>27</v>
      </c>
      <c r="G29" s="29" t="str">
        <f>ASSEEMENT!$H$2&amp;F29</f>
        <v>AUDI27</v>
      </c>
      <c r="H29" s="29" t="str">
        <f t="shared" si="1"/>
        <v/>
      </c>
      <c r="I29" s="17" t="str">
        <f t="shared" si="2"/>
        <v>BMWIX</v>
      </c>
      <c r="J29" s="17">
        <v>34</v>
      </c>
      <c r="K29" s="18" t="s">
        <v>96</v>
      </c>
      <c r="L29" s="24">
        <f t="shared" si="3"/>
        <v>1.606060606060606</v>
      </c>
      <c r="M29" s="17">
        <f t="shared" si="4"/>
        <v>5300</v>
      </c>
      <c r="N29" s="17">
        <f t="shared" si="5"/>
        <v>5300</v>
      </c>
      <c r="O29" s="17"/>
      <c r="P29" s="17">
        <v>4.1921626297577861</v>
      </c>
      <c r="Q29" s="17">
        <v>4.1921626297577861</v>
      </c>
      <c r="R29" s="17">
        <v>1.2269031141868516</v>
      </c>
      <c r="S29" s="17">
        <v>1.8995069204152251</v>
      </c>
      <c r="T29" s="17">
        <v>1.0013545695094646</v>
      </c>
      <c r="U29" s="17">
        <v>2.2648788927335648</v>
      </c>
      <c r="V29" s="17">
        <v>4.4442906574394465</v>
      </c>
      <c r="W29" s="17">
        <v>0.69869377162629764</v>
      </c>
      <c r="X29" s="17">
        <v>1.5447530864197532</v>
      </c>
      <c r="Y29" s="17">
        <v>1.4031603229527105</v>
      </c>
      <c r="Z29" s="17">
        <v>2.6800692041522489</v>
      </c>
      <c r="AA29" s="17">
        <v>1.3</v>
      </c>
      <c r="AB29" s="17">
        <v>1.04</v>
      </c>
      <c r="AC29" s="17">
        <v>15.566128027681662</v>
      </c>
      <c r="AD29" s="17">
        <v>15.566128027681662</v>
      </c>
      <c r="AE29" s="17">
        <v>7.0553114186851227</v>
      </c>
      <c r="AF29" s="17">
        <v>7.0553114186851227</v>
      </c>
      <c r="AG29" s="17">
        <v>6.4527681660899638</v>
      </c>
      <c r="AH29" s="17">
        <v>6.4527681660899638</v>
      </c>
      <c r="AI29" s="17">
        <v>6.2128516181559146</v>
      </c>
      <c r="AJ29" s="17">
        <v>0.4</v>
      </c>
      <c r="AK29" s="17">
        <v>45.844897959183669</v>
      </c>
      <c r="AL29" s="17">
        <v>57.519377162629752</v>
      </c>
      <c r="AM29" s="17">
        <v>63.665469163443937</v>
      </c>
      <c r="AN29" s="17">
        <v>0.69869377162629764</v>
      </c>
      <c r="AO29" s="17">
        <v>7.6238957324106122</v>
      </c>
      <c r="AP29" s="17">
        <v>1.0083333333333333</v>
      </c>
      <c r="AQ29" s="17">
        <v>0.85023059184353211</v>
      </c>
      <c r="AR29" s="17">
        <v>4.6171102177895387</v>
      </c>
      <c r="AS29" s="17">
        <v>6.6810553633217999</v>
      </c>
      <c r="AT29" s="17">
        <v>41.785714285714292</v>
      </c>
      <c r="AU29" s="17">
        <v>4.2092560553633218</v>
      </c>
      <c r="AV29" s="17">
        <v>2.6</v>
      </c>
      <c r="AW29" s="17">
        <v>3.9000000000000004</v>
      </c>
      <c r="AX29" s="17">
        <v>1.2721814404432137</v>
      </c>
      <c r="AY29" s="17">
        <v>2.75</v>
      </c>
      <c r="AZ29" s="17">
        <v>2.75</v>
      </c>
      <c r="BA29" s="17">
        <v>2.75</v>
      </c>
      <c r="BB29" s="17">
        <v>2.75</v>
      </c>
      <c r="BC29" s="17">
        <v>1.2835813148788928</v>
      </c>
      <c r="BD29" s="17">
        <v>1.2835813148788928</v>
      </c>
      <c r="BE29" s="17">
        <v>10</v>
      </c>
      <c r="BF29" s="17">
        <v>6.5450223895786692</v>
      </c>
      <c r="BG29" s="17">
        <v>0.68160034602076114</v>
      </c>
      <c r="BH29" s="17">
        <v>0.99996539792387573</v>
      </c>
      <c r="BI29" s="17">
        <v>0.45499999999999996</v>
      </c>
      <c r="BJ29" s="17">
        <v>7.7830640138408311</v>
      </c>
      <c r="BK29" s="17">
        <v>7.7830640138408311</v>
      </c>
      <c r="BL29" s="17">
        <v>2.0166666666666666</v>
      </c>
      <c r="BM29" s="17">
        <v>2.0166666666666666</v>
      </c>
      <c r="BN29" s="17">
        <v>4.5041176470588242</v>
      </c>
      <c r="BO29" s="17">
        <v>4.5041176470588242</v>
      </c>
      <c r="BP29" s="17">
        <v>7.613411764705881</v>
      </c>
      <c r="BQ29" s="17">
        <v>32.114273356401384</v>
      </c>
      <c r="BR29" s="17">
        <v>6.9399307958477499</v>
      </c>
      <c r="BS29" s="17">
        <v>13.290138408304498</v>
      </c>
      <c r="BT29" s="17">
        <v>0.63636363636363602</v>
      </c>
      <c r="BU29" s="17">
        <v>2.7174048442906575</v>
      </c>
      <c r="BV29" s="17">
        <v>0.29081314878892739</v>
      </c>
      <c r="BW29" s="17">
        <v>0.58333333333333337</v>
      </c>
      <c r="BX29" s="17">
        <v>0.58333333333333337</v>
      </c>
      <c r="BY29" s="17">
        <v>0.47310553633217989</v>
      </c>
      <c r="BZ29" s="17">
        <v>0.92169550173010384</v>
      </c>
      <c r="CA29" s="17">
        <v>0.2863148788927336</v>
      </c>
      <c r="CB29" s="17">
        <v>1</v>
      </c>
      <c r="CC29" s="17">
        <v>0.65495471198860178</v>
      </c>
      <c r="CD29" s="17">
        <v>1.36363636363636</v>
      </c>
      <c r="CE29" s="17">
        <v>1.0404498269896196</v>
      </c>
      <c r="CF29" s="17">
        <v>1.0404498269896196</v>
      </c>
      <c r="CG29" s="17">
        <v>0.97281701607978832</v>
      </c>
      <c r="CH29" s="17">
        <v>0.97281701607978832</v>
      </c>
      <c r="CI29" s="17">
        <v>1.1965397923875432</v>
      </c>
      <c r="CJ29" s="17">
        <v>1.1965397923875432</v>
      </c>
      <c r="CK29" s="17">
        <v>2.471604938271605</v>
      </c>
      <c r="CL29" s="17">
        <v>0.98377162629757786</v>
      </c>
      <c r="CM29" s="17">
        <v>0.98377162629757786</v>
      </c>
      <c r="CN29" s="17">
        <v>0.52</v>
      </c>
      <c r="CO29" s="17">
        <v>0.18333333333333332</v>
      </c>
      <c r="CP29" s="17">
        <v>0.18333333333333332</v>
      </c>
      <c r="CQ29" s="17">
        <v>0.91481481481481453</v>
      </c>
      <c r="CR29" s="17">
        <v>1.6225259515570933</v>
      </c>
      <c r="CS29" s="17">
        <v>1.6225259515570933</v>
      </c>
      <c r="CT29" s="17">
        <v>6.5</v>
      </c>
      <c r="CU29" s="17">
        <v>6.5</v>
      </c>
      <c r="CV29" s="17">
        <v>8.6698860166904126</v>
      </c>
      <c r="CW29" s="17">
        <v>8.6698860166904126</v>
      </c>
      <c r="CX29" s="17">
        <v>0.84632963566049257</v>
      </c>
      <c r="CY29" s="17">
        <v>4.1435813148788929</v>
      </c>
      <c r="CZ29" s="17">
        <v>0.65596020761245666</v>
      </c>
      <c r="DA29" s="17">
        <v>1.6495684917565638</v>
      </c>
      <c r="DB29" s="17">
        <v>11.687629757785469</v>
      </c>
      <c r="DC29" s="17">
        <v>7.2948707510685935</v>
      </c>
      <c r="DD29" s="17">
        <v>7.2948707510685935</v>
      </c>
      <c r="DE29" s="17">
        <v>0.45454545454545497</v>
      </c>
      <c r="DF29" s="17">
        <v>0.45454545454545497</v>
      </c>
      <c r="DG29" s="17">
        <v>1.3973875432525953</v>
      </c>
      <c r="DH29" s="17">
        <v>1.3973875432525953</v>
      </c>
      <c r="DI29" s="17">
        <v>1.1110726643598619</v>
      </c>
      <c r="DJ29" s="17">
        <v>0.45454545454545497</v>
      </c>
      <c r="DK29" s="17">
        <v>0.45454545454545497</v>
      </c>
      <c r="DL29" s="17">
        <v>0.45499999999999996</v>
      </c>
      <c r="DM29" s="17">
        <v>0.45499999999999996</v>
      </c>
      <c r="DN29" s="17">
        <v>4.9656401384083058</v>
      </c>
      <c r="DO29" s="17">
        <v>4.9656401384083058</v>
      </c>
      <c r="DP29" s="17">
        <v>9.0595155709342556</v>
      </c>
      <c r="DQ29" s="17">
        <v>9.0595155709342556</v>
      </c>
      <c r="DR29" s="17">
        <v>5.4698961937716275</v>
      </c>
      <c r="DS29" s="17">
        <v>5.4698961937716275</v>
      </c>
      <c r="DT29" s="17">
        <v>4.6258333333333335</v>
      </c>
      <c r="DU29" s="17">
        <v>1.057993079584775</v>
      </c>
      <c r="DV29" s="17">
        <v>4.0725086505190315</v>
      </c>
      <c r="DW29" s="17">
        <v>2.6922145328719718</v>
      </c>
      <c r="DX29" s="17">
        <v>4.0383217993079592</v>
      </c>
      <c r="DY29" s="17">
        <v>0.97500000000000009</v>
      </c>
      <c r="DZ29" s="17">
        <v>0.97500000000000009</v>
      </c>
      <c r="EA29" s="17">
        <v>0.29441176470588237</v>
      </c>
      <c r="EB29" s="17">
        <v>0.79945578231292502</v>
      </c>
      <c r="EC29" s="17">
        <v>0.79945578231292502</v>
      </c>
      <c r="ED29" s="17">
        <v>2.4534688581314876</v>
      </c>
      <c r="EE29" s="17">
        <v>2.1217214532871975</v>
      </c>
      <c r="EF29" s="17">
        <v>2.1217214532871975</v>
      </c>
      <c r="EG29" s="17">
        <v>0.29171280276816619</v>
      </c>
      <c r="EH29" s="17">
        <v>0.29171280276816619</v>
      </c>
      <c r="EI29" s="17">
        <v>0.2863148788927336</v>
      </c>
      <c r="EJ29" s="17">
        <v>1.5</v>
      </c>
      <c r="EK29" s="17">
        <v>0.98377162629757786</v>
      </c>
      <c r="EL29" s="17">
        <v>0.98377162629757786</v>
      </c>
      <c r="EM29" s="17">
        <v>0.23007936507936513</v>
      </c>
      <c r="EN29" s="17">
        <v>1.9380530973451326</v>
      </c>
      <c r="EO29" s="17">
        <v>0.2863148788927336</v>
      </c>
      <c r="EP29" s="17">
        <v>1.0768858131487888</v>
      </c>
      <c r="EQ29" s="17">
        <v>4.2768450742926936</v>
      </c>
      <c r="ER29" s="17">
        <v>3.4451582332587005</v>
      </c>
      <c r="ES29" s="17">
        <v>0.2863148788927336</v>
      </c>
      <c r="ET29" s="17">
        <v>2.6580276816608999</v>
      </c>
      <c r="EU29" s="17">
        <v>2.2779238754325264</v>
      </c>
      <c r="EV29" s="17">
        <v>1.8046712018140594</v>
      </c>
      <c r="EW29" s="17">
        <v>2.5</v>
      </c>
      <c r="EX29" s="17">
        <v>1.8058503401360546</v>
      </c>
      <c r="EY29" s="17">
        <v>0.15</v>
      </c>
      <c r="EZ29" s="17">
        <v>0.15</v>
      </c>
      <c r="FA29" s="17">
        <v>0.61747851002865328</v>
      </c>
      <c r="FB29" s="17">
        <v>0</v>
      </c>
      <c r="FC29" s="17">
        <v>0</v>
      </c>
      <c r="FD29" s="17">
        <v>0</v>
      </c>
      <c r="FE29" s="17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</row>
    <row r="30" spans="1:170" x14ac:dyDescent="0.3">
      <c r="A30">
        <v>17</v>
      </c>
      <c r="B30" s="15" t="s">
        <v>28</v>
      </c>
      <c r="C30" s="15" t="str">
        <f t="shared" si="0"/>
        <v>BMW17</v>
      </c>
      <c r="D30" s="15" t="s">
        <v>47</v>
      </c>
      <c r="E30" s="16">
        <v>3000</v>
      </c>
      <c r="F30" s="29">
        <v>28</v>
      </c>
      <c r="G30" s="29" t="str">
        <f>ASSEEMENT!$H$2&amp;F30</f>
        <v>AUDI28</v>
      </c>
      <c r="H30" s="29" t="str">
        <f t="shared" si="1"/>
        <v/>
      </c>
      <c r="I30" s="17" t="str">
        <f t="shared" si="2"/>
        <v>BMWM2</v>
      </c>
      <c r="J30" s="17">
        <v>35</v>
      </c>
      <c r="K30" s="21" t="s">
        <v>97</v>
      </c>
      <c r="L30" s="24">
        <f t="shared" si="3"/>
        <v>1.2351196538117406</v>
      </c>
      <c r="M30" s="17">
        <f t="shared" si="4"/>
        <v>4075.894857578744</v>
      </c>
      <c r="N30" s="17">
        <f t="shared" si="5"/>
        <v>4075.894857578744</v>
      </c>
      <c r="O30" s="17"/>
      <c r="P30" s="17">
        <v>4.6332644628099171</v>
      </c>
      <c r="Q30" s="17">
        <v>4.6332644628099171</v>
      </c>
      <c r="R30" s="17">
        <v>1.5159504132231407</v>
      </c>
      <c r="S30" s="17">
        <v>2.2243026859504131</v>
      </c>
      <c r="T30" s="17">
        <v>1.1535604035002431</v>
      </c>
      <c r="U30" s="17">
        <v>2.4576446280991742</v>
      </c>
      <c r="V30" s="17">
        <v>4.8592327667172519</v>
      </c>
      <c r="W30" s="17">
        <v>0.772210743801653</v>
      </c>
      <c r="X30" s="17">
        <v>1.5844875346260388</v>
      </c>
      <c r="Y30" s="17">
        <v>1.3736027469177616</v>
      </c>
      <c r="Z30" s="17">
        <v>2.597012430564964</v>
      </c>
      <c r="AA30" s="17">
        <v>1.3</v>
      </c>
      <c r="AB30" s="17">
        <v>7.7918749999999992</v>
      </c>
      <c r="AC30" s="17">
        <v>15.44421487603306</v>
      </c>
      <c r="AD30" s="17">
        <v>15.44421487603306</v>
      </c>
      <c r="AE30" s="17">
        <v>7.72210743801653</v>
      </c>
      <c r="AF30" s="17">
        <v>7.72210743801653</v>
      </c>
      <c r="AG30" s="17">
        <v>7.4171107003044803</v>
      </c>
      <c r="AH30" s="17">
        <v>7.4171107003044803</v>
      </c>
      <c r="AI30" s="17">
        <v>9.4445851705913633</v>
      </c>
      <c r="AJ30" s="17">
        <v>0.4</v>
      </c>
      <c r="AK30" s="17">
        <v>48.246332205882354</v>
      </c>
      <c r="AL30" s="17">
        <v>65.411286157024804</v>
      </c>
      <c r="AM30" s="17">
        <v>74.676333859990265</v>
      </c>
      <c r="AN30" s="17">
        <v>1.166978305785124</v>
      </c>
      <c r="AO30" s="17">
        <v>8.0111146896581076</v>
      </c>
      <c r="AP30" s="17">
        <v>1.0083333333333333</v>
      </c>
      <c r="AQ30" s="17">
        <v>1.2351196538117406</v>
      </c>
      <c r="AR30" s="17">
        <v>5.0129512032085559</v>
      </c>
      <c r="AS30" s="17">
        <v>7.6089795918367349</v>
      </c>
      <c r="AT30" s="17">
        <v>36.123750000000001</v>
      </c>
      <c r="AU30" s="17">
        <v>4.5409624373391129</v>
      </c>
      <c r="AV30" s="17">
        <v>2.6</v>
      </c>
      <c r="AW30" s="17">
        <v>3.9000000000000004</v>
      </c>
      <c r="AX30" s="17">
        <v>1.6091769771075992</v>
      </c>
      <c r="AY30" s="17">
        <v>2.75</v>
      </c>
      <c r="AZ30" s="17">
        <v>2.75</v>
      </c>
      <c r="BA30" s="17">
        <v>2.75</v>
      </c>
      <c r="BB30" s="17">
        <v>2.75</v>
      </c>
      <c r="BC30" s="17">
        <v>1.5250826446280992</v>
      </c>
      <c r="BD30" s="17">
        <v>1.5250826446280992</v>
      </c>
      <c r="BE30" s="17">
        <v>10</v>
      </c>
      <c r="BF30" s="17">
        <v>7.0078618740884773</v>
      </c>
      <c r="BG30" s="17">
        <v>0.79739152892561982</v>
      </c>
      <c r="BH30" s="17">
        <v>1.1611231540441675</v>
      </c>
      <c r="BI30" s="17">
        <v>0.62096311475409827</v>
      </c>
      <c r="BJ30" s="17">
        <v>7.72210743801653</v>
      </c>
      <c r="BK30" s="17">
        <v>7.72210743801653</v>
      </c>
      <c r="BL30" s="17">
        <v>2.0166666666666666</v>
      </c>
      <c r="BM30" s="17">
        <v>2.0166666666666666</v>
      </c>
      <c r="BN30" s="17">
        <v>5.5666322314049586</v>
      </c>
      <c r="BO30" s="17">
        <v>5.5666322314049586</v>
      </c>
      <c r="BP30" s="17">
        <v>8.3835227272727249</v>
      </c>
      <c r="BQ30" s="17">
        <v>36.680010330578511</v>
      </c>
      <c r="BR30" s="17">
        <v>7.5905979652989224</v>
      </c>
      <c r="BS30" s="17">
        <v>14.358276317572148</v>
      </c>
      <c r="BT30" s="17">
        <v>0.63636363636363602</v>
      </c>
      <c r="BU30" s="17">
        <v>2.9716562796369055</v>
      </c>
      <c r="BV30" s="17">
        <v>0.31538561847988084</v>
      </c>
      <c r="BW30" s="17">
        <v>0.58333333333333337</v>
      </c>
      <c r="BX30" s="17">
        <v>0.58333333333333337</v>
      </c>
      <c r="BY30" s="17">
        <v>0.47722623966942151</v>
      </c>
      <c r="BZ30" s="17">
        <v>0.96442454339853168</v>
      </c>
      <c r="CA30" s="17">
        <v>0.32677228695298743</v>
      </c>
      <c r="CB30" s="17">
        <v>1</v>
      </c>
      <c r="CC30" s="17">
        <v>0.73814262275158016</v>
      </c>
      <c r="CD30" s="17">
        <v>1.36363636363636</v>
      </c>
      <c r="CE30" s="17">
        <v>1.223529411764706</v>
      </c>
      <c r="CF30" s="17">
        <v>1.223529411764706</v>
      </c>
      <c r="CG30" s="17">
        <v>1.146268838113758</v>
      </c>
      <c r="CH30" s="17">
        <v>1.146268838113758</v>
      </c>
      <c r="CI30" s="17">
        <v>1.3295454545454546</v>
      </c>
      <c r="CJ30" s="17">
        <v>1.3295454545454546</v>
      </c>
      <c r="CK30" s="17">
        <v>2.4054421768707486</v>
      </c>
      <c r="CL30" s="17">
        <v>1.1819524793388427</v>
      </c>
      <c r="CM30" s="17">
        <v>1.1819524793388427</v>
      </c>
      <c r="CN30" s="17">
        <v>0.63374999999999992</v>
      </c>
      <c r="CO30" s="17">
        <v>0.18333333333333332</v>
      </c>
      <c r="CP30" s="17">
        <v>0.18333333333333332</v>
      </c>
      <c r="CQ30" s="17">
        <v>1.3</v>
      </c>
      <c r="CR30" s="17">
        <v>2.2906125449068027</v>
      </c>
      <c r="CS30" s="17">
        <v>2.2906125449068027</v>
      </c>
      <c r="CT30" s="17">
        <v>5.8500000000000005</v>
      </c>
      <c r="CU30" s="17">
        <v>5.8500000000000005</v>
      </c>
      <c r="CV30" s="17">
        <v>10.412072840469619</v>
      </c>
      <c r="CW30" s="17">
        <v>10.412072840469619</v>
      </c>
      <c r="CX30" s="17">
        <v>1.0461421366067087</v>
      </c>
      <c r="CY30" s="17">
        <v>5.1731404958677683</v>
      </c>
      <c r="CZ30" s="17">
        <v>1.1710546305298981</v>
      </c>
      <c r="DA30" s="17">
        <v>2.3817368544247239</v>
      </c>
      <c r="DB30" s="17">
        <v>12.720534189583232</v>
      </c>
      <c r="DC30" s="17">
        <v>7.9410107797650014</v>
      </c>
      <c r="DD30" s="17">
        <v>7.9410107797650014</v>
      </c>
      <c r="DE30" s="17">
        <v>0.45454545454545497</v>
      </c>
      <c r="DF30" s="17">
        <v>0.45454545454545497</v>
      </c>
      <c r="DG30" s="17">
        <v>1.7626549586776858</v>
      </c>
      <c r="DH30" s="17">
        <v>1.7626549586776858</v>
      </c>
      <c r="DI30" s="17">
        <v>1.7727272727272727</v>
      </c>
      <c r="DJ30" s="17">
        <v>0.45454545454545497</v>
      </c>
      <c r="DK30" s="17">
        <v>0.45454545454545497</v>
      </c>
      <c r="DL30" s="17">
        <v>5.484375</v>
      </c>
      <c r="DM30" s="17">
        <v>5.484375</v>
      </c>
      <c r="DN30" s="17">
        <v>5.5934917355371905</v>
      </c>
      <c r="DO30" s="17">
        <v>5.5934917355371905</v>
      </c>
      <c r="DP30" s="17">
        <v>9.6022727272727284</v>
      </c>
      <c r="DQ30" s="17">
        <v>9.6022727272727284</v>
      </c>
      <c r="DR30" s="17">
        <v>5.8848733233979136</v>
      </c>
      <c r="DS30" s="17">
        <v>5.8848733233979136</v>
      </c>
      <c r="DT30" s="17">
        <v>4.8849124999999995</v>
      </c>
      <c r="DU30" s="17">
        <v>1.2629338842975204</v>
      </c>
      <c r="DV30" s="17">
        <v>4.4486053719008263</v>
      </c>
      <c r="DW30" s="17">
        <v>3.0636621900826442</v>
      </c>
      <c r="DX30" s="17">
        <v>4.5303375220159872</v>
      </c>
      <c r="DY30" s="17">
        <v>1.7748463114754101</v>
      </c>
      <c r="DZ30" s="17">
        <v>1.7748463114754101</v>
      </c>
      <c r="EA30" s="17">
        <v>0.32097107438016537</v>
      </c>
      <c r="EB30" s="17">
        <v>1.1714772727272729</v>
      </c>
      <c r="EC30" s="17">
        <v>1.1714772727272729</v>
      </c>
      <c r="ED30" s="17">
        <v>2.5592407024793387</v>
      </c>
      <c r="EE30" s="17">
        <v>2.2644818622137928</v>
      </c>
      <c r="EF30" s="17">
        <v>2.2644818622137928</v>
      </c>
      <c r="EG30" s="17">
        <v>0.50240702479338839</v>
      </c>
      <c r="EH30" s="17">
        <v>0.50240702479338839</v>
      </c>
      <c r="EI30" s="17">
        <v>0.45996900826446285</v>
      </c>
      <c r="EJ30" s="17">
        <v>1.5</v>
      </c>
      <c r="EK30" s="17">
        <v>1.1819524793388427</v>
      </c>
      <c r="EL30" s="17">
        <v>1.1819524793388427</v>
      </c>
      <c r="EM30" s="17">
        <v>0.38029755453190633</v>
      </c>
      <c r="EN30" s="17">
        <v>2.1419761912926329</v>
      </c>
      <c r="EO30" s="17">
        <v>0.42639462809917378</v>
      </c>
      <c r="EP30" s="17">
        <v>1.2825413223140494</v>
      </c>
      <c r="EQ30" s="17">
        <v>4.8248978736670125</v>
      </c>
      <c r="ER30" s="17">
        <v>3.8992774051140908</v>
      </c>
      <c r="ES30" s="17">
        <v>0.30775510204081641</v>
      </c>
      <c r="ET30" s="17">
        <v>3.0775510204081633</v>
      </c>
      <c r="EU30" s="17">
        <v>2.5442857142857149</v>
      </c>
      <c r="EV30" s="17">
        <v>2.5053741496598647</v>
      </c>
      <c r="EW30" s="17">
        <v>2.5</v>
      </c>
      <c r="EX30" s="17">
        <v>2.5690476190476197</v>
      </c>
      <c r="EY30" s="17">
        <v>0.15</v>
      </c>
      <c r="EZ30" s="17">
        <v>0.15</v>
      </c>
      <c r="FA30" s="17">
        <v>0.61747851002865328</v>
      </c>
      <c r="FB30" s="17">
        <v>0</v>
      </c>
      <c r="FC30" s="17">
        <v>0</v>
      </c>
      <c r="FD30" s="17">
        <v>0</v>
      </c>
      <c r="FE30" s="17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</row>
    <row r="31" spans="1:170" x14ac:dyDescent="0.3">
      <c r="A31">
        <v>18</v>
      </c>
      <c r="B31" s="15" t="s">
        <v>28</v>
      </c>
      <c r="C31" s="15" t="str">
        <f t="shared" si="0"/>
        <v>BMW18</v>
      </c>
      <c r="D31" s="15" t="s">
        <v>48</v>
      </c>
      <c r="E31" s="16">
        <v>3000</v>
      </c>
      <c r="F31" s="29">
        <v>29</v>
      </c>
      <c r="G31" s="29" t="str">
        <f>ASSEEMENT!$H$2&amp;F31</f>
        <v>AUDI29</v>
      </c>
      <c r="H31" s="29" t="str">
        <f t="shared" si="1"/>
        <v/>
      </c>
      <c r="I31" s="17" t="str">
        <f t="shared" si="2"/>
        <v>BMWM4 COMP / CS</v>
      </c>
      <c r="J31" s="17">
        <v>36</v>
      </c>
      <c r="K31" s="18" t="s">
        <v>98</v>
      </c>
      <c r="L31" s="24">
        <f t="shared" si="3"/>
        <v>5.0129512032085559</v>
      </c>
      <c r="M31" s="17">
        <f t="shared" si="4"/>
        <v>16542.738970588234</v>
      </c>
      <c r="N31" s="17">
        <f t="shared" si="5"/>
        <v>16542.738970588234</v>
      </c>
      <c r="O31" s="17"/>
      <c r="P31" s="17">
        <v>4.6332644628099171</v>
      </c>
      <c r="Q31" s="17">
        <v>4.6332644628099171</v>
      </c>
      <c r="R31" s="17">
        <v>1.5159504132231407</v>
      </c>
      <c r="S31" s="17">
        <v>2.2243026859504131</v>
      </c>
      <c r="T31" s="17">
        <v>1.1535604035002431</v>
      </c>
      <c r="U31" s="17">
        <v>2.4576446280991742</v>
      </c>
      <c r="V31" s="17">
        <v>4.8592327667172519</v>
      </c>
      <c r="W31" s="17">
        <v>0.772210743801653</v>
      </c>
      <c r="X31" s="17">
        <v>1.5844875346260388</v>
      </c>
      <c r="Y31" s="17">
        <v>1.3736027469177616</v>
      </c>
      <c r="Z31" s="17">
        <v>2.597012430564964</v>
      </c>
      <c r="AA31" s="17">
        <v>1.3</v>
      </c>
      <c r="AB31" s="17">
        <v>7.7918749999999992</v>
      </c>
      <c r="AC31" s="17">
        <v>15.44421487603306</v>
      </c>
      <c r="AD31" s="17">
        <v>15.44421487603306</v>
      </c>
      <c r="AE31" s="17">
        <v>7.72210743801653</v>
      </c>
      <c r="AF31" s="17">
        <v>7.72210743801653</v>
      </c>
      <c r="AG31" s="17">
        <v>7.4171107003044803</v>
      </c>
      <c r="AH31" s="17">
        <v>7.4171107003044803</v>
      </c>
      <c r="AI31" s="17">
        <v>9.4445851705913633</v>
      </c>
      <c r="AJ31" s="17">
        <v>0.4</v>
      </c>
      <c r="AK31" s="17">
        <v>48.246332205882354</v>
      </c>
      <c r="AL31" s="17">
        <v>65.411286157024804</v>
      </c>
      <c r="AM31" s="17">
        <v>74.676333859990265</v>
      </c>
      <c r="AN31" s="17">
        <v>1.166978305785124</v>
      </c>
      <c r="AO31" s="17">
        <v>8.0111146896581076</v>
      </c>
      <c r="AP31" s="17">
        <v>1.0083333333333333</v>
      </c>
      <c r="AQ31" s="17">
        <v>1.2351196538117406</v>
      </c>
      <c r="AR31" s="17">
        <v>5.0129512032085559</v>
      </c>
      <c r="AS31" s="17">
        <v>7.6089795918367349</v>
      </c>
      <c r="AT31" s="17">
        <v>36.123750000000001</v>
      </c>
      <c r="AU31" s="17">
        <v>4.5409624373391129</v>
      </c>
      <c r="AV31" s="17">
        <v>2.6</v>
      </c>
      <c r="AW31" s="17">
        <v>3.9000000000000004</v>
      </c>
      <c r="AX31" s="17">
        <v>1.6091769771075992</v>
      </c>
      <c r="AY31" s="17">
        <v>2.75</v>
      </c>
      <c r="AZ31" s="17">
        <v>2.75</v>
      </c>
      <c r="BA31" s="17">
        <v>2.75</v>
      </c>
      <c r="BB31" s="17">
        <v>2.75</v>
      </c>
      <c r="BC31" s="17">
        <v>1.5250826446280992</v>
      </c>
      <c r="BD31" s="17">
        <v>1.5250826446280992</v>
      </c>
      <c r="BE31" s="17">
        <v>10</v>
      </c>
      <c r="BF31" s="17">
        <v>7.0078618740884773</v>
      </c>
      <c r="BG31" s="17">
        <v>0.79739152892561982</v>
      </c>
      <c r="BH31" s="17">
        <v>1.1611231540441675</v>
      </c>
      <c r="BI31" s="17">
        <v>0.62096311475409827</v>
      </c>
      <c r="BJ31" s="17">
        <v>7.72210743801653</v>
      </c>
      <c r="BK31" s="17">
        <v>7.72210743801653</v>
      </c>
      <c r="BL31" s="17">
        <v>2.0166666666666666</v>
      </c>
      <c r="BM31" s="17">
        <v>2.0166666666666666</v>
      </c>
      <c r="BN31" s="17">
        <v>5.5666322314049586</v>
      </c>
      <c r="BO31" s="17">
        <v>5.5666322314049586</v>
      </c>
      <c r="BP31" s="17">
        <v>8.3835227272727249</v>
      </c>
      <c r="BQ31" s="17">
        <v>36.680010330578511</v>
      </c>
      <c r="BR31" s="17">
        <v>7.5905979652989224</v>
      </c>
      <c r="BS31" s="17">
        <v>14.358276317572148</v>
      </c>
      <c r="BT31" s="17">
        <v>0.63636363636363602</v>
      </c>
      <c r="BU31" s="17">
        <v>2.9716562796369055</v>
      </c>
      <c r="BV31" s="17">
        <v>0.31538561847988084</v>
      </c>
      <c r="BW31" s="17">
        <v>0.58333333333333337</v>
      </c>
      <c r="BX31" s="17">
        <v>0.58333333333333337</v>
      </c>
      <c r="BY31" s="17">
        <v>0.47722623966942151</v>
      </c>
      <c r="BZ31" s="17">
        <v>0.96442454339853168</v>
      </c>
      <c r="CA31" s="17">
        <v>0.32677228695298743</v>
      </c>
      <c r="CB31" s="17">
        <v>1</v>
      </c>
      <c r="CC31" s="17">
        <v>0.73814262275158016</v>
      </c>
      <c r="CD31" s="17">
        <v>1.36363636363636</v>
      </c>
      <c r="CE31" s="17">
        <v>1.223529411764706</v>
      </c>
      <c r="CF31" s="17">
        <v>1.223529411764706</v>
      </c>
      <c r="CG31" s="17">
        <v>1.146268838113758</v>
      </c>
      <c r="CH31" s="17">
        <v>1.146268838113758</v>
      </c>
      <c r="CI31" s="17">
        <v>1.3295454545454546</v>
      </c>
      <c r="CJ31" s="17">
        <v>1.3295454545454546</v>
      </c>
      <c r="CK31" s="17">
        <v>2.4054421768707486</v>
      </c>
      <c r="CL31" s="17">
        <v>1.1819524793388427</v>
      </c>
      <c r="CM31" s="17">
        <v>1.1819524793388427</v>
      </c>
      <c r="CN31" s="17">
        <v>0.63374999999999992</v>
      </c>
      <c r="CO31" s="17">
        <v>0.18333333333333332</v>
      </c>
      <c r="CP31" s="17">
        <v>0.18333333333333332</v>
      </c>
      <c r="CQ31" s="17">
        <v>1.3</v>
      </c>
      <c r="CR31" s="17">
        <v>2.2906125449068027</v>
      </c>
      <c r="CS31" s="17">
        <v>2.2906125449068027</v>
      </c>
      <c r="CT31" s="17">
        <v>5.8500000000000005</v>
      </c>
      <c r="CU31" s="17">
        <v>5.8500000000000005</v>
      </c>
      <c r="CV31" s="17">
        <v>10.412072840469619</v>
      </c>
      <c r="CW31" s="17">
        <v>10.412072840469619</v>
      </c>
      <c r="CX31" s="17">
        <v>1.0461421366067087</v>
      </c>
      <c r="CY31" s="17">
        <v>5.1731404958677683</v>
      </c>
      <c r="CZ31" s="17">
        <v>1.1710546305298981</v>
      </c>
      <c r="DA31" s="17">
        <v>2.3817368544247239</v>
      </c>
      <c r="DB31" s="17">
        <v>12.720534189583232</v>
      </c>
      <c r="DC31" s="17">
        <v>7.9410107797650014</v>
      </c>
      <c r="DD31" s="17">
        <v>7.9410107797650014</v>
      </c>
      <c r="DE31" s="17">
        <v>0.45454545454545497</v>
      </c>
      <c r="DF31" s="17">
        <v>0.45454545454545497</v>
      </c>
      <c r="DG31" s="17">
        <v>1.7626549586776858</v>
      </c>
      <c r="DH31" s="17">
        <v>1.7626549586776858</v>
      </c>
      <c r="DI31" s="17">
        <v>1.7727272727272727</v>
      </c>
      <c r="DJ31" s="17">
        <v>0.45454545454545497</v>
      </c>
      <c r="DK31" s="17">
        <v>0.45454545454545497</v>
      </c>
      <c r="DL31" s="17">
        <v>5.484375</v>
      </c>
      <c r="DM31" s="17">
        <v>5.484375</v>
      </c>
      <c r="DN31" s="17">
        <v>5.5934917355371905</v>
      </c>
      <c r="DO31" s="17">
        <v>5.5934917355371905</v>
      </c>
      <c r="DP31" s="17">
        <v>9.6022727272727284</v>
      </c>
      <c r="DQ31" s="17">
        <v>9.6022727272727284</v>
      </c>
      <c r="DR31" s="17">
        <v>5.8848733233979136</v>
      </c>
      <c r="DS31" s="17">
        <v>5.8848733233979136</v>
      </c>
      <c r="DT31" s="17">
        <v>4.8849124999999995</v>
      </c>
      <c r="DU31" s="17">
        <v>1.2629338842975204</v>
      </c>
      <c r="DV31" s="17">
        <v>4.4486053719008263</v>
      </c>
      <c r="DW31" s="17">
        <v>3.0636621900826442</v>
      </c>
      <c r="DX31" s="17">
        <v>4.5303375220159872</v>
      </c>
      <c r="DY31" s="17">
        <v>1.7748463114754101</v>
      </c>
      <c r="DZ31" s="17">
        <v>1.7748463114754101</v>
      </c>
      <c r="EA31" s="17">
        <v>0.32097107438016537</v>
      </c>
      <c r="EB31" s="17">
        <v>1.1714772727272729</v>
      </c>
      <c r="EC31" s="17">
        <v>1.1714772727272729</v>
      </c>
      <c r="ED31" s="17">
        <v>2.5592407024793387</v>
      </c>
      <c r="EE31" s="17">
        <v>2.2644818622137928</v>
      </c>
      <c r="EF31" s="17">
        <v>2.2644818622137928</v>
      </c>
      <c r="EG31" s="17">
        <v>0.50240702479338839</v>
      </c>
      <c r="EH31" s="17">
        <v>0.50240702479338839</v>
      </c>
      <c r="EI31" s="17">
        <v>0.45996900826446285</v>
      </c>
      <c r="EJ31" s="17">
        <v>1.5</v>
      </c>
      <c r="EK31" s="17">
        <v>1.1819524793388427</v>
      </c>
      <c r="EL31" s="17">
        <v>1.1819524793388427</v>
      </c>
      <c r="EM31" s="17">
        <v>0.38029755453190633</v>
      </c>
      <c r="EN31" s="17">
        <v>2.1419761912926329</v>
      </c>
      <c r="EO31" s="17">
        <v>0.42639462809917378</v>
      </c>
      <c r="EP31" s="17">
        <v>1.2825413223140494</v>
      </c>
      <c r="EQ31" s="17">
        <v>4.8248978736670125</v>
      </c>
      <c r="ER31" s="17">
        <v>3.8992774051140908</v>
      </c>
      <c r="ES31" s="17">
        <v>0.30775510204081641</v>
      </c>
      <c r="ET31" s="17">
        <v>3.0775510204081633</v>
      </c>
      <c r="EU31" s="17">
        <v>2.5442857142857149</v>
      </c>
      <c r="EV31" s="17">
        <v>2.5053741496598647</v>
      </c>
      <c r="EW31" s="17">
        <v>2.5</v>
      </c>
      <c r="EX31" s="17">
        <v>2.5690476190476197</v>
      </c>
      <c r="EY31" s="17">
        <v>0.15</v>
      </c>
      <c r="EZ31" s="17">
        <v>0.15</v>
      </c>
      <c r="FA31" s="17">
        <v>0.61747851002865328</v>
      </c>
      <c r="FB31" s="17">
        <v>0</v>
      </c>
      <c r="FC31" s="17">
        <v>0</v>
      </c>
      <c r="FD31" s="17">
        <v>0</v>
      </c>
      <c r="FE31" s="17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</row>
    <row r="32" spans="1:170" x14ac:dyDescent="0.3">
      <c r="A32">
        <v>19</v>
      </c>
      <c r="B32" s="15" t="s">
        <v>28</v>
      </c>
      <c r="C32" s="15" t="str">
        <f t="shared" si="0"/>
        <v>BMW19</v>
      </c>
      <c r="D32" s="15" t="s">
        <v>49</v>
      </c>
      <c r="E32" s="16">
        <v>3000</v>
      </c>
      <c r="F32" s="29">
        <v>30</v>
      </c>
      <c r="G32" s="29" t="str">
        <f>ASSEEMENT!$H$2&amp;F32</f>
        <v>AUDI30</v>
      </c>
      <c r="H32" s="29" t="str">
        <f t="shared" si="1"/>
        <v/>
      </c>
      <c r="I32" s="17" t="str">
        <f t="shared" si="2"/>
        <v>BMWM5</v>
      </c>
      <c r="J32" s="17">
        <v>37</v>
      </c>
      <c r="K32" s="18" t="s">
        <v>99</v>
      </c>
      <c r="L32" s="24">
        <f t="shared" si="3"/>
        <v>7.6089795918367349</v>
      </c>
      <c r="M32" s="17">
        <f t="shared" si="4"/>
        <v>25109.632653061224</v>
      </c>
      <c r="N32" s="17">
        <f t="shared" si="5"/>
        <v>25109.632653061224</v>
      </c>
      <c r="O32" s="17"/>
      <c r="P32" s="17">
        <v>4.6332644628099171</v>
      </c>
      <c r="Q32" s="17">
        <v>4.6332644628099171</v>
      </c>
      <c r="R32" s="17">
        <v>1.5159504132231407</v>
      </c>
      <c r="S32" s="17">
        <v>2.2243026859504131</v>
      </c>
      <c r="T32" s="17">
        <v>1.1535604035002431</v>
      </c>
      <c r="U32" s="17">
        <v>2.4576446280991742</v>
      </c>
      <c r="V32" s="17">
        <v>4.8592327667172519</v>
      </c>
      <c r="W32" s="17">
        <v>0.772210743801653</v>
      </c>
      <c r="X32" s="17">
        <v>1.5844875346260388</v>
      </c>
      <c r="Y32" s="17">
        <v>1.3736027469177616</v>
      </c>
      <c r="Z32" s="17">
        <v>2.597012430564964</v>
      </c>
      <c r="AA32" s="17">
        <v>1.3</v>
      </c>
      <c r="AB32" s="17">
        <v>7.7918749999999992</v>
      </c>
      <c r="AC32" s="17">
        <v>15.44421487603306</v>
      </c>
      <c r="AD32" s="17">
        <v>15.44421487603306</v>
      </c>
      <c r="AE32" s="17">
        <v>7.72210743801653</v>
      </c>
      <c r="AF32" s="17">
        <v>7.72210743801653</v>
      </c>
      <c r="AG32" s="17">
        <v>7.4171107003044803</v>
      </c>
      <c r="AH32" s="17">
        <v>7.4171107003044803</v>
      </c>
      <c r="AI32" s="17">
        <v>9.4445851705913633</v>
      </c>
      <c r="AJ32" s="17">
        <v>0.4</v>
      </c>
      <c r="AK32" s="17">
        <v>48.246332205882354</v>
      </c>
      <c r="AL32" s="17">
        <v>65.411286157024804</v>
      </c>
      <c r="AM32" s="17">
        <v>74.676333859990265</v>
      </c>
      <c r="AN32" s="17">
        <v>1.166978305785124</v>
      </c>
      <c r="AO32" s="17">
        <v>8.0111146896581076</v>
      </c>
      <c r="AP32" s="17">
        <v>1.0083333333333333</v>
      </c>
      <c r="AQ32" s="17">
        <v>1.2351196538117406</v>
      </c>
      <c r="AR32" s="17">
        <v>5.0129512032085559</v>
      </c>
      <c r="AS32" s="17">
        <v>7.6089795918367349</v>
      </c>
      <c r="AT32" s="17">
        <v>36.123750000000001</v>
      </c>
      <c r="AU32" s="17">
        <v>4.5409624373391129</v>
      </c>
      <c r="AV32" s="17">
        <v>2.6</v>
      </c>
      <c r="AW32" s="17">
        <v>3.9000000000000004</v>
      </c>
      <c r="AX32" s="17">
        <v>1.6091769771075992</v>
      </c>
      <c r="AY32" s="17">
        <v>2.75</v>
      </c>
      <c r="AZ32" s="17">
        <v>2.75</v>
      </c>
      <c r="BA32" s="17">
        <v>2.75</v>
      </c>
      <c r="BB32" s="17">
        <v>2.75</v>
      </c>
      <c r="BC32" s="17">
        <v>1.5250826446280992</v>
      </c>
      <c r="BD32" s="17">
        <v>1.5250826446280992</v>
      </c>
      <c r="BE32" s="17">
        <v>10</v>
      </c>
      <c r="BF32" s="17">
        <v>7.0078618740884773</v>
      </c>
      <c r="BG32" s="17">
        <v>0.79739152892561982</v>
      </c>
      <c r="BH32" s="17">
        <v>1.1611231540441675</v>
      </c>
      <c r="BI32" s="17">
        <v>0.62096311475409827</v>
      </c>
      <c r="BJ32" s="17">
        <v>7.72210743801653</v>
      </c>
      <c r="BK32" s="17">
        <v>7.72210743801653</v>
      </c>
      <c r="BL32" s="17">
        <v>2.0166666666666666</v>
      </c>
      <c r="BM32" s="17">
        <v>2.0166666666666666</v>
      </c>
      <c r="BN32" s="17">
        <v>5.5666322314049586</v>
      </c>
      <c r="BO32" s="17">
        <v>5.5666322314049586</v>
      </c>
      <c r="BP32" s="17">
        <v>8.3835227272727249</v>
      </c>
      <c r="BQ32" s="17">
        <v>36.680010330578511</v>
      </c>
      <c r="BR32" s="17">
        <v>7.5905979652989224</v>
      </c>
      <c r="BS32" s="17">
        <v>14.358276317572148</v>
      </c>
      <c r="BT32" s="17">
        <v>0.63636363636363602</v>
      </c>
      <c r="BU32" s="17">
        <v>2.9716562796369055</v>
      </c>
      <c r="BV32" s="17">
        <v>0.31538561847988084</v>
      </c>
      <c r="BW32" s="17">
        <v>0.58333333333333337</v>
      </c>
      <c r="BX32" s="17">
        <v>0.58333333333333337</v>
      </c>
      <c r="BY32" s="17">
        <v>0.47722623966942151</v>
      </c>
      <c r="BZ32" s="17">
        <v>0.96442454339853168</v>
      </c>
      <c r="CA32" s="17">
        <v>0.32677228695298743</v>
      </c>
      <c r="CB32" s="17">
        <v>1</v>
      </c>
      <c r="CC32" s="17">
        <v>0.73814262275158016</v>
      </c>
      <c r="CD32" s="17">
        <v>1.36363636363636</v>
      </c>
      <c r="CE32" s="17">
        <v>1.223529411764706</v>
      </c>
      <c r="CF32" s="17">
        <v>1.223529411764706</v>
      </c>
      <c r="CG32" s="17">
        <v>1.146268838113758</v>
      </c>
      <c r="CH32" s="17">
        <v>1.146268838113758</v>
      </c>
      <c r="CI32" s="17">
        <v>1.3295454545454546</v>
      </c>
      <c r="CJ32" s="17">
        <v>1.3295454545454546</v>
      </c>
      <c r="CK32" s="17">
        <v>2.4054421768707486</v>
      </c>
      <c r="CL32" s="17">
        <v>1.1819524793388427</v>
      </c>
      <c r="CM32" s="17">
        <v>1.1819524793388427</v>
      </c>
      <c r="CN32" s="17">
        <v>0.63374999999999992</v>
      </c>
      <c r="CO32" s="17">
        <v>0.18333333333333332</v>
      </c>
      <c r="CP32" s="17">
        <v>0.18333333333333332</v>
      </c>
      <c r="CQ32" s="17">
        <v>1.3</v>
      </c>
      <c r="CR32" s="17">
        <v>2.2906125449068027</v>
      </c>
      <c r="CS32" s="17">
        <v>2.2906125449068027</v>
      </c>
      <c r="CT32" s="17">
        <v>5.8500000000000005</v>
      </c>
      <c r="CU32" s="17">
        <v>5.8500000000000005</v>
      </c>
      <c r="CV32" s="17">
        <v>10.412072840469619</v>
      </c>
      <c r="CW32" s="17">
        <v>10.412072840469619</v>
      </c>
      <c r="CX32" s="17">
        <v>1.0461421366067087</v>
      </c>
      <c r="CY32" s="17">
        <v>5.1731404958677683</v>
      </c>
      <c r="CZ32" s="17">
        <v>1.1710546305298981</v>
      </c>
      <c r="DA32" s="17">
        <v>2.3817368544247239</v>
      </c>
      <c r="DB32" s="17">
        <v>12.720534189583232</v>
      </c>
      <c r="DC32" s="17">
        <v>7.9410107797650014</v>
      </c>
      <c r="DD32" s="17">
        <v>7.9410107797650014</v>
      </c>
      <c r="DE32" s="17">
        <v>0.45454545454545497</v>
      </c>
      <c r="DF32" s="17">
        <v>0.45454545454545497</v>
      </c>
      <c r="DG32" s="17">
        <v>1.7626549586776858</v>
      </c>
      <c r="DH32" s="17">
        <v>1.7626549586776858</v>
      </c>
      <c r="DI32" s="17">
        <v>1.7727272727272727</v>
      </c>
      <c r="DJ32" s="17">
        <v>0.45454545454545497</v>
      </c>
      <c r="DK32" s="17">
        <v>0.45454545454545497</v>
      </c>
      <c r="DL32" s="17">
        <v>5.484375</v>
      </c>
      <c r="DM32" s="17">
        <v>5.484375</v>
      </c>
      <c r="DN32" s="17">
        <v>5.5934917355371905</v>
      </c>
      <c r="DO32" s="17">
        <v>5.5934917355371905</v>
      </c>
      <c r="DP32" s="17">
        <v>9.6022727272727284</v>
      </c>
      <c r="DQ32" s="17">
        <v>9.6022727272727284</v>
      </c>
      <c r="DR32" s="17">
        <v>5.8848733233979136</v>
      </c>
      <c r="DS32" s="17">
        <v>5.8848733233979136</v>
      </c>
      <c r="DT32" s="17">
        <v>4.8849124999999995</v>
      </c>
      <c r="DU32" s="17">
        <v>1.2629338842975204</v>
      </c>
      <c r="DV32" s="17">
        <v>4.4486053719008263</v>
      </c>
      <c r="DW32" s="17">
        <v>3.0636621900826442</v>
      </c>
      <c r="DX32" s="17">
        <v>4.5303375220159872</v>
      </c>
      <c r="DY32" s="17">
        <v>1.7748463114754101</v>
      </c>
      <c r="DZ32" s="17">
        <v>1.7748463114754101</v>
      </c>
      <c r="EA32" s="17">
        <v>0.32097107438016537</v>
      </c>
      <c r="EB32" s="17">
        <v>1.1714772727272729</v>
      </c>
      <c r="EC32" s="17">
        <v>1.1714772727272729</v>
      </c>
      <c r="ED32" s="17">
        <v>2.5592407024793387</v>
      </c>
      <c r="EE32" s="17">
        <v>2.2644818622137928</v>
      </c>
      <c r="EF32" s="17">
        <v>2.2644818622137928</v>
      </c>
      <c r="EG32" s="17">
        <v>0.50240702479338839</v>
      </c>
      <c r="EH32" s="17">
        <v>0.50240702479338839</v>
      </c>
      <c r="EI32" s="17">
        <v>0.45996900826446285</v>
      </c>
      <c r="EJ32" s="17">
        <v>1.5</v>
      </c>
      <c r="EK32" s="17">
        <v>1.1819524793388427</v>
      </c>
      <c r="EL32" s="17">
        <v>1.1819524793388427</v>
      </c>
      <c r="EM32" s="17">
        <v>0.38029755453190633</v>
      </c>
      <c r="EN32" s="17">
        <v>2.1419761912926329</v>
      </c>
      <c r="EO32" s="17">
        <v>0.42639462809917378</v>
      </c>
      <c r="EP32" s="17">
        <v>1.2825413223140494</v>
      </c>
      <c r="EQ32" s="17">
        <v>4.8248978736670125</v>
      </c>
      <c r="ER32" s="17">
        <v>3.8992774051140908</v>
      </c>
      <c r="ES32" s="17">
        <v>0.30775510204081641</v>
      </c>
      <c r="ET32" s="17">
        <v>3.0775510204081633</v>
      </c>
      <c r="EU32" s="17">
        <v>2.5442857142857149</v>
      </c>
      <c r="EV32" s="17">
        <v>2.5053741496598647</v>
      </c>
      <c r="EW32" s="17">
        <v>2.5</v>
      </c>
      <c r="EX32" s="17">
        <v>2.5690476190476197</v>
      </c>
      <c r="EY32" s="17">
        <v>0.15</v>
      </c>
      <c r="EZ32" s="17">
        <v>0.15</v>
      </c>
      <c r="FA32" s="17">
        <v>0.61747851002865328</v>
      </c>
      <c r="FB32" s="17">
        <v>0</v>
      </c>
      <c r="FC32" s="17">
        <v>0</v>
      </c>
      <c r="FD32" s="17">
        <v>0</v>
      </c>
      <c r="FE32" s="17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</row>
    <row r="33" spans="1:170" x14ac:dyDescent="0.3">
      <c r="A33">
        <v>20</v>
      </c>
      <c r="B33" s="15" t="s">
        <v>28</v>
      </c>
      <c r="C33" s="15" t="str">
        <f t="shared" si="0"/>
        <v>BMW20</v>
      </c>
      <c r="D33" s="15" t="s">
        <v>50</v>
      </c>
      <c r="E33" s="16">
        <v>3000</v>
      </c>
      <c r="F33" s="29">
        <v>31</v>
      </c>
      <c r="G33" s="29" t="str">
        <f>ASSEEMENT!$H$2&amp;F33</f>
        <v>AUDI31</v>
      </c>
      <c r="H33" s="29" t="str">
        <f t="shared" si="1"/>
        <v/>
      </c>
      <c r="I33" s="17" t="str">
        <f t="shared" si="2"/>
        <v>BMWM8 COMP COUPÉ</v>
      </c>
      <c r="J33" s="17">
        <v>38</v>
      </c>
      <c r="K33" s="18" t="s">
        <v>100</v>
      </c>
      <c r="L33" s="24">
        <f t="shared" si="3"/>
        <v>36.123750000000001</v>
      </c>
      <c r="M33" s="17">
        <f t="shared" si="4"/>
        <v>119208.375</v>
      </c>
      <c r="N33" s="17">
        <f t="shared" si="5"/>
        <v>119208.375</v>
      </c>
      <c r="O33" s="17"/>
      <c r="P33" s="17">
        <v>4.6332644628099171</v>
      </c>
      <c r="Q33" s="17">
        <v>4.6332644628099171</v>
      </c>
      <c r="R33" s="17">
        <v>1.5159504132231407</v>
      </c>
      <c r="S33" s="17">
        <v>2.2243026859504131</v>
      </c>
      <c r="T33" s="17">
        <v>1.1535604035002431</v>
      </c>
      <c r="U33" s="17">
        <v>2.4576446280991742</v>
      </c>
      <c r="V33" s="17">
        <v>4.8592327667172519</v>
      </c>
      <c r="W33" s="17">
        <v>0.772210743801653</v>
      </c>
      <c r="X33" s="17">
        <v>1.5844875346260388</v>
      </c>
      <c r="Y33" s="17">
        <v>1.3736027469177616</v>
      </c>
      <c r="Z33" s="17">
        <v>2.597012430564964</v>
      </c>
      <c r="AA33" s="17">
        <v>1.3</v>
      </c>
      <c r="AB33" s="17">
        <v>7.7918749999999992</v>
      </c>
      <c r="AC33" s="17">
        <v>15.44421487603306</v>
      </c>
      <c r="AD33" s="17">
        <v>15.44421487603306</v>
      </c>
      <c r="AE33" s="17">
        <v>7.72210743801653</v>
      </c>
      <c r="AF33" s="17">
        <v>7.72210743801653</v>
      </c>
      <c r="AG33" s="17">
        <v>7.4171107003044803</v>
      </c>
      <c r="AH33" s="17">
        <v>7.4171107003044803</v>
      </c>
      <c r="AI33" s="17">
        <v>9.4445851705913633</v>
      </c>
      <c r="AJ33" s="17">
        <v>0.4</v>
      </c>
      <c r="AK33" s="17">
        <v>48.246332205882354</v>
      </c>
      <c r="AL33" s="17">
        <v>65.411286157024804</v>
      </c>
      <c r="AM33" s="17">
        <v>74.676333859990265</v>
      </c>
      <c r="AN33" s="17">
        <v>1.166978305785124</v>
      </c>
      <c r="AO33" s="17">
        <v>8.0111146896581076</v>
      </c>
      <c r="AP33" s="17">
        <v>1.0083333333333333</v>
      </c>
      <c r="AQ33" s="17">
        <v>1.2351196538117406</v>
      </c>
      <c r="AR33" s="17">
        <v>5.0129512032085559</v>
      </c>
      <c r="AS33" s="17">
        <v>7.6089795918367349</v>
      </c>
      <c r="AT33" s="17">
        <v>36.123750000000001</v>
      </c>
      <c r="AU33" s="17">
        <v>4.5409624373391129</v>
      </c>
      <c r="AV33" s="17">
        <v>2.6</v>
      </c>
      <c r="AW33" s="17">
        <v>3.9000000000000004</v>
      </c>
      <c r="AX33" s="17">
        <v>1.6091769771075992</v>
      </c>
      <c r="AY33" s="17">
        <v>2.75</v>
      </c>
      <c r="AZ33" s="17">
        <v>2.75</v>
      </c>
      <c r="BA33" s="17">
        <v>2.75</v>
      </c>
      <c r="BB33" s="17">
        <v>2.75</v>
      </c>
      <c r="BC33" s="17">
        <v>1.5250826446280992</v>
      </c>
      <c r="BD33" s="17">
        <v>1.5250826446280992</v>
      </c>
      <c r="BE33" s="17">
        <v>10</v>
      </c>
      <c r="BF33" s="17">
        <v>7.0078618740884773</v>
      </c>
      <c r="BG33" s="17">
        <v>0.79739152892561982</v>
      </c>
      <c r="BH33" s="17">
        <v>1.1611231540441675</v>
      </c>
      <c r="BI33" s="17">
        <v>0.62096311475409827</v>
      </c>
      <c r="BJ33" s="17">
        <v>7.72210743801653</v>
      </c>
      <c r="BK33" s="17">
        <v>7.72210743801653</v>
      </c>
      <c r="BL33" s="17">
        <v>2.0166666666666666</v>
      </c>
      <c r="BM33" s="17">
        <v>2.0166666666666666</v>
      </c>
      <c r="BN33" s="17">
        <v>5.5666322314049586</v>
      </c>
      <c r="BO33" s="17">
        <v>5.5666322314049586</v>
      </c>
      <c r="BP33" s="17">
        <v>8.3835227272727249</v>
      </c>
      <c r="BQ33" s="17">
        <v>36.680010330578511</v>
      </c>
      <c r="BR33" s="17">
        <v>7.5905979652989224</v>
      </c>
      <c r="BS33" s="17">
        <v>14.358276317572148</v>
      </c>
      <c r="BT33" s="17">
        <v>0.63636363636363602</v>
      </c>
      <c r="BU33" s="17">
        <v>2.9716562796369055</v>
      </c>
      <c r="BV33" s="17">
        <v>0.31538561847988084</v>
      </c>
      <c r="BW33" s="17">
        <v>0.58333333333333337</v>
      </c>
      <c r="BX33" s="17">
        <v>0.58333333333333337</v>
      </c>
      <c r="BY33" s="17">
        <v>0.47722623966942151</v>
      </c>
      <c r="BZ33" s="17">
        <v>0.96442454339853168</v>
      </c>
      <c r="CA33" s="17">
        <v>0.32677228695298743</v>
      </c>
      <c r="CB33" s="17">
        <v>1</v>
      </c>
      <c r="CC33" s="17">
        <v>0.73814262275158016</v>
      </c>
      <c r="CD33" s="17">
        <v>1.36363636363636</v>
      </c>
      <c r="CE33" s="17">
        <v>1.223529411764706</v>
      </c>
      <c r="CF33" s="17">
        <v>1.223529411764706</v>
      </c>
      <c r="CG33" s="17">
        <v>1.146268838113758</v>
      </c>
      <c r="CH33" s="17">
        <v>1.146268838113758</v>
      </c>
      <c r="CI33" s="17">
        <v>1.3295454545454546</v>
      </c>
      <c r="CJ33" s="17">
        <v>1.3295454545454546</v>
      </c>
      <c r="CK33" s="17">
        <v>2.4054421768707486</v>
      </c>
      <c r="CL33" s="17">
        <v>1.1819524793388427</v>
      </c>
      <c r="CM33" s="17">
        <v>1.1819524793388427</v>
      </c>
      <c r="CN33" s="17">
        <v>0.63374999999999992</v>
      </c>
      <c r="CO33" s="17">
        <v>0.18333333333333332</v>
      </c>
      <c r="CP33" s="17">
        <v>0.18333333333333332</v>
      </c>
      <c r="CQ33" s="17">
        <v>1.3</v>
      </c>
      <c r="CR33" s="17">
        <v>2.2906125449068027</v>
      </c>
      <c r="CS33" s="17">
        <v>2.2906125449068027</v>
      </c>
      <c r="CT33" s="17">
        <v>5.8500000000000005</v>
      </c>
      <c r="CU33" s="17">
        <v>5.8500000000000005</v>
      </c>
      <c r="CV33" s="17">
        <v>10.412072840469619</v>
      </c>
      <c r="CW33" s="17">
        <v>10.412072840469619</v>
      </c>
      <c r="CX33" s="17">
        <v>1.0461421366067087</v>
      </c>
      <c r="CY33" s="17">
        <v>5.1731404958677683</v>
      </c>
      <c r="CZ33" s="17">
        <v>1.1710546305298981</v>
      </c>
      <c r="DA33" s="17">
        <v>2.3817368544247239</v>
      </c>
      <c r="DB33" s="17">
        <v>12.720534189583232</v>
      </c>
      <c r="DC33" s="17">
        <v>7.9410107797650014</v>
      </c>
      <c r="DD33" s="17">
        <v>7.9410107797650014</v>
      </c>
      <c r="DE33" s="17">
        <v>0.45454545454545497</v>
      </c>
      <c r="DF33" s="17">
        <v>0.45454545454545497</v>
      </c>
      <c r="DG33" s="17">
        <v>1.7626549586776858</v>
      </c>
      <c r="DH33" s="17">
        <v>1.7626549586776858</v>
      </c>
      <c r="DI33" s="17">
        <v>1.7727272727272727</v>
      </c>
      <c r="DJ33" s="17">
        <v>0.45454545454545497</v>
      </c>
      <c r="DK33" s="17">
        <v>0.45454545454545497</v>
      </c>
      <c r="DL33" s="17">
        <v>5.484375</v>
      </c>
      <c r="DM33" s="17">
        <v>5.484375</v>
      </c>
      <c r="DN33" s="17">
        <v>5.5934917355371905</v>
      </c>
      <c r="DO33" s="17">
        <v>5.5934917355371905</v>
      </c>
      <c r="DP33" s="17">
        <v>9.6022727272727284</v>
      </c>
      <c r="DQ33" s="17">
        <v>9.6022727272727284</v>
      </c>
      <c r="DR33" s="17">
        <v>5.8848733233979136</v>
      </c>
      <c r="DS33" s="17">
        <v>5.8848733233979136</v>
      </c>
      <c r="DT33" s="17">
        <v>4.8849124999999995</v>
      </c>
      <c r="DU33" s="17">
        <v>1.2629338842975204</v>
      </c>
      <c r="DV33" s="17">
        <v>4.4486053719008263</v>
      </c>
      <c r="DW33" s="17">
        <v>3.0636621900826442</v>
      </c>
      <c r="DX33" s="17">
        <v>4.5303375220159872</v>
      </c>
      <c r="DY33" s="17">
        <v>1.7748463114754101</v>
      </c>
      <c r="DZ33" s="17">
        <v>1.7748463114754101</v>
      </c>
      <c r="EA33" s="17">
        <v>0.32097107438016537</v>
      </c>
      <c r="EB33" s="17">
        <v>1.1714772727272729</v>
      </c>
      <c r="EC33" s="17">
        <v>1.1714772727272729</v>
      </c>
      <c r="ED33" s="17">
        <v>2.5592407024793387</v>
      </c>
      <c r="EE33" s="17">
        <v>2.2644818622137928</v>
      </c>
      <c r="EF33" s="17">
        <v>2.2644818622137928</v>
      </c>
      <c r="EG33" s="17">
        <v>0.50240702479338839</v>
      </c>
      <c r="EH33" s="17">
        <v>0.50240702479338839</v>
      </c>
      <c r="EI33" s="17">
        <v>0.45996900826446285</v>
      </c>
      <c r="EJ33" s="17">
        <v>1.5</v>
      </c>
      <c r="EK33" s="17">
        <v>1.1819524793388427</v>
      </c>
      <c r="EL33" s="17">
        <v>1.1819524793388427</v>
      </c>
      <c r="EM33" s="17">
        <v>0.38029755453190633</v>
      </c>
      <c r="EN33" s="17">
        <v>2.1419761912926329</v>
      </c>
      <c r="EO33" s="17">
        <v>0.42639462809917378</v>
      </c>
      <c r="EP33" s="17">
        <v>1.2825413223140494</v>
      </c>
      <c r="EQ33" s="17">
        <v>4.8248978736670125</v>
      </c>
      <c r="ER33" s="17">
        <v>3.8992774051140908</v>
      </c>
      <c r="ES33" s="17">
        <v>0.30775510204081641</v>
      </c>
      <c r="ET33" s="17">
        <v>3.0775510204081633</v>
      </c>
      <c r="EU33" s="17">
        <v>2.5442857142857149</v>
      </c>
      <c r="EV33" s="17">
        <v>2.5053741496598647</v>
      </c>
      <c r="EW33" s="17">
        <v>2.5</v>
      </c>
      <c r="EX33" s="17">
        <v>2.5690476190476197</v>
      </c>
      <c r="EY33" s="17">
        <v>0.15</v>
      </c>
      <c r="EZ33" s="17">
        <v>0.15</v>
      </c>
      <c r="FA33" s="17">
        <v>0.61747851002865328</v>
      </c>
      <c r="FB33" s="17">
        <v>0</v>
      </c>
      <c r="FC33" s="17">
        <v>0</v>
      </c>
      <c r="FD33" s="17">
        <v>0</v>
      </c>
      <c r="FE33" s="17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</row>
    <row r="34" spans="1:170" x14ac:dyDescent="0.3">
      <c r="F34" s="29">
        <v>32</v>
      </c>
      <c r="G34" s="29" t="str">
        <f>ASSEEMENT!$H$2&amp;F34</f>
        <v>AUDI32</v>
      </c>
      <c r="H34" s="29" t="str">
        <f t="shared" si="1"/>
        <v/>
      </c>
      <c r="J34" s="17">
        <v>39</v>
      </c>
      <c r="K34" s="18" t="s">
        <v>101</v>
      </c>
      <c r="L34" s="24">
        <f t="shared" si="3"/>
        <v>4.5409624373391129</v>
      </c>
      <c r="M34" s="17">
        <f t="shared" si="4"/>
        <v>14985.176043219073</v>
      </c>
      <c r="N34" s="17"/>
      <c r="O34" s="17">
        <f>M34</f>
        <v>14985.176043219073</v>
      </c>
    </row>
    <row r="35" spans="1:170" x14ac:dyDescent="0.3">
      <c r="H35" s="29" t="str">
        <f t="shared" si="1"/>
        <v/>
      </c>
      <c r="J35" s="17">
        <v>40</v>
      </c>
      <c r="K35" s="18" t="s">
        <v>102</v>
      </c>
      <c r="L35" s="24">
        <f t="shared" si="3"/>
        <v>2.6</v>
      </c>
      <c r="M35" s="17">
        <f t="shared" si="4"/>
        <v>8580</v>
      </c>
      <c r="N35" s="17">
        <f t="shared" si="5"/>
        <v>8580</v>
      </c>
    </row>
    <row r="36" spans="1:170" x14ac:dyDescent="0.3">
      <c r="J36" s="17">
        <v>41</v>
      </c>
      <c r="K36" s="18" t="s">
        <v>103</v>
      </c>
      <c r="L36" s="24">
        <f t="shared" si="3"/>
        <v>3.9000000000000004</v>
      </c>
      <c r="M36" s="17">
        <f t="shared" si="4"/>
        <v>12870.000000000002</v>
      </c>
      <c r="N36" s="17">
        <f t="shared" si="5"/>
        <v>12870.000000000002</v>
      </c>
    </row>
    <row r="37" spans="1:170" x14ac:dyDescent="0.3">
      <c r="J37" s="17">
        <v>42</v>
      </c>
      <c r="K37" s="18" t="s">
        <v>104</v>
      </c>
      <c r="L37" s="24">
        <f t="shared" si="3"/>
        <v>1.6091769771075992</v>
      </c>
      <c r="M37" s="17">
        <f t="shared" si="4"/>
        <v>5310.2840244550771</v>
      </c>
      <c r="N37" s="17">
        <f t="shared" si="5"/>
        <v>5310.2840244550771</v>
      </c>
    </row>
    <row r="38" spans="1:170" x14ac:dyDescent="0.3">
      <c r="J38" s="17">
        <v>43</v>
      </c>
      <c r="K38" s="18" t="s">
        <v>105</v>
      </c>
      <c r="L38" s="24">
        <f t="shared" si="3"/>
        <v>2.553331480675979</v>
      </c>
      <c r="M38" s="17">
        <f t="shared" si="4"/>
        <v>8425.9938862307317</v>
      </c>
      <c r="N38" s="17">
        <f t="shared" si="5"/>
        <v>8425.9938862307317</v>
      </c>
    </row>
    <row r="39" spans="1:170" x14ac:dyDescent="0.3">
      <c r="J39" s="17">
        <v>44</v>
      </c>
      <c r="K39" s="18" t="s">
        <v>106</v>
      </c>
      <c r="L39" s="24">
        <f t="shared" si="3"/>
        <v>2.553331480675979</v>
      </c>
      <c r="M39" s="17">
        <f t="shared" si="4"/>
        <v>8425.9938862307317</v>
      </c>
      <c r="N39" s="17">
        <f t="shared" si="5"/>
        <v>8425.9938862307317</v>
      </c>
    </row>
    <row r="40" spans="1:170" x14ac:dyDescent="0.3">
      <c r="J40" s="17">
        <v>45</v>
      </c>
      <c r="K40" s="18" t="s">
        <v>107</v>
      </c>
      <c r="L40" s="24">
        <f t="shared" si="3"/>
        <v>2.5509141253040788</v>
      </c>
      <c r="M40" s="17">
        <f t="shared" si="4"/>
        <v>8418.0166135034597</v>
      </c>
      <c r="N40" s="17">
        <f t="shared" si="5"/>
        <v>8418.0166135034597</v>
      </c>
    </row>
    <row r="41" spans="1:170" x14ac:dyDescent="0.3">
      <c r="J41" s="17">
        <v>46</v>
      </c>
      <c r="K41" s="18" t="s">
        <v>108</v>
      </c>
      <c r="L41" s="24">
        <f t="shared" si="3"/>
        <v>2.5509141253040788</v>
      </c>
      <c r="M41" s="17">
        <f t="shared" si="4"/>
        <v>8418.0166135034597</v>
      </c>
      <c r="N41" s="17">
        <f t="shared" si="5"/>
        <v>8418.0166135034597</v>
      </c>
    </row>
    <row r="42" spans="1:170" x14ac:dyDescent="0.3">
      <c r="J42" s="17">
        <v>47</v>
      </c>
      <c r="K42" s="20" t="s">
        <v>109</v>
      </c>
      <c r="L42" s="24">
        <f t="shared" si="3"/>
        <v>1.5250826446280992</v>
      </c>
      <c r="M42" s="17">
        <f t="shared" si="4"/>
        <v>5032.772727272727</v>
      </c>
      <c r="N42" s="17">
        <f t="shared" si="5"/>
        <v>5032.772727272727</v>
      </c>
    </row>
    <row r="43" spans="1:170" x14ac:dyDescent="0.3">
      <c r="J43" s="17">
        <v>48</v>
      </c>
      <c r="K43" s="18" t="s">
        <v>110</v>
      </c>
      <c r="L43" s="24">
        <f t="shared" si="3"/>
        <v>1.5250826446280992</v>
      </c>
      <c r="M43" s="17">
        <f t="shared" si="4"/>
        <v>5032.772727272727</v>
      </c>
      <c r="N43" s="17">
        <f t="shared" si="5"/>
        <v>5032.772727272727</v>
      </c>
    </row>
    <row r="44" spans="1:170" x14ac:dyDescent="0.3">
      <c r="J44" s="17">
        <v>49</v>
      </c>
      <c r="K44" s="18" t="s">
        <v>111</v>
      </c>
      <c r="L44" s="24">
        <f t="shared" si="3"/>
        <v>10</v>
      </c>
      <c r="M44" s="17">
        <f t="shared" si="4"/>
        <v>33000</v>
      </c>
      <c r="N44" s="17">
        <f t="shared" si="5"/>
        <v>33000</v>
      </c>
    </row>
    <row r="45" spans="1:170" x14ac:dyDescent="0.3">
      <c r="J45" s="17">
        <v>50</v>
      </c>
      <c r="K45" s="18" t="s">
        <v>112</v>
      </c>
      <c r="L45" s="24">
        <f t="shared" si="3"/>
        <v>7.0078618740884773</v>
      </c>
      <c r="M45" s="17">
        <f t="shared" si="4"/>
        <v>23125.944184491975</v>
      </c>
      <c r="N45" s="17">
        <f t="shared" si="5"/>
        <v>23125.944184491975</v>
      </c>
    </row>
    <row r="46" spans="1:170" x14ac:dyDescent="0.3">
      <c r="J46" s="17">
        <v>51</v>
      </c>
      <c r="K46" s="19" t="s">
        <v>113</v>
      </c>
      <c r="L46" s="24">
        <f t="shared" si="3"/>
        <v>0.79739152892561982</v>
      </c>
      <c r="M46" s="17">
        <f t="shared" si="4"/>
        <v>2631.3920454545455</v>
      </c>
      <c r="N46" s="17">
        <f t="shared" si="5"/>
        <v>2631.3920454545455</v>
      </c>
    </row>
    <row r="47" spans="1:170" x14ac:dyDescent="0.3">
      <c r="J47" s="17">
        <v>52</v>
      </c>
      <c r="K47" s="20" t="s">
        <v>114</v>
      </c>
      <c r="L47" s="24">
        <f t="shared" si="3"/>
        <v>1.1611231540441675</v>
      </c>
      <c r="M47" s="17">
        <f t="shared" si="4"/>
        <v>3831.7064083457531</v>
      </c>
      <c r="N47" s="17">
        <f t="shared" si="5"/>
        <v>3831.7064083457531</v>
      </c>
    </row>
    <row r="48" spans="1:170" x14ac:dyDescent="0.3">
      <c r="J48" s="17">
        <v>53</v>
      </c>
      <c r="K48" s="20" t="s">
        <v>115</v>
      </c>
      <c r="L48" s="24">
        <f t="shared" si="3"/>
        <v>0.62096311475409827</v>
      </c>
      <c r="M48" s="17">
        <f t="shared" si="4"/>
        <v>2049.1782786885242</v>
      </c>
      <c r="N48" s="17">
        <f t="shared" si="5"/>
        <v>2049.1782786885242</v>
      </c>
    </row>
    <row r="49" spans="10:15" x14ac:dyDescent="0.3">
      <c r="J49" s="17">
        <v>54</v>
      </c>
      <c r="K49" s="18" t="s">
        <v>116</v>
      </c>
      <c r="L49" s="24">
        <f t="shared" si="3"/>
        <v>7.72210743801653</v>
      </c>
      <c r="M49" s="17">
        <f t="shared" si="4"/>
        <v>25482.954545454548</v>
      </c>
      <c r="N49" s="17"/>
      <c r="O49" s="17">
        <f t="shared" ref="O49:O50" si="7">M49</f>
        <v>25482.954545454548</v>
      </c>
    </row>
    <row r="50" spans="10:15" x14ac:dyDescent="0.3">
      <c r="J50" s="17">
        <v>55</v>
      </c>
      <c r="K50" s="18" t="s">
        <v>117</v>
      </c>
      <c r="L50" s="24">
        <f t="shared" si="3"/>
        <v>7.72210743801653</v>
      </c>
      <c r="M50" s="17">
        <f t="shared" si="4"/>
        <v>25482.954545454548</v>
      </c>
      <c r="N50" s="17"/>
      <c r="O50" s="17">
        <f t="shared" si="7"/>
        <v>25482.954545454548</v>
      </c>
    </row>
    <row r="51" spans="10:15" x14ac:dyDescent="0.3">
      <c r="J51" s="17">
        <v>56</v>
      </c>
      <c r="K51" s="18" t="s">
        <v>118</v>
      </c>
      <c r="L51" s="24">
        <f t="shared" si="3"/>
        <v>1.2727272727272727</v>
      </c>
      <c r="M51" s="17">
        <f t="shared" si="4"/>
        <v>4200</v>
      </c>
      <c r="N51" s="17">
        <f t="shared" si="5"/>
        <v>4200</v>
      </c>
    </row>
    <row r="52" spans="10:15" x14ac:dyDescent="0.3">
      <c r="J52" s="17">
        <v>57</v>
      </c>
      <c r="K52" s="18" t="s">
        <v>119</v>
      </c>
      <c r="L52" s="24">
        <f t="shared" si="3"/>
        <v>1.2727272727272727</v>
      </c>
      <c r="M52" s="17">
        <f t="shared" si="4"/>
        <v>4200</v>
      </c>
      <c r="N52" s="17">
        <f t="shared" si="5"/>
        <v>4200</v>
      </c>
    </row>
    <row r="53" spans="10:15" x14ac:dyDescent="0.3">
      <c r="J53" s="17">
        <v>58</v>
      </c>
      <c r="K53" s="18" t="s">
        <v>120</v>
      </c>
      <c r="L53" s="24">
        <f t="shared" si="3"/>
        <v>5.5666322314049586</v>
      </c>
      <c r="M53" s="17">
        <f t="shared" si="4"/>
        <v>18369.886363636364</v>
      </c>
      <c r="N53" s="17"/>
      <c r="O53" s="17">
        <f t="shared" ref="O53:O58" si="8">M53</f>
        <v>18369.886363636364</v>
      </c>
    </row>
    <row r="54" spans="10:15" x14ac:dyDescent="0.3">
      <c r="J54" s="17">
        <v>59</v>
      </c>
      <c r="K54" s="18" t="s">
        <v>121</v>
      </c>
      <c r="L54" s="24">
        <f t="shared" si="3"/>
        <v>5.5666322314049586</v>
      </c>
      <c r="M54" s="17">
        <f t="shared" si="4"/>
        <v>18369.886363636364</v>
      </c>
      <c r="N54" s="17"/>
      <c r="O54" s="17">
        <f t="shared" si="8"/>
        <v>18369.886363636364</v>
      </c>
    </row>
    <row r="55" spans="10:15" x14ac:dyDescent="0.3">
      <c r="J55" s="17">
        <v>60</v>
      </c>
      <c r="K55" s="18" t="s">
        <v>122</v>
      </c>
      <c r="L55" s="24">
        <f t="shared" si="3"/>
        <v>8.3835227272727249</v>
      </c>
      <c r="M55" s="17">
        <f t="shared" si="4"/>
        <v>27665.624999999993</v>
      </c>
      <c r="N55" s="17"/>
      <c r="O55" s="17">
        <f t="shared" si="8"/>
        <v>27665.624999999993</v>
      </c>
    </row>
    <row r="56" spans="10:15" x14ac:dyDescent="0.3">
      <c r="J56" s="17">
        <v>61</v>
      </c>
      <c r="K56" s="18" t="s">
        <v>123</v>
      </c>
      <c r="L56" s="24">
        <f t="shared" si="3"/>
        <v>36.680010330578511</v>
      </c>
      <c r="M56" s="17">
        <f t="shared" si="4"/>
        <v>121044.03409090909</v>
      </c>
      <c r="N56" s="17"/>
      <c r="O56" s="17">
        <f t="shared" si="8"/>
        <v>121044.03409090909</v>
      </c>
    </row>
    <row r="57" spans="10:15" x14ac:dyDescent="0.3">
      <c r="J57" s="17">
        <v>62</v>
      </c>
      <c r="K57" s="20" t="s">
        <v>124</v>
      </c>
      <c r="L57" s="24">
        <f t="shared" si="3"/>
        <v>7.5905979652989224</v>
      </c>
      <c r="M57" s="17">
        <f t="shared" si="4"/>
        <v>25048.973285486445</v>
      </c>
      <c r="N57" s="17"/>
      <c r="O57" s="17">
        <f t="shared" si="8"/>
        <v>25048.973285486445</v>
      </c>
    </row>
    <row r="58" spans="10:15" x14ac:dyDescent="0.3">
      <c r="J58" s="17">
        <v>63</v>
      </c>
      <c r="K58" s="18" t="s">
        <v>125</v>
      </c>
      <c r="L58" s="24">
        <f t="shared" si="3"/>
        <v>14.358276317572148</v>
      </c>
      <c r="M58" s="17">
        <f t="shared" si="4"/>
        <v>47382.311847988087</v>
      </c>
      <c r="N58" s="17"/>
      <c r="O58" s="17">
        <f t="shared" si="8"/>
        <v>47382.311847988087</v>
      </c>
    </row>
    <row r="59" spans="10:15" x14ac:dyDescent="0.3">
      <c r="J59" s="17">
        <v>64</v>
      </c>
      <c r="K59" s="18" t="s">
        <v>126</v>
      </c>
      <c r="L59" s="24">
        <f t="shared" si="3"/>
        <v>0.63636363636363602</v>
      </c>
      <c r="M59" s="17">
        <f t="shared" si="4"/>
        <v>2099.9999999999991</v>
      </c>
      <c r="N59" s="17">
        <f t="shared" si="5"/>
        <v>2099.9999999999991</v>
      </c>
    </row>
    <row r="60" spans="10:15" x14ac:dyDescent="0.3">
      <c r="J60" s="17">
        <v>65</v>
      </c>
      <c r="K60" s="18" t="s">
        <v>127</v>
      </c>
      <c r="L60" s="24">
        <f t="shared" si="3"/>
        <v>2.9716562796369055</v>
      </c>
      <c r="M60" s="17">
        <f t="shared" si="4"/>
        <v>9806.4657228017877</v>
      </c>
      <c r="N60" s="17">
        <f t="shared" si="5"/>
        <v>9806.4657228017877</v>
      </c>
    </row>
    <row r="61" spans="10:15" x14ac:dyDescent="0.3">
      <c r="J61" s="17">
        <v>66</v>
      </c>
      <c r="K61" s="18" t="s">
        <v>128</v>
      </c>
      <c r="L61" s="24">
        <f t="shared" si="3"/>
        <v>0.31538561847988084</v>
      </c>
      <c r="M61" s="17">
        <f t="shared" si="4"/>
        <v>1040.7725409836069</v>
      </c>
      <c r="N61" s="17">
        <f t="shared" si="5"/>
        <v>1040.7725409836069</v>
      </c>
    </row>
    <row r="62" spans="10:15" x14ac:dyDescent="0.3">
      <c r="J62" s="17">
        <v>67</v>
      </c>
      <c r="K62" s="18" t="s">
        <v>129</v>
      </c>
      <c r="L62" s="24">
        <f t="shared" si="3"/>
        <v>0.41054752066115713</v>
      </c>
      <c r="M62" s="17">
        <f t="shared" si="4"/>
        <v>1354.8068181818185</v>
      </c>
      <c r="N62" s="17">
        <f t="shared" si="5"/>
        <v>1354.8068181818185</v>
      </c>
    </row>
    <row r="63" spans="10:15" x14ac:dyDescent="0.3">
      <c r="J63" s="17">
        <v>68</v>
      </c>
      <c r="K63" s="18" t="s">
        <v>130</v>
      </c>
      <c r="L63" s="24">
        <f t="shared" si="3"/>
        <v>0.41054752066115713</v>
      </c>
      <c r="M63" s="17">
        <f t="shared" si="4"/>
        <v>1354.8068181818185</v>
      </c>
      <c r="N63" s="17">
        <f t="shared" si="5"/>
        <v>1354.8068181818185</v>
      </c>
    </row>
    <row r="64" spans="10:15" x14ac:dyDescent="0.3">
      <c r="J64" s="17">
        <v>69</v>
      </c>
      <c r="K64" s="21" t="s">
        <v>131</v>
      </c>
      <c r="L64" s="24">
        <f t="shared" si="3"/>
        <v>0.47722623966942151</v>
      </c>
      <c r="M64" s="17">
        <f t="shared" si="4"/>
        <v>1574.846590909091</v>
      </c>
      <c r="N64" s="17"/>
      <c r="O64" s="17">
        <f>M64</f>
        <v>1574.846590909091</v>
      </c>
    </row>
    <row r="65" spans="10:15" x14ac:dyDescent="0.3">
      <c r="J65" s="17">
        <v>70</v>
      </c>
      <c r="K65" s="18" t="s">
        <v>132</v>
      </c>
      <c r="L65" s="24">
        <f t="shared" si="3"/>
        <v>1.2</v>
      </c>
      <c r="M65" s="17">
        <f t="shared" si="4"/>
        <v>3960</v>
      </c>
      <c r="N65" s="17">
        <f t="shared" si="5"/>
        <v>3960</v>
      </c>
    </row>
    <row r="66" spans="10:15" x14ac:dyDescent="0.3">
      <c r="J66" s="17">
        <v>71</v>
      </c>
      <c r="K66" s="18" t="s">
        <v>133</v>
      </c>
      <c r="L66" s="24">
        <f t="shared" si="3"/>
        <v>0.32677228695298743</v>
      </c>
      <c r="M66" s="17">
        <f t="shared" si="4"/>
        <v>1078.3485469448585</v>
      </c>
      <c r="N66" s="17">
        <f t="shared" si="5"/>
        <v>1078.3485469448585</v>
      </c>
    </row>
    <row r="67" spans="10:15" x14ac:dyDescent="0.3">
      <c r="J67" s="17">
        <v>72</v>
      </c>
      <c r="K67" s="20" t="s">
        <v>134</v>
      </c>
      <c r="L67" s="24">
        <f t="shared" si="3"/>
        <v>1</v>
      </c>
      <c r="M67" s="17">
        <f t="shared" si="4"/>
        <v>3300</v>
      </c>
      <c r="N67" s="17">
        <f t="shared" si="5"/>
        <v>3300</v>
      </c>
    </row>
    <row r="68" spans="10:15" x14ac:dyDescent="0.3">
      <c r="J68" s="17">
        <v>73</v>
      </c>
      <c r="K68" s="18" t="s">
        <v>135</v>
      </c>
      <c r="L68" s="24">
        <f t="shared" ref="L68:L131" si="9">VLOOKUP($I$2,$I$3:$FN$1000,J68,FALSE)</f>
        <v>0.73814262275158016</v>
      </c>
      <c r="M68" s="17">
        <f t="shared" ref="M68:M131" si="10">L68*$K$2</f>
        <v>2435.8706550802144</v>
      </c>
      <c r="N68" s="17">
        <f t="shared" ref="N68:N131" si="11">M68</f>
        <v>2435.8706550802144</v>
      </c>
    </row>
    <row r="69" spans="10:15" x14ac:dyDescent="0.3">
      <c r="J69" s="17">
        <v>74</v>
      </c>
      <c r="K69" s="18" t="s">
        <v>136</v>
      </c>
      <c r="L69" s="24">
        <f t="shared" si="9"/>
        <v>1.36363636363636</v>
      </c>
      <c r="M69" s="17">
        <f t="shared" si="10"/>
        <v>4499.9999999999882</v>
      </c>
      <c r="N69" s="17">
        <f t="shared" si="11"/>
        <v>4499.9999999999882</v>
      </c>
    </row>
    <row r="70" spans="10:15" x14ac:dyDescent="0.3">
      <c r="J70" s="17">
        <v>75</v>
      </c>
      <c r="K70" s="21" t="s">
        <v>137</v>
      </c>
      <c r="L70" s="24">
        <f t="shared" si="9"/>
        <v>1.223529411764706</v>
      </c>
      <c r="M70" s="17">
        <f t="shared" si="10"/>
        <v>4037.6470588235297</v>
      </c>
      <c r="N70" s="17">
        <f t="shared" si="11"/>
        <v>4037.6470588235297</v>
      </c>
    </row>
    <row r="71" spans="10:15" x14ac:dyDescent="0.3">
      <c r="J71" s="17">
        <v>76</v>
      </c>
      <c r="K71" s="18" t="s">
        <v>138</v>
      </c>
      <c r="L71" s="24">
        <f t="shared" si="9"/>
        <v>1.223529411764706</v>
      </c>
      <c r="M71" s="17">
        <f t="shared" si="10"/>
        <v>4037.6470588235297</v>
      </c>
      <c r="N71" s="17">
        <f t="shared" si="11"/>
        <v>4037.6470588235297</v>
      </c>
    </row>
    <row r="72" spans="10:15" x14ac:dyDescent="0.3">
      <c r="J72" s="17">
        <v>77</v>
      </c>
      <c r="K72" s="21" t="s">
        <v>139</v>
      </c>
      <c r="L72" s="24">
        <f t="shared" si="9"/>
        <v>1.146268838113758</v>
      </c>
      <c r="M72" s="17">
        <f t="shared" si="10"/>
        <v>3782.6871657754014</v>
      </c>
      <c r="N72" s="17"/>
      <c r="O72" s="17">
        <f t="shared" ref="O72:O75" si="12">M72</f>
        <v>3782.6871657754014</v>
      </c>
    </row>
    <row r="73" spans="10:15" x14ac:dyDescent="0.3">
      <c r="J73" s="17">
        <v>78</v>
      </c>
      <c r="K73" s="18" t="s">
        <v>140</v>
      </c>
      <c r="L73" s="24">
        <f t="shared" si="9"/>
        <v>1.146268838113758</v>
      </c>
      <c r="M73" s="17">
        <f t="shared" si="10"/>
        <v>3782.6871657754014</v>
      </c>
      <c r="N73" s="17"/>
      <c r="O73" s="17">
        <f t="shared" si="12"/>
        <v>3782.6871657754014</v>
      </c>
    </row>
    <row r="74" spans="10:15" x14ac:dyDescent="0.3">
      <c r="J74" s="17">
        <v>79</v>
      </c>
      <c r="K74" s="18" t="s">
        <v>141</v>
      </c>
      <c r="L74" s="24">
        <f t="shared" si="9"/>
        <v>1.3295454545454546</v>
      </c>
      <c r="M74" s="17">
        <f t="shared" si="10"/>
        <v>4387.5</v>
      </c>
      <c r="N74" s="17"/>
      <c r="O74" s="17">
        <f t="shared" si="12"/>
        <v>4387.5</v>
      </c>
    </row>
    <row r="75" spans="10:15" x14ac:dyDescent="0.3">
      <c r="J75" s="17">
        <v>80</v>
      </c>
      <c r="K75" s="18" t="s">
        <v>142</v>
      </c>
      <c r="L75" s="24">
        <f t="shared" si="9"/>
        <v>1.3295454545454546</v>
      </c>
      <c r="M75" s="17">
        <f t="shared" si="10"/>
        <v>4387.5</v>
      </c>
      <c r="N75" s="17"/>
      <c r="O75" s="17">
        <f t="shared" si="12"/>
        <v>4387.5</v>
      </c>
    </row>
    <row r="76" spans="10:15" x14ac:dyDescent="0.3">
      <c r="J76" s="17">
        <v>81</v>
      </c>
      <c r="K76" s="18" t="s">
        <v>143</v>
      </c>
      <c r="L76" s="24">
        <f t="shared" si="9"/>
        <v>2.5757575757575757</v>
      </c>
      <c r="M76" s="17">
        <f t="shared" si="10"/>
        <v>8500</v>
      </c>
      <c r="N76" s="17">
        <f t="shared" si="11"/>
        <v>8500</v>
      </c>
    </row>
    <row r="77" spans="10:15" x14ac:dyDescent="0.3">
      <c r="J77" s="17">
        <v>82</v>
      </c>
      <c r="K77" s="19" t="s">
        <v>144</v>
      </c>
      <c r="L77" s="24">
        <f t="shared" si="9"/>
        <v>1.1819524793388427</v>
      </c>
      <c r="M77" s="17">
        <f t="shared" si="10"/>
        <v>3900.4431818181811</v>
      </c>
      <c r="N77" s="17">
        <f t="shared" si="11"/>
        <v>3900.4431818181811</v>
      </c>
    </row>
    <row r="78" spans="10:15" x14ac:dyDescent="0.3">
      <c r="J78" s="17">
        <v>83</v>
      </c>
      <c r="K78" s="18" t="s">
        <v>145</v>
      </c>
      <c r="L78" s="24">
        <f t="shared" si="9"/>
        <v>1.1819524793388427</v>
      </c>
      <c r="M78" s="17">
        <f t="shared" si="10"/>
        <v>3900.4431818181811</v>
      </c>
      <c r="N78" s="17">
        <f t="shared" si="11"/>
        <v>3900.4431818181811</v>
      </c>
    </row>
    <row r="79" spans="10:15" x14ac:dyDescent="0.3">
      <c r="J79" s="17">
        <v>84</v>
      </c>
      <c r="K79" s="18" t="s">
        <v>146</v>
      </c>
      <c r="L79" s="24">
        <f t="shared" si="9"/>
        <v>0.63374999999999992</v>
      </c>
      <c r="M79" s="17">
        <f t="shared" si="10"/>
        <v>2091.3749999999995</v>
      </c>
      <c r="N79" s="17">
        <f t="shared" si="11"/>
        <v>2091.3749999999995</v>
      </c>
    </row>
    <row r="80" spans="10:15" x14ac:dyDescent="0.3">
      <c r="J80" s="17">
        <v>85</v>
      </c>
      <c r="K80" s="18" t="s">
        <v>147</v>
      </c>
      <c r="L80" s="24">
        <f t="shared" si="9"/>
        <v>0.72967141510801803</v>
      </c>
      <c r="M80" s="17">
        <f t="shared" si="10"/>
        <v>2407.9156698564593</v>
      </c>
      <c r="N80" s="17">
        <f t="shared" si="11"/>
        <v>2407.9156698564593</v>
      </c>
    </row>
    <row r="81" spans="10:15" x14ac:dyDescent="0.3">
      <c r="J81" s="17">
        <v>86</v>
      </c>
      <c r="K81" s="18" t="s">
        <v>148</v>
      </c>
      <c r="L81" s="24">
        <f t="shared" si="9"/>
        <v>0.72967141510801803</v>
      </c>
      <c r="M81" s="17">
        <f t="shared" si="10"/>
        <v>2407.9156698564593</v>
      </c>
      <c r="N81" s="17">
        <f t="shared" si="11"/>
        <v>2407.9156698564593</v>
      </c>
    </row>
    <row r="82" spans="10:15" x14ac:dyDescent="0.3">
      <c r="J82" s="17">
        <v>87</v>
      </c>
      <c r="K82" s="18" t="s">
        <v>149</v>
      </c>
      <c r="L82" s="24">
        <f t="shared" si="9"/>
        <v>1.3</v>
      </c>
      <c r="M82" s="17">
        <f t="shared" si="10"/>
        <v>4290</v>
      </c>
      <c r="N82" s="17">
        <f t="shared" si="11"/>
        <v>4290</v>
      </c>
    </row>
    <row r="83" spans="10:15" x14ac:dyDescent="0.3">
      <c r="J83" s="17">
        <v>88</v>
      </c>
      <c r="K83" s="18" t="s">
        <v>150</v>
      </c>
      <c r="L83" s="24">
        <f t="shared" si="9"/>
        <v>2.2906125449068027</v>
      </c>
      <c r="M83" s="17">
        <f t="shared" si="10"/>
        <v>7559.0213981924489</v>
      </c>
      <c r="N83" s="17"/>
      <c r="O83" s="17">
        <f t="shared" ref="O83:O88" si="13">M83</f>
        <v>7559.0213981924489</v>
      </c>
    </row>
    <row r="84" spans="10:15" x14ac:dyDescent="0.3">
      <c r="J84" s="17">
        <v>89</v>
      </c>
      <c r="K84" s="18" t="s">
        <v>151</v>
      </c>
      <c r="L84" s="24">
        <f t="shared" si="9"/>
        <v>2.2906125449068027</v>
      </c>
      <c r="M84" s="17">
        <f t="shared" si="10"/>
        <v>7559.0213981924489</v>
      </c>
      <c r="N84" s="17"/>
      <c r="O84" s="17">
        <f t="shared" si="13"/>
        <v>7559.0213981924489</v>
      </c>
    </row>
    <row r="85" spans="10:15" x14ac:dyDescent="0.3">
      <c r="J85" s="17">
        <v>90</v>
      </c>
      <c r="K85" s="18" t="s">
        <v>152</v>
      </c>
      <c r="L85" s="24">
        <f t="shared" si="9"/>
        <v>5.8500000000000005</v>
      </c>
      <c r="M85" s="17">
        <f t="shared" si="10"/>
        <v>19305</v>
      </c>
      <c r="N85" s="17"/>
      <c r="O85" s="17">
        <f t="shared" si="13"/>
        <v>19305</v>
      </c>
    </row>
    <row r="86" spans="10:15" x14ac:dyDescent="0.3">
      <c r="J86" s="17">
        <v>91</v>
      </c>
      <c r="K86" s="18" t="s">
        <v>153</v>
      </c>
      <c r="L86" s="24">
        <f t="shared" si="9"/>
        <v>5.8500000000000005</v>
      </c>
      <c r="M86" s="17">
        <f t="shared" si="10"/>
        <v>19305</v>
      </c>
      <c r="N86" s="17"/>
      <c r="O86" s="17">
        <f t="shared" si="13"/>
        <v>19305</v>
      </c>
    </row>
    <row r="87" spans="10:15" x14ac:dyDescent="0.3">
      <c r="J87" s="17">
        <v>92</v>
      </c>
      <c r="K87" s="18" t="s">
        <v>154</v>
      </c>
      <c r="L87" s="24">
        <f t="shared" si="9"/>
        <v>10.412072840469619</v>
      </c>
      <c r="M87" s="17">
        <f t="shared" si="10"/>
        <v>34359.840373549741</v>
      </c>
      <c r="N87" s="17"/>
      <c r="O87" s="17">
        <f t="shared" si="13"/>
        <v>34359.840373549741</v>
      </c>
    </row>
    <row r="88" spans="10:15" x14ac:dyDescent="0.3">
      <c r="J88" s="17">
        <v>93</v>
      </c>
      <c r="K88" s="18" t="s">
        <v>155</v>
      </c>
      <c r="L88" s="24">
        <f t="shared" si="9"/>
        <v>10.412072840469619</v>
      </c>
      <c r="M88" s="17">
        <f t="shared" si="10"/>
        <v>34359.840373549741</v>
      </c>
      <c r="N88" s="17"/>
      <c r="O88" s="17">
        <f t="shared" si="13"/>
        <v>34359.840373549741</v>
      </c>
    </row>
    <row r="89" spans="10:15" x14ac:dyDescent="0.3">
      <c r="J89" s="17">
        <v>94</v>
      </c>
      <c r="K89" s="18" t="s">
        <v>156</v>
      </c>
      <c r="L89" s="24">
        <f t="shared" si="9"/>
        <v>1.0461421366067087</v>
      </c>
      <c r="M89" s="17">
        <f t="shared" si="10"/>
        <v>3452.2690508021387</v>
      </c>
      <c r="N89" s="17">
        <f t="shared" si="11"/>
        <v>3452.2690508021387</v>
      </c>
    </row>
    <row r="90" spans="10:15" x14ac:dyDescent="0.3">
      <c r="J90" s="17">
        <v>95</v>
      </c>
      <c r="K90" s="18" t="s">
        <v>157</v>
      </c>
      <c r="L90" s="24">
        <f t="shared" si="9"/>
        <v>5.1731404958677683</v>
      </c>
      <c r="M90" s="17">
        <f t="shared" si="10"/>
        <v>17071.363636363636</v>
      </c>
      <c r="N90" s="17">
        <f t="shared" si="11"/>
        <v>17071.363636363636</v>
      </c>
    </row>
    <row r="91" spans="10:15" x14ac:dyDescent="0.3">
      <c r="J91" s="17">
        <v>96</v>
      </c>
      <c r="K91" s="18" t="s">
        <v>158</v>
      </c>
      <c r="L91" s="24">
        <f t="shared" si="9"/>
        <v>1.1710546305298981</v>
      </c>
      <c r="M91" s="17">
        <f t="shared" si="10"/>
        <v>3864.480280748664</v>
      </c>
      <c r="N91" s="17"/>
      <c r="O91" s="17">
        <f>M91</f>
        <v>3864.480280748664</v>
      </c>
    </row>
    <row r="92" spans="10:15" x14ac:dyDescent="0.3">
      <c r="J92" s="17">
        <v>97</v>
      </c>
      <c r="K92" s="18" t="s">
        <v>159</v>
      </c>
      <c r="L92" s="24">
        <f t="shared" si="9"/>
        <v>2.3817368544247239</v>
      </c>
      <c r="M92" s="17">
        <f t="shared" si="10"/>
        <v>7859.731619601589</v>
      </c>
      <c r="N92" s="17">
        <f t="shared" si="11"/>
        <v>7859.731619601589</v>
      </c>
    </row>
    <row r="93" spans="10:15" x14ac:dyDescent="0.3">
      <c r="J93" s="17">
        <v>98</v>
      </c>
      <c r="K93" s="18" t="s">
        <v>160</v>
      </c>
      <c r="L93" s="24">
        <f t="shared" si="9"/>
        <v>12.720534189583232</v>
      </c>
      <c r="M93" s="17">
        <f t="shared" si="10"/>
        <v>41977.762825624661</v>
      </c>
      <c r="N93" s="17"/>
      <c r="O93" s="17">
        <f t="shared" ref="O93:O95" si="14">M93</f>
        <v>41977.762825624661</v>
      </c>
    </row>
    <row r="94" spans="10:15" x14ac:dyDescent="0.3">
      <c r="J94" s="17">
        <v>99</v>
      </c>
      <c r="K94" s="20" t="s">
        <v>161</v>
      </c>
      <c r="L94" s="24">
        <f t="shared" si="9"/>
        <v>7.9410107797650014</v>
      </c>
      <c r="M94" s="17">
        <f t="shared" si="10"/>
        <v>26205.335573224504</v>
      </c>
      <c r="N94" s="17"/>
      <c r="O94" s="17">
        <f t="shared" si="14"/>
        <v>26205.335573224504</v>
      </c>
    </row>
    <row r="95" spans="10:15" x14ac:dyDescent="0.3">
      <c r="J95" s="17">
        <v>100</v>
      </c>
      <c r="K95" s="20" t="s">
        <v>162</v>
      </c>
      <c r="L95" s="24">
        <f t="shared" si="9"/>
        <v>7.9410107797650014</v>
      </c>
      <c r="M95" s="17">
        <f t="shared" si="10"/>
        <v>26205.335573224504</v>
      </c>
      <c r="N95" s="17"/>
      <c r="O95" s="17">
        <f t="shared" si="14"/>
        <v>26205.335573224504</v>
      </c>
    </row>
    <row r="96" spans="10:15" x14ac:dyDescent="0.3">
      <c r="J96" s="17">
        <v>101</v>
      </c>
      <c r="K96" s="18" t="s">
        <v>163</v>
      </c>
      <c r="L96" s="24">
        <f t="shared" si="9"/>
        <v>0.45454545454545497</v>
      </c>
      <c r="M96" s="17">
        <f t="shared" si="10"/>
        <v>1500.0000000000014</v>
      </c>
      <c r="N96" s="17">
        <f t="shared" si="11"/>
        <v>1500.0000000000014</v>
      </c>
    </row>
    <row r="97" spans="10:15" x14ac:dyDescent="0.3">
      <c r="J97" s="17">
        <v>102</v>
      </c>
      <c r="K97" s="18" t="s">
        <v>164</v>
      </c>
      <c r="L97" s="24">
        <f t="shared" si="9"/>
        <v>0.45454545454545497</v>
      </c>
      <c r="M97" s="17">
        <f t="shared" si="10"/>
        <v>1500.0000000000014</v>
      </c>
      <c r="N97" s="17">
        <f t="shared" si="11"/>
        <v>1500.0000000000014</v>
      </c>
    </row>
    <row r="98" spans="10:15" x14ac:dyDescent="0.3">
      <c r="J98" s="17">
        <v>103</v>
      </c>
      <c r="K98" s="18" t="s">
        <v>165</v>
      </c>
      <c r="L98" s="24">
        <f t="shared" si="9"/>
        <v>1.7626549586776858</v>
      </c>
      <c r="M98" s="17">
        <f t="shared" si="10"/>
        <v>5816.7613636363631</v>
      </c>
      <c r="N98" s="17">
        <f t="shared" si="11"/>
        <v>5816.7613636363631</v>
      </c>
    </row>
    <row r="99" spans="10:15" x14ac:dyDescent="0.3">
      <c r="J99" s="17">
        <v>104</v>
      </c>
      <c r="K99" s="20" t="s">
        <v>166</v>
      </c>
      <c r="L99" s="24">
        <f t="shared" si="9"/>
        <v>1.7626549586776858</v>
      </c>
      <c r="M99" s="17">
        <f t="shared" si="10"/>
        <v>5816.7613636363631</v>
      </c>
      <c r="N99" s="17">
        <f t="shared" si="11"/>
        <v>5816.7613636363631</v>
      </c>
    </row>
    <row r="100" spans="10:15" x14ac:dyDescent="0.3">
      <c r="J100" s="17">
        <v>105</v>
      </c>
      <c r="K100" s="20" t="s">
        <v>167</v>
      </c>
      <c r="L100" s="24">
        <f t="shared" si="9"/>
        <v>1.7727272727272727</v>
      </c>
      <c r="M100" s="17">
        <f t="shared" si="10"/>
        <v>5850</v>
      </c>
      <c r="N100" s="17">
        <f t="shared" si="11"/>
        <v>5850</v>
      </c>
    </row>
    <row r="101" spans="10:15" x14ac:dyDescent="0.3">
      <c r="J101" s="17">
        <v>106</v>
      </c>
      <c r="K101" s="19" t="s">
        <v>168</v>
      </c>
      <c r="L101" s="24">
        <f t="shared" si="9"/>
        <v>0.45454545454545497</v>
      </c>
      <c r="M101" s="17">
        <f t="shared" si="10"/>
        <v>1500.0000000000014</v>
      </c>
      <c r="N101" s="17">
        <f t="shared" si="11"/>
        <v>1500.0000000000014</v>
      </c>
    </row>
    <row r="102" spans="10:15" x14ac:dyDescent="0.3">
      <c r="J102" s="17">
        <v>107</v>
      </c>
      <c r="K102" s="19" t="s">
        <v>169</v>
      </c>
      <c r="L102" s="24">
        <f t="shared" si="9"/>
        <v>0.45454545454545497</v>
      </c>
      <c r="M102" s="17">
        <f t="shared" si="10"/>
        <v>1500.0000000000014</v>
      </c>
      <c r="N102" s="17">
        <f t="shared" si="11"/>
        <v>1500.0000000000014</v>
      </c>
    </row>
    <row r="103" spans="10:15" x14ac:dyDescent="0.3">
      <c r="J103" s="17">
        <v>108</v>
      </c>
      <c r="K103" s="18" t="s">
        <v>170</v>
      </c>
      <c r="L103" s="24">
        <f t="shared" si="9"/>
        <v>5.484375</v>
      </c>
      <c r="M103" s="17">
        <f t="shared" si="10"/>
        <v>18098.4375</v>
      </c>
      <c r="N103" s="17">
        <f t="shared" si="11"/>
        <v>18098.4375</v>
      </c>
    </row>
    <row r="104" spans="10:15" x14ac:dyDescent="0.3">
      <c r="J104" s="17">
        <v>109</v>
      </c>
      <c r="K104" s="18" t="s">
        <v>171</v>
      </c>
      <c r="L104" s="24">
        <f t="shared" si="9"/>
        <v>5.484375</v>
      </c>
      <c r="M104" s="17">
        <f t="shared" si="10"/>
        <v>18098.4375</v>
      </c>
      <c r="N104" s="17">
        <f t="shared" si="11"/>
        <v>18098.4375</v>
      </c>
    </row>
    <row r="105" spans="10:15" x14ac:dyDescent="0.3">
      <c r="J105" s="17">
        <v>110</v>
      </c>
      <c r="K105" s="18" t="s">
        <v>172</v>
      </c>
      <c r="L105" s="24">
        <f t="shared" si="9"/>
        <v>5.5934917355371905</v>
      </c>
      <c r="M105" s="17">
        <f t="shared" si="10"/>
        <v>18458.522727272728</v>
      </c>
      <c r="N105" s="17"/>
      <c r="O105" s="17">
        <f t="shared" ref="O105:O111" si="15">M105</f>
        <v>18458.522727272728</v>
      </c>
    </row>
    <row r="106" spans="10:15" x14ac:dyDescent="0.3">
      <c r="J106" s="17">
        <v>111</v>
      </c>
      <c r="K106" s="18" t="s">
        <v>173</v>
      </c>
      <c r="L106" s="24">
        <f t="shared" si="9"/>
        <v>5.5934917355371905</v>
      </c>
      <c r="M106" s="17">
        <f t="shared" si="10"/>
        <v>18458.522727272728</v>
      </c>
      <c r="N106" s="17"/>
      <c r="O106" s="17">
        <f t="shared" si="15"/>
        <v>18458.522727272728</v>
      </c>
    </row>
    <row r="107" spans="10:15" x14ac:dyDescent="0.3">
      <c r="J107" s="17">
        <v>112</v>
      </c>
      <c r="K107" s="18" t="s">
        <v>174</v>
      </c>
      <c r="L107" s="24">
        <f t="shared" si="9"/>
        <v>9.6022727272727284</v>
      </c>
      <c r="M107" s="17">
        <f t="shared" si="10"/>
        <v>31687.500000000004</v>
      </c>
      <c r="N107" s="17"/>
      <c r="O107" s="17">
        <f t="shared" si="15"/>
        <v>31687.500000000004</v>
      </c>
    </row>
    <row r="108" spans="10:15" x14ac:dyDescent="0.3">
      <c r="J108" s="17">
        <v>113</v>
      </c>
      <c r="K108" s="18" t="s">
        <v>175</v>
      </c>
      <c r="L108" s="24">
        <f t="shared" si="9"/>
        <v>9.6022727272727284</v>
      </c>
      <c r="M108" s="17">
        <f t="shared" si="10"/>
        <v>31687.500000000004</v>
      </c>
      <c r="N108" s="17"/>
      <c r="O108" s="17">
        <f t="shared" si="15"/>
        <v>31687.500000000004</v>
      </c>
    </row>
    <row r="109" spans="10:15" x14ac:dyDescent="0.3">
      <c r="J109" s="17">
        <v>114</v>
      </c>
      <c r="K109" s="18" t="s">
        <v>176</v>
      </c>
      <c r="L109" s="24">
        <f t="shared" si="9"/>
        <v>5.8848733233979136</v>
      </c>
      <c r="M109" s="17">
        <f t="shared" si="10"/>
        <v>19420.081967213115</v>
      </c>
      <c r="N109" s="17"/>
      <c r="O109" s="17">
        <f t="shared" si="15"/>
        <v>19420.081967213115</v>
      </c>
    </row>
    <row r="110" spans="10:15" x14ac:dyDescent="0.3">
      <c r="J110" s="17">
        <v>115</v>
      </c>
      <c r="K110" s="18" t="s">
        <v>177</v>
      </c>
      <c r="L110" s="24">
        <f t="shared" si="9"/>
        <v>5.8848733233979136</v>
      </c>
      <c r="M110" s="17">
        <f t="shared" si="10"/>
        <v>19420.081967213115</v>
      </c>
      <c r="N110" s="17"/>
      <c r="O110" s="17">
        <f t="shared" si="15"/>
        <v>19420.081967213115</v>
      </c>
    </row>
    <row r="111" spans="10:15" x14ac:dyDescent="0.3">
      <c r="J111" s="17">
        <v>116</v>
      </c>
      <c r="K111" s="18" t="s">
        <v>178</v>
      </c>
      <c r="L111" s="24">
        <f t="shared" si="9"/>
        <v>4.8849124999999995</v>
      </c>
      <c r="M111" s="17">
        <f t="shared" si="10"/>
        <v>16120.211249999998</v>
      </c>
      <c r="N111" s="17"/>
      <c r="O111" s="17">
        <f t="shared" si="15"/>
        <v>16120.211249999998</v>
      </c>
    </row>
    <row r="112" spans="10:15" x14ac:dyDescent="0.3">
      <c r="J112" s="17">
        <v>117</v>
      </c>
      <c r="K112" s="18" t="s">
        <v>179</v>
      </c>
      <c r="L112" s="24">
        <f t="shared" si="9"/>
        <v>1.2629338842975204</v>
      </c>
      <c r="M112" s="17">
        <f t="shared" si="10"/>
        <v>4167.6818181818171</v>
      </c>
      <c r="N112" s="17">
        <f t="shared" si="11"/>
        <v>4167.6818181818171</v>
      </c>
    </row>
    <row r="113" spans="10:14" x14ac:dyDescent="0.3">
      <c r="J113" s="17">
        <v>118</v>
      </c>
      <c r="K113" s="18" t="s">
        <v>180</v>
      </c>
      <c r="L113" s="24">
        <f t="shared" si="9"/>
        <v>4.4486053719008263</v>
      </c>
      <c r="M113" s="17">
        <f t="shared" si="10"/>
        <v>14680.397727272726</v>
      </c>
      <c r="N113" s="17">
        <f t="shared" si="11"/>
        <v>14680.397727272726</v>
      </c>
    </row>
    <row r="114" spans="10:14" x14ac:dyDescent="0.3">
      <c r="J114" s="17">
        <v>119</v>
      </c>
      <c r="K114" s="19" t="s">
        <v>181</v>
      </c>
      <c r="L114" s="24">
        <f t="shared" si="9"/>
        <v>3.0636621900826442</v>
      </c>
      <c r="M114" s="17">
        <f t="shared" si="10"/>
        <v>10110.085227272726</v>
      </c>
      <c r="N114" s="17">
        <f t="shared" si="11"/>
        <v>10110.085227272726</v>
      </c>
    </row>
    <row r="115" spans="10:14" x14ac:dyDescent="0.3">
      <c r="J115" s="17">
        <v>120</v>
      </c>
      <c r="K115" s="19" t="s">
        <v>182</v>
      </c>
      <c r="L115" s="24">
        <f t="shared" si="9"/>
        <v>4.5303375220159872</v>
      </c>
      <c r="M115" s="17">
        <f t="shared" si="10"/>
        <v>14950.113822652758</v>
      </c>
      <c r="N115" s="17">
        <f t="shared" si="11"/>
        <v>14950.113822652758</v>
      </c>
    </row>
    <row r="116" spans="10:14" x14ac:dyDescent="0.3">
      <c r="J116" s="17">
        <v>121</v>
      </c>
      <c r="K116" s="18" t="s">
        <v>183</v>
      </c>
      <c r="L116" s="24">
        <f t="shared" si="9"/>
        <v>1.7748463114754101</v>
      </c>
      <c r="M116" s="17">
        <f t="shared" si="10"/>
        <v>5856.9928278688531</v>
      </c>
      <c r="N116" s="17">
        <f t="shared" si="11"/>
        <v>5856.9928278688531</v>
      </c>
    </row>
    <row r="117" spans="10:14" x14ac:dyDescent="0.3">
      <c r="J117" s="17">
        <v>122</v>
      </c>
      <c r="K117" s="18" t="s">
        <v>184</v>
      </c>
      <c r="L117" s="24">
        <f t="shared" si="9"/>
        <v>1.7748463114754101</v>
      </c>
      <c r="M117" s="17">
        <f t="shared" si="10"/>
        <v>5856.9928278688531</v>
      </c>
      <c r="N117" s="17">
        <f t="shared" si="11"/>
        <v>5856.9928278688531</v>
      </c>
    </row>
    <row r="118" spans="10:14" x14ac:dyDescent="0.3">
      <c r="J118" s="17">
        <v>123</v>
      </c>
      <c r="K118" s="22" t="s">
        <v>185</v>
      </c>
      <c r="L118" s="24">
        <f t="shared" si="9"/>
        <v>0.32097107438016537</v>
      </c>
      <c r="M118" s="17">
        <f t="shared" si="10"/>
        <v>1059.2045454545457</v>
      </c>
      <c r="N118" s="17">
        <f t="shared" si="11"/>
        <v>1059.2045454545457</v>
      </c>
    </row>
    <row r="119" spans="10:14" x14ac:dyDescent="0.3">
      <c r="J119" s="17">
        <v>124</v>
      </c>
      <c r="K119" s="18" t="s">
        <v>186</v>
      </c>
      <c r="L119" s="24">
        <f t="shared" si="9"/>
        <v>1.1714772727272729</v>
      </c>
      <c r="M119" s="17">
        <f t="shared" si="10"/>
        <v>3865.8750000000005</v>
      </c>
      <c r="N119" s="17">
        <f t="shared" si="11"/>
        <v>3865.8750000000005</v>
      </c>
    </row>
    <row r="120" spans="10:14" x14ac:dyDescent="0.3">
      <c r="J120" s="17">
        <v>125</v>
      </c>
      <c r="K120" s="18" t="s">
        <v>187</v>
      </c>
      <c r="L120" s="24">
        <f t="shared" si="9"/>
        <v>1.1714772727272729</v>
      </c>
      <c r="M120" s="17">
        <f t="shared" si="10"/>
        <v>3865.8750000000005</v>
      </c>
      <c r="N120" s="17">
        <f t="shared" si="11"/>
        <v>3865.8750000000005</v>
      </c>
    </row>
    <row r="121" spans="10:14" x14ac:dyDescent="0.3">
      <c r="J121" s="17">
        <v>126</v>
      </c>
      <c r="K121" s="18" t="s">
        <v>188</v>
      </c>
      <c r="L121" s="24">
        <f t="shared" si="9"/>
        <v>2.5592407024793387</v>
      </c>
      <c r="M121" s="17">
        <f t="shared" si="10"/>
        <v>8445.494318181818</v>
      </c>
      <c r="N121" s="17">
        <f t="shared" si="11"/>
        <v>8445.494318181818</v>
      </c>
    </row>
    <row r="122" spans="10:14" x14ac:dyDescent="0.3">
      <c r="J122" s="17">
        <v>127</v>
      </c>
      <c r="K122" s="18" t="s">
        <v>189</v>
      </c>
      <c r="L122" s="24">
        <f t="shared" si="9"/>
        <v>2.2644818622137928</v>
      </c>
      <c r="M122" s="17">
        <f t="shared" si="10"/>
        <v>7472.7901453055165</v>
      </c>
      <c r="N122" s="17">
        <f t="shared" si="11"/>
        <v>7472.7901453055165</v>
      </c>
    </row>
    <row r="123" spans="10:14" x14ac:dyDescent="0.3">
      <c r="J123" s="17">
        <v>128</v>
      </c>
      <c r="K123" s="18" t="s">
        <v>190</v>
      </c>
      <c r="L123" s="24">
        <f t="shared" si="9"/>
        <v>2.2644818622137928</v>
      </c>
      <c r="M123" s="17">
        <f t="shared" si="10"/>
        <v>7472.7901453055165</v>
      </c>
      <c r="N123" s="17">
        <f t="shared" si="11"/>
        <v>7472.7901453055165</v>
      </c>
    </row>
    <row r="124" spans="10:14" x14ac:dyDescent="0.3">
      <c r="J124" s="17">
        <v>129</v>
      </c>
      <c r="K124" s="18" t="s">
        <v>191</v>
      </c>
      <c r="L124" s="24">
        <f t="shared" si="9"/>
        <v>0.50240702479338839</v>
      </c>
      <c r="M124" s="17">
        <f t="shared" si="10"/>
        <v>1657.9431818181818</v>
      </c>
      <c r="N124" s="17">
        <f t="shared" si="11"/>
        <v>1657.9431818181818</v>
      </c>
    </row>
    <row r="125" spans="10:14" x14ac:dyDescent="0.3">
      <c r="J125" s="17">
        <v>130</v>
      </c>
      <c r="K125" s="20" t="s">
        <v>192</v>
      </c>
      <c r="L125" s="24">
        <f t="shared" si="9"/>
        <v>0.50240702479338839</v>
      </c>
      <c r="M125" s="17">
        <f t="shared" si="10"/>
        <v>1657.9431818181818</v>
      </c>
      <c r="N125" s="17">
        <f t="shared" si="11"/>
        <v>1657.9431818181818</v>
      </c>
    </row>
    <row r="126" spans="10:14" x14ac:dyDescent="0.3">
      <c r="J126" s="17">
        <v>131</v>
      </c>
      <c r="K126" s="20" t="s">
        <v>193</v>
      </c>
      <c r="L126" s="24">
        <f t="shared" si="9"/>
        <v>0.45996900826446285</v>
      </c>
      <c r="M126" s="17">
        <f t="shared" si="10"/>
        <v>1517.8977272727275</v>
      </c>
      <c r="N126" s="17">
        <f t="shared" si="11"/>
        <v>1517.8977272727275</v>
      </c>
    </row>
    <row r="127" spans="10:14" x14ac:dyDescent="0.3">
      <c r="J127" s="17">
        <v>132</v>
      </c>
      <c r="K127" s="20" t="s">
        <v>194</v>
      </c>
      <c r="L127" s="24">
        <f t="shared" si="9"/>
        <v>1.5</v>
      </c>
      <c r="M127" s="17">
        <f t="shared" si="10"/>
        <v>4950</v>
      </c>
      <c r="N127" s="17">
        <f t="shared" si="11"/>
        <v>4950</v>
      </c>
    </row>
    <row r="128" spans="10:14" x14ac:dyDescent="0.3">
      <c r="J128" s="17">
        <v>133</v>
      </c>
      <c r="K128" s="18" t="s">
        <v>195</v>
      </c>
      <c r="L128" s="24">
        <f t="shared" si="9"/>
        <v>1.1819524793388427</v>
      </c>
      <c r="M128" s="17">
        <f t="shared" si="10"/>
        <v>3900.4431818181811</v>
      </c>
      <c r="N128" s="17">
        <f t="shared" si="11"/>
        <v>3900.4431818181811</v>
      </c>
    </row>
    <row r="129" spans="10:15" x14ac:dyDescent="0.3">
      <c r="J129" s="17">
        <v>134</v>
      </c>
      <c r="K129" s="20" t="s">
        <v>196</v>
      </c>
      <c r="L129" s="24">
        <f t="shared" si="9"/>
        <v>1.1819524793388427</v>
      </c>
      <c r="M129" s="17">
        <f t="shared" si="10"/>
        <v>3900.4431818181811</v>
      </c>
      <c r="N129" s="17">
        <f t="shared" si="11"/>
        <v>3900.4431818181811</v>
      </c>
    </row>
    <row r="130" spans="10:15" x14ac:dyDescent="0.3">
      <c r="J130" s="17">
        <v>135</v>
      </c>
      <c r="K130" s="18" t="s">
        <v>197</v>
      </c>
      <c r="L130" s="24">
        <f t="shared" si="9"/>
        <v>0.22727272727272727</v>
      </c>
      <c r="M130" s="17">
        <f t="shared" si="10"/>
        <v>750</v>
      </c>
      <c r="N130" s="17">
        <f t="shared" si="11"/>
        <v>750</v>
      </c>
    </row>
    <row r="131" spans="10:15" x14ac:dyDescent="0.3">
      <c r="J131" s="17">
        <v>136</v>
      </c>
      <c r="K131" s="18" t="s">
        <v>198</v>
      </c>
      <c r="L131" s="24">
        <f t="shared" si="9"/>
        <v>2.1419761912926329</v>
      </c>
      <c r="M131" s="17">
        <f t="shared" si="10"/>
        <v>7068.521431265689</v>
      </c>
      <c r="N131" s="17">
        <f t="shared" si="11"/>
        <v>7068.521431265689</v>
      </c>
    </row>
    <row r="132" spans="10:15" x14ac:dyDescent="0.3">
      <c r="J132" s="17">
        <v>137</v>
      </c>
      <c r="K132" s="18" t="s">
        <v>199</v>
      </c>
      <c r="L132" s="24">
        <f t="shared" ref="L132:L144" si="16">VLOOKUP($I$2,$I$3:$FN$1000,J132,FALSE)</f>
        <v>0.42639462809917378</v>
      </c>
      <c r="M132" s="17">
        <f t="shared" ref="M132:M144" si="17">L132*$K$2</f>
        <v>1407.1022727272734</v>
      </c>
      <c r="N132" s="17">
        <f t="shared" ref="N132:N144" si="18">M132</f>
        <v>1407.1022727272734</v>
      </c>
    </row>
    <row r="133" spans="10:15" x14ac:dyDescent="0.3">
      <c r="J133" s="17">
        <v>138</v>
      </c>
      <c r="K133" s="18" t="s">
        <v>200</v>
      </c>
      <c r="L133" s="24">
        <f t="shared" si="16"/>
        <v>1.2825413223140494</v>
      </c>
      <c r="M133" s="17">
        <f t="shared" si="17"/>
        <v>4232.3863636363631</v>
      </c>
      <c r="N133" s="17">
        <f t="shared" si="18"/>
        <v>4232.3863636363631</v>
      </c>
    </row>
    <row r="134" spans="10:15" x14ac:dyDescent="0.3">
      <c r="J134" s="17">
        <v>139</v>
      </c>
      <c r="K134" s="18" t="s">
        <v>201</v>
      </c>
      <c r="L134" s="24">
        <f t="shared" si="16"/>
        <v>2.7121212121212119</v>
      </c>
      <c r="M134" s="17">
        <f t="shared" si="17"/>
        <v>8950</v>
      </c>
      <c r="N134" s="17"/>
      <c r="O134" s="17">
        <f t="shared" ref="O134:O135" si="19">M134</f>
        <v>8950</v>
      </c>
    </row>
    <row r="135" spans="10:15" x14ac:dyDescent="0.3">
      <c r="J135" s="17">
        <v>140</v>
      </c>
      <c r="K135" s="18" t="s">
        <v>202</v>
      </c>
      <c r="L135" s="24">
        <f t="shared" si="16"/>
        <v>3.8992774051140908</v>
      </c>
      <c r="M135" s="17">
        <f t="shared" si="17"/>
        <v>12867.6154368765</v>
      </c>
      <c r="N135" s="17"/>
      <c r="O135" s="17">
        <f t="shared" si="19"/>
        <v>12867.6154368765</v>
      </c>
    </row>
    <row r="136" spans="10:15" x14ac:dyDescent="0.3">
      <c r="J136" s="17">
        <v>141</v>
      </c>
      <c r="K136" s="21" t="s">
        <v>203</v>
      </c>
      <c r="L136" s="24">
        <f t="shared" si="16"/>
        <v>0.30775510204081641</v>
      </c>
      <c r="M136" s="17">
        <f t="shared" si="17"/>
        <v>1015.5918367346942</v>
      </c>
      <c r="N136" s="17">
        <f t="shared" si="18"/>
        <v>1015.5918367346942</v>
      </c>
    </row>
    <row r="137" spans="10:15" x14ac:dyDescent="0.3">
      <c r="J137" s="17">
        <v>142</v>
      </c>
      <c r="K137" s="18" t="s">
        <v>204</v>
      </c>
      <c r="L137" s="24">
        <f t="shared" si="16"/>
        <v>3.0775510204081633</v>
      </c>
      <c r="M137" s="17">
        <f t="shared" si="17"/>
        <v>10155.91836734694</v>
      </c>
      <c r="N137" s="17">
        <f t="shared" si="18"/>
        <v>10155.91836734694</v>
      </c>
    </row>
    <row r="138" spans="10:15" x14ac:dyDescent="0.3">
      <c r="J138" s="17">
        <v>143</v>
      </c>
      <c r="K138" s="20" t="s">
        <v>205</v>
      </c>
      <c r="L138" s="24">
        <f t="shared" si="16"/>
        <v>2.5442857142857149</v>
      </c>
      <c r="M138" s="17">
        <f t="shared" si="17"/>
        <v>8396.1428571428587</v>
      </c>
      <c r="N138" s="17">
        <f t="shared" si="18"/>
        <v>8396.1428571428587</v>
      </c>
    </row>
    <row r="139" spans="10:15" x14ac:dyDescent="0.3">
      <c r="J139" s="17">
        <v>144</v>
      </c>
      <c r="K139" s="21" t="s">
        <v>206</v>
      </c>
      <c r="L139" s="24">
        <f t="shared" si="16"/>
        <v>2.5053741496598647</v>
      </c>
      <c r="M139" s="17">
        <f t="shared" si="17"/>
        <v>8267.7346938775536</v>
      </c>
      <c r="N139" s="17">
        <f t="shared" si="18"/>
        <v>8267.7346938775536</v>
      </c>
    </row>
    <row r="140" spans="10:15" x14ac:dyDescent="0.3">
      <c r="J140" s="17">
        <v>145</v>
      </c>
      <c r="K140" s="20" t="s">
        <v>207</v>
      </c>
      <c r="L140" s="24">
        <f t="shared" si="16"/>
        <v>2.5</v>
      </c>
      <c r="M140" s="17">
        <f t="shared" si="17"/>
        <v>8250</v>
      </c>
      <c r="N140" s="17">
        <f t="shared" si="18"/>
        <v>8250</v>
      </c>
    </row>
    <row r="141" spans="10:15" x14ac:dyDescent="0.3">
      <c r="J141" s="17">
        <v>146</v>
      </c>
      <c r="K141" s="20" t="s">
        <v>208</v>
      </c>
      <c r="L141" s="24">
        <f t="shared" si="16"/>
        <v>2.5690476190476197</v>
      </c>
      <c r="M141" s="17">
        <f t="shared" si="17"/>
        <v>8477.8571428571449</v>
      </c>
      <c r="N141" s="17">
        <f t="shared" si="18"/>
        <v>8477.8571428571449</v>
      </c>
    </row>
    <row r="142" spans="10:15" x14ac:dyDescent="0.3">
      <c r="J142" s="17">
        <v>147</v>
      </c>
      <c r="K142" s="20" t="s">
        <v>209</v>
      </c>
      <c r="L142" s="24">
        <f t="shared" si="16"/>
        <v>0.15</v>
      </c>
      <c r="M142" s="17">
        <f t="shared" si="17"/>
        <v>495</v>
      </c>
      <c r="N142" s="17">
        <f t="shared" si="18"/>
        <v>495</v>
      </c>
    </row>
    <row r="143" spans="10:15" x14ac:dyDescent="0.3">
      <c r="J143" s="17">
        <v>148</v>
      </c>
      <c r="K143" s="20" t="s">
        <v>210</v>
      </c>
      <c r="L143" s="24">
        <f t="shared" si="16"/>
        <v>0.15</v>
      </c>
      <c r="M143" s="17">
        <f t="shared" si="17"/>
        <v>495</v>
      </c>
      <c r="N143" s="17">
        <f t="shared" si="18"/>
        <v>495</v>
      </c>
    </row>
    <row r="144" spans="10:15" x14ac:dyDescent="0.3">
      <c r="J144" s="17">
        <v>149</v>
      </c>
      <c r="K144" s="20" t="s">
        <v>211</v>
      </c>
      <c r="L144" s="24">
        <f t="shared" si="16"/>
        <v>0.61747851002865328</v>
      </c>
      <c r="M144" s="17">
        <f t="shared" si="17"/>
        <v>2037.6790830945558</v>
      </c>
      <c r="N144" s="17">
        <f t="shared" si="18"/>
        <v>2037.6790830945558</v>
      </c>
    </row>
    <row r="145" spans="11:11" x14ac:dyDescent="0.3">
      <c r="K145" s="20"/>
    </row>
    <row r="146" spans="11:11" x14ac:dyDescent="0.3">
      <c r="K146" s="20"/>
    </row>
    <row r="147" spans="11:11" x14ac:dyDescent="0.3">
      <c r="K147" s="20"/>
    </row>
    <row r="148" spans="11:11" x14ac:dyDescent="0.3">
      <c r="K148" s="20"/>
    </row>
    <row r="149" spans="11:11" x14ac:dyDescent="0.3">
      <c r="K149"/>
    </row>
    <row r="150" spans="11:11" x14ac:dyDescent="0.3">
      <c r="K150"/>
    </row>
    <row r="151" spans="11:11" x14ac:dyDescent="0.3">
      <c r="K151"/>
    </row>
    <row r="152" spans="11:11" x14ac:dyDescent="0.3">
      <c r="K152"/>
    </row>
    <row r="153" spans="11:11" x14ac:dyDescent="0.3">
      <c r="K153"/>
    </row>
    <row r="154" spans="11:11" x14ac:dyDescent="0.3">
      <c r="K154"/>
    </row>
    <row r="155" spans="11:11" x14ac:dyDescent="0.3">
      <c r="K155"/>
    </row>
    <row r="156" spans="11:11" x14ac:dyDescent="0.3">
      <c r="K156"/>
    </row>
    <row r="157" spans="11:11" x14ac:dyDescent="0.3">
      <c r="K157"/>
    </row>
    <row r="158" spans="11:11" x14ac:dyDescent="0.3">
      <c r="K158"/>
    </row>
    <row r="159" spans="11:11" x14ac:dyDescent="0.3">
      <c r="K159"/>
    </row>
    <row r="160" spans="11:11" x14ac:dyDescent="0.3">
      <c r="K160"/>
    </row>
    <row r="161" spans="11:11" x14ac:dyDescent="0.3">
      <c r="K161"/>
    </row>
  </sheetData>
  <conditionalFormatting sqref="B3:H3 B4:F4 G4:G34 H4:H35 B5:E33 F5:F34">
    <cfRule type="expression" dxfId="94" priority="87">
      <formula>$R2=#REF!</formula>
    </cfRule>
  </conditionalFormatting>
  <conditionalFormatting sqref="E2:H2">
    <cfRule type="expression" dxfId="93" priority="88">
      <formula>#REF!=#REF!</formula>
    </cfRule>
  </conditionalFormatting>
  <conditionalFormatting sqref="I2:FE2 L3:L144 K3:K148 I3:J3 M3:FE3 I4:I33 O4:FE33 J4:J144 M4:N144 O34 O49:O50 O53:O58 O64 O72:O75 O83:O88 O91 O93:O95 O105:O111 O134:O135">
    <cfRule type="expression" dxfId="92" priority="98">
      <formula>$R2=#REF!</formula>
    </cfRule>
  </conditionalFormatting>
  <conditionalFormatting sqref="K18:K22 K3:K16 K30:K43 K24:K28 K52:K63 K45:K50">
    <cfRule type="duplicateValues" dxfId="91" priority="23"/>
  </conditionalFormatting>
  <conditionalFormatting sqref="K23">
    <cfRule type="duplicateValues" dxfId="90" priority="14"/>
    <cfRule type="duplicateValues" dxfId="89" priority="15"/>
  </conditionalFormatting>
  <conditionalFormatting sqref="K29">
    <cfRule type="duplicateValues" dxfId="88" priority="17"/>
    <cfRule type="duplicateValues" dxfId="87" priority="16"/>
  </conditionalFormatting>
  <conditionalFormatting sqref="K44">
    <cfRule type="duplicateValues" dxfId="86" priority="3"/>
  </conditionalFormatting>
  <conditionalFormatting sqref="K51">
    <cfRule type="duplicateValues" dxfId="85" priority="12"/>
    <cfRule type="duplicateValues" dxfId="84" priority="13"/>
  </conditionalFormatting>
  <conditionalFormatting sqref="K64">
    <cfRule type="duplicateValues" dxfId="83" priority="22"/>
  </conditionalFormatting>
  <conditionalFormatting sqref="K100:K101">
    <cfRule type="duplicateValues" dxfId="82" priority="4"/>
  </conditionalFormatting>
  <conditionalFormatting sqref="K108">
    <cfRule type="duplicateValues" dxfId="81" priority="20"/>
    <cfRule type="duplicateValues" dxfId="80" priority="21"/>
  </conditionalFormatting>
  <conditionalFormatting sqref="K109">
    <cfRule type="duplicateValues" dxfId="79" priority="19"/>
    <cfRule type="duplicateValues" dxfId="78" priority="18"/>
  </conditionalFormatting>
  <conditionalFormatting sqref="K111">
    <cfRule type="duplicateValues" dxfId="77" priority="10"/>
    <cfRule type="duplicateValues" dxfId="76" priority="11"/>
  </conditionalFormatting>
  <conditionalFormatting sqref="K112">
    <cfRule type="duplicateValues" dxfId="75" priority="9"/>
  </conditionalFormatting>
  <conditionalFormatting sqref="K113">
    <cfRule type="duplicateValues" dxfId="74" priority="7"/>
    <cfRule type="duplicateValues" dxfId="73" priority="8"/>
  </conditionalFormatting>
  <conditionalFormatting sqref="K115">
    <cfRule type="duplicateValues" dxfId="72" priority="6"/>
  </conditionalFormatting>
  <conditionalFormatting sqref="K116">
    <cfRule type="duplicateValues" dxfId="71" priority="5"/>
  </conditionalFormatting>
  <conditionalFormatting sqref="K119">
    <cfRule type="duplicateValues" dxfId="70" priority="1"/>
  </conditionalFormatting>
  <conditionalFormatting sqref="K120">
    <cfRule type="duplicateValues" dxfId="69" priority="2"/>
  </conditionalFormatting>
  <conditionalFormatting sqref="K125:K134 K136:K140 K148 K142:K146">
    <cfRule type="duplicateValues" dxfId="68" priority="28"/>
  </conditionalFormatting>
  <conditionalFormatting sqref="K141">
    <cfRule type="duplicateValues" dxfId="67" priority="24"/>
    <cfRule type="duplicateValues" dxfId="66" priority="25"/>
  </conditionalFormatting>
  <conditionalFormatting sqref="K147">
    <cfRule type="duplicateValues" dxfId="65" priority="26"/>
    <cfRule type="duplicateValues" dxfId="64" priority="27"/>
  </conditionalFormatting>
  <conditionalFormatting sqref="L3:L144">
    <cfRule type="duplicateValues" dxfId="63" priority="51"/>
  </conditionalFormatting>
  <conditionalFormatting sqref="AE2:AI2 I2:AC2 AQ2:BD2 AK2:AO2 BM2:BX2 BF2:BK2">
    <cfRule type="duplicateValues" dxfId="62" priority="78"/>
  </conditionalFormatting>
  <conditionalFormatting sqref="AJ2">
    <cfRule type="duplicateValues" dxfId="61" priority="69"/>
    <cfRule type="duplicateValues" dxfId="60" priority="70"/>
  </conditionalFormatting>
  <conditionalFormatting sqref="AP2">
    <cfRule type="duplicateValues" dxfId="59" priority="72"/>
    <cfRule type="duplicateValues" dxfId="58" priority="71"/>
  </conditionalFormatting>
  <conditionalFormatting sqref="BE2">
    <cfRule type="duplicateValues" dxfId="57" priority="58"/>
  </conditionalFormatting>
  <conditionalFormatting sqref="BL2">
    <cfRule type="duplicateValues" dxfId="56" priority="67"/>
    <cfRule type="duplicateValues" dxfId="55" priority="68"/>
  </conditionalFormatting>
  <conditionalFormatting sqref="BY2">
    <cfRule type="duplicateValues" dxfId="54" priority="77"/>
  </conditionalFormatting>
  <conditionalFormatting sqref="DI2:DJ2">
    <cfRule type="duplicateValues" dxfId="53" priority="59"/>
  </conditionalFormatting>
  <conditionalFormatting sqref="DQ2">
    <cfRule type="duplicateValues" dxfId="52" priority="75"/>
    <cfRule type="duplicateValues" dxfId="51" priority="76"/>
  </conditionalFormatting>
  <conditionalFormatting sqref="DR2">
    <cfRule type="duplicateValues" dxfId="50" priority="73"/>
    <cfRule type="duplicateValues" dxfId="49" priority="74"/>
  </conditionalFormatting>
  <conditionalFormatting sqref="DT2">
    <cfRule type="duplicateValues" dxfId="48" priority="65"/>
    <cfRule type="duplicateValues" dxfId="47" priority="66"/>
  </conditionalFormatting>
  <conditionalFormatting sqref="DU2">
    <cfRule type="duplicateValues" dxfId="46" priority="64"/>
  </conditionalFormatting>
  <conditionalFormatting sqref="DV2">
    <cfRule type="duplicateValues" dxfId="45" priority="62"/>
    <cfRule type="duplicateValues" dxfId="44" priority="63"/>
  </conditionalFormatting>
  <conditionalFormatting sqref="DX2">
    <cfRule type="duplicateValues" dxfId="43" priority="61"/>
  </conditionalFormatting>
  <conditionalFormatting sqref="DY2">
    <cfRule type="duplicateValues" dxfId="42" priority="60"/>
  </conditionalFormatting>
  <conditionalFormatting sqref="EB2">
    <cfRule type="duplicateValues" dxfId="41" priority="56"/>
  </conditionalFormatting>
  <conditionalFormatting sqref="EC2">
    <cfRule type="duplicateValues" dxfId="40" priority="57"/>
  </conditionalFormatting>
  <conditionalFormatting sqref="EH2:EQ2 ES2:EW2 FE2 EY2:FC2">
    <cfRule type="duplicateValues" dxfId="39" priority="83"/>
  </conditionalFormatting>
  <conditionalFormatting sqref="EX2">
    <cfRule type="duplicateValues" dxfId="38" priority="80"/>
    <cfRule type="duplicateValues" dxfId="37" priority="79"/>
  </conditionalFormatting>
  <conditionalFormatting sqref="FD2">
    <cfRule type="duplicateValues" dxfId="36" priority="81"/>
    <cfRule type="duplicateValues" dxfId="35" priority="82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96786-E8F1-4195-AC94-7185D7915337}">
  <dimension ref="A1:V32"/>
  <sheetViews>
    <sheetView workbookViewId="0">
      <selection activeCell="N2" sqref="N2"/>
    </sheetView>
  </sheetViews>
  <sheetFormatPr defaultRowHeight="14.4" x14ac:dyDescent="0.3"/>
  <cols>
    <col min="3" max="3" width="19.6640625" customWidth="1"/>
    <col min="6" max="6" width="17.109375" customWidth="1"/>
    <col min="7" max="7" width="50.44140625" customWidth="1"/>
  </cols>
  <sheetData>
    <row r="1" spans="1:22" x14ac:dyDescent="0.3">
      <c r="G1">
        <v>1</v>
      </c>
      <c r="H1">
        <v>2</v>
      </c>
      <c r="I1">
        <v>3</v>
      </c>
      <c r="J1">
        <v>4</v>
      </c>
      <c r="K1">
        <v>5</v>
      </c>
      <c r="L1">
        <v>6</v>
      </c>
      <c r="M1">
        <v>7</v>
      </c>
      <c r="N1">
        <v>8</v>
      </c>
      <c r="O1">
        <v>9</v>
      </c>
      <c r="P1">
        <v>10</v>
      </c>
      <c r="Q1">
        <v>11</v>
      </c>
      <c r="R1">
        <v>12</v>
      </c>
      <c r="S1">
        <v>13</v>
      </c>
      <c r="T1">
        <v>14</v>
      </c>
      <c r="U1">
        <v>15</v>
      </c>
      <c r="V1">
        <v>16</v>
      </c>
    </row>
    <row r="2" spans="1:22" ht="82.8" x14ac:dyDescent="0.3">
      <c r="A2" s="1" t="s">
        <v>9</v>
      </c>
      <c r="B2" s="2" t="s">
        <v>10</v>
      </c>
      <c r="C2" s="2" t="s">
        <v>11</v>
      </c>
      <c r="D2" s="2" t="s">
        <v>12</v>
      </c>
      <c r="E2" s="2" t="s">
        <v>13</v>
      </c>
      <c r="F2" s="2" t="s">
        <v>14</v>
      </c>
      <c r="G2" s="2">
        <f>IFERROR(VLOOKUP(ASSEEMENT!L2,$G4:$AX7794,1,FALSE),0)</f>
        <v>0</v>
      </c>
      <c r="H2" s="3" t="s">
        <v>15</v>
      </c>
      <c r="I2" s="3" t="s">
        <v>16</v>
      </c>
      <c r="J2" s="3" t="s">
        <v>17</v>
      </c>
      <c r="K2" s="3" t="s">
        <v>18</v>
      </c>
      <c r="L2" s="3" t="s">
        <v>19</v>
      </c>
      <c r="M2" s="3" t="s">
        <v>20</v>
      </c>
      <c r="N2" s="4" t="s">
        <v>21</v>
      </c>
      <c r="O2" s="3" t="s">
        <v>22</v>
      </c>
      <c r="P2" s="5" t="s">
        <v>23</v>
      </c>
      <c r="Q2" s="4" t="s">
        <v>24</v>
      </c>
      <c r="R2" s="5" t="s">
        <v>25</v>
      </c>
      <c r="S2" s="3" t="s">
        <v>26</v>
      </c>
      <c r="T2" s="6" t="s">
        <v>27</v>
      </c>
      <c r="U2" s="2" t="s">
        <v>217</v>
      </c>
    </row>
    <row r="3" spans="1:22" x14ac:dyDescent="0.3">
      <c r="A3">
        <v>1</v>
      </c>
      <c r="B3" s="7" t="s">
        <v>51</v>
      </c>
      <c r="C3" s="7" t="s">
        <v>52</v>
      </c>
      <c r="D3" s="7">
        <v>2025</v>
      </c>
      <c r="E3" s="7" t="s">
        <v>30</v>
      </c>
      <c r="F3" s="7" t="s">
        <v>31</v>
      </c>
      <c r="G3" s="7" t="str">
        <f>IF(B3=0,"Z",B3&amp;C3&amp;F3&amp;D3)</f>
        <v>AUDIA3WATER BORNE2025</v>
      </c>
      <c r="H3" s="8">
        <v>14075</v>
      </c>
      <c r="I3" s="8">
        <v>18480</v>
      </c>
      <c r="J3" s="8">
        <v>11220</v>
      </c>
      <c r="K3" s="8">
        <v>15873</v>
      </c>
      <c r="L3" s="8">
        <v>20675</v>
      </c>
      <c r="M3" s="8">
        <v>15461</v>
      </c>
      <c r="N3" s="8">
        <v>13761</v>
      </c>
      <c r="O3" s="8">
        <v>15263</v>
      </c>
      <c r="P3" s="8">
        <v>3300</v>
      </c>
      <c r="Q3" s="8">
        <v>11220</v>
      </c>
      <c r="R3" s="8">
        <v>14075</v>
      </c>
      <c r="S3" s="8">
        <v>280929</v>
      </c>
      <c r="T3" s="9">
        <f t="shared" ref="T3:T32" si="0">H3+R3+I3+J3*2+K3*2+L3+M3+N3*2+O3*2+Q3*2</f>
        <v>217440</v>
      </c>
      <c r="U3" s="30">
        <f>T3/(COUNT(H3)+COUNT(R3)+COUNT(I3)+COUNT(J3)*2+COUNT(K3)*2+COUNT(L3)+COUNT(M3)+COUNT(N3)*2+COUNT(O3)*2+COUNT(Q3)*2)</f>
        <v>14496</v>
      </c>
    </row>
    <row r="4" spans="1:22" x14ac:dyDescent="0.3">
      <c r="A4">
        <v>2</v>
      </c>
      <c r="B4" s="7" t="s">
        <v>51</v>
      </c>
      <c r="C4" s="7" t="s">
        <v>53</v>
      </c>
      <c r="D4" s="7">
        <v>2025</v>
      </c>
      <c r="E4" s="7" t="s">
        <v>30</v>
      </c>
      <c r="F4" s="7" t="s">
        <v>31</v>
      </c>
      <c r="G4" s="7" t="str">
        <f t="shared" ref="G4:G32" si="1">IF(B4=0,"Z",B4&amp;C4&amp;F4&amp;D4)</f>
        <v>AUDIA4WATER BORNE2025</v>
      </c>
      <c r="H4" s="8">
        <v>14075</v>
      </c>
      <c r="I4" s="8">
        <v>18480</v>
      </c>
      <c r="J4" s="8">
        <v>11220</v>
      </c>
      <c r="K4" s="8">
        <v>15873</v>
      </c>
      <c r="L4" s="8">
        <v>20675</v>
      </c>
      <c r="M4" s="8">
        <v>15461</v>
      </c>
      <c r="N4" s="8">
        <v>13761</v>
      </c>
      <c r="O4" s="8">
        <v>15263</v>
      </c>
      <c r="P4" s="8">
        <v>3300</v>
      </c>
      <c r="Q4" s="8">
        <v>11220</v>
      </c>
      <c r="R4" s="8">
        <v>14075</v>
      </c>
      <c r="S4" s="8">
        <v>280929</v>
      </c>
      <c r="T4" s="9">
        <f t="shared" si="0"/>
        <v>217440</v>
      </c>
      <c r="U4" s="30">
        <f t="shared" ref="U4:U32" si="2">T4/(COUNT(H4)+COUNT(R4)+COUNT(I4)+COUNT(J4)*2+COUNT(K4)*2+COUNT(L4)+COUNT(M4)+COUNT(N4)*2+COUNT(O4)*2+COUNT(Q4)*2)</f>
        <v>14496</v>
      </c>
    </row>
    <row r="5" spans="1:22" x14ac:dyDescent="0.3">
      <c r="A5">
        <v>3</v>
      </c>
      <c r="B5" s="7" t="s">
        <v>51</v>
      </c>
      <c r="C5" s="7" t="s">
        <v>54</v>
      </c>
      <c r="D5" s="7">
        <v>2025</v>
      </c>
      <c r="E5" s="7" t="s">
        <v>30</v>
      </c>
      <c r="F5" s="7" t="s">
        <v>31</v>
      </c>
      <c r="G5" s="7" t="str">
        <f t="shared" si="1"/>
        <v>AUDIA6WATER BORNE2025</v>
      </c>
      <c r="H5" s="8">
        <v>17045</v>
      </c>
      <c r="I5" s="8">
        <v>20312</v>
      </c>
      <c r="J5" s="8">
        <v>13481</v>
      </c>
      <c r="K5" s="8">
        <v>16847</v>
      </c>
      <c r="L5" s="8">
        <v>21599</v>
      </c>
      <c r="M5" s="8">
        <v>16847</v>
      </c>
      <c r="N5" s="8">
        <v>15164</v>
      </c>
      <c r="O5" s="8">
        <v>16451</v>
      </c>
      <c r="P5" s="8">
        <v>3300</v>
      </c>
      <c r="Q5" s="8">
        <v>12870</v>
      </c>
      <c r="R5" s="8">
        <v>15263</v>
      </c>
      <c r="S5" s="8">
        <v>406230</v>
      </c>
      <c r="T5" s="9">
        <f t="shared" si="0"/>
        <v>240692</v>
      </c>
      <c r="U5" s="30">
        <f t="shared" si="2"/>
        <v>16046.133333333333</v>
      </c>
    </row>
    <row r="6" spans="1:22" x14ac:dyDescent="0.3">
      <c r="A6">
        <v>4</v>
      </c>
      <c r="B6" s="7" t="s">
        <v>51</v>
      </c>
      <c r="C6" s="7" t="s">
        <v>55</v>
      </c>
      <c r="D6" s="7">
        <v>2025</v>
      </c>
      <c r="E6" s="7" t="s">
        <v>30</v>
      </c>
      <c r="F6" s="7" t="s">
        <v>31</v>
      </c>
      <c r="G6" s="7" t="str">
        <f t="shared" si="1"/>
        <v>AUDIQ3WATER BORNE2025</v>
      </c>
      <c r="H6" s="8">
        <v>17045</v>
      </c>
      <c r="I6" s="8">
        <v>20312</v>
      </c>
      <c r="J6" s="8">
        <v>13613</v>
      </c>
      <c r="K6" s="8">
        <v>16929</v>
      </c>
      <c r="L6" s="8">
        <v>20807</v>
      </c>
      <c r="M6" s="8">
        <v>16847</v>
      </c>
      <c r="N6" s="8">
        <v>15246</v>
      </c>
      <c r="O6" s="8">
        <v>16533</v>
      </c>
      <c r="P6" s="8">
        <v>3300</v>
      </c>
      <c r="Q6" s="8">
        <v>13365</v>
      </c>
      <c r="R6" s="8">
        <v>15345</v>
      </c>
      <c r="S6" s="8">
        <v>511500</v>
      </c>
      <c r="T6" s="9">
        <f t="shared" si="0"/>
        <v>241728</v>
      </c>
      <c r="U6" s="30">
        <f t="shared" si="2"/>
        <v>16115.2</v>
      </c>
    </row>
    <row r="7" spans="1:22" x14ac:dyDescent="0.3">
      <c r="A7">
        <v>5</v>
      </c>
      <c r="B7" s="7" t="s">
        <v>51</v>
      </c>
      <c r="C7" s="7" t="s">
        <v>56</v>
      </c>
      <c r="D7" s="7">
        <v>2025</v>
      </c>
      <c r="E7" s="7" t="s">
        <v>30</v>
      </c>
      <c r="F7" s="7" t="s">
        <v>31</v>
      </c>
      <c r="G7" s="7" t="str">
        <f t="shared" si="1"/>
        <v>AUDIQ5WATER BORNE2025</v>
      </c>
      <c r="H7" s="8">
        <v>17045</v>
      </c>
      <c r="I7" s="8">
        <v>20312</v>
      </c>
      <c r="J7" s="8">
        <v>13613</v>
      </c>
      <c r="K7" s="8">
        <v>16929</v>
      </c>
      <c r="L7" s="8">
        <v>20807</v>
      </c>
      <c r="M7" s="8">
        <v>16847</v>
      </c>
      <c r="N7" s="8">
        <v>15246</v>
      </c>
      <c r="O7" s="8">
        <v>16533</v>
      </c>
      <c r="P7" s="8">
        <v>3300</v>
      </c>
      <c r="Q7" s="8">
        <v>13365</v>
      </c>
      <c r="R7" s="8">
        <v>15345</v>
      </c>
      <c r="S7" s="8">
        <v>511500</v>
      </c>
      <c r="T7" s="9">
        <f t="shared" si="0"/>
        <v>241728</v>
      </c>
      <c r="U7" s="30">
        <f t="shared" si="2"/>
        <v>16115.2</v>
      </c>
    </row>
    <row r="8" spans="1:22" x14ac:dyDescent="0.3">
      <c r="A8">
        <v>6</v>
      </c>
      <c r="B8" s="7" t="s">
        <v>51</v>
      </c>
      <c r="C8" s="7" t="s">
        <v>57</v>
      </c>
      <c r="D8" s="7">
        <v>2025</v>
      </c>
      <c r="E8" s="7" t="s">
        <v>30</v>
      </c>
      <c r="F8" s="7" t="s">
        <v>31</v>
      </c>
      <c r="G8" s="7" t="str">
        <f t="shared" si="1"/>
        <v>AUDIA7WATER BORNE2025</v>
      </c>
      <c r="H8" s="8">
        <v>19434</v>
      </c>
      <c r="I8" s="8">
        <v>23419</v>
      </c>
      <c r="J8" s="8">
        <v>14120</v>
      </c>
      <c r="K8" s="8">
        <v>18310</v>
      </c>
      <c r="L8" s="8">
        <v>24237</v>
      </c>
      <c r="M8" s="8">
        <v>17697</v>
      </c>
      <c r="N8" s="8">
        <v>17186</v>
      </c>
      <c r="O8" s="8">
        <v>17697</v>
      </c>
      <c r="P8" s="8">
        <v>3300</v>
      </c>
      <c r="Q8" s="8">
        <v>14035</v>
      </c>
      <c r="R8" s="8">
        <v>17697</v>
      </c>
      <c r="S8" s="8">
        <v>578211</v>
      </c>
      <c r="T8" s="9">
        <f t="shared" si="0"/>
        <v>265180</v>
      </c>
      <c r="U8" s="30">
        <f t="shared" si="2"/>
        <v>17678.666666666668</v>
      </c>
    </row>
    <row r="9" spans="1:22" x14ac:dyDescent="0.3">
      <c r="A9">
        <v>7</v>
      </c>
      <c r="B9" s="7" t="s">
        <v>51</v>
      </c>
      <c r="C9" s="7" t="s">
        <v>58</v>
      </c>
      <c r="D9" s="7">
        <v>2025</v>
      </c>
      <c r="E9" s="7" t="s">
        <v>30</v>
      </c>
      <c r="F9" s="7" t="s">
        <v>31</v>
      </c>
      <c r="G9" s="7" t="str">
        <f t="shared" si="1"/>
        <v>AUDIRS7WATER BORNE2025</v>
      </c>
      <c r="H9" s="8">
        <v>19434</v>
      </c>
      <c r="I9" s="8">
        <v>23419</v>
      </c>
      <c r="J9" s="8">
        <v>14120</v>
      </c>
      <c r="K9" s="8">
        <v>18310</v>
      </c>
      <c r="L9" s="8">
        <v>24237</v>
      </c>
      <c r="M9" s="8">
        <v>17697</v>
      </c>
      <c r="N9" s="8">
        <v>17186</v>
      </c>
      <c r="O9" s="8">
        <v>17697</v>
      </c>
      <c r="P9" s="8">
        <v>3300</v>
      </c>
      <c r="Q9" s="8">
        <v>14035</v>
      </c>
      <c r="R9" s="8">
        <v>17697</v>
      </c>
      <c r="S9" s="8">
        <v>578211</v>
      </c>
      <c r="T9" s="9">
        <f t="shared" si="0"/>
        <v>265180</v>
      </c>
      <c r="U9" s="30">
        <f t="shared" si="2"/>
        <v>17678.666666666668</v>
      </c>
    </row>
    <row r="10" spans="1:22" x14ac:dyDescent="0.3">
      <c r="A10">
        <v>8</v>
      </c>
      <c r="B10" s="7" t="s">
        <v>51</v>
      </c>
      <c r="C10" s="7" t="s">
        <v>59</v>
      </c>
      <c r="D10" s="7">
        <v>2025</v>
      </c>
      <c r="E10" s="7" t="s">
        <v>30</v>
      </c>
      <c r="F10" s="7" t="s">
        <v>31</v>
      </c>
      <c r="G10" s="7" t="str">
        <f t="shared" si="1"/>
        <v>AUDIQ7WATER BORNE2025</v>
      </c>
      <c r="H10" s="8">
        <v>18827</v>
      </c>
      <c r="I10" s="8">
        <v>22688</v>
      </c>
      <c r="J10" s="8">
        <v>13679</v>
      </c>
      <c r="K10" s="8">
        <v>17738</v>
      </c>
      <c r="L10" s="8">
        <v>23480</v>
      </c>
      <c r="M10" s="8">
        <v>17144</v>
      </c>
      <c r="N10" s="8">
        <v>16649</v>
      </c>
      <c r="O10" s="8">
        <v>17144</v>
      </c>
      <c r="P10" s="8">
        <v>3300</v>
      </c>
      <c r="Q10" s="8">
        <v>13596</v>
      </c>
      <c r="R10" s="8">
        <v>17144</v>
      </c>
      <c r="S10" s="8">
        <v>560142</v>
      </c>
      <c r="T10" s="9">
        <f t="shared" si="0"/>
        <v>256895</v>
      </c>
      <c r="U10" s="30">
        <f t="shared" si="2"/>
        <v>17126.333333333332</v>
      </c>
    </row>
    <row r="11" spans="1:22" x14ac:dyDescent="0.3">
      <c r="A11">
        <v>9</v>
      </c>
      <c r="B11" s="7" t="s">
        <v>51</v>
      </c>
      <c r="C11" s="7" t="s">
        <v>60</v>
      </c>
      <c r="D11" s="7">
        <v>2025</v>
      </c>
      <c r="E11" s="7" t="s">
        <v>30</v>
      </c>
      <c r="F11" s="7" t="s">
        <v>31</v>
      </c>
      <c r="G11" s="7" t="str">
        <f t="shared" si="1"/>
        <v>AUDIQ8WATER BORNE2025</v>
      </c>
      <c r="H11" s="8">
        <v>23533</v>
      </c>
      <c r="I11" s="8">
        <v>28359</v>
      </c>
      <c r="J11" s="8">
        <v>17098</v>
      </c>
      <c r="K11" s="8">
        <v>22172</v>
      </c>
      <c r="L11" s="8">
        <v>29349</v>
      </c>
      <c r="M11" s="8">
        <v>21429</v>
      </c>
      <c r="N11" s="8">
        <v>20811</v>
      </c>
      <c r="O11" s="8">
        <v>21429</v>
      </c>
      <c r="P11" s="8">
        <v>3300</v>
      </c>
      <c r="Q11" s="8">
        <v>16995</v>
      </c>
      <c r="R11" s="8">
        <v>21429</v>
      </c>
      <c r="S11" s="8">
        <v>700178</v>
      </c>
      <c r="T11" s="9">
        <f t="shared" si="0"/>
        <v>321109</v>
      </c>
      <c r="U11" s="30">
        <f t="shared" si="2"/>
        <v>21407.266666666666</v>
      </c>
    </row>
    <row r="12" spans="1:22" x14ac:dyDescent="0.3">
      <c r="A12">
        <v>10</v>
      </c>
      <c r="B12" s="7" t="s">
        <v>51</v>
      </c>
      <c r="C12" s="7" t="s">
        <v>61</v>
      </c>
      <c r="D12" s="7">
        <v>2025</v>
      </c>
      <c r="E12" s="7" t="s">
        <v>30</v>
      </c>
      <c r="F12" s="7" t="s">
        <v>31</v>
      </c>
      <c r="G12" s="7" t="str">
        <f t="shared" si="1"/>
        <v>AUDIE-TRONWATER BORNE2025</v>
      </c>
      <c r="H12" s="8">
        <v>23533</v>
      </c>
      <c r="I12" s="8">
        <v>28359</v>
      </c>
      <c r="J12" s="8">
        <v>17098</v>
      </c>
      <c r="K12" s="8">
        <v>22172</v>
      </c>
      <c r="L12" s="8">
        <v>29349</v>
      </c>
      <c r="M12" s="8">
        <v>21429</v>
      </c>
      <c r="N12" s="8">
        <v>20811</v>
      </c>
      <c r="O12" s="8">
        <v>21429</v>
      </c>
      <c r="P12" s="8">
        <v>3300</v>
      </c>
      <c r="Q12" s="8">
        <v>16995</v>
      </c>
      <c r="R12" s="8">
        <v>21429</v>
      </c>
      <c r="S12" s="8">
        <v>700178</v>
      </c>
      <c r="T12" s="9">
        <f t="shared" si="0"/>
        <v>321109</v>
      </c>
      <c r="U12" s="30">
        <f t="shared" si="2"/>
        <v>21407.266666666666</v>
      </c>
    </row>
    <row r="13" spans="1:22" x14ac:dyDescent="0.3">
      <c r="A13">
        <v>11</v>
      </c>
      <c r="B13" s="7" t="s">
        <v>28</v>
      </c>
      <c r="C13" s="7" t="s">
        <v>29</v>
      </c>
      <c r="D13" s="7">
        <v>2025</v>
      </c>
      <c r="E13" s="7" t="s">
        <v>30</v>
      </c>
      <c r="F13" s="7" t="s">
        <v>31</v>
      </c>
      <c r="G13" s="7" t="str">
        <f t="shared" si="1"/>
        <v>BMW2 SERIES GCWATER BORNE2025</v>
      </c>
      <c r="H13" s="8">
        <v>10206</v>
      </c>
      <c r="I13" s="8">
        <v>13400</v>
      </c>
      <c r="J13" s="8">
        <v>5755</v>
      </c>
      <c r="K13" s="8">
        <v>11510</v>
      </c>
      <c r="L13" s="8">
        <v>14991</v>
      </c>
      <c r="M13" s="8">
        <v>11211</v>
      </c>
      <c r="N13" s="8">
        <v>9978</v>
      </c>
      <c r="O13" s="8">
        <v>11067</v>
      </c>
      <c r="P13" s="8">
        <v>3000</v>
      </c>
      <c r="Q13" s="8">
        <v>8136</v>
      </c>
      <c r="R13" s="8">
        <v>10206</v>
      </c>
      <c r="S13" s="8">
        <v>203705</v>
      </c>
      <c r="T13" s="9">
        <f t="shared" si="0"/>
        <v>152906</v>
      </c>
      <c r="U13" s="30">
        <f t="shared" si="2"/>
        <v>10193.733333333334</v>
      </c>
    </row>
    <row r="14" spans="1:22" x14ac:dyDescent="0.3">
      <c r="A14">
        <v>12</v>
      </c>
      <c r="B14" s="7" t="s">
        <v>28</v>
      </c>
      <c r="C14" s="7" t="s">
        <v>32</v>
      </c>
      <c r="D14" s="7">
        <v>2025</v>
      </c>
      <c r="E14" s="7" t="s">
        <v>30</v>
      </c>
      <c r="F14" s="7" t="s">
        <v>31</v>
      </c>
      <c r="G14" s="7" t="str">
        <f t="shared" si="1"/>
        <v>BMW3 SERIES / GLWATER BORNE2025</v>
      </c>
      <c r="H14" s="8">
        <v>10206</v>
      </c>
      <c r="I14" s="8">
        <v>13400</v>
      </c>
      <c r="J14" s="8">
        <v>5755</v>
      </c>
      <c r="K14" s="8">
        <v>11510</v>
      </c>
      <c r="L14" s="8">
        <v>14991</v>
      </c>
      <c r="M14" s="8">
        <v>11211</v>
      </c>
      <c r="N14" s="8">
        <v>9978</v>
      </c>
      <c r="O14" s="8">
        <v>11067</v>
      </c>
      <c r="P14" s="8">
        <v>3000</v>
      </c>
      <c r="Q14" s="8">
        <v>8136</v>
      </c>
      <c r="R14" s="8">
        <v>10206</v>
      </c>
      <c r="S14" s="8">
        <v>203705</v>
      </c>
      <c r="T14" s="9">
        <f t="shared" si="0"/>
        <v>152906</v>
      </c>
      <c r="U14" s="30">
        <f t="shared" si="2"/>
        <v>10193.733333333334</v>
      </c>
    </row>
    <row r="15" spans="1:22" x14ac:dyDescent="0.3">
      <c r="A15">
        <v>13</v>
      </c>
      <c r="B15" s="7" t="s">
        <v>28</v>
      </c>
      <c r="C15" s="7" t="s">
        <v>33</v>
      </c>
      <c r="D15" s="7">
        <v>2025</v>
      </c>
      <c r="E15" s="7" t="s">
        <v>30</v>
      </c>
      <c r="F15" s="7" t="s">
        <v>31</v>
      </c>
      <c r="G15" s="7" t="str">
        <f t="shared" si="1"/>
        <v>BMW5 SERIESWATER BORNE2025</v>
      </c>
      <c r="H15" s="8">
        <v>10206</v>
      </c>
      <c r="I15" s="8">
        <v>13400</v>
      </c>
      <c r="J15" s="8">
        <v>5755</v>
      </c>
      <c r="K15" s="8">
        <v>11510</v>
      </c>
      <c r="L15" s="8">
        <v>14991</v>
      </c>
      <c r="M15" s="8">
        <v>11211</v>
      </c>
      <c r="N15" s="8">
        <v>9978</v>
      </c>
      <c r="O15" s="8">
        <v>11067</v>
      </c>
      <c r="P15" s="8">
        <v>3000</v>
      </c>
      <c r="Q15" s="8">
        <v>8136</v>
      </c>
      <c r="R15" s="8">
        <v>10206</v>
      </c>
      <c r="S15" s="8">
        <v>203705</v>
      </c>
      <c r="T15" s="9">
        <f t="shared" si="0"/>
        <v>152906</v>
      </c>
      <c r="U15" s="30">
        <f t="shared" si="2"/>
        <v>10193.733333333334</v>
      </c>
    </row>
    <row r="16" spans="1:22" x14ac:dyDescent="0.3">
      <c r="A16">
        <v>14</v>
      </c>
      <c r="B16" s="7" t="s">
        <v>28</v>
      </c>
      <c r="C16" s="7" t="s">
        <v>34</v>
      </c>
      <c r="D16" s="7">
        <v>2025</v>
      </c>
      <c r="E16" s="7" t="s">
        <v>30</v>
      </c>
      <c r="F16" s="7" t="s">
        <v>31</v>
      </c>
      <c r="G16" s="7" t="str">
        <f t="shared" si="1"/>
        <v>BMW6 SERIES GTWATER BORNE2025</v>
      </c>
      <c r="H16" s="8">
        <v>10206</v>
      </c>
      <c r="I16" s="8">
        <v>13400</v>
      </c>
      <c r="J16" s="8">
        <v>5755</v>
      </c>
      <c r="K16" s="8">
        <v>11510</v>
      </c>
      <c r="L16" s="8">
        <v>14991</v>
      </c>
      <c r="M16" s="8">
        <v>11211</v>
      </c>
      <c r="N16" s="8">
        <v>9978</v>
      </c>
      <c r="O16" s="8">
        <v>11067</v>
      </c>
      <c r="P16" s="8">
        <v>3000</v>
      </c>
      <c r="Q16" s="8">
        <v>8136</v>
      </c>
      <c r="R16" s="8">
        <v>10206</v>
      </c>
      <c r="S16" s="8">
        <v>203705</v>
      </c>
      <c r="T16" s="9">
        <f t="shared" si="0"/>
        <v>152906</v>
      </c>
      <c r="U16" s="30">
        <f t="shared" si="2"/>
        <v>10193.733333333334</v>
      </c>
    </row>
    <row r="17" spans="1:21" x14ac:dyDescent="0.3">
      <c r="A17">
        <v>15</v>
      </c>
      <c r="B17" s="7" t="s">
        <v>28</v>
      </c>
      <c r="C17" s="7" t="s">
        <v>35</v>
      </c>
      <c r="D17" s="7">
        <v>2025</v>
      </c>
      <c r="E17" s="7" t="s">
        <v>30</v>
      </c>
      <c r="F17" s="7" t="s">
        <v>31</v>
      </c>
      <c r="G17" s="7" t="str">
        <f t="shared" si="1"/>
        <v>BMW7 SERIESWATER BORNE2025</v>
      </c>
      <c r="H17" s="8">
        <v>10206</v>
      </c>
      <c r="I17" s="8">
        <v>13400</v>
      </c>
      <c r="J17" s="8">
        <v>5755</v>
      </c>
      <c r="K17" s="8">
        <v>11510</v>
      </c>
      <c r="L17" s="8">
        <v>14991</v>
      </c>
      <c r="M17" s="8">
        <v>11211</v>
      </c>
      <c r="N17" s="8">
        <v>9978</v>
      </c>
      <c r="O17" s="8">
        <v>11067</v>
      </c>
      <c r="P17" s="8">
        <v>3000</v>
      </c>
      <c r="Q17" s="8">
        <v>8136</v>
      </c>
      <c r="R17" s="8">
        <v>10206</v>
      </c>
      <c r="S17" s="8">
        <v>203705</v>
      </c>
      <c r="T17" s="9">
        <f t="shared" si="0"/>
        <v>152906</v>
      </c>
      <c r="U17" s="30">
        <f t="shared" si="2"/>
        <v>10193.733333333334</v>
      </c>
    </row>
    <row r="18" spans="1:21" x14ac:dyDescent="0.3">
      <c r="A18">
        <v>16</v>
      </c>
      <c r="B18" s="7" t="s">
        <v>28</v>
      </c>
      <c r="C18" s="7" t="s">
        <v>36</v>
      </c>
      <c r="D18" s="7">
        <v>2025</v>
      </c>
      <c r="E18" s="7" t="s">
        <v>30</v>
      </c>
      <c r="F18" s="7" t="s">
        <v>31</v>
      </c>
      <c r="G18" s="7" t="str">
        <f t="shared" si="1"/>
        <v>BMWM340I XDRIVEWATER BORNE2025</v>
      </c>
      <c r="H18" s="8">
        <v>10206</v>
      </c>
      <c r="I18" s="8">
        <v>13400</v>
      </c>
      <c r="J18" s="8">
        <v>5755</v>
      </c>
      <c r="K18" s="8">
        <v>11510</v>
      </c>
      <c r="L18" s="8">
        <v>14991</v>
      </c>
      <c r="M18" s="8">
        <v>11211</v>
      </c>
      <c r="N18" s="8">
        <v>9978</v>
      </c>
      <c r="O18" s="8">
        <v>11067</v>
      </c>
      <c r="P18" s="8">
        <v>3000</v>
      </c>
      <c r="Q18" s="8">
        <v>8136</v>
      </c>
      <c r="R18" s="8">
        <v>10206</v>
      </c>
      <c r="S18" s="8">
        <v>203705</v>
      </c>
      <c r="T18" s="9">
        <f t="shared" si="0"/>
        <v>152906</v>
      </c>
      <c r="U18" s="30">
        <f t="shared" si="2"/>
        <v>10193.733333333334</v>
      </c>
    </row>
    <row r="19" spans="1:21" x14ac:dyDescent="0.3">
      <c r="A19">
        <v>17</v>
      </c>
      <c r="B19" s="7" t="s">
        <v>28</v>
      </c>
      <c r="C19" s="7" t="s">
        <v>37</v>
      </c>
      <c r="D19" s="7">
        <v>2025</v>
      </c>
      <c r="E19" s="7" t="s">
        <v>30</v>
      </c>
      <c r="F19" s="7" t="s">
        <v>31</v>
      </c>
      <c r="G19" s="7" t="str">
        <f t="shared" si="1"/>
        <v>BMWX1WATER BORNE2025</v>
      </c>
      <c r="H19" s="8">
        <v>12359</v>
      </c>
      <c r="I19" s="8">
        <v>14728</v>
      </c>
      <c r="J19" s="8">
        <v>6138</v>
      </c>
      <c r="K19" s="8">
        <v>12275</v>
      </c>
      <c r="L19" s="8">
        <v>15087</v>
      </c>
      <c r="M19" s="8">
        <v>12216</v>
      </c>
      <c r="N19" s="8">
        <v>11055</v>
      </c>
      <c r="O19" s="8">
        <v>11988</v>
      </c>
      <c r="P19" s="8">
        <v>3000</v>
      </c>
      <c r="Q19" s="8">
        <v>9691</v>
      </c>
      <c r="R19" s="8">
        <v>11127</v>
      </c>
      <c r="S19" s="8">
        <v>370895</v>
      </c>
      <c r="T19" s="9">
        <f t="shared" si="0"/>
        <v>167811</v>
      </c>
      <c r="U19" s="30">
        <f t="shared" si="2"/>
        <v>11187.4</v>
      </c>
    </row>
    <row r="20" spans="1:21" x14ac:dyDescent="0.3">
      <c r="A20">
        <v>18</v>
      </c>
      <c r="B20" s="7" t="s">
        <v>28</v>
      </c>
      <c r="C20" s="7" t="s">
        <v>38</v>
      </c>
      <c r="D20" s="7">
        <v>2025</v>
      </c>
      <c r="E20" s="7" t="s">
        <v>30</v>
      </c>
      <c r="F20" s="7" t="s">
        <v>31</v>
      </c>
      <c r="G20" s="7" t="str">
        <f t="shared" si="1"/>
        <v>BMWX3WATER BORNE2025</v>
      </c>
      <c r="H20" s="8">
        <v>12359</v>
      </c>
      <c r="I20" s="8">
        <v>14728</v>
      </c>
      <c r="J20" s="8">
        <v>6138</v>
      </c>
      <c r="K20" s="8">
        <v>12275</v>
      </c>
      <c r="L20" s="8">
        <v>15087</v>
      </c>
      <c r="M20" s="8">
        <v>12216</v>
      </c>
      <c r="N20" s="8">
        <v>11055</v>
      </c>
      <c r="O20" s="8">
        <v>11988</v>
      </c>
      <c r="P20" s="8">
        <v>3000</v>
      </c>
      <c r="Q20" s="8">
        <v>9691</v>
      </c>
      <c r="R20" s="8">
        <v>11127</v>
      </c>
      <c r="S20" s="8">
        <v>370895</v>
      </c>
      <c r="T20" s="9">
        <f t="shared" si="0"/>
        <v>167811</v>
      </c>
      <c r="U20" s="30">
        <f t="shared" si="2"/>
        <v>11187.4</v>
      </c>
    </row>
    <row r="21" spans="1:21" x14ac:dyDescent="0.3">
      <c r="A21">
        <v>19</v>
      </c>
      <c r="B21" s="7" t="s">
        <v>28</v>
      </c>
      <c r="C21" s="7" t="s">
        <v>39</v>
      </c>
      <c r="D21" s="7">
        <v>2025</v>
      </c>
      <c r="E21" s="7" t="s">
        <v>30</v>
      </c>
      <c r="F21" s="7" t="s">
        <v>31</v>
      </c>
      <c r="G21" s="7" t="str">
        <f t="shared" si="1"/>
        <v>BMWX5WATER BORNE2025</v>
      </c>
      <c r="H21" s="8">
        <v>12359</v>
      </c>
      <c r="I21" s="8">
        <v>14728</v>
      </c>
      <c r="J21" s="8">
        <v>6138</v>
      </c>
      <c r="K21" s="8">
        <v>12275</v>
      </c>
      <c r="L21" s="8">
        <v>15087</v>
      </c>
      <c r="M21" s="8">
        <v>12216</v>
      </c>
      <c r="N21" s="8">
        <v>11055</v>
      </c>
      <c r="O21" s="8">
        <v>11988</v>
      </c>
      <c r="P21" s="8">
        <v>3000</v>
      </c>
      <c r="Q21" s="8">
        <v>9691</v>
      </c>
      <c r="R21" s="8">
        <v>11127</v>
      </c>
      <c r="S21" s="8">
        <v>370895</v>
      </c>
      <c r="T21" s="9">
        <f t="shared" si="0"/>
        <v>167811</v>
      </c>
      <c r="U21" s="30">
        <f t="shared" si="2"/>
        <v>11187.4</v>
      </c>
    </row>
    <row r="22" spans="1:21" x14ac:dyDescent="0.3">
      <c r="A22">
        <v>20</v>
      </c>
      <c r="B22" s="7" t="s">
        <v>28</v>
      </c>
      <c r="C22" s="7" t="s">
        <v>40</v>
      </c>
      <c r="D22" s="7">
        <v>2025</v>
      </c>
      <c r="E22" s="7" t="s">
        <v>30</v>
      </c>
      <c r="F22" s="7" t="s">
        <v>31</v>
      </c>
      <c r="G22" s="7" t="str">
        <f t="shared" si="1"/>
        <v>BMWX7WATER BORNE2025</v>
      </c>
      <c r="H22" s="8">
        <v>12359</v>
      </c>
      <c r="I22" s="8">
        <v>14728</v>
      </c>
      <c r="J22" s="8">
        <v>6138</v>
      </c>
      <c r="K22" s="8">
        <v>12275</v>
      </c>
      <c r="L22" s="8">
        <v>15087</v>
      </c>
      <c r="M22" s="8">
        <v>12216</v>
      </c>
      <c r="N22" s="8">
        <v>11055</v>
      </c>
      <c r="O22" s="8">
        <v>11988</v>
      </c>
      <c r="P22" s="8">
        <v>3000</v>
      </c>
      <c r="Q22" s="8">
        <v>9691</v>
      </c>
      <c r="R22" s="8">
        <v>11127</v>
      </c>
      <c r="S22" s="8">
        <v>370895</v>
      </c>
      <c r="T22" s="9">
        <f t="shared" si="0"/>
        <v>167811</v>
      </c>
      <c r="U22" s="30">
        <f t="shared" si="2"/>
        <v>11187.4</v>
      </c>
    </row>
    <row r="23" spans="1:21" x14ac:dyDescent="0.3">
      <c r="A23">
        <v>21</v>
      </c>
      <c r="B23" s="7" t="s">
        <v>28</v>
      </c>
      <c r="C23" s="7" t="s">
        <v>41</v>
      </c>
      <c r="D23" s="7">
        <v>2025</v>
      </c>
      <c r="E23" s="7" t="s">
        <v>30</v>
      </c>
      <c r="F23" s="7" t="s">
        <v>31</v>
      </c>
      <c r="G23" s="7" t="str">
        <f t="shared" si="1"/>
        <v>BMWXM (PHEV)WATER BORNE2025</v>
      </c>
      <c r="H23" s="8">
        <v>12359</v>
      </c>
      <c r="I23" s="8">
        <v>14728</v>
      </c>
      <c r="J23" s="8">
        <v>6138</v>
      </c>
      <c r="K23" s="8">
        <v>12275</v>
      </c>
      <c r="L23" s="8">
        <v>15087</v>
      </c>
      <c r="M23" s="8">
        <v>12216</v>
      </c>
      <c r="N23" s="8">
        <v>11055</v>
      </c>
      <c r="O23" s="8">
        <v>11988</v>
      </c>
      <c r="P23" s="8">
        <v>3000</v>
      </c>
      <c r="Q23" s="8">
        <v>9691</v>
      </c>
      <c r="R23" s="8">
        <v>11127</v>
      </c>
      <c r="S23" s="8">
        <v>370895</v>
      </c>
      <c r="T23" s="9">
        <f t="shared" si="0"/>
        <v>167811</v>
      </c>
      <c r="U23" s="30">
        <f t="shared" si="2"/>
        <v>11187.4</v>
      </c>
    </row>
    <row r="24" spans="1:21" x14ac:dyDescent="0.3">
      <c r="A24">
        <v>22</v>
      </c>
      <c r="B24" s="7" t="s">
        <v>28</v>
      </c>
      <c r="C24" s="7" t="s">
        <v>42</v>
      </c>
      <c r="D24" s="7">
        <v>2025</v>
      </c>
      <c r="E24" s="7" t="s">
        <v>30</v>
      </c>
      <c r="F24" s="7" t="s">
        <v>31</v>
      </c>
      <c r="G24" s="7" t="str">
        <f t="shared" si="1"/>
        <v>BMWIX1WATER BORNE2025</v>
      </c>
      <c r="H24" s="8">
        <v>12359</v>
      </c>
      <c r="I24" s="8">
        <v>14728</v>
      </c>
      <c r="J24" s="8">
        <v>6138</v>
      </c>
      <c r="K24" s="8">
        <v>12275</v>
      </c>
      <c r="L24" s="8">
        <v>15087</v>
      </c>
      <c r="M24" s="8">
        <v>12216</v>
      </c>
      <c r="N24" s="8">
        <v>11055</v>
      </c>
      <c r="O24" s="8">
        <v>11988</v>
      </c>
      <c r="P24" s="8">
        <v>3000</v>
      </c>
      <c r="Q24" s="8">
        <v>9691</v>
      </c>
      <c r="R24" s="8">
        <v>11127</v>
      </c>
      <c r="S24" s="8">
        <v>370895</v>
      </c>
      <c r="T24" s="9">
        <f t="shared" si="0"/>
        <v>167811</v>
      </c>
      <c r="U24" s="30">
        <f t="shared" si="2"/>
        <v>11187.4</v>
      </c>
    </row>
    <row r="25" spans="1:21" x14ac:dyDescent="0.3">
      <c r="A25">
        <v>23</v>
      </c>
      <c r="B25" s="7" t="s">
        <v>28</v>
      </c>
      <c r="C25" s="7" t="s">
        <v>43</v>
      </c>
      <c r="D25" s="7">
        <v>2025</v>
      </c>
      <c r="E25" s="7" t="s">
        <v>30</v>
      </c>
      <c r="F25" s="7" t="s">
        <v>31</v>
      </c>
      <c r="G25" s="7" t="str">
        <f t="shared" si="1"/>
        <v>BMWI4WATER BORNE2025</v>
      </c>
      <c r="H25" s="8">
        <v>10206</v>
      </c>
      <c r="I25" s="8">
        <v>13400</v>
      </c>
      <c r="J25" s="8">
        <v>5755</v>
      </c>
      <c r="K25" s="8">
        <v>11510</v>
      </c>
      <c r="L25" s="8">
        <v>14991</v>
      </c>
      <c r="M25" s="8">
        <v>11211</v>
      </c>
      <c r="N25" s="8">
        <v>9978</v>
      </c>
      <c r="O25" s="8">
        <v>11067</v>
      </c>
      <c r="P25" s="8">
        <v>3000</v>
      </c>
      <c r="Q25" s="8">
        <v>8136</v>
      </c>
      <c r="R25" s="8">
        <v>10206</v>
      </c>
      <c r="S25" s="8">
        <v>203705</v>
      </c>
      <c r="T25" s="9">
        <f t="shared" si="0"/>
        <v>152906</v>
      </c>
      <c r="U25" s="30">
        <f t="shared" si="2"/>
        <v>10193.733333333334</v>
      </c>
    </row>
    <row r="26" spans="1:21" x14ac:dyDescent="0.3">
      <c r="A26">
        <v>24</v>
      </c>
      <c r="B26" s="7" t="s">
        <v>28</v>
      </c>
      <c r="C26" s="7" t="s">
        <v>44</v>
      </c>
      <c r="D26" s="7">
        <v>2025</v>
      </c>
      <c r="E26" s="7" t="s">
        <v>30</v>
      </c>
      <c r="F26" s="7" t="s">
        <v>31</v>
      </c>
      <c r="G26" s="7" t="str">
        <f t="shared" si="1"/>
        <v>BMWI5 M60 XDRIVEWATER BORNE2025</v>
      </c>
      <c r="H26" s="8">
        <v>10206</v>
      </c>
      <c r="I26" s="8">
        <v>13400</v>
      </c>
      <c r="J26" s="8">
        <v>5755</v>
      </c>
      <c r="K26" s="8">
        <v>11510</v>
      </c>
      <c r="L26" s="8">
        <v>14991</v>
      </c>
      <c r="M26" s="8">
        <v>11211</v>
      </c>
      <c r="N26" s="8">
        <v>9978</v>
      </c>
      <c r="O26" s="8">
        <v>11067</v>
      </c>
      <c r="P26" s="8">
        <v>3000</v>
      </c>
      <c r="Q26" s="8">
        <v>8136</v>
      </c>
      <c r="R26" s="8">
        <v>10206</v>
      </c>
      <c r="S26" s="8">
        <v>203705</v>
      </c>
      <c r="T26" s="9">
        <f t="shared" si="0"/>
        <v>152906</v>
      </c>
      <c r="U26" s="30">
        <f t="shared" si="2"/>
        <v>10193.733333333334</v>
      </c>
    </row>
    <row r="27" spans="1:21" x14ac:dyDescent="0.3">
      <c r="A27">
        <v>25</v>
      </c>
      <c r="B27" s="7" t="s">
        <v>28</v>
      </c>
      <c r="C27" s="7" t="s">
        <v>45</v>
      </c>
      <c r="D27" s="7">
        <v>2025</v>
      </c>
      <c r="E27" s="7" t="s">
        <v>30</v>
      </c>
      <c r="F27" s="7" t="s">
        <v>31</v>
      </c>
      <c r="G27" s="7" t="str">
        <f t="shared" si="1"/>
        <v>BMWI7WATER BORNE2025</v>
      </c>
      <c r="H27" s="8">
        <v>10206</v>
      </c>
      <c r="I27" s="8">
        <v>13400</v>
      </c>
      <c r="J27" s="8">
        <v>5755</v>
      </c>
      <c r="K27" s="8">
        <v>11510</v>
      </c>
      <c r="L27" s="8">
        <v>14991</v>
      </c>
      <c r="M27" s="8">
        <v>11211</v>
      </c>
      <c r="N27" s="8">
        <v>9978</v>
      </c>
      <c r="O27" s="8">
        <v>11067</v>
      </c>
      <c r="P27" s="8">
        <v>3000</v>
      </c>
      <c r="Q27" s="8">
        <v>8136</v>
      </c>
      <c r="R27" s="8">
        <v>10206</v>
      </c>
      <c r="S27" s="8">
        <v>203705</v>
      </c>
      <c r="T27" s="9">
        <f t="shared" si="0"/>
        <v>152906</v>
      </c>
      <c r="U27" s="30">
        <f t="shared" si="2"/>
        <v>10193.733333333334</v>
      </c>
    </row>
    <row r="28" spans="1:21" x14ac:dyDescent="0.3">
      <c r="A28">
        <v>26</v>
      </c>
      <c r="B28" s="7" t="s">
        <v>28</v>
      </c>
      <c r="C28" s="7" t="s">
        <v>46</v>
      </c>
      <c r="D28" s="7">
        <v>2025</v>
      </c>
      <c r="E28" s="7" t="s">
        <v>30</v>
      </c>
      <c r="F28" s="7" t="s">
        <v>31</v>
      </c>
      <c r="G28" s="7" t="str">
        <f t="shared" si="1"/>
        <v>BMWIXWATER BORNE2025</v>
      </c>
      <c r="H28" s="8">
        <v>12359</v>
      </c>
      <c r="I28" s="8">
        <v>14728</v>
      </c>
      <c r="J28" s="8">
        <v>6138</v>
      </c>
      <c r="K28" s="8">
        <v>12275</v>
      </c>
      <c r="L28" s="8">
        <v>15087</v>
      </c>
      <c r="M28" s="8">
        <v>12216</v>
      </c>
      <c r="N28" s="8">
        <v>11055</v>
      </c>
      <c r="O28" s="8">
        <v>11988</v>
      </c>
      <c r="P28" s="8">
        <v>3000</v>
      </c>
      <c r="Q28" s="8">
        <v>9691</v>
      </c>
      <c r="R28" s="8">
        <v>11127</v>
      </c>
      <c r="S28" s="8">
        <v>370895</v>
      </c>
      <c r="T28" s="9">
        <f t="shared" si="0"/>
        <v>167811</v>
      </c>
      <c r="U28" s="30">
        <f t="shared" si="2"/>
        <v>11187.4</v>
      </c>
    </row>
    <row r="29" spans="1:21" x14ac:dyDescent="0.3">
      <c r="A29">
        <v>27</v>
      </c>
      <c r="B29" s="7" t="s">
        <v>28</v>
      </c>
      <c r="C29" s="7" t="s">
        <v>47</v>
      </c>
      <c r="D29" s="7">
        <v>2025</v>
      </c>
      <c r="E29" s="7" t="s">
        <v>30</v>
      </c>
      <c r="F29" s="7" t="s">
        <v>31</v>
      </c>
      <c r="G29" s="7" t="str">
        <f t="shared" si="1"/>
        <v>BMWM2WATER BORNE2025</v>
      </c>
      <c r="H29" s="8">
        <v>10206</v>
      </c>
      <c r="I29" s="8">
        <v>13400</v>
      </c>
      <c r="J29" s="8">
        <v>5755</v>
      </c>
      <c r="K29" s="8">
        <v>11510</v>
      </c>
      <c r="L29" s="8">
        <v>14991</v>
      </c>
      <c r="M29" s="8">
        <v>11211</v>
      </c>
      <c r="N29" s="8">
        <v>9978</v>
      </c>
      <c r="O29" s="8">
        <v>11067</v>
      </c>
      <c r="P29" s="8">
        <v>3000</v>
      </c>
      <c r="Q29" s="8">
        <v>8136</v>
      </c>
      <c r="R29" s="8">
        <v>10206</v>
      </c>
      <c r="S29" s="8">
        <v>203705</v>
      </c>
      <c r="T29" s="9">
        <f t="shared" si="0"/>
        <v>152906</v>
      </c>
      <c r="U29" s="30">
        <f t="shared" si="2"/>
        <v>10193.733333333334</v>
      </c>
    </row>
    <row r="30" spans="1:21" x14ac:dyDescent="0.3">
      <c r="A30">
        <v>28</v>
      </c>
      <c r="B30" s="7" t="s">
        <v>28</v>
      </c>
      <c r="C30" s="7" t="s">
        <v>48</v>
      </c>
      <c r="D30" s="7">
        <v>2025</v>
      </c>
      <c r="E30" s="7" t="s">
        <v>30</v>
      </c>
      <c r="F30" s="7" t="s">
        <v>31</v>
      </c>
      <c r="G30" s="7" t="str">
        <f t="shared" si="1"/>
        <v>BMWM4 COMP / CSWATER BORNE2025</v>
      </c>
      <c r="H30" s="8">
        <v>10206</v>
      </c>
      <c r="I30" s="8">
        <v>13400</v>
      </c>
      <c r="J30" s="8">
        <v>5755</v>
      </c>
      <c r="K30" s="8">
        <v>11510</v>
      </c>
      <c r="L30" s="8">
        <v>14991</v>
      </c>
      <c r="M30" s="8">
        <v>11211</v>
      </c>
      <c r="N30" s="8">
        <v>9978</v>
      </c>
      <c r="O30" s="8">
        <v>11067</v>
      </c>
      <c r="P30" s="8">
        <v>3000</v>
      </c>
      <c r="Q30" s="8">
        <v>8136</v>
      </c>
      <c r="R30" s="8">
        <v>10206</v>
      </c>
      <c r="S30" s="8">
        <v>203705</v>
      </c>
      <c r="T30" s="9">
        <f t="shared" si="0"/>
        <v>152906</v>
      </c>
      <c r="U30" s="30">
        <f t="shared" si="2"/>
        <v>10193.733333333334</v>
      </c>
    </row>
    <row r="31" spans="1:21" x14ac:dyDescent="0.3">
      <c r="A31">
        <v>29</v>
      </c>
      <c r="B31" s="7" t="s">
        <v>28</v>
      </c>
      <c r="C31" s="7" t="s">
        <v>49</v>
      </c>
      <c r="D31" s="7">
        <v>2025</v>
      </c>
      <c r="E31" s="7" t="s">
        <v>30</v>
      </c>
      <c r="F31" s="7" t="s">
        <v>31</v>
      </c>
      <c r="G31" s="7" t="str">
        <f t="shared" si="1"/>
        <v>BMWM5WATER BORNE2025</v>
      </c>
      <c r="H31" s="8">
        <v>10206</v>
      </c>
      <c r="I31" s="8">
        <v>13400</v>
      </c>
      <c r="J31" s="8">
        <v>5755</v>
      </c>
      <c r="K31" s="8">
        <v>11510</v>
      </c>
      <c r="L31" s="8">
        <v>14991</v>
      </c>
      <c r="M31" s="8">
        <v>11211</v>
      </c>
      <c r="N31" s="8">
        <v>9978</v>
      </c>
      <c r="O31" s="8">
        <v>11067</v>
      </c>
      <c r="P31" s="8">
        <v>3000</v>
      </c>
      <c r="Q31" s="8">
        <v>8136</v>
      </c>
      <c r="R31" s="8">
        <v>10206</v>
      </c>
      <c r="S31" s="8">
        <v>203705</v>
      </c>
      <c r="T31" s="9">
        <f t="shared" si="0"/>
        <v>152906</v>
      </c>
      <c r="U31" s="30">
        <f t="shared" si="2"/>
        <v>10193.733333333334</v>
      </c>
    </row>
    <row r="32" spans="1:21" x14ac:dyDescent="0.3">
      <c r="A32">
        <v>30</v>
      </c>
      <c r="B32" s="7" t="s">
        <v>28</v>
      </c>
      <c r="C32" s="7" t="s">
        <v>50</v>
      </c>
      <c r="D32" s="7">
        <v>2025</v>
      </c>
      <c r="E32" s="7" t="s">
        <v>30</v>
      </c>
      <c r="F32" s="7" t="s">
        <v>31</v>
      </c>
      <c r="G32" s="7" t="str">
        <f t="shared" si="1"/>
        <v>BMWM8 COMP COUPÉWATER BORNE2025</v>
      </c>
      <c r="H32" s="8">
        <v>10206</v>
      </c>
      <c r="I32" s="8">
        <v>13400</v>
      </c>
      <c r="J32" s="8">
        <v>5755</v>
      </c>
      <c r="K32" s="8">
        <v>11510</v>
      </c>
      <c r="L32" s="8">
        <v>14991</v>
      </c>
      <c r="M32" s="8">
        <v>11211</v>
      </c>
      <c r="N32" s="8">
        <v>9978</v>
      </c>
      <c r="O32" s="8">
        <v>11067</v>
      </c>
      <c r="P32" s="8">
        <v>3000</v>
      </c>
      <c r="Q32" s="8">
        <v>8136</v>
      </c>
      <c r="R32" s="8">
        <v>10206</v>
      </c>
      <c r="S32" s="8">
        <v>203705</v>
      </c>
      <c r="T32" s="9">
        <f t="shared" si="0"/>
        <v>152906</v>
      </c>
      <c r="U32" s="30">
        <f t="shared" si="2"/>
        <v>10193.733333333334</v>
      </c>
    </row>
  </sheetData>
  <sortState xmlns:xlrd2="http://schemas.microsoft.com/office/spreadsheetml/2017/richdata2" ref="B3:T32">
    <sortCondition ref="B3:B32"/>
  </sortState>
  <conditionalFormatting sqref="F3:G32">
    <cfRule type="uniqueValues" dxfId="34" priority="101"/>
    <cfRule type="uniqueValues" dxfId="33" priority="102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03C86-120B-4AB9-AC4F-09774FCAC7CB}">
  <dimension ref="A1:BV31"/>
  <sheetViews>
    <sheetView tabSelected="1" topLeftCell="AE1" zoomScale="79" zoomScaleNormal="79" workbookViewId="0">
      <selection activeCell="AO4" sqref="AO4"/>
    </sheetView>
  </sheetViews>
  <sheetFormatPr defaultRowHeight="14.4" x14ac:dyDescent="0.3"/>
  <cols>
    <col min="1" max="5" width="8.88671875" customWidth="1"/>
  </cols>
  <sheetData>
    <row r="1" spans="1:74" ht="75" customHeight="1" x14ac:dyDescent="0.3">
      <c r="A1" s="2" t="s">
        <v>222</v>
      </c>
      <c r="B1" s="2" t="s">
        <v>11</v>
      </c>
      <c r="C1" s="2" t="s">
        <v>12</v>
      </c>
      <c r="D1" s="2" t="s">
        <v>13</v>
      </c>
      <c r="E1" s="2" t="s">
        <v>14</v>
      </c>
      <c r="F1" s="3" t="s">
        <v>15</v>
      </c>
      <c r="G1" s="3" t="s">
        <v>16</v>
      </c>
      <c r="H1" s="3" t="s">
        <v>17</v>
      </c>
      <c r="I1" s="3" t="s">
        <v>18</v>
      </c>
      <c r="J1" s="3" t="s">
        <v>19</v>
      </c>
      <c r="K1" s="3" t="s">
        <v>20</v>
      </c>
      <c r="L1" s="4" t="s">
        <v>21</v>
      </c>
      <c r="M1" s="3" t="s">
        <v>22</v>
      </c>
      <c r="N1" s="5" t="s">
        <v>23</v>
      </c>
      <c r="O1" s="4" t="s">
        <v>24</v>
      </c>
      <c r="P1" s="5" t="s">
        <v>25</v>
      </c>
      <c r="Q1" s="3" t="s">
        <v>26</v>
      </c>
      <c r="R1" s="6" t="s">
        <v>27</v>
      </c>
      <c r="S1" s="2" t="s">
        <v>217</v>
      </c>
      <c r="T1" s="58" t="s">
        <v>218</v>
      </c>
      <c r="U1" s="58" t="s">
        <v>71</v>
      </c>
      <c r="V1" s="58" t="s">
        <v>83</v>
      </c>
      <c r="W1" s="58" t="s">
        <v>84</v>
      </c>
      <c r="X1" s="58" t="s">
        <v>85</v>
      </c>
      <c r="Y1" s="58" t="s">
        <v>86</v>
      </c>
      <c r="Z1" s="58" t="s">
        <v>87</v>
      </c>
      <c r="AA1" s="58" t="s">
        <v>88</v>
      </c>
      <c r="AB1" s="58" t="s">
        <v>89</v>
      </c>
      <c r="AC1" s="58" t="s">
        <v>92</v>
      </c>
      <c r="AD1" s="58" t="s">
        <v>93</v>
      </c>
      <c r="AE1" s="58" t="s">
        <v>95</v>
      </c>
      <c r="AF1" s="58" t="s">
        <v>96</v>
      </c>
      <c r="AG1" s="58" t="s">
        <v>97</v>
      </c>
      <c r="AH1" s="58" t="s">
        <v>100</v>
      </c>
      <c r="AI1" s="58" t="s">
        <v>101</v>
      </c>
      <c r="AJ1" s="58" t="s">
        <v>104</v>
      </c>
      <c r="AK1" s="58" t="s">
        <v>105</v>
      </c>
      <c r="AL1" s="58" t="s">
        <v>106</v>
      </c>
      <c r="AM1" s="58" t="s">
        <v>107</v>
      </c>
      <c r="AN1" s="58" t="s">
        <v>108</v>
      </c>
      <c r="AO1" s="58" t="s">
        <v>118</v>
      </c>
      <c r="AP1" s="58" t="s">
        <v>119</v>
      </c>
      <c r="AQ1" s="58" t="s">
        <v>120</v>
      </c>
      <c r="AR1" s="58" t="s">
        <v>121</v>
      </c>
      <c r="AS1" s="58" t="s">
        <v>122</v>
      </c>
      <c r="AT1" s="58" t="s">
        <v>123</v>
      </c>
      <c r="AU1" s="58" t="s">
        <v>124</v>
      </c>
      <c r="AV1" s="58" t="s">
        <v>125</v>
      </c>
      <c r="AW1" s="58" t="s">
        <v>131</v>
      </c>
      <c r="AX1" s="58" t="s">
        <v>132</v>
      </c>
      <c r="AY1" s="58" t="s">
        <v>139</v>
      </c>
      <c r="AZ1" s="58" t="s">
        <v>140</v>
      </c>
      <c r="BA1" s="58" t="s">
        <v>141</v>
      </c>
      <c r="BB1" s="58" t="s">
        <v>142</v>
      </c>
      <c r="BC1" s="58" t="s">
        <v>147</v>
      </c>
      <c r="BD1" s="58" t="s">
        <v>148</v>
      </c>
      <c r="BE1" s="58" t="s">
        <v>154</v>
      </c>
      <c r="BF1" s="58" t="s">
        <v>155</v>
      </c>
      <c r="BG1" s="58" t="s">
        <v>152</v>
      </c>
      <c r="BH1" s="58" t="s">
        <v>153</v>
      </c>
      <c r="BI1" s="58" t="s">
        <v>158</v>
      </c>
      <c r="BJ1" s="58" t="s">
        <v>160</v>
      </c>
      <c r="BK1" s="58" t="s">
        <v>161</v>
      </c>
      <c r="BL1" s="58" t="s">
        <v>162</v>
      </c>
      <c r="BM1" s="58" t="s">
        <v>172</v>
      </c>
      <c r="BN1" s="58" t="s">
        <v>173</v>
      </c>
      <c r="BO1" s="58" t="s">
        <v>174</v>
      </c>
      <c r="BP1" s="58" t="s">
        <v>175</v>
      </c>
      <c r="BQ1" s="58" t="s">
        <v>176</v>
      </c>
      <c r="BR1" s="58" t="s">
        <v>177</v>
      </c>
      <c r="BS1" s="58" t="s">
        <v>178</v>
      </c>
      <c r="BT1" s="58" t="s">
        <v>199</v>
      </c>
      <c r="BU1" s="58" t="s">
        <v>116</v>
      </c>
      <c r="BV1" s="58" t="s">
        <v>117</v>
      </c>
    </row>
    <row r="2" spans="1:74" x14ac:dyDescent="0.3">
      <c r="A2" s="7" t="s">
        <v>51</v>
      </c>
      <c r="B2" s="7" t="s">
        <v>52</v>
      </c>
      <c r="C2" s="7">
        <v>2025</v>
      </c>
      <c r="D2" s="7" t="s">
        <v>30</v>
      </c>
      <c r="E2" s="7" t="s">
        <v>31</v>
      </c>
      <c r="F2" s="8">
        <v>14075</v>
      </c>
      <c r="G2" s="8">
        <v>18480</v>
      </c>
      <c r="H2" s="8">
        <v>11220</v>
      </c>
      <c r="I2" s="8">
        <v>15873</v>
      </c>
      <c r="J2" s="8">
        <v>20675</v>
      </c>
      <c r="K2" s="8">
        <v>15461</v>
      </c>
      <c r="L2" s="8">
        <v>13761</v>
      </c>
      <c r="M2" s="8">
        <v>15263</v>
      </c>
      <c r="N2" s="8">
        <v>3300</v>
      </c>
      <c r="O2" s="8">
        <v>11220</v>
      </c>
      <c r="P2" s="8">
        <v>14075</v>
      </c>
      <c r="Q2" s="8">
        <v>280929</v>
      </c>
      <c r="R2" s="9">
        <f t="shared" ref="R2:R31" si="0">F2+P2+G2+H2*2+I2*2+J2+K2+L2*2+M2*2+O2*2</f>
        <v>217440</v>
      </c>
      <c r="S2" s="30">
        <f>R2/(COUNT(F2)+COUNT(P2)+COUNT(G2)+COUNT(H2)*2+COUNT(I2)*2+COUNT(J2)+COUNT(K2)+COUNT(L2)*2+COUNT(M2)*2+COUNT(O2)*2)</f>
        <v>14496</v>
      </c>
      <c r="T2" s="31">
        <f>S2*28.7150035893754%</f>
        <v>4162.5269203158578</v>
      </c>
      <c r="U2" s="31">
        <f>T2</f>
        <v>4162.5269203158578</v>
      </c>
      <c r="V2" s="31">
        <f>S2*47.8583393156257%</f>
        <v>6937.5448671931008</v>
      </c>
      <c r="W2" s="31">
        <f>V2</f>
        <v>6937.5448671931008</v>
      </c>
      <c r="X2" s="31">
        <f>S2*35.8937544867193%</f>
        <v>5203.1586503948301</v>
      </c>
      <c r="Y2" s="31">
        <f>X2</f>
        <v>5203.1586503948301</v>
      </c>
      <c r="Z2" s="31">
        <f>S2*43.0725053840632%</f>
        <v>6243.7903804738007</v>
      </c>
      <c r="AA2" s="31">
        <f>Z2</f>
        <v>6243.7903804738007</v>
      </c>
      <c r="AB2" s="31">
        <f>S2*47.8583393156257%</f>
        <v>6937.5448671931008</v>
      </c>
      <c r="AC2" s="59">
        <f>Q2-P2-H2-F2-H2</f>
        <v>230339</v>
      </c>
      <c r="AD2" s="31">
        <f>4*S2</f>
        <v>57984</v>
      </c>
      <c r="AE2" s="31">
        <f>S2*47.8583393156257%</f>
        <v>6937.5448671931008</v>
      </c>
      <c r="AF2" s="59">
        <f>F2</f>
        <v>14075</v>
      </c>
      <c r="AG2" s="59">
        <f>P2</f>
        <v>14075</v>
      </c>
      <c r="AH2" s="31">
        <f>S2*59.8229241445322%</f>
        <v>8671.9310839913869</v>
      </c>
      <c r="AI2" s="31">
        <f>S2*35.8937544867193%</f>
        <v>5203.1586503948301</v>
      </c>
      <c r="AJ2" s="59">
        <f>K2</f>
        <v>15461</v>
      </c>
      <c r="AK2" s="59">
        <f>I2</f>
        <v>15873</v>
      </c>
      <c r="AL2" s="59">
        <f>AK2</f>
        <v>15873</v>
      </c>
      <c r="AM2" s="59">
        <f>M2</f>
        <v>15263</v>
      </c>
      <c r="AN2" s="59">
        <f>AM2</f>
        <v>15263</v>
      </c>
      <c r="AO2" s="59">
        <f>H2</f>
        <v>11220</v>
      </c>
      <c r="AP2" s="59">
        <f>AO2</f>
        <v>11220</v>
      </c>
      <c r="AQ2" s="31">
        <f>S2*19.1433357262503%</f>
        <v>2775.0179468772435</v>
      </c>
      <c r="AR2" s="31">
        <f>AQ2</f>
        <v>2775.0179468772435</v>
      </c>
      <c r="AS2" s="31">
        <f>S2*47.8583393156257%</f>
        <v>6937.5448671931008</v>
      </c>
      <c r="AT2" s="31">
        <f>S2*71.7875089734386%</f>
        <v>10406.31730078966</v>
      </c>
      <c r="AU2" s="31">
        <f>S2*59.8229241445322%</f>
        <v>8671.9310839913869</v>
      </c>
      <c r="AV2" s="31">
        <f>AU2</f>
        <v>8671.9310839913869</v>
      </c>
      <c r="AW2" s="31">
        <f>S2*11.9645848289064%</f>
        <v>1734.3862167982716</v>
      </c>
      <c r="AX2" s="59">
        <f>G2</f>
        <v>18480</v>
      </c>
      <c r="AY2" s="31">
        <f>S2*11.9645848289064%</f>
        <v>1734.3862167982716</v>
      </c>
      <c r="AZ2" s="31">
        <f>AY2</f>
        <v>1734.3862167982716</v>
      </c>
      <c r="BA2" s="31">
        <f>AZ2</f>
        <v>1734.3862167982716</v>
      </c>
      <c r="BB2" s="31">
        <f>BA2</f>
        <v>1734.3862167982716</v>
      </c>
      <c r="BC2" s="31">
        <f>BB2</f>
        <v>1734.3862167982716</v>
      </c>
      <c r="BD2" s="31">
        <f>BC2</f>
        <v>1734.3862167982716</v>
      </c>
      <c r="BE2" s="59">
        <f>L2</f>
        <v>13761</v>
      </c>
      <c r="BF2" s="59">
        <f>L2</f>
        <v>13761</v>
      </c>
      <c r="BG2" s="31">
        <f>S2*35.8937544867193%</f>
        <v>5203.1586503948301</v>
      </c>
      <c r="BH2" s="31">
        <f>BG2</f>
        <v>5203.1586503948301</v>
      </c>
      <c r="BI2" s="31">
        <f>S2*19.1433357262503%</f>
        <v>2775.0179468772435</v>
      </c>
      <c r="BJ2" s="59">
        <f>J2</f>
        <v>20675</v>
      </c>
      <c r="BK2" s="59">
        <f>O2</f>
        <v>11220</v>
      </c>
      <c r="BL2" s="59">
        <f>O2</f>
        <v>11220</v>
      </c>
      <c r="BM2" s="31">
        <f>S2*19.1433357262503%</f>
        <v>2775.0179468772435</v>
      </c>
      <c r="BN2" s="31">
        <f>BM2</f>
        <v>2775.0179468772435</v>
      </c>
      <c r="BO2" s="59">
        <f>I2</f>
        <v>15873</v>
      </c>
      <c r="BP2" s="31">
        <f>BO2</f>
        <v>15873</v>
      </c>
      <c r="BQ2" s="31">
        <f>BK2</f>
        <v>11220</v>
      </c>
      <c r="BR2" s="31">
        <f>BQ2</f>
        <v>11220</v>
      </c>
      <c r="BS2" s="31">
        <f>S2*28.7150035893754%</f>
        <v>4162.5269203158578</v>
      </c>
      <c r="BT2" s="31">
        <f>S2*47.8583393156257%</f>
        <v>6937.5448671931008</v>
      </c>
      <c r="BU2" s="31">
        <f>V2/2</f>
        <v>3468.7724335965504</v>
      </c>
      <c r="BV2" s="31">
        <f>V2/2</f>
        <v>3468.7724335965504</v>
      </c>
    </row>
    <row r="3" spans="1:74" x14ac:dyDescent="0.3">
      <c r="A3" s="7" t="s">
        <v>51</v>
      </c>
      <c r="B3" s="7" t="s">
        <v>53</v>
      </c>
      <c r="C3" s="7">
        <v>2025</v>
      </c>
      <c r="D3" s="7" t="s">
        <v>30</v>
      </c>
      <c r="E3" s="7" t="s">
        <v>31</v>
      </c>
      <c r="F3" s="8">
        <v>14075</v>
      </c>
      <c r="G3" s="8">
        <v>18480</v>
      </c>
      <c r="H3" s="8">
        <v>11220</v>
      </c>
      <c r="I3" s="8">
        <v>15873</v>
      </c>
      <c r="J3" s="8">
        <v>20675</v>
      </c>
      <c r="K3" s="8">
        <v>15461</v>
      </c>
      <c r="L3" s="8">
        <v>13761</v>
      </c>
      <c r="M3" s="8">
        <v>15263</v>
      </c>
      <c r="N3" s="8">
        <v>3300</v>
      </c>
      <c r="O3" s="8">
        <v>11220</v>
      </c>
      <c r="P3" s="8">
        <v>14075</v>
      </c>
      <c r="Q3" s="8">
        <v>280929</v>
      </c>
      <c r="R3" s="9">
        <f t="shared" si="0"/>
        <v>217440</v>
      </c>
      <c r="S3" s="30">
        <f t="shared" ref="S3:S31" si="1">R3/(COUNT(F3)+COUNT(P3)+COUNT(G3)+COUNT(H3)*2+COUNT(I3)*2+COUNT(J3)+COUNT(K3)+COUNT(L3)*2+COUNT(M3)*2+COUNT(O3)*2)</f>
        <v>14496</v>
      </c>
      <c r="T3" s="31">
        <f t="shared" ref="T3:T31" si="2">S3*28.7150035893754%</f>
        <v>4162.5269203158578</v>
      </c>
      <c r="U3" s="31">
        <f t="shared" ref="U3:U31" si="3">T3</f>
        <v>4162.5269203158578</v>
      </c>
      <c r="V3" s="31">
        <f t="shared" ref="V3:V31" si="4">S3*47.8583393156257%</f>
        <v>6937.5448671931008</v>
      </c>
      <c r="W3" s="31">
        <f t="shared" ref="W3:W31" si="5">V3</f>
        <v>6937.5448671931008</v>
      </c>
      <c r="X3" s="31">
        <f t="shared" ref="X3:X31" si="6">S3*35.8937544867193%</f>
        <v>5203.1586503948301</v>
      </c>
      <c r="Y3" s="31">
        <f t="shared" ref="Y3:Y31" si="7">X3</f>
        <v>5203.1586503948301</v>
      </c>
      <c r="Z3" s="31">
        <f t="shared" ref="Z3:Z31" si="8">S3*43.0725053840632%</f>
        <v>6243.7903804738007</v>
      </c>
      <c r="AA3" s="31">
        <f t="shared" ref="AA3:AA31" si="9">Z3</f>
        <v>6243.7903804738007</v>
      </c>
      <c r="AB3" s="31">
        <f t="shared" ref="AB3:AB31" si="10">S3*47.8583393156257%</f>
        <v>6937.5448671931008</v>
      </c>
      <c r="AC3" s="59">
        <f t="shared" ref="AC3:AC31" si="11">Q3-P3-H3-F3-H3</f>
        <v>230339</v>
      </c>
      <c r="AD3" s="31">
        <f t="shared" ref="AD3:AD31" si="12">4*S3</f>
        <v>57984</v>
      </c>
      <c r="AE3" s="31">
        <f t="shared" ref="AE3:AE31" si="13">S3*47.8583393156257%</f>
        <v>6937.5448671931008</v>
      </c>
      <c r="AF3" s="59">
        <f t="shared" ref="AF3:AF31" si="14">F3</f>
        <v>14075</v>
      </c>
      <c r="AG3" s="59">
        <f t="shared" ref="AG3:AG31" si="15">P3</f>
        <v>14075</v>
      </c>
      <c r="AH3" s="31">
        <f t="shared" ref="AH3:AH31" si="16">S3*59.8229241445322%</f>
        <v>8671.9310839913869</v>
      </c>
      <c r="AI3" s="31">
        <f t="shared" ref="AI3:AI31" si="17">S3*35.8937544867193%</f>
        <v>5203.1586503948301</v>
      </c>
      <c r="AJ3" s="59">
        <f t="shared" ref="AJ3:AJ31" si="18">K3</f>
        <v>15461</v>
      </c>
      <c r="AK3" s="59">
        <f t="shared" ref="AK3:AK31" si="19">I3</f>
        <v>15873</v>
      </c>
      <c r="AL3" s="59">
        <f t="shared" ref="AL3:AL31" si="20">AK3</f>
        <v>15873</v>
      </c>
      <c r="AM3" s="59">
        <f t="shared" ref="AM3:AM31" si="21">M3</f>
        <v>15263</v>
      </c>
      <c r="AN3" s="59">
        <f t="shared" ref="AN3:AN31" si="22">AM3</f>
        <v>15263</v>
      </c>
      <c r="AO3" s="59">
        <f t="shared" ref="AO3:AO31" si="23">H3</f>
        <v>11220</v>
      </c>
      <c r="AP3" s="59">
        <f t="shared" ref="AP3:AP31" si="24">AO3</f>
        <v>11220</v>
      </c>
      <c r="AQ3" s="31">
        <f t="shared" ref="AQ3:AQ31" si="25">S3*19.1433357262503%</f>
        <v>2775.0179468772435</v>
      </c>
      <c r="AR3" s="31">
        <f t="shared" ref="AR3:AR31" si="26">AQ3</f>
        <v>2775.0179468772435</v>
      </c>
      <c r="AS3" s="31">
        <f t="shared" ref="AS3:AS31" si="27">S3*47.8583393156257%</f>
        <v>6937.5448671931008</v>
      </c>
      <c r="AT3" s="31">
        <f t="shared" ref="AT3:AT31" si="28">S3*71.7875089734386%</f>
        <v>10406.31730078966</v>
      </c>
      <c r="AU3" s="31">
        <f t="shared" ref="AU3:AU31" si="29">S3*59.8229241445322%</f>
        <v>8671.9310839913869</v>
      </c>
      <c r="AV3" s="31">
        <f t="shared" ref="AV3:AV31" si="30">AU3</f>
        <v>8671.9310839913869</v>
      </c>
      <c r="AW3" s="31">
        <f t="shared" ref="AW3:AW31" si="31">S3*11.9645848289064%</f>
        <v>1734.3862167982716</v>
      </c>
      <c r="AX3" s="59">
        <f t="shared" ref="AX3:AX31" si="32">G3</f>
        <v>18480</v>
      </c>
      <c r="AY3" s="31">
        <f t="shared" ref="AY3:AY31" si="33">S3*11.9645848289064%</f>
        <v>1734.3862167982716</v>
      </c>
      <c r="AZ3" s="31">
        <f t="shared" ref="AZ3:BD3" si="34">AY3</f>
        <v>1734.3862167982716</v>
      </c>
      <c r="BA3" s="31">
        <f t="shared" si="34"/>
        <v>1734.3862167982716</v>
      </c>
      <c r="BB3" s="31">
        <f t="shared" si="34"/>
        <v>1734.3862167982716</v>
      </c>
      <c r="BC3" s="31">
        <f t="shared" si="34"/>
        <v>1734.3862167982716</v>
      </c>
      <c r="BD3" s="31">
        <f t="shared" si="34"/>
        <v>1734.3862167982716</v>
      </c>
      <c r="BE3" s="59">
        <f t="shared" ref="BE3:BE31" si="35">L3</f>
        <v>13761</v>
      </c>
      <c r="BF3" s="59">
        <f t="shared" ref="BF3:BF31" si="36">L3</f>
        <v>13761</v>
      </c>
      <c r="BG3" s="31">
        <f t="shared" ref="BG3:BG31" si="37">S3*35.8937544867193%</f>
        <v>5203.1586503948301</v>
      </c>
      <c r="BH3" s="31">
        <f t="shared" ref="BH3:BH31" si="38">BG3</f>
        <v>5203.1586503948301</v>
      </c>
      <c r="BI3" s="31">
        <f t="shared" ref="BI3:BI31" si="39">S3*19.1433357262503%</f>
        <v>2775.0179468772435</v>
      </c>
      <c r="BJ3" s="59">
        <f t="shared" ref="BJ3:BJ31" si="40">J3</f>
        <v>20675</v>
      </c>
      <c r="BK3" s="59">
        <f t="shared" ref="BK3:BK31" si="41">O3</f>
        <v>11220</v>
      </c>
      <c r="BL3" s="59">
        <f t="shared" ref="BL3:BL31" si="42">O3</f>
        <v>11220</v>
      </c>
      <c r="BM3" s="31">
        <f t="shared" ref="BM3:BM31" si="43">S3*19.1433357262503%</f>
        <v>2775.0179468772435</v>
      </c>
      <c r="BN3" s="31">
        <f t="shared" ref="BN3:BN31" si="44">BM3</f>
        <v>2775.0179468772435</v>
      </c>
      <c r="BO3" s="59">
        <f t="shared" ref="BO3:BO31" si="45">I3</f>
        <v>15873</v>
      </c>
      <c r="BP3" s="31">
        <f t="shared" ref="BP3:BP31" si="46">BO3</f>
        <v>15873</v>
      </c>
      <c r="BQ3" s="31">
        <f t="shared" ref="BQ3:BQ31" si="47">BK3</f>
        <v>11220</v>
      </c>
      <c r="BR3" s="31">
        <f t="shared" ref="BR3:BR31" si="48">BQ3</f>
        <v>11220</v>
      </c>
      <c r="BS3" s="31">
        <f t="shared" ref="BS3:BS31" si="49">S3*28.7150035893754%</f>
        <v>4162.5269203158578</v>
      </c>
      <c r="BT3" s="31">
        <f t="shared" ref="BT3:BT31" si="50">S3*47.8583393156257%</f>
        <v>6937.5448671931008</v>
      </c>
      <c r="BU3" s="31">
        <f t="shared" ref="BU3:BU31" si="51">V3/2</f>
        <v>3468.7724335965504</v>
      </c>
      <c r="BV3" s="31">
        <f t="shared" ref="BV3:BV31" si="52">V3/2</f>
        <v>3468.7724335965504</v>
      </c>
    </row>
    <row r="4" spans="1:74" x14ac:dyDescent="0.3">
      <c r="A4" s="7" t="s">
        <v>51</v>
      </c>
      <c r="B4" s="7" t="s">
        <v>54</v>
      </c>
      <c r="C4" s="7">
        <v>2025</v>
      </c>
      <c r="D4" s="7" t="s">
        <v>30</v>
      </c>
      <c r="E4" s="7" t="s">
        <v>31</v>
      </c>
      <c r="F4" s="8">
        <v>17045</v>
      </c>
      <c r="G4" s="8">
        <v>20312</v>
      </c>
      <c r="H4" s="8">
        <v>13481</v>
      </c>
      <c r="I4" s="8">
        <v>16847</v>
      </c>
      <c r="J4" s="8">
        <v>21599</v>
      </c>
      <c r="K4" s="8">
        <v>16847</v>
      </c>
      <c r="L4" s="8">
        <v>15164</v>
      </c>
      <c r="M4" s="8">
        <v>16451</v>
      </c>
      <c r="N4" s="8">
        <v>3300</v>
      </c>
      <c r="O4" s="8">
        <v>12870</v>
      </c>
      <c r="P4" s="8">
        <v>15263</v>
      </c>
      <c r="Q4" s="8">
        <v>406230</v>
      </c>
      <c r="R4" s="9">
        <f t="shared" si="0"/>
        <v>240692</v>
      </c>
      <c r="S4" s="30">
        <f t="shared" si="1"/>
        <v>16046.133333333333</v>
      </c>
      <c r="T4" s="31">
        <f t="shared" si="2"/>
        <v>4607.6477626226288</v>
      </c>
      <c r="U4" s="31">
        <f t="shared" si="3"/>
        <v>4607.6477626226288</v>
      </c>
      <c r="V4" s="31">
        <f t="shared" si="4"/>
        <v>7679.4129377043864</v>
      </c>
      <c r="W4" s="31">
        <f t="shared" si="5"/>
        <v>7679.4129377043864</v>
      </c>
      <c r="X4" s="31">
        <f t="shared" si="6"/>
        <v>5759.5597032782953</v>
      </c>
      <c r="Y4" s="31">
        <f t="shared" si="7"/>
        <v>5759.5597032782953</v>
      </c>
      <c r="Z4" s="31">
        <f t="shared" si="8"/>
        <v>6911.4716439339591</v>
      </c>
      <c r="AA4" s="31">
        <f t="shared" si="9"/>
        <v>6911.4716439339591</v>
      </c>
      <c r="AB4" s="31">
        <f t="shared" si="10"/>
        <v>7679.4129377043864</v>
      </c>
      <c r="AC4" s="59">
        <f t="shared" si="11"/>
        <v>346960</v>
      </c>
      <c r="AD4" s="31">
        <f t="shared" si="12"/>
        <v>64184.533333333333</v>
      </c>
      <c r="AE4" s="31">
        <f t="shared" si="13"/>
        <v>7679.4129377043864</v>
      </c>
      <c r="AF4" s="59">
        <f t="shared" si="14"/>
        <v>17045</v>
      </c>
      <c r="AG4" s="59">
        <f t="shared" si="15"/>
        <v>15263</v>
      </c>
      <c r="AH4" s="31">
        <f t="shared" si="16"/>
        <v>9599.2661721304958</v>
      </c>
      <c r="AI4" s="31">
        <f t="shared" si="17"/>
        <v>5759.5597032782953</v>
      </c>
      <c r="AJ4" s="59">
        <f t="shared" si="18"/>
        <v>16847</v>
      </c>
      <c r="AK4" s="59">
        <f t="shared" si="19"/>
        <v>16847</v>
      </c>
      <c r="AL4" s="59">
        <f t="shared" si="20"/>
        <v>16847</v>
      </c>
      <c r="AM4" s="59">
        <f t="shared" si="21"/>
        <v>16451</v>
      </c>
      <c r="AN4" s="59">
        <f t="shared" si="22"/>
        <v>16451</v>
      </c>
      <c r="AO4" s="59">
        <f t="shared" si="23"/>
        <v>13481</v>
      </c>
      <c r="AP4" s="59">
        <f t="shared" si="24"/>
        <v>13481</v>
      </c>
      <c r="AQ4" s="31">
        <f t="shared" si="25"/>
        <v>3071.7651750817581</v>
      </c>
      <c r="AR4" s="31">
        <f t="shared" si="26"/>
        <v>3071.7651750817581</v>
      </c>
      <c r="AS4" s="31">
        <f t="shared" si="27"/>
        <v>7679.4129377043864</v>
      </c>
      <c r="AT4" s="31">
        <f t="shared" si="28"/>
        <v>11519.119406556591</v>
      </c>
      <c r="AU4" s="31">
        <f t="shared" si="29"/>
        <v>9599.2661721304958</v>
      </c>
      <c r="AV4" s="31">
        <f t="shared" si="30"/>
        <v>9599.2661721304958</v>
      </c>
      <c r="AW4" s="31">
        <f t="shared" si="31"/>
        <v>1919.8532344260927</v>
      </c>
      <c r="AX4" s="59">
        <f t="shared" si="32"/>
        <v>20312</v>
      </c>
      <c r="AY4" s="31">
        <f t="shared" si="33"/>
        <v>1919.8532344260927</v>
      </c>
      <c r="AZ4" s="31">
        <f t="shared" ref="AZ4:BD4" si="53">AY4</f>
        <v>1919.8532344260927</v>
      </c>
      <c r="BA4" s="31">
        <f t="shared" si="53"/>
        <v>1919.8532344260927</v>
      </c>
      <c r="BB4" s="31">
        <f t="shared" si="53"/>
        <v>1919.8532344260927</v>
      </c>
      <c r="BC4" s="31">
        <f t="shared" si="53"/>
        <v>1919.8532344260927</v>
      </c>
      <c r="BD4" s="31">
        <f t="shared" si="53"/>
        <v>1919.8532344260927</v>
      </c>
      <c r="BE4" s="59">
        <f t="shared" si="35"/>
        <v>15164</v>
      </c>
      <c r="BF4" s="59">
        <f t="shared" si="36"/>
        <v>15164</v>
      </c>
      <c r="BG4" s="31">
        <f t="shared" si="37"/>
        <v>5759.5597032782953</v>
      </c>
      <c r="BH4" s="31">
        <f t="shared" si="38"/>
        <v>5759.5597032782953</v>
      </c>
      <c r="BI4" s="31">
        <f t="shared" si="39"/>
        <v>3071.7651750817581</v>
      </c>
      <c r="BJ4" s="59">
        <f t="shared" si="40"/>
        <v>21599</v>
      </c>
      <c r="BK4" s="59">
        <f t="shared" si="41"/>
        <v>12870</v>
      </c>
      <c r="BL4" s="59">
        <f t="shared" si="42"/>
        <v>12870</v>
      </c>
      <c r="BM4" s="31">
        <f t="shared" si="43"/>
        <v>3071.7651750817581</v>
      </c>
      <c r="BN4" s="31">
        <f t="shared" si="44"/>
        <v>3071.7651750817581</v>
      </c>
      <c r="BO4" s="59">
        <f t="shared" si="45"/>
        <v>16847</v>
      </c>
      <c r="BP4" s="31">
        <f t="shared" si="46"/>
        <v>16847</v>
      </c>
      <c r="BQ4" s="31">
        <f t="shared" si="47"/>
        <v>12870</v>
      </c>
      <c r="BR4" s="31">
        <f t="shared" si="48"/>
        <v>12870</v>
      </c>
      <c r="BS4" s="31">
        <f t="shared" si="49"/>
        <v>4607.6477626226288</v>
      </c>
      <c r="BT4" s="31">
        <f t="shared" si="50"/>
        <v>7679.4129377043864</v>
      </c>
      <c r="BU4" s="31">
        <f t="shared" si="51"/>
        <v>3839.7064688521932</v>
      </c>
      <c r="BV4" s="31">
        <f t="shared" si="52"/>
        <v>3839.7064688521932</v>
      </c>
    </row>
    <row r="5" spans="1:74" x14ac:dyDescent="0.3">
      <c r="A5" s="7" t="s">
        <v>51</v>
      </c>
      <c r="B5" s="7" t="s">
        <v>55</v>
      </c>
      <c r="C5" s="7">
        <v>2025</v>
      </c>
      <c r="D5" s="7" t="s">
        <v>30</v>
      </c>
      <c r="E5" s="7" t="s">
        <v>31</v>
      </c>
      <c r="F5" s="8">
        <v>17045</v>
      </c>
      <c r="G5" s="8">
        <v>20312</v>
      </c>
      <c r="H5" s="8">
        <v>13613</v>
      </c>
      <c r="I5" s="8">
        <v>16929</v>
      </c>
      <c r="J5" s="8">
        <v>20807</v>
      </c>
      <c r="K5" s="8">
        <v>16847</v>
      </c>
      <c r="L5" s="8">
        <v>15246</v>
      </c>
      <c r="M5" s="8">
        <v>16533</v>
      </c>
      <c r="N5" s="8">
        <v>3300</v>
      </c>
      <c r="O5" s="8">
        <v>13365</v>
      </c>
      <c r="P5" s="8">
        <v>15345</v>
      </c>
      <c r="Q5" s="8">
        <v>511500</v>
      </c>
      <c r="R5" s="9">
        <f t="shared" si="0"/>
        <v>241728</v>
      </c>
      <c r="S5" s="30">
        <f t="shared" si="1"/>
        <v>16115.2</v>
      </c>
      <c r="T5" s="31">
        <f t="shared" si="2"/>
        <v>4627.4802584350246</v>
      </c>
      <c r="U5" s="31">
        <f t="shared" si="3"/>
        <v>4627.4802584350246</v>
      </c>
      <c r="V5" s="31">
        <f t="shared" si="4"/>
        <v>7712.4670973917127</v>
      </c>
      <c r="W5" s="31">
        <f t="shared" si="5"/>
        <v>7712.4670973917127</v>
      </c>
      <c r="X5" s="31">
        <f t="shared" si="6"/>
        <v>5784.3503230437891</v>
      </c>
      <c r="Y5" s="31">
        <f t="shared" si="7"/>
        <v>5784.3503230437891</v>
      </c>
      <c r="Z5" s="31">
        <f t="shared" si="8"/>
        <v>6941.2203876525527</v>
      </c>
      <c r="AA5" s="31">
        <f t="shared" si="9"/>
        <v>6941.2203876525527</v>
      </c>
      <c r="AB5" s="31">
        <f t="shared" si="10"/>
        <v>7712.4670973917127</v>
      </c>
      <c r="AC5" s="59">
        <f t="shared" si="11"/>
        <v>451884</v>
      </c>
      <c r="AD5" s="31">
        <f t="shared" si="12"/>
        <v>64460.800000000003</v>
      </c>
      <c r="AE5" s="31">
        <f t="shared" si="13"/>
        <v>7712.4670973917127</v>
      </c>
      <c r="AF5" s="59">
        <f t="shared" si="14"/>
        <v>17045</v>
      </c>
      <c r="AG5" s="59">
        <f t="shared" si="15"/>
        <v>15345</v>
      </c>
      <c r="AH5" s="31">
        <f t="shared" si="16"/>
        <v>9640.5838717396527</v>
      </c>
      <c r="AI5" s="31">
        <f t="shared" si="17"/>
        <v>5784.3503230437891</v>
      </c>
      <c r="AJ5" s="59">
        <f t="shared" si="18"/>
        <v>16847</v>
      </c>
      <c r="AK5" s="59">
        <f t="shared" si="19"/>
        <v>16929</v>
      </c>
      <c r="AL5" s="59">
        <f t="shared" si="20"/>
        <v>16929</v>
      </c>
      <c r="AM5" s="59">
        <f t="shared" si="21"/>
        <v>16533</v>
      </c>
      <c r="AN5" s="59">
        <f t="shared" si="22"/>
        <v>16533</v>
      </c>
      <c r="AO5" s="59">
        <f t="shared" si="23"/>
        <v>13613</v>
      </c>
      <c r="AP5" s="59">
        <f t="shared" si="24"/>
        <v>13613</v>
      </c>
      <c r="AQ5" s="31">
        <f t="shared" si="25"/>
        <v>3084.9868389566882</v>
      </c>
      <c r="AR5" s="31">
        <f t="shared" si="26"/>
        <v>3084.9868389566882</v>
      </c>
      <c r="AS5" s="31">
        <f t="shared" si="27"/>
        <v>7712.4670973917127</v>
      </c>
      <c r="AT5" s="31">
        <f t="shared" si="28"/>
        <v>11568.700646087578</v>
      </c>
      <c r="AU5" s="31">
        <f t="shared" si="29"/>
        <v>9640.5838717396527</v>
      </c>
      <c r="AV5" s="31">
        <f t="shared" si="30"/>
        <v>9640.5838717396527</v>
      </c>
      <c r="AW5" s="31">
        <f t="shared" si="31"/>
        <v>1928.1167743479241</v>
      </c>
      <c r="AX5" s="59">
        <f t="shared" si="32"/>
        <v>20312</v>
      </c>
      <c r="AY5" s="31">
        <f t="shared" si="33"/>
        <v>1928.1167743479241</v>
      </c>
      <c r="AZ5" s="31">
        <f t="shared" ref="AZ5:BD5" si="54">AY5</f>
        <v>1928.1167743479241</v>
      </c>
      <c r="BA5" s="31">
        <f t="shared" si="54"/>
        <v>1928.1167743479241</v>
      </c>
      <c r="BB5" s="31">
        <f t="shared" si="54"/>
        <v>1928.1167743479241</v>
      </c>
      <c r="BC5" s="31">
        <f t="shared" si="54"/>
        <v>1928.1167743479241</v>
      </c>
      <c r="BD5" s="31">
        <f t="shared" si="54"/>
        <v>1928.1167743479241</v>
      </c>
      <c r="BE5" s="59">
        <f t="shared" si="35"/>
        <v>15246</v>
      </c>
      <c r="BF5" s="59">
        <f t="shared" si="36"/>
        <v>15246</v>
      </c>
      <c r="BG5" s="31">
        <f t="shared" si="37"/>
        <v>5784.3503230437891</v>
      </c>
      <c r="BH5" s="31">
        <f t="shared" si="38"/>
        <v>5784.3503230437891</v>
      </c>
      <c r="BI5" s="31">
        <f t="shared" si="39"/>
        <v>3084.9868389566882</v>
      </c>
      <c r="BJ5" s="59">
        <f t="shared" si="40"/>
        <v>20807</v>
      </c>
      <c r="BK5" s="59">
        <f t="shared" si="41"/>
        <v>13365</v>
      </c>
      <c r="BL5" s="59">
        <f t="shared" si="42"/>
        <v>13365</v>
      </c>
      <c r="BM5" s="31">
        <f t="shared" si="43"/>
        <v>3084.9868389566882</v>
      </c>
      <c r="BN5" s="31">
        <f t="shared" si="44"/>
        <v>3084.9868389566882</v>
      </c>
      <c r="BO5" s="59">
        <f t="shared" si="45"/>
        <v>16929</v>
      </c>
      <c r="BP5" s="31">
        <f t="shared" si="46"/>
        <v>16929</v>
      </c>
      <c r="BQ5" s="31">
        <f t="shared" si="47"/>
        <v>13365</v>
      </c>
      <c r="BR5" s="31">
        <f t="shared" si="48"/>
        <v>13365</v>
      </c>
      <c r="BS5" s="31">
        <f t="shared" si="49"/>
        <v>4627.4802584350246</v>
      </c>
      <c r="BT5" s="31">
        <f t="shared" si="50"/>
        <v>7712.4670973917127</v>
      </c>
      <c r="BU5" s="31">
        <f t="shared" si="51"/>
        <v>3856.2335486958564</v>
      </c>
      <c r="BV5" s="31">
        <f t="shared" si="52"/>
        <v>3856.2335486958564</v>
      </c>
    </row>
    <row r="6" spans="1:74" x14ac:dyDescent="0.3">
      <c r="A6" s="7" t="s">
        <v>51</v>
      </c>
      <c r="B6" s="7" t="s">
        <v>56</v>
      </c>
      <c r="C6" s="7">
        <v>2025</v>
      </c>
      <c r="D6" s="7" t="s">
        <v>30</v>
      </c>
      <c r="E6" s="7" t="s">
        <v>31</v>
      </c>
      <c r="F6" s="8">
        <v>17045</v>
      </c>
      <c r="G6" s="8">
        <v>20312</v>
      </c>
      <c r="H6" s="8">
        <v>13613</v>
      </c>
      <c r="I6" s="8">
        <v>16929</v>
      </c>
      <c r="J6" s="8">
        <v>20807</v>
      </c>
      <c r="K6" s="8">
        <v>16847</v>
      </c>
      <c r="L6" s="8">
        <v>15246</v>
      </c>
      <c r="M6" s="8">
        <v>16533</v>
      </c>
      <c r="N6" s="8">
        <v>3300</v>
      </c>
      <c r="O6" s="8">
        <v>13365</v>
      </c>
      <c r="P6" s="8">
        <v>15345</v>
      </c>
      <c r="Q6" s="8">
        <v>511500</v>
      </c>
      <c r="R6" s="9">
        <f t="shared" si="0"/>
        <v>241728</v>
      </c>
      <c r="S6" s="30">
        <f t="shared" si="1"/>
        <v>16115.2</v>
      </c>
      <c r="T6" s="31">
        <f t="shared" si="2"/>
        <v>4627.4802584350246</v>
      </c>
      <c r="U6" s="31">
        <f t="shared" si="3"/>
        <v>4627.4802584350246</v>
      </c>
      <c r="V6" s="31">
        <f t="shared" si="4"/>
        <v>7712.4670973917127</v>
      </c>
      <c r="W6" s="31">
        <f t="shared" si="5"/>
        <v>7712.4670973917127</v>
      </c>
      <c r="X6" s="31">
        <f t="shared" si="6"/>
        <v>5784.3503230437891</v>
      </c>
      <c r="Y6" s="31">
        <f t="shared" si="7"/>
        <v>5784.3503230437891</v>
      </c>
      <c r="Z6" s="31">
        <f t="shared" si="8"/>
        <v>6941.2203876525527</v>
      </c>
      <c r="AA6" s="31">
        <f t="shared" si="9"/>
        <v>6941.2203876525527</v>
      </c>
      <c r="AB6" s="31">
        <f t="shared" si="10"/>
        <v>7712.4670973917127</v>
      </c>
      <c r="AC6" s="59">
        <f t="shared" si="11"/>
        <v>451884</v>
      </c>
      <c r="AD6" s="31">
        <f t="shared" si="12"/>
        <v>64460.800000000003</v>
      </c>
      <c r="AE6" s="31">
        <f t="shared" si="13"/>
        <v>7712.4670973917127</v>
      </c>
      <c r="AF6" s="59">
        <f t="shared" si="14"/>
        <v>17045</v>
      </c>
      <c r="AG6" s="59">
        <f t="shared" si="15"/>
        <v>15345</v>
      </c>
      <c r="AH6" s="31">
        <f t="shared" si="16"/>
        <v>9640.5838717396527</v>
      </c>
      <c r="AI6" s="31">
        <f t="shared" si="17"/>
        <v>5784.3503230437891</v>
      </c>
      <c r="AJ6" s="59">
        <f t="shared" si="18"/>
        <v>16847</v>
      </c>
      <c r="AK6" s="59">
        <f t="shared" si="19"/>
        <v>16929</v>
      </c>
      <c r="AL6" s="59">
        <f t="shared" si="20"/>
        <v>16929</v>
      </c>
      <c r="AM6" s="59">
        <f t="shared" si="21"/>
        <v>16533</v>
      </c>
      <c r="AN6" s="59">
        <f t="shared" si="22"/>
        <v>16533</v>
      </c>
      <c r="AO6" s="59">
        <f t="shared" si="23"/>
        <v>13613</v>
      </c>
      <c r="AP6" s="59">
        <f t="shared" si="24"/>
        <v>13613</v>
      </c>
      <c r="AQ6" s="31">
        <f t="shared" si="25"/>
        <v>3084.9868389566882</v>
      </c>
      <c r="AR6" s="31">
        <f t="shared" si="26"/>
        <v>3084.9868389566882</v>
      </c>
      <c r="AS6" s="31">
        <f t="shared" si="27"/>
        <v>7712.4670973917127</v>
      </c>
      <c r="AT6" s="31">
        <f t="shared" si="28"/>
        <v>11568.700646087578</v>
      </c>
      <c r="AU6" s="31">
        <f t="shared" si="29"/>
        <v>9640.5838717396527</v>
      </c>
      <c r="AV6" s="31">
        <f t="shared" si="30"/>
        <v>9640.5838717396527</v>
      </c>
      <c r="AW6" s="31">
        <f t="shared" si="31"/>
        <v>1928.1167743479241</v>
      </c>
      <c r="AX6" s="59">
        <f t="shared" si="32"/>
        <v>20312</v>
      </c>
      <c r="AY6" s="31">
        <f t="shared" si="33"/>
        <v>1928.1167743479241</v>
      </c>
      <c r="AZ6" s="31">
        <f t="shared" ref="AZ6:BD6" si="55">AY6</f>
        <v>1928.1167743479241</v>
      </c>
      <c r="BA6" s="31">
        <f t="shared" si="55"/>
        <v>1928.1167743479241</v>
      </c>
      <c r="BB6" s="31">
        <f t="shared" si="55"/>
        <v>1928.1167743479241</v>
      </c>
      <c r="BC6" s="31">
        <f t="shared" si="55"/>
        <v>1928.1167743479241</v>
      </c>
      <c r="BD6" s="31">
        <f t="shared" si="55"/>
        <v>1928.1167743479241</v>
      </c>
      <c r="BE6" s="59">
        <f t="shared" si="35"/>
        <v>15246</v>
      </c>
      <c r="BF6" s="59">
        <f t="shared" si="36"/>
        <v>15246</v>
      </c>
      <c r="BG6" s="31">
        <f t="shared" si="37"/>
        <v>5784.3503230437891</v>
      </c>
      <c r="BH6" s="31">
        <f t="shared" si="38"/>
        <v>5784.3503230437891</v>
      </c>
      <c r="BI6" s="31">
        <f t="shared" si="39"/>
        <v>3084.9868389566882</v>
      </c>
      <c r="BJ6" s="59">
        <f t="shared" si="40"/>
        <v>20807</v>
      </c>
      <c r="BK6" s="59">
        <f t="shared" si="41"/>
        <v>13365</v>
      </c>
      <c r="BL6" s="59">
        <f t="shared" si="42"/>
        <v>13365</v>
      </c>
      <c r="BM6" s="31">
        <f t="shared" si="43"/>
        <v>3084.9868389566882</v>
      </c>
      <c r="BN6" s="31">
        <f t="shared" si="44"/>
        <v>3084.9868389566882</v>
      </c>
      <c r="BO6" s="59">
        <f t="shared" si="45"/>
        <v>16929</v>
      </c>
      <c r="BP6" s="31">
        <f t="shared" si="46"/>
        <v>16929</v>
      </c>
      <c r="BQ6" s="31">
        <f t="shared" si="47"/>
        <v>13365</v>
      </c>
      <c r="BR6" s="31">
        <f t="shared" si="48"/>
        <v>13365</v>
      </c>
      <c r="BS6" s="31">
        <f t="shared" si="49"/>
        <v>4627.4802584350246</v>
      </c>
      <c r="BT6" s="31">
        <f t="shared" si="50"/>
        <v>7712.4670973917127</v>
      </c>
      <c r="BU6" s="31">
        <f t="shared" si="51"/>
        <v>3856.2335486958564</v>
      </c>
      <c r="BV6" s="31">
        <f t="shared" si="52"/>
        <v>3856.2335486958564</v>
      </c>
    </row>
    <row r="7" spans="1:74" x14ac:dyDescent="0.3">
      <c r="A7" s="7" t="s">
        <v>51</v>
      </c>
      <c r="B7" s="7" t="s">
        <v>57</v>
      </c>
      <c r="C7" s="7">
        <v>2025</v>
      </c>
      <c r="D7" s="7" t="s">
        <v>30</v>
      </c>
      <c r="E7" s="7" t="s">
        <v>31</v>
      </c>
      <c r="F7" s="8">
        <v>19434</v>
      </c>
      <c r="G7" s="8">
        <v>23419</v>
      </c>
      <c r="H7" s="8">
        <v>14120</v>
      </c>
      <c r="I7" s="8">
        <v>18310</v>
      </c>
      <c r="J7" s="8">
        <v>24237</v>
      </c>
      <c r="K7" s="8">
        <v>17697</v>
      </c>
      <c r="L7" s="8">
        <v>17186</v>
      </c>
      <c r="M7" s="8">
        <v>17697</v>
      </c>
      <c r="N7" s="8">
        <v>3300</v>
      </c>
      <c r="O7" s="8">
        <v>14035</v>
      </c>
      <c r="P7" s="8">
        <v>17697</v>
      </c>
      <c r="Q7" s="8">
        <v>578211</v>
      </c>
      <c r="R7" s="9">
        <f t="shared" si="0"/>
        <v>265180</v>
      </c>
      <c r="S7" s="30">
        <f t="shared" si="1"/>
        <v>17678.666666666668</v>
      </c>
      <c r="T7" s="31">
        <f t="shared" si="2"/>
        <v>5076.4297678870462</v>
      </c>
      <c r="U7" s="31">
        <f t="shared" si="3"/>
        <v>5076.4297678870462</v>
      </c>
      <c r="V7" s="31">
        <f t="shared" si="4"/>
        <v>8460.7162798117497</v>
      </c>
      <c r="W7" s="31">
        <f t="shared" si="5"/>
        <v>8460.7162798117497</v>
      </c>
      <c r="X7" s="31">
        <f t="shared" si="6"/>
        <v>6345.5372098588168</v>
      </c>
      <c r="Y7" s="31">
        <f t="shared" si="7"/>
        <v>6345.5372098588168</v>
      </c>
      <c r="Z7" s="31">
        <f t="shared" si="8"/>
        <v>7614.6446518305866</v>
      </c>
      <c r="AA7" s="31">
        <f t="shared" si="9"/>
        <v>7614.6446518305866</v>
      </c>
      <c r="AB7" s="31">
        <f t="shared" si="10"/>
        <v>8460.7162798117497</v>
      </c>
      <c r="AC7" s="59">
        <f t="shared" si="11"/>
        <v>512840</v>
      </c>
      <c r="AD7" s="31">
        <f t="shared" si="12"/>
        <v>70714.666666666672</v>
      </c>
      <c r="AE7" s="31">
        <f t="shared" si="13"/>
        <v>8460.7162798117497</v>
      </c>
      <c r="AF7" s="59">
        <f t="shared" si="14"/>
        <v>19434</v>
      </c>
      <c r="AG7" s="59">
        <f t="shared" si="15"/>
        <v>17697</v>
      </c>
      <c r="AH7" s="31">
        <f t="shared" si="16"/>
        <v>10575.8953497647</v>
      </c>
      <c r="AI7" s="31">
        <f t="shared" si="17"/>
        <v>6345.5372098588168</v>
      </c>
      <c r="AJ7" s="59">
        <f t="shared" si="18"/>
        <v>17697</v>
      </c>
      <c r="AK7" s="59">
        <f t="shared" si="19"/>
        <v>18310</v>
      </c>
      <c r="AL7" s="59">
        <f t="shared" si="20"/>
        <v>18310</v>
      </c>
      <c r="AM7" s="59">
        <f t="shared" si="21"/>
        <v>17697</v>
      </c>
      <c r="AN7" s="59">
        <f t="shared" si="22"/>
        <v>17697</v>
      </c>
      <c r="AO7" s="59">
        <f t="shared" si="23"/>
        <v>14120</v>
      </c>
      <c r="AP7" s="59">
        <f t="shared" si="24"/>
        <v>14120</v>
      </c>
      <c r="AQ7" s="31">
        <f t="shared" si="25"/>
        <v>3384.2865119247031</v>
      </c>
      <c r="AR7" s="31">
        <f t="shared" si="26"/>
        <v>3384.2865119247031</v>
      </c>
      <c r="AS7" s="31">
        <f t="shared" si="27"/>
        <v>8460.7162798117497</v>
      </c>
      <c r="AT7" s="31">
        <f t="shared" si="28"/>
        <v>12691.074419717634</v>
      </c>
      <c r="AU7" s="31">
        <f t="shared" si="29"/>
        <v>10575.8953497647</v>
      </c>
      <c r="AV7" s="31">
        <f t="shared" si="30"/>
        <v>10575.8953497647</v>
      </c>
      <c r="AW7" s="31">
        <f t="shared" si="31"/>
        <v>2115.1790699529329</v>
      </c>
      <c r="AX7" s="59">
        <f t="shared" si="32"/>
        <v>23419</v>
      </c>
      <c r="AY7" s="31">
        <f t="shared" si="33"/>
        <v>2115.1790699529329</v>
      </c>
      <c r="AZ7" s="31">
        <f t="shared" ref="AZ7:BD7" si="56">AY7</f>
        <v>2115.1790699529329</v>
      </c>
      <c r="BA7" s="31">
        <f t="shared" si="56"/>
        <v>2115.1790699529329</v>
      </c>
      <c r="BB7" s="31">
        <f t="shared" si="56"/>
        <v>2115.1790699529329</v>
      </c>
      <c r="BC7" s="31">
        <f t="shared" si="56"/>
        <v>2115.1790699529329</v>
      </c>
      <c r="BD7" s="31">
        <f t="shared" si="56"/>
        <v>2115.1790699529329</v>
      </c>
      <c r="BE7" s="59">
        <f t="shared" si="35"/>
        <v>17186</v>
      </c>
      <c r="BF7" s="59">
        <f t="shared" si="36"/>
        <v>17186</v>
      </c>
      <c r="BG7" s="31">
        <f t="shared" si="37"/>
        <v>6345.5372098588168</v>
      </c>
      <c r="BH7" s="31">
        <f t="shared" si="38"/>
        <v>6345.5372098588168</v>
      </c>
      <c r="BI7" s="31">
        <f t="shared" si="39"/>
        <v>3384.2865119247031</v>
      </c>
      <c r="BJ7" s="59">
        <f t="shared" si="40"/>
        <v>24237</v>
      </c>
      <c r="BK7" s="59">
        <f t="shared" si="41"/>
        <v>14035</v>
      </c>
      <c r="BL7" s="59">
        <f t="shared" si="42"/>
        <v>14035</v>
      </c>
      <c r="BM7" s="31">
        <f t="shared" si="43"/>
        <v>3384.2865119247031</v>
      </c>
      <c r="BN7" s="31">
        <f t="shared" si="44"/>
        <v>3384.2865119247031</v>
      </c>
      <c r="BO7" s="59">
        <f t="shared" si="45"/>
        <v>18310</v>
      </c>
      <c r="BP7" s="31">
        <f t="shared" si="46"/>
        <v>18310</v>
      </c>
      <c r="BQ7" s="31">
        <f t="shared" si="47"/>
        <v>14035</v>
      </c>
      <c r="BR7" s="31">
        <f t="shared" si="48"/>
        <v>14035</v>
      </c>
      <c r="BS7" s="31">
        <f t="shared" si="49"/>
        <v>5076.4297678870462</v>
      </c>
      <c r="BT7" s="31">
        <f t="shared" si="50"/>
        <v>8460.7162798117497</v>
      </c>
      <c r="BU7" s="31">
        <f t="shared" si="51"/>
        <v>4230.3581399058749</v>
      </c>
      <c r="BV7" s="31">
        <f t="shared" si="52"/>
        <v>4230.3581399058749</v>
      </c>
    </row>
    <row r="8" spans="1:74" x14ac:dyDescent="0.3">
      <c r="A8" s="7" t="s">
        <v>51</v>
      </c>
      <c r="B8" s="7" t="s">
        <v>58</v>
      </c>
      <c r="C8" s="7">
        <v>2025</v>
      </c>
      <c r="D8" s="7" t="s">
        <v>30</v>
      </c>
      <c r="E8" s="7" t="s">
        <v>31</v>
      </c>
      <c r="F8" s="8">
        <v>19434</v>
      </c>
      <c r="G8" s="8">
        <v>23419</v>
      </c>
      <c r="H8" s="8">
        <v>14120</v>
      </c>
      <c r="I8" s="8">
        <v>18310</v>
      </c>
      <c r="J8" s="8">
        <v>24237</v>
      </c>
      <c r="K8" s="8">
        <v>17697</v>
      </c>
      <c r="L8" s="8">
        <v>17186</v>
      </c>
      <c r="M8" s="8">
        <v>17697</v>
      </c>
      <c r="N8" s="8">
        <v>3300</v>
      </c>
      <c r="O8" s="8">
        <v>14035</v>
      </c>
      <c r="P8" s="8">
        <v>17697</v>
      </c>
      <c r="Q8" s="8">
        <v>578211</v>
      </c>
      <c r="R8" s="9">
        <f t="shared" si="0"/>
        <v>265180</v>
      </c>
      <c r="S8" s="30">
        <f t="shared" si="1"/>
        <v>17678.666666666668</v>
      </c>
      <c r="T8" s="31">
        <f t="shared" si="2"/>
        <v>5076.4297678870462</v>
      </c>
      <c r="U8" s="31">
        <f t="shared" si="3"/>
        <v>5076.4297678870462</v>
      </c>
      <c r="V8" s="31">
        <f t="shared" si="4"/>
        <v>8460.7162798117497</v>
      </c>
      <c r="W8" s="31">
        <f t="shared" si="5"/>
        <v>8460.7162798117497</v>
      </c>
      <c r="X8" s="31">
        <f t="shared" si="6"/>
        <v>6345.5372098588168</v>
      </c>
      <c r="Y8" s="31">
        <f t="shared" si="7"/>
        <v>6345.5372098588168</v>
      </c>
      <c r="Z8" s="31">
        <f t="shared" si="8"/>
        <v>7614.6446518305866</v>
      </c>
      <c r="AA8" s="31">
        <f t="shared" si="9"/>
        <v>7614.6446518305866</v>
      </c>
      <c r="AB8" s="31">
        <f t="shared" si="10"/>
        <v>8460.7162798117497</v>
      </c>
      <c r="AC8" s="59">
        <f t="shared" si="11"/>
        <v>512840</v>
      </c>
      <c r="AD8" s="31">
        <f t="shared" si="12"/>
        <v>70714.666666666672</v>
      </c>
      <c r="AE8" s="31">
        <f t="shared" si="13"/>
        <v>8460.7162798117497</v>
      </c>
      <c r="AF8" s="59">
        <f t="shared" si="14"/>
        <v>19434</v>
      </c>
      <c r="AG8" s="59">
        <f t="shared" si="15"/>
        <v>17697</v>
      </c>
      <c r="AH8" s="31">
        <f t="shared" si="16"/>
        <v>10575.8953497647</v>
      </c>
      <c r="AI8" s="31">
        <f t="shared" si="17"/>
        <v>6345.5372098588168</v>
      </c>
      <c r="AJ8" s="59">
        <f t="shared" si="18"/>
        <v>17697</v>
      </c>
      <c r="AK8" s="59">
        <f t="shared" si="19"/>
        <v>18310</v>
      </c>
      <c r="AL8" s="59">
        <f t="shared" si="20"/>
        <v>18310</v>
      </c>
      <c r="AM8" s="59">
        <f t="shared" si="21"/>
        <v>17697</v>
      </c>
      <c r="AN8" s="59">
        <f t="shared" si="22"/>
        <v>17697</v>
      </c>
      <c r="AO8" s="59">
        <f t="shared" si="23"/>
        <v>14120</v>
      </c>
      <c r="AP8" s="59">
        <f t="shared" si="24"/>
        <v>14120</v>
      </c>
      <c r="AQ8" s="31">
        <f t="shared" si="25"/>
        <v>3384.2865119247031</v>
      </c>
      <c r="AR8" s="31">
        <f t="shared" si="26"/>
        <v>3384.2865119247031</v>
      </c>
      <c r="AS8" s="31">
        <f t="shared" si="27"/>
        <v>8460.7162798117497</v>
      </c>
      <c r="AT8" s="31">
        <f t="shared" si="28"/>
        <v>12691.074419717634</v>
      </c>
      <c r="AU8" s="31">
        <f t="shared" si="29"/>
        <v>10575.8953497647</v>
      </c>
      <c r="AV8" s="31">
        <f t="shared" si="30"/>
        <v>10575.8953497647</v>
      </c>
      <c r="AW8" s="31">
        <f t="shared" si="31"/>
        <v>2115.1790699529329</v>
      </c>
      <c r="AX8" s="59">
        <f t="shared" si="32"/>
        <v>23419</v>
      </c>
      <c r="AY8" s="31">
        <f t="shared" si="33"/>
        <v>2115.1790699529329</v>
      </c>
      <c r="AZ8" s="31">
        <f t="shared" ref="AZ8:BD8" si="57">AY8</f>
        <v>2115.1790699529329</v>
      </c>
      <c r="BA8" s="31">
        <f t="shared" si="57"/>
        <v>2115.1790699529329</v>
      </c>
      <c r="BB8" s="31">
        <f t="shared" si="57"/>
        <v>2115.1790699529329</v>
      </c>
      <c r="BC8" s="31">
        <f t="shared" si="57"/>
        <v>2115.1790699529329</v>
      </c>
      <c r="BD8" s="31">
        <f t="shared" si="57"/>
        <v>2115.1790699529329</v>
      </c>
      <c r="BE8" s="59">
        <f t="shared" si="35"/>
        <v>17186</v>
      </c>
      <c r="BF8" s="59">
        <f t="shared" si="36"/>
        <v>17186</v>
      </c>
      <c r="BG8" s="31">
        <f t="shared" si="37"/>
        <v>6345.5372098588168</v>
      </c>
      <c r="BH8" s="31">
        <f t="shared" si="38"/>
        <v>6345.5372098588168</v>
      </c>
      <c r="BI8" s="31">
        <f t="shared" si="39"/>
        <v>3384.2865119247031</v>
      </c>
      <c r="BJ8" s="59">
        <f t="shared" si="40"/>
        <v>24237</v>
      </c>
      <c r="BK8" s="59">
        <f t="shared" si="41"/>
        <v>14035</v>
      </c>
      <c r="BL8" s="59">
        <f t="shared" si="42"/>
        <v>14035</v>
      </c>
      <c r="BM8" s="31">
        <f t="shared" si="43"/>
        <v>3384.2865119247031</v>
      </c>
      <c r="BN8" s="31">
        <f t="shared" si="44"/>
        <v>3384.2865119247031</v>
      </c>
      <c r="BO8" s="59">
        <f t="shared" si="45"/>
        <v>18310</v>
      </c>
      <c r="BP8" s="31">
        <f t="shared" si="46"/>
        <v>18310</v>
      </c>
      <c r="BQ8" s="31">
        <f t="shared" si="47"/>
        <v>14035</v>
      </c>
      <c r="BR8" s="31">
        <f t="shared" si="48"/>
        <v>14035</v>
      </c>
      <c r="BS8" s="31">
        <f t="shared" si="49"/>
        <v>5076.4297678870462</v>
      </c>
      <c r="BT8" s="31">
        <f t="shared" si="50"/>
        <v>8460.7162798117497</v>
      </c>
      <c r="BU8" s="31">
        <f t="shared" si="51"/>
        <v>4230.3581399058749</v>
      </c>
      <c r="BV8" s="31">
        <f t="shared" si="52"/>
        <v>4230.3581399058749</v>
      </c>
    </row>
    <row r="9" spans="1:74" x14ac:dyDescent="0.3">
      <c r="A9" s="7" t="s">
        <v>51</v>
      </c>
      <c r="B9" s="7" t="s">
        <v>59</v>
      </c>
      <c r="C9" s="7">
        <v>2025</v>
      </c>
      <c r="D9" s="7" t="s">
        <v>30</v>
      </c>
      <c r="E9" s="7" t="s">
        <v>31</v>
      </c>
      <c r="F9" s="8">
        <v>18827</v>
      </c>
      <c r="G9" s="8">
        <v>22688</v>
      </c>
      <c r="H9" s="8">
        <v>13679</v>
      </c>
      <c r="I9" s="8">
        <v>17738</v>
      </c>
      <c r="J9" s="8">
        <v>23480</v>
      </c>
      <c r="K9" s="8">
        <v>17144</v>
      </c>
      <c r="L9" s="8">
        <v>16649</v>
      </c>
      <c r="M9" s="8">
        <v>17144</v>
      </c>
      <c r="N9" s="8">
        <v>3300</v>
      </c>
      <c r="O9" s="8">
        <v>13596</v>
      </c>
      <c r="P9" s="8">
        <v>17144</v>
      </c>
      <c r="Q9" s="8">
        <v>560142</v>
      </c>
      <c r="R9" s="9">
        <f t="shared" si="0"/>
        <v>256895</v>
      </c>
      <c r="S9" s="30">
        <f t="shared" si="1"/>
        <v>17126.333333333332</v>
      </c>
      <c r="T9" s="31">
        <f t="shared" si="2"/>
        <v>4917.827231395062</v>
      </c>
      <c r="U9" s="31">
        <f t="shared" si="3"/>
        <v>4917.827231395062</v>
      </c>
      <c r="V9" s="31">
        <f t="shared" si="4"/>
        <v>8196.3787189917748</v>
      </c>
      <c r="W9" s="31">
        <f t="shared" si="5"/>
        <v>8196.3787189917748</v>
      </c>
      <c r="X9" s="31">
        <f t="shared" si="6"/>
        <v>6147.2840392438366</v>
      </c>
      <c r="Y9" s="31">
        <f t="shared" si="7"/>
        <v>6147.2840392438366</v>
      </c>
      <c r="Z9" s="31">
        <f t="shared" si="8"/>
        <v>7376.7408470926093</v>
      </c>
      <c r="AA9" s="31">
        <f t="shared" si="9"/>
        <v>7376.7408470926093</v>
      </c>
      <c r="AB9" s="31">
        <f t="shared" si="10"/>
        <v>8196.3787189917748</v>
      </c>
      <c r="AC9" s="59">
        <f t="shared" si="11"/>
        <v>496813</v>
      </c>
      <c r="AD9" s="31">
        <f t="shared" si="12"/>
        <v>68505.333333333328</v>
      </c>
      <c r="AE9" s="31">
        <f t="shared" si="13"/>
        <v>8196.3787189917748</v>
      </c>
      <c r="AF9" s="59">
        <f t="shared" si="14"/>
        <v>18827</v>
      </c>
      <c r="AG9" s="59">
        <f t="shared" si="15"/>
        <v>17144</v>
      </c>
      <c r="AH9" s="31">
        <f t="shared" si="16"/>
        <v>10245.473398739732</v>
      </c>
      <c r="AI9" s="31">
        <f t="shared" si="17"/>
        <v>6147.2840392438366</v>
      </c>
      <c r="AJ9" s="59">
        <f t="shared" si="18"/>
        <v>17144</v>
      </c>
      <c r="AK9" s="59">
        <f t="shared" si="19"/>
        <v>17738</v>
      </c>
      <c r="AL9" s="59">
        <f t="shared" si="20"/>
        <v>17738</v>
      </c>
      <c r="AM9" s="59">
        <f t="shared" si="21"/>
        <v>17144</v>
      </c>
      <c r="AN9" s="59">
        <f t="shared" si="22"/>
        <v>17144</v>
      </c>
      <c r="AO9" s="59">
        <f t="shared" si="23"/>
        <v>13679</v>
      </c>
      <c r="AP9" s="59">
        <f t="shared" si="24"/>
        <v>13679</v>
      </c>
      <c r="AQ9" s="31">
        <f t="shared" si="25"/>
        <v>3278.5514875967133</v>
      </c>
      <c r="AR9" s="31">
        <f t="shared" si="26"/>
        <v>3278.5514875967133</v>
      </c>
      <c r="AS9" s="31">
        <f t="shared" si="27"/>
        <v>8196.3787189917748</v>
      </c>
      <c r="AT9" s="31">
        <f t="shared" si="28"/>
        <v>12294.568078487673</v>
      </c>
      <c r="AU9" s="31">
        <f t="shared" si="29"/>
        <v>10245.473398739732</v>
      </c>
      <c r="AV9" s="31">
        <f t="shared" si="30"/>
        <v>10245.473398739732</v>
      </c>
      <c r="AW9" s="31">
        <f t="shared" si="31"/>
        <v>2049.0946797479396</v>
      </c>
      <c r="AX9" s="59">
        <f t="shared" si="32"/>
        <v>22688</v>
      </c>
      <c r="AY9" s="31">
        <f t="shared" si="33"/>
        <v>2049.0946797479396</v>
      </c>
      <c r="AZ9" s="31">
        <f t="shared" ref="AZ9:BD9" si="58">AY9</f>
        <v>2049.0946797479396</v>
      </c>
      <c r="BA9" s="31">
        <f t="shared" si="58"/>
        <v>2049.0946797479396</v>
      </c>
      <c r="BB9" s="31">
        <f t="shared" si="58"/>
        <v>2049.0946797479396</v>
      </c>
      <c r="BC9" s="31">
        <f t="shared" si="58"/>
        <v>2049.0946797479396</v>
      </c>
      <c r="BD9" s="31">
        <f t="shared" si="58"/>
        <v>2049.0946797479396</v>
      </c>
      <c r="BE9" s="59">
        <f t="shared" si="35"/>
        <v>16649</v>
      </c>
      <c r="BF9" s="59">
        <f t="shared" si="36"/>
        <v>16649</v>
      </c>
      <c r="BG9" s="31">
        <f t="shared" si="37"/>
        <v>6147.2840392438366</v>
      </c>
      <c r="BH9" s="31">
        <f t="shared" si="38"/>
        <v>6147.2840392438366</v>
      </c>
      <c r="BI9" s="31">
        <f t="shared" si="39"/>
        <v>3278.5514875967133</v>
      </c>
      <c r="BJ9" s="59">
        <f t="shared" si="40"/>
        <v>23480</v>
      </c>
      <c r="BK9" s="59">
        <f t="shared" si="41"/>
        <v>13596</v>
      </c>
      <c r="BL9" s="59">
        <f t="shared" si="42"/>
        <v>13596</v>
      </c>
      <c r="BM9" s="31">
        <f t="shared" si="43"/>
        <v>3278.5514875967133</v>
      </c>
      <c r="BN9" s="31">
        <f t="shared" si="44"/>
        <v>3278.5514875967133</v>
      </c>
      <c r="BO9" s="59">
        <f t="shared" si="45"/>
        <v>17738</v>
      </c>
      <c r="BP9" s="31">
        <f t="shared" si="46"/>
        <v>17738</v>
      </c>
      <c r="BQ9" s="31">
        <f t="shared" si="47"/>
        <v>13596</v>
      </c>
      <c r="BR9" s="31">
        <f t="shared" si="48"/>
        <v>13596</v>
      </c>
      <c r="BS9" s="31">
        <f t="shared" si="49"/>
        <v>4917.827231395062</v>
      </c>
      <c r="BT9" s="31">
        <f t="shared" si="50"/>
        <v>8196.3787189917748</v>
      </c>
      <c r="BU9" s="31">
        <f t="shared" si="51"/>
        <v>4098.1893594958874</v>
      </c>
      <c r="BV9" s="31">
        <f t="shared" si="52"/>
        <v>4098.1893594958874</v>
      </c>
    </row>
    <row r="10" spans="1:74" x14ac:dyDescent="0.3">
      <c r="A10" s="7" t="s">
        <v>51</v>
      </c>
      <c r="B10" s="7" t="s">
        <v>60</v>
      </c>
      <c r="C10" s="7">
        <v>2025</v>
      </c>
      <c r="D10" s="7" t="s">
        <v>30</v>
      </c>
      <c r="E10" s="7" t="s">
        <v>31</v>
      </c>
      <c r="F10" s="8">
        <v>23533</v>
      </c>
      <c r="G10" s="8">
        <v>28359</v>
      </c>
      <c r="H10" s="8">
        <v>17098</v>
      </c>
      <c r="I10" s="8">
        <v>22172</v>
      </c>
      <c r="J10" s="8">
        <v>29349</v>
      </c>
      <c r="K10" s="8">
        <v>21429</v>
      </c>
      <c r="L10" s="8">
        <v>20811</v>
      </c>
      <c r="M10" s="8">
        <v>21429</v>
      </c>
      <c r="N10" s="8">
        <v>3300</v>
      </c>
      <c r="O10" s="8">
        <v>16995</v>
      </c>
      <c r="P10" s="8">
        <v>21429</v>
      </c>
      <c r="Q10" s="8">
        <v>700178</v>
      </c>
      <c r="R10" s="9">
        <f t="shared" si="0"/>
        <v>321109</v>
      </c>
      <c r="S10" s="30">
        <f t="shared" si="1"/>
        <v>21407.266666666666</v>
      </c>
      <c r="T10" s="31">
        <f t="shared" si="2"/>
        <v>6147.0973917204965</v>
      </c>
      <c r="U10" s="31">
        <f t="shared" si="3"/>
        <v>6147.0973917204965</v>
      </c>
      <c r="V10" s="31">
        <f t="shared" si="4"/>
        <v>10245.162319534167</v>
      </c>
      <c r="W10" s="31">
        <f t="shared" si="5"/>
        <v>10245.162319534167</v>
      </c>
      <c r="X10" s="31">
        <f t="shared" si="6"/>
        <v>7683.8717396506327</v>
      </c>
      <c r="Y10" s="31">
        <f t="shared" si="7"/>
        <v>7683.8717396506327</v>
      </c>
      <c r="Z10" s="31">
        <f t="shared" si="8"/>
        <v>9220.6460875807661</v>
      </c>
      <c r="AA10" s="31">
        <f t="shared" si="9"/>
        <v>9220.6460875807661</v>
      </c>
      <c r="AB10" s="31">
        <f t="shared" si="10"/>
        <v>10245.162319534167</v>
      </c>
      <c r="AC10" s="59">
        <f t="shared" si="11"/>
        <v>621020</v>
      </c>
      <c r="AD10" s="31">
        <f t="shared" si="12"/>
        <v>85629.066666666666</v>
      </c>
      <c r="AE10" s="31">
        <f t="shared" si="13"/>
        <v>10245.162319534167</v>
      </c>
      <c r="AF10" s="59">
        <f t="shared" si="14"/>
        <v>23533</v>
      </c>
      <c r="AG10" s="59">
        <f t="shared" si="15"/>
        <v>21429</v>
      </c>
      <c r="AH10" s="31">
        <f t="shared" si="16"/>
        <v>12806.452899417725</v>
      </c>
      <c r="AI10" s="31">
        <f t="shared" si="17"/>
        <v>7683.8717396506327</v>
      </c>
      <c r="AJ10" s="59">
        <f t="shared" si="18"/>
        <v>21429</v>
      </c>
      <c r="AK10" s="59">
        <f t="shared" si="19"/>
        <v>22172</v>
      </c>
      <c r="AL10" s="59">
        <f t="shared" si="20"/>
        <v>22172</v>
      </c>
      <c r="AM10" s="59">
        <f t="shared" si="21"/>
        <v>21429</v>
      </c>
      <c r="AN10" s="59">
        <f t="shared" si="22"/>
        <v>21429</v>
      </c>
      <c r="AO10" s="59">
        <f t="shared" si="23"/>
        <v>17098</v>
      </c>
      <c r="AP10" s="59">
        <f t="shared" si="24"/>
        <v>17098</v>
      </c>
      <c r="AQ10" s="31">
        <f t="shared" si="25"/>
        <v>4098.0649278136716</v>
      </c>
      <c r="AR10" s="31">
        <f t="shared" si="26"/>
        <v>4098.0649278136716</v>
      </c>
      <c r="AS10" s="31">
        <f t="shared" si="27"/>
        <v>10245.162319534167</v>
      </c>
      <c r="AT10" s="31">
        <f t="shared" si="28"/>
        <v>15367.743479301265</v>
      </c>
      <c r="AU10" s="31">
        <f t="shared" si="29"/>
        <v>12806.452899417725</v>
      </c>
      <c r="AV10" s="31">
        <f t="shared" si="30"/>
        <v>12806.452899417725</v>
      </c>
      <c r="AW10" s="31">
        <f t="shared" si="31"/>
        <v>2561.2905798835368</v>
      </c>
      <c r="AX10" s="59">
        <f t="shared" si="32"/>
        <v>28359</v>
      </c>
      <c r="AY10" s="31">
        <f t="shared" si="33"/>
        <v>2561.2905798835368</v>
      </c>
      <c r="AZ10" s="31">
        <f t="shared" ref="AZ10:BD10" si="59">AY10</f>
        <v>2561.2905798835368</v>
      </c>
      <c r="BA10" s="31">
        <f t="shared" si="59"/>
        <v>2561.2905798835368</v>
      </c>
      <c r="BB10" s="31">
        <f t="shared" si="59"/>
        <v>2561.2905798835368</v>
      </c>
      <c r="BC10" s="31">
        <f t="shared" si="59"/>
        <v>2561.2905798835368</v>
      </c>
      <c r="BD10" s="31">
        <f t="shared" si="59"/>
        <v>2561.2905798835368</v>
      </c>
      <c r="BE10" s="59">
        <f t="shared" si="35"/>
        <v>20811</v>
      </c>
      <c r="BF10" s="59">
        <f t="shared" si="36"/>
        <v>20811</v>
      </c>
      <c r="BG10" s="31">
        <f t="shared" si="37"/>
        <v>7683.8717396506327</v>
      </c>
      <c r="BH10" s="31">
        <f t="shared" si="38"/>
        <v>7683.8717396506327</v>
      </c>
      <c r="BI10" s="31">
        <f t="shared" si="39"/>
        <v>4098.0649278136716</v>
      </c>
      <c r="BJ10" s="59">
        <f t="shared" si="40"/>
        <v>29349</v>
      </c>
      <c r="BK10" s="59">
        <f t="shared" si="41"/>
        <v>16995</v>
      </c>
      <c r="BL10" s="59">
        <f t="shared" si="42"/>
        <v>16995</v>
      </c>
      <c r="BM10" s="31">
        <f t="shared" si="43"/>
        <v>4098.0649278136716</v>
      </c>
      <c r="BN10" s="31">
        <f t="shared" si="44"/>
        <v>4098.0649278136716</v>
      </c>
      <c r="BO10" s="59">
        <f t="shared" si="45"/>
        <v>22172</v>
      </c>
      <c r="BP10" s="31">
        <f t="shared" si="46"/>
        <v>22172</v>
      </c>
      <c r="BQ10" s="31">
        <f t="shared" si="47"/>
        <v>16995</v>
      </c>
      <c r="BR10" s="31">
        <f t="shared" si="48"/>
        <v>16995</v>
      </c>
      <c r="BS10" s="31">
        <f t="shared" si="49"/>
        <v>6147.0973917204965</v>
      </c>
      <c r="BT10" s="31">
        <f t="shared" si="50"/>
        <v>10245.162319534167</v>
      </c>
      <c r="BU10" s="31">
        <f t="shared" si="51"/>
        <v>5122.5811597670836</v>
      </c>
      <c r="BV10" s="31">
        <f t="shared" si="52"/>
        <v>5122.5811597670836</v>
      </c>
    </row>
    <row r="11" spans="1:74" x14ac:dyDescent="0.3">
      <c r="A11" s="7" t="s">
        <v>51</v>
      </c>
      <c r="B11" s="7" t="s">
        <v>61</v>
      </c>
      <c r="C11" s="7">
        <v>2025</v>
      </c>
      <c r="D11" s="7" t="s">
        <v>30</v>
      </c>
      <c r="E11" s="7" t="s">
        <v>31</v>
      </c>
      <c r="F11" s="8">
        <v>23533</v>
      </c>
      <c r="G11" s="8">
        <v>28359</v>
      </c>
      <c r="H11" s="8">
        <v>17098</v>
      </c>
      <c r="I11" s="8">
        <v>22172</v>
      </c>
      <c r="J11" s="8">
        <v>29349</v>
      </c>
      <c r="K11" s="8">
        <v>21429</v>
      </c>
      <c r="L11" s="8">
        <v>20811</v>
      </c>
      <c r="M11" s="8">
        <v>21429</v>
      </c>
      <c r="N11" s="8">
        <v>3300</v>
      </c>
      <c r="O11" s="8">
        <v>16995</v>
      </c>
      <c r="P11" s="8">
        <v>21429</v>
      </c>
      <c r="Q11" s="8">
        <v>700178</v>
      </c>
      <c r="R11" s="9">
        <f t="shared" si="0"/>
        <v>321109</v>
      </c>
      <c r="S11" s="30">
        <f t="shared" si="1"/>
        <v>21407.266666666666</v>
      </c>
      <c r="T11" s="31">
        <f t="shared" si="2"/>
        <v>6147.0973917204965</v>
      </c>
      <c r="U11" s="31">
        <f t="shared" si="3"/>
        <v>6147.0973917204965</v>
      </c>
      <c r="V11" s="31">
        <f t="shared" si="4"/>
        <v>10245.162319534167</v>
      </c>
      <c r="W11" s="31">
        <f t="shared" si="5"/>
        <v>10245.162319534167</v>
      </c>
      <c r="X11" s="31">
        <f t="shared" si="6"/>
        <v>7683.8717396506327</v>
      </c>
      <c r="Y11" s="31">
        <f t="shared" si="7"/>
        <v>7683.8717396506327</v>
      </c>
      <c r="Z11" s="31">
        <f t="shared" si="8"/>
        <v>9220.6460875807661</v>
      </c>
      <c r="AA11" s="31">
        <f t="shared" si="9"/>
        <v>9220.6460875807661</v>
      </c>
      <c r="AB11" s="31">
        <f t="shared" si="10"/>
        <v>10245.162319534167</v>
      </c>
      <c r="AC11" s="59">
        <f t="shared" si="11"/>
        <v>621020</v>
      </c>
      <c r="AD11" s="31">
        <f t="shared" si="12"/>
        <v>85629.066666666666</v>
      </c>
      <c r="AE11" s="31">
        <f t="shared" si="13"/>
        <v>10245.162319534167</v>
      </c>
      <c r="AF11" s="59">
        <f t="shared" si="14"/>
        <v>23533</v>
      </c>
      <c r="AG11" s="59">
        <f t="shared" si="15"/>
        <v>21429</v>
      </c>
      <c r="AH11" s="31">
        <f t="shared" si="16"/>
        <v>12806.452899417725</v>
      </c>
      <c r="AI11" s="31">
        <f t="shared" si="17"/>
        <v>7683.8717396506327</v>
      </c>
      <c r="AJ11" s="59">
        <f t="shared" si="18"/>
        <v>21429</v>
      </c>
      <c r="AK11" s="59">
        <f t="shared" si="19"/>
        <v>22172</v>
      </c>
      <c r="AL11" s="59">
        <f t="shared" si="20"/>
        <v>22172</v>
      </c>
      <c r="AM11" s="59">
        <f t="shared" si="21"/>
        <v>21429</v>
      </c>
      <c r="AN11" s="59">
        <f t="shared" si="22"/>
        <v>21429</v>
      </c>
      <c r="AO11" s="59">
        <f t="shared" si="23"/>
        <v>17098</v>
      </c>
      <c r="AP11" s="59">
        <f t="shared" si="24"/>
        <v>17098</v>
      </c>
      <c r="AQ11" s="31">
        <f t="shared" si="25"/>
        <v>4098.0649278136716</v>
      </c>
      <c r="AR11" s="31">
        <f t="shared" si="26"/>
        <v>4098.0649278136716</v>
      </c>
      <c r="AS11" s="31">
        <f t="shared" si="27"/>
        <v>10245.162319534167</v>
      </c>
      <c r="AT11" s="31">
        <f t="shared" si="28"/>
        <v>15367.743479301265</v>
      </c>
      <c r="AU11" s="31">
        <f t="shared" si="29"/>
        <v>12806.452899417725</v>
      </c>
      <c r="AV11" s="31">
        <f t="shared" si="30"/>
        <v>12806.452899417725</v>
      </c>
      <c r="AW11" s="31">
        <f t="shared" si="31"/>
        <v>2561.2905798835368</v>
      </c>
      <c r="AX11" s="59">
        <f t="shared" si="32"/>
        <v>28359</v>
      </c>
      <c r="AY11" s="31">
        <f t="shared" si="33"/>
        <v>2561.2905798835368</v>
      </c>
      <c r="AZ11" s="31">
        <f t="shared" ref="AZ11:BD11" si="60">AY11</f>
        <v>2561.2905798835368</v>
      </c>
      <c r="BA11" s="31">
        <f t="shared" si="60"/>
        <v>2561.2905798835368</v>
      </c>
      <c r="BB11" s="31">
        <f t="shared" si="60"/>
        <v>2561.2905798835368</v>
      </c>
      <c r="BC11" s="31">
        <f t="shared" si="60"/>
        <v>2561.2905798835368</v>
      </c>
      <c r="BD11" s="31">
        <f t="shared" si="60"/>
        <v>2561.2905798835368</v>
      </c>
      <c r="BE11" s="59">
        <f t="shared" si="35"/>
        <v>20811</v>
      </c>
      <c r="BF11" s="59">
        <f t="shared" si="36"/>
        <v>20811</v>
      </c>
      <c r="BG11" s="31">
        <f t="shared" si="37"/>
        <v>7683.8717396506327</v>
      </c>
      <c r="BH11" s="31">
        <f t="shared" si="38"/>
        <v>7683.8717396506327</v>
      </c>
      <c r="BI11" s="31">
        <f t="shared" si="39"/>
        <v>4098.0649278136716</v>
      </c>
      <c r="BJ11" s="59">
        <f t="shared" si="40"/>
        <v>29349</v>
      </c>
      <c r="BK11" s="59">
        <f t="shared" si="41"/>
        <v>16995</v>
      </c>
      <c r="BL11" s="59">
        <f t="shared" si="42"/>
        <v>16995</v>
      </c>
      <c r="BM11" s="31">
        <f t="shared" si="43"/>
        <v>4098.0649278136716</v>
      </c>
      <c r="BN11" s="31">
        <f t="shared" si="44"/>
        <v>4098.0649278136716</v>
      </c>
      <c r="BO11" s="59">
        <f t="shared" si="45"/>
        <v>22172</v>
      </c>
      <c r="BP11" s="31">
        <f t="shared" si="46"/>
        <v>22172</v>
      </c>
      <c r="BQ11" s="31">
        <f t="shared" si="47"/>
        <v>16995</v>
      </c>
      <c r="BR11" s="31">
        <f t="shared" si="48"/>
        <v>16995</v>
      </c>
      <c r="BS11" s="31">
        <f t="shared" si="49"/>
        <v>6147.0973917204965</v>
      </c>
      <c r="BT11" s="31">
        <f t="shared" si="50"/>
        <v>10245.162319534167</v>
      </c>
      <c r="BU11" s="31">
        <f t="shared" si="51"/>
        <v>5122.5811597670836</v>
      </c>
      <c r="BV11" s="31">
        <f t="shared" si="52"/>
        <v>5122.5811597670836</v>
      </c>
    </row>
    <row r="12" spans="1:74" x14ac:dyDescent="0.3">
      <c r="A12" s="7" t="s">
        <v>28</v>
      </c>
      <c r="B12" s="7" t="s">
        <v>29</v>
      </c>
      <c r="C12" s="7">
        <v>2025</v>
      </c>
      <c r="D12" s="7" t="s">
        <v>30</v>
      </c>
      <c r="E12" s="7" t="s">
        <v>31</v>
      </c>
      <c r="F12" s="8">
        <v>10206</v>
      </c>
      <c r="G12" s="8">
        <v>13400</v>
      </c>
      <c r="H12" s="8">
        <v>5755</v>
      </c>
      <c r="I12" s="8">
        <v>11510</v>
      </c>
      <c r="J12" s="8">
        <v>14991</v>
      </c>
      <c r="K12" s="8">
        <v>11211</v>
      </c>
      <c r="L12" s="8">
        <v>9978</v>
      </c>
      <c r="M12" s="8">
        <v>11067</v>
      </c>
      <c r="N12" s="8">
        <v>3000</v>
      </c>
      <c r="O12" s="8">
        <v>8136</v>
      </c>
      <c r="P12" s="8">
        <v>10206</v>
      </c>
      <c r="Q12" s="8">
        <v>203705</v>
      </c>
      <c r="R12" s="9">
        <f t="shared" si="0"/>
        <v>152906</v>
      </c>
      <c r="S12" s="30">
        <f t="shared" si="1"/>
        <v>10193.733333333334</v>
      </c>
      <c r="T12" s="31">
        <f t="shared" si="2"/>
        <v>2927.1308925580233</v>
      </c>
      <c r="U12" s="31">
        <f t="shared" si="3"/>
        <v>2927.1308925580233</v>
      </c>
      <c r="V12" s="31">
        <f t="shared" si="4"/>
        <v>4878.5514875967083</v>
      </c>
      <c r="W12" s="31">
        <f t="shared" si="5"/>
        <v>4878.5514875967083</v>
      </c>
      <c r="X12" s="31">
        <f t="shared" si="6"/>
        <v>3658.9136156975346</v>
      </c>
      <c r="Y12" s="31">
        <f t="shared" si="7"/>
        <v>3658.9136156975346</v>
      </c>
      <c r="Z12" s="31">
        <f t="shared" si="8"/>
        <v>4390.696338837045</v>
      </c>
      <c r="AA12" s="31">
        <f t="shared" si="9"/>
        <v>4390.696338837045</v>
      </c>
      <c r="AB12" s="31">
        <f t="shared" si="10"/>
        <v>4878.5514875967083</v>
      </c>
      <c r="AC12" s="59">
        <f t="shared" si="11"/>
        <v>171783</v>
      </c>
      <c r="AD12" s="31">
        <f t="shared" si="12"/>
        <v>40774.933333333334</v>
      </c>
      <c r="AE12" s="31">
        <f t="shared" si="13"/>
        <v>4878.5514875967083</v>
      </c>
      <c r="AF12" s="59">
        <f t="shared" si="14"/>
        <v>10206</v>
      </c>
      <c r="AG12" s="59">
        <f t="shared" si="15"/>
        <v>10206</v>
      </c>
      <c r="AH12" s="31">
        <f t="shared" si="16"/>
        <v>6098.1893594958938</v>
      </c>
      <c r="AI12" s="31">
        <f t="shared" si="17"/>
        <v>3658.9136156975346</v>
      </c>
      <c r="AJ12" s="59">
        <f t="shared" si="18"/>
        <v>11211</v>
      </c>
      <c r="AK12" s="59">
        <f t="shared" si="19"/>
        <v>11510</v>
      </c>
      <c r="AL12" s="59">
        <f t="shared" si="20"/>
        <v>11510</v>
      </c>
      <c r="AM12" s="59">
        <f t="shared" si="21"/>
        <v>11067</v>
      </c>
      <c r="AN12" s="59">
        <f t="shared" si="22"/>
        <v>11067</v>
      </c>
      <c r="AO12" s="59">
        <f t="shared" si="23"/>
        <v>5755</v>
      </c>
      <c r="AP12" s="59">
        <f t="shared" si="24"/>
        <v>5755</v>
      </c>
      <c r="AQ12" s="31">
        <f t="shared" si="25"/>
        <v>1951.4205950386856</v>
      </c>
      <c r="AR12" s="31">
        <f t="shared" si="26"/>
        <v>1951.4205950386856</v>
      </c>
      <c r="AS12" s="31">
        <f t="shared" si="27"/>
        <v>4878.5514875967083</v>
      </c>
      <c r="AT12" s="31">
        <f t="shared" si="28"/>
        <v>7317.8272313950692</v>
      </c>
      <c r="AU12" s="31">
        <f t="shared" si="29"/>
        <v>6098.1893594958938</v>
      </c>
      <c r="AV12" s="31">
        <f t="shared" si="30"/>
        <v>6098.1893594958938</v>
      </c>
      <c r="AW12" s="31">
        <f t="shared" si="31"/>
        <v>1219.6378718991746</v>
      </c>
      <c r="AX12" s="59">
        <f t="shared" si="32"/>
        <v>13400</v>
      </c>
      <c r="AY12" s="31">
        <f t="shared" si="33"/>
        <v>1219.6378718991746</v>
      </c>
      <c r="AZ12" s="31">
        <f t="shared" ref="AZ12:BD12" si="61">AY12</f>
        <v>1219.6378718991746</v>
      </c>
      <c r="BA12" s="31">
        <f t="shared" si="61"/>
        <v>1219.6378718991746</v>
      </c>
      <c r="BB12" s="31">
        <f t="shared" si="61"/>
        <v>1219.6378718991746</v>
      </c>
      <c r="BC12" s="31">
        <f t="shared" si="61"/>
        <v>1219.6378718991746</v>
      </c>
      <c r="BD12" s="31">
        <f t="shared" si="61"/>
        <v>1219.6378718991746</v>
      </c>
      <c r="BE12" s="59">
        <f t="shared" si="35"/>
        <v>9978</v>
      </c>
      <c r="BF12" s="59">
        <f t="shared" si="36"/>
        <v>9978</v>
      </c>
      <c r="BG12" s="31">
        <f t="shared" si="37"/>
        <v>3658.9136156975346</v>
      </c>
      <c r="BH12" s="31">
        <f t="shared" si="38"/>
        <v>3658.9136156975346</v>
      </c>
      <c r="BI12" s="31">
        <f t="shared" si="39"/>
        <v>1951.4205950386856</v>
      </c>
      <c r="BJ12" s="59">
        <f t="shared" si="40"/>
        <v>14991</v>
      </c>
      <c r="BK12" s="59">
        <f t="shared" si="41"/>
        <v>8136</v>
      </c>
      <c r="BL12" s="59">
        <f t="shared" si="42"/>
        <v>8136</v>
      </c>
      <c r="BM12" s="31">
        <f t="shared" si="43"/>
        <v>1951.4205950386856</v>
      </c>
      <c r="BN12" s="31">
        <f t="shared" si="44"/>
        <v>1951.4205950386856</v>
      </c>
      <c r="BO12" s="59">
        <f t="shared" si="45"/>
        <v>11510</v>
      </c>
      <c r="BP12" s="31">
        <f t="shared" si="46"/>
        <v>11510</v>
      </c>
      <c r="BQ12" s="31">
        <f t="shared" si="47"/>
        <v>8136</v>
      </c>
      <c r="BR12" s="31">
        <f t="shared" si="48"/>
        <v>8136</v>
      </c>
      <c r="BS12" s="31">
        <f t="shared" si="49"/>
        <v>2927.1308925580233</v>
      </c>
      <c r="BT12" s="31">
        <f t="shared" si="50"/>
        <v>4878.5514875967083</v>
      </c>
      <c r="BU12" s="31">
        <f t="shared" si="51"/>
        <v>2439.2757437983541</v>
      </c>
      <c r="BV12" s="31">
        <f t="shared" si="52"/>
        <v>2439.2757437983541</v>
      </c>
    </row>
    <row r="13" spans="1:74" x14ac:dyDescent="0.3">
      <c r="A13" s="7" t="s">
        <v>28</v>
      </c>
      <c r="B13" s="7" t="s">
        <v>32</v>
      </c>
      <c r="C13" s="7">
        <v>2025</v>
      </c>
      <c r="D13" s="7" t="s">
        <v>30</v>
      </c>
      <c r="E13" s="7" t="s">
        <v>31</v>
      </c>
      <c r="F13" s="8">
        <v>10206</v>
      </c>
      <c r="G13" s="8">
        <v>13400</v>
      </c>
      <c r="H13" s="8">
        <v>5755</v>
      </c>
      <c r="I13" s="8">
        <v>11510</v>
      </c>
      <c r="J13" s="8">
        <v>14991</v>
      </c>
      <c r="K13" s="8">
        <v>11211</v>
      </c>
      <c r="L13" s="8">
        <v>9978</v>
      </c>
      <c r="M13" s="8">
        <v>11067</v>
      </c>
      <c r="N13" s="8">
        <v>3000</v>
      </c>
      <c r="O13" s="8">
        <v>8136</v>
      </c>
      <c r="P13" s="8">
        <v>10206</v>
      </c>
      <c r="Q13" s="8">
        <v>203705</v>
      </c>
      <c r="R13" s="9">
        <f t="shared" si="0"/>
        <v>152906</v>
      </c>
      <c r="S13" s="30">
        <f t="shared" si="1"/>
        <v>10193.733333333334</v>
      </c>
      <c r="T13" s="31">
        <f t="shared" si="2"/>
        <v>2927.1308925580233</v>
      </c>
      <c r="U13" s="31">
        <f t="shared" si="3"/>
        <v>2927.1308925580233</v>
      </c>
      <c r="V13" s="31">
        <f t="shared" si="4"/>
        <v>4878.5514875967083</v>
      </c>
      <c r="W13" s="31">
        <f t="shared" si="5"/>
        <v>4878.5514875967083</v>
      </c>
      <c r="X13" s="31">
        <f t="shared" si="6"/>
        <v>3658.9136156975346</v>
      </c>
      <c r="Y13" s="31">
        <f t="shared" si="7"/>
        <v>3658.9136156975346</v>
      </c>
      <c r="Z13" s="31">
        <f t="shared" si="8"/>
        <v>4390.696338837045</v>
      </c>
      <c r="AA13" s="31">
        <f t="shared" si="9"/>
        <v>4390.696338837045</v>
      </c>
      <c r="AB13" s="31">
        <f t="shared" si="10"/>
        <v>4878.5514875967083</v>
      </c>
      <c r="AC13" s="59">
        <f t="shared" si="11"/>
        <v>171783</v>
      </c>
      <c r="AD13" s="31">
        <f t="shared" si="12"/>
        <v>40774.933333333334</v>
      </c>
      <c r="AE13" s="31">
        <f t="shared" si="13"/>
        <v>4878.5514875967083</v>
      </c>
      <c r="AF13" s="59">
        <f t="shared" si="14"/>
        <v>10206</v>
      </c>
      <c r="AG13" s="59">
        <f t="shared" si="15"/>
        <v>10206</v>
      </c>
      <c r="AH13" s="31">
        <f t="shared" si="16"/>
        <v>6098.1893594958938</v>
      </c>
      <c r="AI13" s="31">
        <f t="shared" si="17"/>
        <v>3658.9136156975346</v>
      </c>
      <c r="AJ13" s="59">
        <f t="shared" si="18"/>
        <v>11211</v>
      </c>
      <c r="AK13" s="59">
        <f t="shared" si="19"/>
        <v>11510</v>
      </c>
      <c r="AL13" s="59">
        <f t="shared" si="20"/>
        <v>11510</v>
      </c>
      <c r="AM13" s="59">
        <f t="shared" si="21"/>
        <v>11067</v>
      </c>
      <c r="AN13" s="59">
        <f t="shared" si="22"/>
        <v>11067</v>
      </c>
      <c r="AO13" s="59">
        <f t="shared" si="23"/>
        <v>5755</v>
      </c>
      <c r="AP13" s="59">
        <f t="shared" si="24"/>
        <v>5755</v>
      </c>
      <c r="AQ13" s="31">
        <f t="shared" si="25"/>
        <v>1951.4205950386856</v>
      </c>
      <c r="AR13" s="31">
        <f t="shared" si="26"/>
        <v>1951.4205950386856</v>
      </c>
      <c r="AS13" s="31">
        <f t="shared" si="27"/>
        <v>4878.5514875967083</v>
      </c>
      <c r="AT13" s="31">
        <f t="shared" si="28"/>
        <v>7317.8272313950692</v>
      </c>
      <c r="AU13" s="31">
        <f t="shared" si="29"/>
        <v>6098.1893594958938</v>
      </c>
      <c r="AV13" s="31">
        <f t="shared" si="30"/>
        <v>6098.1893594958938</v>
      </c>
      <c r="AW13" s="31">
        <f t="shared" si="31"/>
        <v>1219.6378718991746</v>
      </c>
      <c r="AX13" s="59">
        <f t="shared" si="32"/>
        <v>13400</v>
      </c>
      <c r="AY13" s="31">
        <f t="shared" si="33"/>
        <v>1219.6378718991746</v>
      </c>
      <c r="AZ13" s="31">
        <f t="shared" ref="AZ13:BD13" si="62">AY13</f>
        <v>1219.6378718991746</v>
      </c>
      <c r="BA13" s="31">
        <f t="shared" si="62"/>
        <v>1219.6378718991746</v>
      </c>
      <c r="BB13" s="31">
        <f t="shared" si="62"/>
        <v>1219.6378718991746</v>
      </c>
      <c r="BC13" s="31">
        <f t="shared" si="62"/>
        <v>1219.6378718991746</v>
      </c>
      <c r="BD13" s="31">
        <f t="shared" si="62"/>
        <v>1219.6378718991746</v>
      </c>
      <c r="BE13" s="59">
        <f t="shared" si="35"/>
        <v>9978</v>
      </c>
      <c r="BF13" s="59">
        <f t="shared" si="36"/>
        <v>9978</v>
      </c>
      <c r="BG13" s="31">
        <f t="shared" si="37"/>
        <v>3658.9136156975346</v>
      </c>
      <c r="BH13" s="31">
        <f t="shared" si="38"/>
        <v>3658.9136156975346</v>
      </c>
      <c r="BI13" s="31">
        <f t="shared" si="39"/>
        <v>1951.4205950386856</v>
      </c>
      <c r="BJ13" s="59">
        <f t="shared" si="40"/>
        <v>14991</v>
      </c>
      <c r="BK13" s="59">
        <f t="shared" si="41"/>
        <v>8136</v>
      </c>
      <c r="BL13" s="59">
        <f t="shared" si="42"/>
        <v>8136</v>
      </c>
      <c r="BM13" s="31">
        <f t="shared" si="43"/>
        <v>1951.4205950386856</v>
      </c>
      <c r="BN13" s="31">
        <f t="shared" si="44"/>
        <v>1951.4205950386856</v>
      </c>
      <c r="BO13" s="59">
        <f t="shared" si="45"/>
        <v>11510</v>
      </c>
      <c r="BP13" s="31">
        <f t="shared" si="46"/>
        <v>11510</v>
      </c>
      <c r="BQ13" s="31">
        <f t="shared" si="47"/>
        <v>8136</v>
      </c>
      <c r="BR13" s="31">
        <f t="shared" si="48"/>
        <v>8136</v>
      </c>
      <c r="BS13" s="31">
        <f t="shared" si="49"/>
        <v>2927.1308925580233</v>
      </c>
      <c r="BT13" s="31">
        <f t="shared" si="50"/>
        <v>4878.5514875967083</v>
      </c>
      <c r="BU13" s="31">
        <f t="shared" si="51"/>
        <v>2439.2757437983541</v>
      </c>
      <c r="BV13" s="31">
        <f t="shared" si="52"/>
        <v>2439.2757437983541</v>
      </c>
    </row>
    <row r="14" spans="1:74" x14ac:dyDescent="0.3">
      <c r="A14" s="7" t="s">
        <v>28</v>
      </c>
      <c r="B14" s="7" t="s">
        <v>33</v>
      </c>
      <c r="C14" s="7">
        <v>2025</v>
      </c>
      <c r="D14" s="7" t="s">
        <v>30</v>
      </c>
      <c r="E14" s="7" t="s">
        <v>31</v>
      </c>
      <c r="F14" s="8">
        <v>10206</v>
      </c>
      <c r="G14" s="8">
        <v>13400</v>
      </c>
      <c r="H14" s="8">
        <v>5755</v>
      </c>
      <c r="I14" s="8">
        <v>11510</v>
      </c>
      <c r="J14" s="8">
        <v>14991</v>
      </c>
      <c r="K14" s="8">
        <v>11211</v>
      </c>
      <c r="L14" s="8">
        <v>9978</v>
      </c>
      <c r="M14" s="8">
        <v>11067</v>
      </c>
      <c r="N14" s="8">
        <v>3000</v>
      </c>
      <c r="O14" s="8">
        <v>8136</v>
      </c>
      <c r="P14" s="8">
        <v>10206</v>
      </c>
      <c r="Q14" s="8">
        <v>203705</v>
      </c>
      <c r="R14" s="9">
        <f t="shared" si="0"/>
        <v>152906</v>
      </c>
      <c r="S14" s="30">
        <f t="shared" si="1"/>
        <v>10193.733333333334</v>
      </c>
      <c r="T14" s="31">
        <f t="shared" si="2"/>
        <v>2927.1308925580233</v>
      </c>
      <c r="U14" s="31">
        <f t="shared" si="3"/>
        <v>2927.1308925580233</v>
      </c>
      <c r="V14" s="31">
        <f t="shared" si="4"/>
        <v>4878.5514875967083</v>
      </c>
      <c r="W14" s="31">
        <f t="shared" si="5"/>
        <v>4878.5514875967083</v>
      </c>
      <c r="X14" s="31">
        <f t="shared" si="6"/>
        <v>3658.9136156975346</v>
      </c>
      <c r="Y14" s="31">
        <f t="shared" si="7"/>
        <v>3658.9136156975346</v>
      </c>
      <c r="Z14" s="31">
        <f t="shared" si="8"/>
        <v>4390.696338837045</v>
      </c>
      <c r="AA14" s="31">
        <f t="shared" si="9"/>
        <v>4390.696338837045</v>
      </c>
      <c r="AB14" s="31">
        <f t="shared" si="10"/>
        <v>4878.5514875967083</v>
      </c>
      <c r="AC14" s="59">
        <f t="shared" si="11"/>
        <v>171783</v>
      </c>
      <c r="AD14" s="31">
        <f t="shared" si="12"/>
        <v>40774.933333333334</v>
      </c>
      <c r="AE14" s="31">
        <f t="shared" si="13"/>
        <v>4878.5514875967083</v>
      </c>
      <c r="AF14" s="59">
        <f t="shared" si="14"/>
        <v>10206</v>
      </c>
      <c r="AG14" s="59">
        <f t="shared" si="15"/>
        <v>10206</v>
      </c>
      <c r="AH14" s="31">
        <f t="shared" si="16"/>
        <v>6098.1893594958938</v>
      </c>
      <c r="AI14" s="31">
        <f t="shared" si="17"/>
        <v>3658.9136156975346</v>
      </c>
      <c r="AJ14" s="59">
        <f t="shared" si="18"/>
        <v>11211</v>
      </c>
      <c r="AK14" s="59">
        <f t="shared" si="19"/>
        <v>11510</v>
      </c>
      <c r="AL14" s="59">
        <f t="shared" si="20"/>
        <v>11510</v>
      </c>
      <c r="AM14" s="59">
        <f t="shared" si="21"/>
        <v>11067</v>
      </c>
      <c r="AN14" s="59">
        <f t="shared" si="22"/>
        <v>11067</v>
      </c>
      <c r="AO14" s="59">
        <f t="shared" si="23"/>
        <v>5755</v>
      </c>
      <c r="AP14" s="59">
        <f t="shared" si="24"/>
        <v>5755</v>
      </c>
      <c r="AQ14" s="31">
        <f t="shared" si="25"/>
        <v>1951.4205950386856</v>
      </c>
      <c r="AR14" s="31">
        <f t="shared" si="26"/>
        <v>1951.4205950386856</v>
      </c>
      <c r="AS14" s="31">
        <f t="shared" si="27"/>
        <v>4878.5514875967083</v>
      </c>
      <c r="AT14" s="31">
        <f t="shared" si="28"/>
        <v>7317.8272313950692</v>
      </c>
      <c r="AU14" s="31">
        <f t="shared" si="29"/>
        <v>6098.1893594958938</v>
      </c>
      <c r="AV14" s="31">
        <f t="shared" si="30"/>
        <v>6098.1893594958938</v>
      </c>
      <c r="AW14" s="31">
        <f t="shared" si="31"/>
        <v>1219.6378718991746</v>
      </c>
      <c r="AX14" s="59">
        <f t="shared" si="32"/>
        <v>13400</v>
      </c>
      <c r="AY14" s="31">
        <f t="shared" si="33"/>
        <v>1219.6378718991746</v>
      </c>
      <c r="AZ14" s="31">
        <f t="shared" ref="AZ14:BD14" si="63">AY14</f>
        <v>1219.6378718991746</v>
      </c>
      <c r="BA14" s="31">
        <f t="shared" si="63"/>
        <v>1219.6378718991746</v>
      </c>
      <c r="BB14" s="31">
        <f t="shared" si="63"/>
        <v>1219.6378718991746</v>
      </c>
      <c r="BC14" s="31">
        <f t="shared" si="63"/>
        <v>1219.6378718991746</v>
      </c>
      <c r="BD14" s="31">
        <f t="shared" si="63"/>
        <v>1219.6378718991746</v>
      </c>
      <c r="BE14" s="59">
        <f t="shared" si="35"/>
        <v>9978</v>
      </c>
      <c r="BF14" s="59">
        <f t="shared" si="36"/>
        <v>9978</v>
      </c>
      <c r="BG14" s="31">
        <f t="shared" si="37"/>
        <v>3658.9136156975346</v>
      </c>
      <c r="BH14" s="31">
        <f t="shared" si="38"/>
        <v>3658.9136156975346</v>
      </c>
      <c r="BI14" s="31">
        <f t="shared" si="39"/>
        <v>1951.4205950386856</v>
      </c>
      <c r="BJ14" s="59">
        <f t="shared" si="40"/>
        <v>14991</v>
      </c>
      <c r="BK14" s="59">
        <f t="shared" si="41"/>
        <v>8136</v>
      </c>
      <c r="BL14" s="59">
        <f t="shared" si="42"/>
        <v>8136</v>
      </c>
      <c r="BM14" s="31">
        <f t="shared" si="43"/>
        <v>1951.4205950386856</v>
      </c>
      <c r="BN14" s="31">
        <f t="shared" si="44"/>
        <v>1951.4205950386856</v>
      </c>
      <c r="BO14" s="59">
        <f t="shared" si="45"/>
        <v>11510</v>
      </c>
      <c r="BP14" s="31">
        <f t="shared" si="46"/>
        <v>11510</v>
      </c>
      <c r="BQ14" s="31">
        <f t="shared" si="47"/>
        <v>8136</v>
      </c>
      <c r="BR14" s="31">
        <f t="shared" si="48"/>
        <v>8136</v>
      </c>
      <c r="BS14" s="31">
        <f t="shared" si="49"/>
        <v>2927.1308925580233</v>
      </c>
      <c r="BT14" s="31">
        <f t="shared" si="50"/>
        <v>4878.5514875967083</v>
      </c>
      <c r="BU14" s="31">
        <f t="shared" si="51"/>
        <v>2439.2757437983541</v>
      </c>
      <c r="BV14" s="31">
        <f t="shared" si="52"/>
        <v>2439.2757437983541</v>
      </c>
    </row>
    <row r="15" spans="1:74" x14ac:dyDescent="0.3">
      <c r="A15" s="7" t="s">
        <v>28</v>
      </c>
      <c r="B15" s="7" t="s">
        <v>34</v>
      </c>
      <c r="C15" s="7">
        <v>2025</v>
      </c>
      <c r="D15" s="7" t="s">
        <v>30</v>
      </c>
      <c r="E15" s="7" t="s">
        <v>31</v>
      </c>
      <c r="F15" s="8">
        <v>10206</v>
      </c>
      <c r="G15" s="8">
        <v>13400</v>
      </c>
      <c r="H15" s="8">
        <v>5755</v>
      </c>
      <c r="I15" s="8">
        <v>11510</v>
      </c>
      <c r="J15" s="8">
        <v>14991</v>
      </c>
      <c r="K15" s="8">
        <v>11211</v>
      </c>
      <c r="L15" s="8">
        <v>9978</v>
      </c>
      <c r="M15" s="8">
        <v>11067</v>
      </c>
      <c r="N15" s="8">
        <v>3000</v>
      </c>
      <c r="O15" s="8">
        <v>8136</v>
      </c>
      <c r="P15" s="8">
        <v>10206</v>
      </c>
      <c r="Q15" s="8">
        <v>203705</v>
      </c>
      <c r="R15" s="9">
        <f t="shared" si="0"/>
        <v>152906</v>
      </c>
      <c r="S15" s="30">
        <f t="shared" si="1"/>
        <v>10193.733333333334</v>
      </c>
      <c r="T15" s="31">
        <f t="shared" si="2"/>
        <v>2927.1308925580233</v>
      </c>
      <c r="U15" s="31">
        <f t="shared" si="3"/>
        <v>2927.1308925580233</v>
      </c>
      <c r="V15" s="31">
        <f t="shared" si="4"/>
        <v>4878.5514875967083</v>
      </c>
      <c r="W15" s="31">
        <f t="shared" si="5"/>
        <v>4878.5514875967083</v>
      </c>
      <c r="X15" s="31">
        <f t="shared" si="6"/>
        <v>3658.9136156975346</v>
      </c>
      <c r="Y15" s="31">
        <f t="shared" si="7"/>
        <v>3658.9136156975346</v>
      </c>
      <c r="Z15" s="31">
        <f t="shared" si="8"/>
        <v>4390.696338837045</v>
      </c>
      <c r="AA15" s="31">
        <f t="shared" si="9"/>
        <v>4390.696338837045</v>
      </c>
      <c r="AB15" s="31">
        <f t="shared" si="10"/>
        <v>4878.5514875967083</v>
      </c>
      <c r="AC15" s="59">
        <f t="shared" si="11"/>
        <v>171783</v>
      </c>
      <c r="AD15" s="31">
        <f t="shared" si="12"/>
        <v>40774.933333333334</v>
      </c>
      <c r="AE15" s="31">
        <f t="shared" si="13"/>
        <v>4878.5514875967083</v>
      </c>
      <c r="AF15" s="59">
        <f t="shared" si="14"/>
        <v>10206</v>
      </c>
      <c r="AG15" s="59">
        <f t="shared" si="15"/>
        <v>10206</v>
      </c>
      <c r="AH15" s="31">
        <f t="shared" si="16"/>
        <v>6098.1893594958938</v>
      </c>
      <c r="AI15" s="31">
        <f t="shared" si="17"/>
        <v>3658.9136156975346</v>
      </c>
      <c r="AJ15" s="59">
        <f t="shared" si="18"/>
        <v>11211</v>
      </c>
      <c r="AK15" s="59">
        <f t="shared" si="19"/>
        <v>11510</v>
      </c>
      <c r="AL15" s="59">
        <f t="shared" si="20"/>
        <v>11510</v>
      </c>
      <c r="AM15" s="59">
        <f t="shared" si="21"/>
        <v>11067</v>
      </c>
      <c r="AN15" s="59">
        <f t="shared" si="22"/>
        <v>11067</v>
      </c>
      <c r="AO15" s="59">
        <f t="shared" si="23"/>
        <v>5755</v>
      </c>
      <c r="AP15" s="59">
        <f t="shared" si="24"/>
        <v>5755</v>
      </c>
      <c r="AQ15" s="31">
        <f t="shared" si="25"/>
        <v>1951.4205950386856</v>
      </c>
      <c r="AR15" s="31">
        <f t="shared" si="26"/>
        <v>1951.4205950386856</v>
      </c>
      <c r="AS15" s="31">
        <f t="shared" si="27"/>
        <v>4878.5514875967083</v>
      </c>
      <c r="AT15" s="31">
        <f t="shared" si="28"/>
        <v>7317.8272313950692</v>
      </c>
      <c r="AU15" s="31">
        <f t="shared" si="29"/>
        <v>6098.1893594958938</v>
      </c>
      <c r="AV15" s="31">
        <f t="shared" si="30"/>
        <v>6098.1893594958938</v>
      </c>
      <c r="AW15" s="31">
        <f t="shared" si="31"/>
        <v>1219.6378718991746</v>
      </c>
      <c r="AX15" s="59">
        <f t="shared" si="32"/>
        <v>13400</v>
      </c>
      <c r="AY15" s="31">
        <f t="shared" si="33"/>
        <v>1219.6378718991746</v>
      </c>
      <c r="AZ15" s="31">
        <f t="shared" ref="AZ15:BD15" si="64">AY15</f>
        <v>1219.6378718991746</v>
      </c>
      <c r="BA15" s="31">
        <f t="shared" si="64"/>
        <v>1219.6378718991746</v>
      </c>
      <c r="BB15" s="31">
        <f t="shared" si="64"/>
        <v>1219.6378718991746</v>
      </c>
      <c r="BC15" s="31">
        <f t="shared" si="64"/>
        <v>1219.6378718991746</v>
      </c>
      <c r="BD15" s="31">
        <f t="shared" si="64"/>
        <v>1219.6378718991746</v>
      </c>
      <c r="BE15" s="59">
        <f t="shared" si="35"/>
        <v>9978</v>
      </c>
      <c r="BF15" s="59">
        <f t="shared" si="36"/>
        <v>9978</v>
      </c>
      <c r="BG15" s="31">
        <f t="shared" si="37"/>
        <v>3658.9136156975346</v>
      </c>
      <c r="BH15" s="31">
        <f t="shared" si="38"/>
        <v>3658.9136156975346</v>
      </c>
      <c r="BI15" s="31">
        <f t="shared" si="39"/>
        <v>1951.4205950386856</v>
      </c>
      <c r="BJ15" s="59">
        <f t="shared" si="40"/>
        <v>14991</v>
      </c>
      <c r="BK15" s="59">
        <f t="shared" si="41"/>
        <v>8136</v>
      </c>
      <c r="BL15" s="59">
        <f t="shared" si="42"/>
        <v>8136</v>
      </c>
      <c r="BM15" s="31">
        <f t="shared" si="43"/>
        <v>1951.4205950386856</v>
      </c>
      <c r="BN15" s="31">
        <f t="shared" si="44"/>
        <v>1951.4205950386856</v>
      </c>
      <c r="BO15" s="59">
        <f t="shared" si="45"/>
        <v>11510</v>
      </c>
      <c r="BP15" s="31">
        <f t="shared" si="46"/>
        <v>11510</v>
      </c>
      <c r="BQ15" s="31">
        <f t="shared" si="47"/>
        <v>8136</v>
      </c>
      <c r="BR15" s="31">
        <f t="shared" si="48"/>
        <v>8136</v>
      </c>
      <c r="BS15" s="31">
        <f t="shared" si="49"/>
        <v>2927.1308925580233</v>
      </c>
      <c r="BT15" s="31">
        <f t="shared" si="50"/>
        <v>4878.5514875967083</v>
      </c>
      <c r="BU15" s="31">
        <f t="shared" si="51"/>
        <v>2439.2757437983541</v>
      </c>
      <c r="BV15" s="31">
        <f t="shared" si="52"/>
        <v>2439.2757437983541</v>
      </c>
    </row>
    <row r="16" spans="1:74" x14ac:dyDescent="0.3">
      <c r="A16" s="7" t="s">
        <v>28</v>
      </c>
      <c r="B16" s="7" t="s">
        <v>35</v>
      </c>
      <c r="C16" s="7">
        <v>2025</v>
      </c>
      <c r="D16" s="7" t="s">
        <v>30</v>
      </c>
      <c r="E16" s="7" t="s">
        <v>31</v>
      </c>
      <c r="F16" s="8">
        <v>10206</v>
      </c>
      <c r="G16" s="8">
        <v>13400</v>
      </c>
      <c r="H16" s="8">
        <v>5755</v>
      </c>
      <c r="I16" s="8">
        <v>11510</v>
      </c>
      <c r="J16" s="8">
        <v>14991</v>
      </c>
      <c r="K16" s="8">
        <v>11211</v>
      </c>
      <c r="L16" s="8">
        <v>9978</v>
      </c>
      <c r="M16" s="8">
        <v>11067</v>
      </c>
      <c r="N16" s="8">
        <v>3000</v>
      </c>
      <c r="O16" s="8">
        <v>8136</v>
      </c>
      <c r="P16" s="8">
        <v>10206</v>
      </c>
      <c r="Q16" s="8">
        <v>203705</v>
      </c>
      <c r="R16" s="9">
        <f t="shared" si="0"/>
        <v>152906</v>
      </c>
      <c r="S16" s="30">
        <f t="shared" si="1"/>
        <v>10193.733333333334</v>
      </c>
      <c r="T16" s="31">
        <f t="shared" si="2"/>
        <v>2927.1308925580233</v>
      </c>
      <c r="U16" s="31">
        <f t="shared" si="3"/>
        <v>2927.1308925580233</v>
      </c>
      <c r="V16" s="31">
        <f t="shared" si="4"/>
        <v>4878.5514875967083</v>
      </c>
      <c r="W16" s="31">
        <f t="shared" si="5"/>
        <v>4878.5514875967083</v>
      </c>
      <c r="X16" s="31">
        <f t="shared" si="6"/>
        <v>3658.9136156975346</v>
      </c>
      <c r="Y16" s="31">
        <f t="shared" si="7"/>
        <v>3658.9136156975346</v>
      </c>
      <c r="Z16" s="31">
        <f t="shared" si="8"/>
        <v>4390.696338837045</v>
      </c>
      <c r="AA16" s="31">
        <f t="shared" si="9"/>
        <v>4390.696338837045</v>
      </c>
      <c r="AB16" s="31">
        <f t="shared" si="10"/>
        <v>4878.5514875967083</v>
      </c>
      <c r="AC16" s="59">
        <f t="shared" si="11"/>
        <v>171783</v>
      </c>
      <c r="AD16" s="31">
        <f t="shared" si="12"/>
        <v>40774.933333333334</v>
      </c>
      <c r="AE16" s="31">
        <f t="shared" si="13"/>
        <v>4878.5514875967083</v>
      </c>
      <c r="AF16" s="59">
        <f t="shared" si="14"/>
        <v>10206</v>
      </c>
      <c r="AG16" s="59">
        <f t="shared" si="15"/>
        <v>10206</v>
      </c>
      <c r="AH16" s="31">
        <f t="shared" si="16"/>
        <v>6098.1893594958938</v>
      </c>
      <c r="AI16" s="31">
        <f t="shared" si="17"/>
        <v>3658.9136156975346</v>
      </c>
      <c r="AJ16" s="59">
        <f t="shared" si="18"/>
        <v>11211</v>
      </c>
      <c r="AK16" s="59">
        <f t="shared" si="19"/>
        <v>11510</v>
      </c>
      <c r="AL16" s="59">
        <f t="shared" si="20"/>
        <v>11510</v>
      </c>
      <c r="AM16" s="59">
        <f t="shared" si="21"/>
        <v>11067</v>
      </c>
      <c r="AN16" s="59">
        <f t="shared" si="22"/>
        <v>11067</v>
      </c>
      <c r="AO16" s="59">
        <f t="shared" si="23"/>
        <v>5755</v>
      </c>
      <c r="AP16" s="59">
        <f t="shared" si="24"/>
        <v>5755</v>
      </c>
      <c r="AQ16" s="31">
        <f t="shared" si="25"/>
        <v>1951.4205950386856</v>
      </c>
      <c r="AR16" s="31">
        <f t="shared" si="26"/>
        <v>1951.4205950386856</v>
      </c>
      <c r="AS16" s="31">
        <f t="shared" si="27"/>
        <v>4878.5514875967083</v>
      </c>
      <c r="AT16" s="31">
        <f t="shared" si="28"/>
        <v>7317.8272313950692</v>
      </c>
      <c r="AU16" s="31">
        <f t="shared" si="29"/>
        <v>6098.1893594958938</v>
      </c>
      <c r="AV16" s="31">
        <f t="shared" si="30"/>
        <v>6098.1893594958938</v>
      </c>
      <c r="AW16" s="31">
        <f t="shared" si="31"/>
        <v>1219.6378718991746</v>
      </c>
      <c r="AX16" s="59">
        <f t="shared" si="32"/>
        <v>13400</v>
      </c>
      <c r="AY16" s="31">
        <f t="shared" si="33"/>
        <v>1219.6378718991746</v>
      </c>
      <c r="AZ16" s="31">
        <f t="shared" ref="AZ16:BD16" si="65">AY16</f>
        <v>1219.6378718991746</v>
      </c>
      <c r="BA16" s="31">
        <f t="shared" si="65"/>
        <v>1219.6378718991746</v>
      </c>
      <c r="BB16" s="31">
        <f t="shared" si="65"/>
        <v>1219.6378718991746</v>
      </c>
      <c r="BC16" s="31">
        <f t="shared" si="65"/>
        <v>1219.6378718991746</v>
      </c>
      <c r="BD16" s="31">
        <f t="shared" si="65"/>
        <v>1219.6378718991746</v>
      </c>
      <c r="BE16" s="59">
        <f t="shared" si="35"/>
        <v>9978</v>
      </c>
      <c r="BF16" s="59">
        <f t="shared" si="36"/>
        <v>9978</v>
      </c>
      <c r="BG16" s="31">
        <f t="shared" si="37"/>
        <v>3658.9136156975346</v>
      </c>
      <c r="BH16" s="31">
        <f t="shared" si="38"/>
        <v>3658.9136156975346</v>
      </c>
      <c r="BI16" s="31">
        <f t="shared" si="39"/>
        <v>1951.4205950386856</v>
      </c>
      <c r="BJ16" s="59">
        <f t="shared" si="40"/>
        <v>14991</v>
      </c>
      <c r="BK16" s="59">
        <f t="shared" si="41"/>
        <v>8136</v>
      </c>
      <c r="BL16" s="59">
        <f t="shared" si="42"/>
        <v>8136</v>
      </c>
      <c r="BM16" s="31">
        <f t="shared" si="43"/>
        <v>1951.4205950386856</v>
      </c>
      <c r="BN16" s="31">
        <f t="shared" si="44"/>
        <v>1951.4205950386856</v>
      </c>
      <c r="BO16" s="59">
        <f t="shared" si="45"/>
        <v>11510</v>
      </c>
      <c r="BP16" s="31">
        <f t="shared" si="46"/>
        <v>11510</v>
      </c>
      <c r="BQ16" s="31">
        <f t="shared" si="47"/>
        <v>8136</v>
      </c>
      <c r="BR16" s="31">
        <f t="shared" si="48"/>
        <v>8136</v>
      </c>
      <c r="BS16" s="31">
        <f t="shared" si="49"/>
        <v>2927.1308925580233</v>
      </c>
      <c r="BT16" s="31">
        <f t="shared" si="50"/>
        <v>4878.5514875967083</v>
      </c>
      <c r="BU16" s="31">
        <f t="shared" si="51"/>
        <v>2439.2757437983541</v>
      </c>
      <c r="BV16" s="31">
        <f t="shared" si="52"/>
        <v>2439.2757437983541</v>
      </c>
    </row>
    <row r="17" spans="1:74" x14ac:dyDescent="0.3">
      <c r="A17" s="7" t="s">
        <v>28</v>
      </c>
      <c r="B17" s="7" t="s">
        <v>36</v>
      </c>
      <c r="C17" s="7">
        <v>2025</v>
      </c>
      <c r="D17" s="7" t="s">
        <v>30</v>
      </c>
      <c r="E17" s="7" t="s">
        <v>31</v>
      </c>
      <c r="F17" s="8">
        <v>10206</v>
      </c>
      <c r="G17" s="8">
        <v>13400</v>
      </c>
      <c r="H17" s="8">
        <v>5755</v>
      </c>
      <c r="I17" s="8">
        <v>11510</v>
      </c>
      <c r="J17" s="8">
        <v>14991</v>
      </c>
      <c r="K17" s="8">
        <v>11211</v>
      </c>
      <c r="L17" s="8">
        <v>9978</v>
      </c>
      <c r="M17" s="8">
        <v>11067</v>
      </c>
      <c r="N17" s="8">
        <v>3000</v>
      </c>
      <c r="O17" s="8">
        <v>8136</v>
      </c>
      <c r="P17" s="8">
        <v>10206</v>
      </c>
      <c r="Q17" s="8">
        <v>203705</v>
      </c>
      <c r="R17" s="9">
        <f t="shared" si="0"/>
        <v>152906</v>
      </c>
      <c r="S17" s="30">
        <f t="shared" si="1"/>
        <v>10193.733333333334</v>
      </c>
      <c r="T17" s="31">
        <f t="shared" si="2"/>
        <v>2927.1308925580233</v>
      </c>
      <c r="U17" s="31">
        <f t="shared" si="3"/>
        <v>2927.1308925580233</v>
      </c>
      <c r="V17" s="31">
        <f t="shared" si="4"/>
        <v>4878.5514875967083</v>
      </c>
      <c r="W17" s="31">
        <f t="shared" si="5"/>
        <v>4878.5514875967083</v>
      </c>
      <c r="X17" s="31">
        <f t="shared" si="6"/>
        <v>3658.9136156975346</v>
      </c>
      <c r="Y17" s="31">
        <f t="shared" si="7"/>
        <v>3658.9136156975346</v>
      </c>
      <c r="Z17" s="31">
        <f t="shared" si="8"/>
        <v>4390.696338837045</v>
      </c>
      <c r="AA17" s="31">
        <f t="shared" si="9"/>
        <v>4390.696338837045</v>
      </c>
      <c r="AB17" s="31">
        <f t="shared" si="10"/>
        <v>4878.5514875967083</v>
      </c>
      <c r="AC17" s="59">
        <f t="shared" si="11"/>
        <v>171783</v>
      </c>
      <c r="AD17" s="31">
        <f t="shared" si="12"/>
        <v>40774.933333333334</v>
      </c>
      <c r="AE17" s="31">
        <f t="shared" si="13"/>
        <v>4878.5514875967083</v>
      </c>
      <c r="AF17" s="59">
        <f t="shared" si="14"/>
        <v>10206</v>
      </c>
      <c r="AG17" s="59">
        <f t="shared" si="15"/>
        <v>10206</v>
      </c>
      <c r="AH17" s="31">
        <f t="shared" si="16"/>
        <v>6098.1893594958938</v>
      </c>
      <c r="AI17" s="31">
        <f t="shared" si="17"/>
        <v>3658.9136156975346</v>
      </c>
      <c r="AJ17" s="59">
        <f t="shared" si="18"/>
        <v>11211</v>
      </c>
      <c r="AK17" s="59">
        <f t="shared" si="19"/>
        <v>11510</v>
      </c>
      <c r="AL17" s="59">
        <f t="shared" si="20"/>
        <v>11510</v>
      </c>
      <c r="AM17" s="59">
        <f t="shared" si="21"/>
        <v>11067</v>
      </c>
      <c r="AN17" s="59">
        <f t="shared" si="22"/>
        <v>11067</v>
      </c>
      <c r="AO17" s="59">
        <f t="shared" si="23"/>
        <v>5755</v>
      </c>
      <c r="AP17" s="59">
        <f t="shared" si="24"/>
        <v>5755</v>
      </c>
      <c r="AQ17" s="31">
        <f t="shared" si="25"/>
        <v>1951.4205950386856</v>
      </c>
      <c r="AR17" s="31">
        <f t="shared" si="26"/>
        <v>1951.4205950386856</v>
      </c>
      <c r="AS17" s="31">
        <f t="shared" si="27"/>
        <v>4878.5514875967083</v>
      </c>
      <c r="AT17" s="31">
        <f t="shared" si="28"/>
        <v>7317.8272313950692</v>
      </c>
      <c r="AU17" s="31">
        <f t="shared" si="29"/>
        <v>6098.1893594958938</v>
      </c>
      <c r="AV17" s="31">
        <f t="shared" si="30"/>
        <v>6098.1893594958938</v>
      </c>
      <c r="AW17" s="31">
        <f t="shared" si="31"/>
        <v>1219.6378718991746</v>
      </c>
      <c r="AX17" s="59">
        <f t="shared" si="32"/>
        <v>13400</v>
      </c>
      <c r="AY17" s="31">
        <f t="shared" si="33"/>
        <v>1219.6378718991746</v>
      </c>
      <c r="AZ17" s="31">
        <f t="shared" ref="AZ17:BD17" si="66">AY17</f>
        <v>1219.6378718991746</v>
      </c>
      <c r="BA17" s="31">
        <f t="shared" si="66"/>
        <v>1219.6378718991746</v>
      </c>
      <c r="BB17" s="31">
        <f t="shared" si="66"/>
        <v>1219.6378718991746</v>
      </c>
      <c r="BC17" s="31">
        <f t="shared" si="66"/>
        <v>1219.6378718991746</v>
      </c>
      <c r="BD17" s="31">
        <f t="shared" si="66"/>
        <v>1219.6378718991746</v>
      </c>
      <c r="BE17" s="59">
        <f t="shared" si="35"/>
        <v>9978</v>
      </c>
      <c r="BF17" s="59">
        <f t="shared" si="36"/>
        <v>9978</v>
      </c>
      <c r="BG17" s="31">
        <f t="shared" si="37"/>
        <v>3658.9136156975346</v>
      </c>
      <c r="BH17" s="31">
        <f t="shared" si="38"/>
        <v>3658.9136156975346</v>
      </c>
      <c r="BI17" s="31">
        <f t="shared" si="39"/>
        <v>1951.4205950386856</v>
      </c>
      <c r="BJ17" s="59">
        <f t="shared" si="40"/>
        <v>14991</v>
      </c>
      <c r="BK17" s="59">
        <f t="shared" si="41"/>
        <v>8136</v>
      </c>
      <c r="BL17" s="59">
        <f t="shared" si="42"/>
        <v>8136</v>
      </c>
      <c r="BM17" s="31">
        <f t="shared" si="43"/>
        <v>1951.4205950386856</v>
      </c>
      <c r="BN17" s="31">
        <f t="shared" si="44"/>
        <v>1951.4205950386856</v>
      </c>
      <c r="BO17" s="59">
        <f t="shared" si="45"/>
        <v>11510</v>
      </c>
      <c r="BP17" s="31">
        <f t="shared" si="46"/>
        <v>11510</v>
      </c>
      <c r="BQ17" s="31">
        <f t="shared" si="47"/>
        <v>8136</v>
      </c>
      <c r="BR17" s="31">
        <f t="shared" si="48"/>
        <v>8136</v>
      </c>
      <c r="BS17" s="31">
        <f t="shared" si="49"/>
        <v>2927.1308925580233</v>
      </c>
      <c r="BT17" s="31">
        <f t="shared" si="50"/>
        <v>4878.5514875967083</v>
      </c>
      <c r="BU17" s="31">
        <f t="shared" si="51"/>
        <v>2439.2757437983541</v>
      </c>
      <c r="BV17" s="31">
        <f t="shared" si="52"/>
        <v>2439.2757437983541</v>
      </c>
    </row>
    <row r="18" spans="1:74" x14ac:dyDescent="0.3">
      <c r="A18" s="7" t="s">
        <v>28</v>
      </c>
      <c r="B18" s="7" t="s">
        <v>37</v>
      </c>
      <c r="C18" s="7">
        <v>2025</v>
      </c>
      <c r="D18" s="7" t="s">
        <v>30</v>
      </c>
      <c r="E18" s="7" t="s">
        <v>31</v>
      </c>
      <c r="F18" s="8">
        <v>12359</v>
      </c>
      <c r="G18" s="8">
        <v>14728</v>
      </c>
      <c r="H18" s="8">
        <v>6138</v>
      </c>
      <c r="I18" s="8">
        <v>12275</v>
      </c>
      <c r="J18" s="8">
        <v>15087</v>
      </c>
      <c r="K18" s="8">
        <v>12216</v>
      </c>
      <c r="L18" s="8">
        <v>11055</v>
      </c>
      <c r="M18" s="8">
        <v>11988</v>
      </c>
      <c r="N18" s="8">
        <v>3000</v>
      </c>
      <c r="O18" s="8">
        <v>9691</v>
      </c>
      <c r="P18" s="8">
        <v>11127</v>
      </c>
      <c r="Q18" s="8">
        <v>370895</v>
      </c>
      <c r="R18" s="9">
        <f t="shared" si="0"/>
        <v>167811</v>
      </c>
      <c r="S18" s="30">
        <f t="shared" si="1"/>
        <v>11187.4</v>
      </c>
      <c r="T18" s="31">
        <f t="shared" si="2"/>
        <v>3212.4623115577833</v>
      </c>
      <c r="U18" s="31">
        <f t="shared" si="3"/>
        <v>3212.4623115577833</v>
      </c>
      <c r="V18" s="31">
        <f t="shared" si="4"/>
        <v>5354.1038525963095</v>
      </c>
      <c r="W18" s="31">
        <f t="shared" si="5"/>
        <v>5354.1038525963095</v>
      </c>
      <c r="X18" s="31">
        <f t="shared" si="6"/>
        <v>4015.5778894472351</v>
      </c>
      <c r="Y18" s="31">
        <f t="shared" si="7"/>
        <v>4015.5778894472351</v>
      </c>
      <c r="Z18" s="31">
        <f t="shared" si="8"/>
        <v>4818.6934673366859</v>
      </c>
      <c r="AA18" s="31">
        <f t="shared" si="9"/>
        <v>4818.6934673366859</v>
      </c>
      <c r="AB18" s="31">
        <f t="shared" si="10"/>
        <v>5354.1038525963095</v>
      </c>
      <c r="AC18" s="59">
        <f t="shared" si="11"/>
        <v>335133</v>
      </c>
      <c r="AD18" s="31">
        <f t="shared" si="12"/>
        <v>44749.599999999999</v>
      </c>
      <c r="AE18" s="31">
        <f t="shared" si="13"/>
        <v>5354.1038525963095</v>
      </c>
      <c r="AF18" s="59">
        <f t="shared" si="14"/>
        <v>12359</v>
      </c>
      <c r="AG18" s="59">
        <f t="shared" si="15"/>
        <v>11127</v>
      </c>
      <c r="AH18" s="31">
        <f t="shared" si="16"/>
        <v>6692.6298157453948</v>
      </c>
      <c r="AI18" s="31">
        <f t="shared" si="17"/>
        <v>4015.5778894472351</v>
      </c>
      <c r="AJ18" s="59">
        <f t="shared" si="18"/>
        <v>12216</v>
      </c>
      <c r="AK18" s="59">
        <f t="shared" si="19"/>
        <v>12275</v>
      </c>
      <c r="AL18" s="59">
        <f t="shared" si="20"/>
        <v>12275</v>
      </c>
      <c r="AM18" s="59">
        <f t="shared" si="21"/>
        <v>11988</v>
      </c>
      <c r="AN18" s="59">
        <f t="shared" si="22"/>
        <v>11988</v>
      </c>
      <c r="AO18" s="59">
        <f t="shared" si="23"/>
        <v>6138</v>
      </c>
      <c r="AP18" s="59">
        <f t="shared" si="24"/>
        <v>6138</v>
      </c>
      <c r="AQ18" s="31">
        <f t="shared" si="25"/>
        <v>2141.6415410385257</v>
      </c>
      <c r="AR18" s="31">
        <f t="shared" si="26"/>
        <v>2141.6415410385257</v>
      </c>
      <c r="AS18" s="31">
        <f t="shared" si="27"/>
        <v>5354.1038525963095</v>
      </c>
      <c r="AT18" s="31">
        <f t="shared" si="28"/>
        <v>8031.1557788944701</v>
      </c>
      <c r="AU18" s="31">
        <f t="shared" si="29"/>
        <v>6692.6298157453948</v>
      </c>
      <c r="AV18" s="31">
        <f t="shared" si="30"/>
        <v>6692.6298157453948</v>
      </c>
      <c r="AW18" s="31">
        <f t="shared" si="31"/>
        <v>1338.5259631490744</v>
      </c>
      <c r="AX18" s="59">
        <f t="shared" si="32"/>
        <v>14728</v>
      </c>
      <c r="AY18" s="31">
        <f t="shared" si="33"/>
        <v>1338.5259631490744</v>
      </c>
      <c r="AZ18" s="31">
        <f t="shared" ref="AZ18:BD18" si="67">AY18</f>
        <v>1338.5259631490744</v>
      </c>
      <c r="BA18" s="31">
        <f t="shared" si="67"/>
        <v>1338.5259631490744</v>
      </c>
      <c r="BB18" s="31">
        <f t="shared" si="67"/>
        <v>1338.5259631490744</v>
      </c>
      <c r="BC18" s="31">
        <f t="shared" si="67"/>
        <v>1338.5259631490744</v>
      </c>
      <c r="BD18" s="31">
        <f t="shared" si="67"/>
        <v>1338.5259631490744</v>
      </c>
      <c r="BE18" s="59">
        <f t="shared" si="35"/>
        <v>11055</v>
      </c>
      <c r="BF18" s="59">
        <f t="shared" si="36"/>
        <v>11055</v>
      </c>
      <c r="BG18" s="31">
        <f t="shared" si="37"/>
        <v>4015.5778894472351</v>
      </c>
      <c r="BH18" s="31">
        <f t="shared" si="38"/>
        <v>4015.5778894472351</v>
      </c>
      <c r="BI18" s="31">
        <f t="shared" si="39"/>
        <v>2141.6415410385257</v>
      </c>
      <c r="BJ18" s="59">
        <f t="shared" si="40"/>
        <v>15087</v>
      </c>
      <c r="BK18" s="59">
        <f t="shared" si="41"/>
        <v>9691</v>
      </c>
      <c r="BL18" s="59">
        <f t="shared" si="42"/>
        <v>9691</v>
      </c>
      <c r="BM18" s="31">
        <f t="shared" si="43"/>
        <v>2141.6415410385257</v>
      </c>
      <c r="BN18" s="31">
        <f t="shared" si="44"/>
        <v>2141.6415410385257</v>
      </c>
      <c r="BO18" s="59">
        <f t="shared" si="45"/>
        <v>12275</v>
      </c>
      <c r="BP18" s="31">
        <f t="shared" si="46"/>
        <v>12275</v>
      </c>
      <c r="BQ18" s="31">
        <f t="shared" si="47"/>
        <v>9691</v>
      </c>
      <c r="BR18" s="31">
        <f t="shared" si="48"/>
        <v>9691</v>
      </c>
      <c r="BS18" s="31">
        <f t="shared" si="49"/>
        <v>3212.4623115577833</v>
      </c>
      <c r="BT18" s="31">
        <f t="shared" si="50"/>
        <v>5354.1038525963095</v>
      </c>
      <c r="BU18" s="31">
        <f t="shared" si="51"/>
        <v>2677.0519262981547</v>
      </c>
      <c r="BV18" s="31">
        <f t="shared" si="52"/>
        <v>2677.0519262981547</v>
      </c>
    </row>
    <row r="19" spans="1:74" x14ac:dyDescent="0.3">
      <c r="A19" s="7" t="s">
        <v>28</v>
      </c>
      <c r="B19" s="7" t="s">
        <v>38</v>
      </c>
      <c r="C19" s="7">
        <v>2025</v>
      </c>
      <c r="D19" s="7" t="s">
        <v>30</v>
      </c>
      <c r="E19" s="7" t="s">
        <v>31</v>
      </c>
      <c r="F19" s="8">
        <v>12359</v>
      </c>
      <c r="G19" s="8">
        <v>14728</v>
      </c>
      <c r="H19" s="8">
        <v>6138</v>
      </c>
      <c r="I19" s="8">
        <v>12275</v>
      </c>
      <c r="J19" s="8">
        <v>15087</v>
      </c>
      <c r="K19" s="8">
        <v>12216</v>
      </c>
      <c r="L19" s="8">
        <v>11055</v>
      </c>
      <c r="M19" s="8">
        <v>11988</v>
      </c>
      <c r="N19" s="8">
        <v>3000</v>
      </c>
      <c r="O19" s="8">
        <v>9691</v>
      </c>
      <c r="P19" s="8">
        <v>11127</v>
      </c>
      <c r="Q19" s="8">
        <v>370895</v>
      </c>
      <c r="R19" s="9">
        <f t="shared" si="0"/>
        <v>167811</v>
      </c>
      <c r="S19" s="30">
        <f t="shared" si="1"/>
        <v>11187.4</v>
      </c>
      <c r="T19" s="31">
        <f t="shared" si="2"/>
        <v>3212.4623115577833</v>
      </c>
      <c r="U19" s="31">
        <f t="shared" si="3"/>
        <v>3212.4623115577833</v>
      </c>
      <c r="V19" s="31">
        <f t="shared" si="4"/>
        <v>5354.1038525963095</v>
      </c>
      <c r="W19" s="31">
        <f t="shared" si="5"/>
        <v>5354.1038525963095</v>
      </c>
      <c r="X19" s="31">
        <f t="shared" si="6"/>
        <v>4015.5778894472351</v>
      </c>
      <c r="Y19" s="31">
        <f t="shared" si="7"/>
        <v>4015.5778894472351</v>
      </c>
      <c r="Z19" s="31">
        <f t="shared" si="8"/>
        <v>4818.6934673366859</v>
      </c>
      <c r="AA19" s="31">
        <f t="shared" si="9"/>
        <v>4818.6934673366859</v>
      </c>
      <c r="AB19" s="31">
        <f t="shared" si="10"/>
        <v>5354.1038525963095</v>
      </c>
      <c r="AC19" s="59">
        <f t="shared" si="11"/>
        <v>335133</v>
      </c>
      <c r="AD19" s="31">
        <f t="shared" si="12"/>
        <v>44749.599999999999</v>
      </c>
      <c r="AE19" s="31">
        <f t="shared" si="13"/>
        <v>5354.1038525963095</v>
      </c>
      <c r="AF19" s="59">
        <f t="shared" si="14"/>
        <v>12359</v>
      </c>
      <c r="AG19" s="59">
        <f t="shared" si="15"/>
        <v>11127</v>
      </c>
      <c r="AH19" s="31">
        <f t="shared" si="16"/>
        <v>6692.6298157453948</v>
      </c>
      <c r="AI19" s="31">
        <f t="shared" si="17"/>
        <v>4015.5778894472351</v>
      </c>
      <c r="AJ19" s="59">
        <f t="shared" si="18"/>
        <v>12216</v>
      </c>
      <c r="AK19" s="59">
        <f t="shared" si="19"/>
        <v>12275</v>
      </c>
      <c r="AL19" s="59">
        <f t="shared" si="20"/>
        <v>12275</v>
      </c>
      <c r="AM19" s="59">
        <f t="shared" si="21"/>
        <v>11988</v>
      </c>
      <c r="AN19" s="59">
        <f t="shared" si="22"/>
        <v>11988</v>
      </c>
      <c r="AO19" s="59">
        <f t="shared" si="23"/>
        <v>6138</v>
      </c>
      <c r="AP19" s="59">
        <f t="shared" si="24"/>
        <v>6138</v>
      </c>
      <c r="AQ19" s="31">
        <f t="shared" si="25"/>
        <v>2141.6415410385257</v>
      </c>
      <c r="AR19" s="31">
        <f t="shared" si="26"/>
        <v>2141.6415410385257</v>
      </c>
      <c r="AS19" s="31">
        <f t="shared" si="27"/>
        <v>5354.1038525963095</v>
      </c>
      <c r="AT19" s="31">
        <f t="shared" si="28"/>
        <v>8031.1557788944701</v>
      </c>
      <c r="AU19" s="31">
        <f t="shared" si="29"/>
        <v>6692.6298157453948</v>
      </c>
      <c r="AV19" s="31">
        <f t="shared" si="30"/>
        <v>6692.6298157453948</v>
      </c>
      <c r="AW19" s="31">
        <f t="shared" si="31"/>
        <v>1338.5259631490744</v>
      </c>
      <c r="AX19" s="59">
        <f t="shared" si="32"/>
        <v>14728</v>
      </c>
      <c r="AY19" s="31">
        <f t="shared" si="33"/>
        <v>1338.5259631490744</v>
      </c>
      <c r="AZ19" s="31">
        <f t="shared" ref="AZ19:BD19" si="68">AY19</f>
        <v>1338.5259631490744</v>
      </c>
      <c r="BA19" s="31">
        <f t="shared" si="68"/>
        <v>1338.5259631490744</v>
      </c>
      <c r="BB19" s="31">
        <f t="shared" si="68"/>
        <v>1338.5259631490744</v>
      </c>
      <c r="BC19" s="31">
        <f t="shared" si="68"/>
        <v>1338.5259631490744</v>
      </c>
      <c r="BD19" s="31">
        <f t="shared" si="68"/>
        <v>1338.5259631490744</v>
      </c>
      <c r="BE19" s="59">
        <f t="shared" si="35"/>
        <v>11055</v>
      </c>
      <c r="BF19" s="59">
        <f t="shared" si="36"/>
        <v>11055</v>
      </c>
      <c r="BG19" s="31">
        <f t="shared" si="37"/>
        <v>4015.5778894472351</v>
      </c>
      <c r="BH19" s="31">
        <f t="shared" si="38"/>
        <v>4015.5778894472351</v>
      </c>
      <c r="BI19" s="31">
        <f t="shared" si="39"/>
        <v>2141.6415410385257</v>
      </c>
      <c r="BJ19" s="59">
        <f t="shared" si="40"/>
        <v>15087</v>
      </c>
      <c r="BK19" s="59">
        <f t="shared" si="41"/>
        <v>9691</v>
      </c>
      <c r="BL19" s="59">
        <f t="shared" si="42"/>
        <v>9691</v>
      </c>
      <c r="BM19" s="31">
        <f t="shared" si="43"/>
        <v>2141.6415410385257</v>
      </c>
      <c r="BN19" s="31">
        <f t="shared" si="44"/>
        <v>2141.6415410385257</v>
      </c>
      <c r="BO19" s="59">
        <f t="shared" si="45"/>
        <v>12275</v>
      </c>
      <c r="BP19" s="31">
        <f t="shared" si="46"/>
        <v>12275</v>
      </c>
      <c r="BQ19" s="31">
        <f t="shared" si="47"/>
        <v>9691</v>
      </c>
      <c r="BR19" s="31">
        <f t="shared" si="48"/>
        <v>9691</v>
      </c>
      <c r="BS19" s="31">
        <f t="shared" si="49"/>
        <v>3212.4623115577833</v>
      </c>
      <c r="BT19" s="31">
        <f t="shared" si="50"/>
        <v>5354.1038525963095</v>
      </c>
      <c r="BU19" s="31">
        <f t="shared" si="51"/>
        <v>2677.0519262981547</v>
      </c>
      <c r="BV19" s="31">
        <f t="shared" si="52"/>
        <v>2677.0519262981547</v>
      </c>
    </row>
    <row r="20" spans="1:74" x14ac:dyDescent="0.3">
      <c r="A20" s="7" t="s">
        <v>28</v>
      </c>
      <c r="B20" s="7" t="s">
        <v>39</v>
      </c>
      <c r="C20" s="7">
        <v>2025</v>
      </c>
      <c r="D20" s="7" t="s">
        <v>30</v>
      </c>
      <c r="E20" s="7" t="s">
        <v>31</v>
      </c>
      <c r="F20" s="8">
        <v>12359</v>
      </c>
      <c r="G20" s="8">
        <v>14728</v>
      </c>
      <c r="H20" s="8">
        <v>6138</v>
      </c>
      <c r="I20" s="8">
        <v>12275</v>
      </c>
      <c r="J20" s="8">
        <v>15087</v>
      </c>
      <c r="K20" s="8">
        <v>12216</v>
      </c>
      <c r="L20" s="8">
        <v>11055</v>
      </c>
      <c r="M20" s="8">
        <v>11988</v>
      </c>
      <c r="N20" s="8">
        <v>3000</v>
      </c>
      <c r="O20" s="8">
        <v>9691</v>
      </c>
      <c r="P20" s="8">
        <v>11127</v>
      </c>
      <c r="Q20" s="8">
        <v>370895</v>
      </c>
      <c r="R20" s="9">
        <f t="shared" si="0"/>
        <v>167811</v>
      </c>
      <c r="S20" s="30">
        <f t="shared" si="1"/>
        <v>11187.4</v>
      </c>
      <c r="T20" s="31">
        <f t="shared" si="2"/>
        <v>3212.4623115577833</v>
      </c>
      <c r="U20" s="31">
        <f t="shared" si="3"/>
        <v>3212.4623115577833</v>
      </c>
      <c r="V20" s="31">
        <f t="shared" si="4"/>
        <v>5354.1038525963095</v>
      </c>
      <c r="W20" s="31">
        <f t="shared" si="5"/>
        <v>5354.1038525963095</v>
      </c>
      <c r="X20" s="31">
        <f t="shared" si="6"/>
        <v>4015.5778894472351</v>
      </c>
      <c r="Y20" s="31">
        <f t="shared" si="7"/>
        <v>4015.5778894472351</v>
      </c>
      <c r="Z20" s="31">
        <f t="shared" si="8"/>
        <v>4818.6934673366859</v>
      </c>
      <c r="AA20" s="31">
        <f t="shared" si="9"/>
        <v>4818.6934673366859</v>
      </c>
      <c r="AB20" s="31">
        <f t="shared" si="10"/>
        <v>5354.1038525963095</v>
      </c>
      <c r="AC20" s="59">
        <f t="shared" si="11"/>
        <v>335133</v>
      </c>
      <c r="AD20" s="31">
        <f t="shared" si="12"/>
        <v>44749.599999999999</v>
      </c>
      <c r="AE20" s="31">
        <f t="shared" si="13"/>
        <v>5354.1038525963095</v>
      </c>
      <c r="AF20" s="59">
        <f t="shared" si="14"/>
        <v>12359</v>
      </c>
      <c r="AG20" s="59">
        <f t="shared" si="15"/>
        <v>11127</v>
      </c>
      <c r="AH20" s="31">
        <f t="shared" si="16"/>
        <v>6692.6298157453948</v>
      </c>
      <c r="AI20" s="31">
        <f t="shared" si="17"/>
        <v>4015.5778894472351</v>
      </c>
      <c r="AJ20" s="59">
        <f t="shared" si="18"/>
        <v>12216</v>
      </c>
      <c r="AK20" s="59">
        <f t="shared" si="19"/>
        <v>12275</v>
      </c>
      <c r="AL20" s="59">
        <f t="shared" si="20"/>
        <v>12275</v>
      </c>
      <c r="AM20" s="59">
        <f t="shared" si="21"/>
        <v>11988</v>
      </c>
      <c r="AN20" s="59">
        <f t="shared" si="22"/>
        <v>11988</v>
      </c>
      <c r="AO20" s="59">
        <f t="shared" si="23"/>
        <v>6138</v>
      </c>
      <c r="AP20" s="59">
        <f t="shared" si="24"/>
        <v>6138</v>
      </c>
      <c r="AQ20" s="31">
        <f t="shared" si="25"/>
        <v>2141.6415410385257</v>
      </c>
      <c r="AR20" s="31">
        <f t="shared" si="26"/>
        <v>2141.6415410385257</v>
      </c>
      <c r="AS20" s="31">
        <f t="shared" si="27"/>
        <v>5354.1038525963095</v>
      </c>
      <c r="AT20" s="31">
        <f t="shared" si="28"/>
        <v>8031.1557788944701</v>
      </c>
      <c r="AU20" s="31">
        <f t="shared" si="29"/>
        <v>6692.6298157453948</v>
      </c>
      <c r="AV20" s="31">
        <f t="shared" si="30"/>
        <v>6692.6298157453948</v>
      </c>
      <c r="AW20" s="31">
        <f t="shared" si="31"/>
        <v>1338.5259631490744</v>
      </c>
      <c r="AX20" s="59">
        <f t="shared" si="32"/>
        <v>14728</v>
      </c>
      <c r="AY20" s="31">
        <f t="shared" si="33"/>
        <v>1338.5259631490744</v>
      </c>
      <c r="AZ20" s="31">
        <f t="shared" ref="AZ20:BD20" si="69">AY20</f>
        <v>1338.5259631490744</v>
      </c>
      <c r="BA20" s="31">
        <f t="shared" si="69"/>
        <v>1338.5259631490744</v>
      </c>
      <c r="BB20" s="31">
        <f t="shared" si="69"/>
        <v>1338.5259631490744</v>
      </c>
      <c r="BC20" s="31">
        <f t="shared" si="69"/>
        <v>1338.5259631490744</v>
      </c>
      <c r="BD20" s="31">
        <f t="shared" si="69"/>
        <v>1338.5259631490744</v>
      </c>
      <c r="BE20" s="59">
        <f t="shared" si="35"/>
        <v>11055</v>
      </c>
      <c r="BF20" s="59">
        <f t="shared" si="36"/>
        <v>11055</v>
      </c>
      <c r="BG20" s="31">
        <f t="shared" si="37"/>
        <v>4015.5778894472351</v>
      </c>
      <c r="BH20" s="31">
        <f t="shared" si="38"/>
        <v>4015.5778894472351</v>
      </c>
      <c r="BI20" s="31">
        <f t="shared" si="39"/>
        <v>2141.6415410385257</v>
      </c>
      <c r="BJ20" s="59">
        <f t="shared" si="40"/>
        <v>15087</v>
      </c>
      <c r="BK20" s="59">
        <f t="shared" si="41"/>
        <v>9691</v>
      </c>
      <c r="BL20" s="59">
        <f t="shared" si="42"/>
        <v>9691</v>
      </c>
      <c r="BM20" s="31">
        <f t="shared" si="43"/>
        <v>2141.6415410385257</v>
      </c>
      <c r="BN20" s="31">
        <f t="shared" si="44"/>
        <v>2141.6415410385257</v>
      </c>
      <c r="BO20" s="59">
        <f t="shared" si="45"/>
        <v>12275</v>
      </c>
      <c r="BP20" s="31">
        <f t="shared" si="46"/>
        <v>12275</v>
      </c>
      <c r="BQ20" s="31">
        <f t="shared" si="47"/>
        <v>9691</v>
      </c>
      <c r="BR20" s="31">
        <f t="shared" si="48"/>
        <v>9691</v>
      </c>
      <c r="BS20" s="31">
        <f t="shared" si="49"/>
        <v>3212.4623115577833</v>
      </c>
      <c r="BT20" s="31">
        <f t="shared" si="50"/>
        <v>5354.1038525963095</v>
      </c>
      <c r="BU20" s="31">
        <f t="shared" si="51"/>
        <v>2677.0519262981547</v>
      </c>
      <c r="BV20" s="31">
        <f t="shared" si="52"/>
        <v>2677.0519262981547</v>
      </c>
    </row>
    <row r="21" spans="1:74" x14ac:dyDescent="0.3">
      <c r="A21" s="7" t="s">
        <v>28</v>
      </c>
      <c r="B21" s="7" t="s">
        <v>40</v>
      </c>
      <c r="C21" s="7">
        <v>2025</v>
      </c>
      <c r="D21" s="7" t="s">
        <v>30</v>
      </c>
      <c r="E21" s="7" t="s">
        <v>31</v>
      </c>
      <c r="F21" s="8">
        <v>12359</v>
      </c>
      <c r="G21" s="8">
        <v>14728</v>
      </c>
      <c r="H21" s="8">
        <v>6138</v>
      </c>
      <c r="I21" s="8">
        <v>12275</v>
      </c>
      <c r="J21" s="8">
        <v>15087</v>
      </c>
      <c r="K21" s="8">
        <v>12216</v>
      </c>
      <c r="L21" s="8">
        <v>11055</v>
      </c>
      <c r="M21" s="8">
        <v>11988</v>
      </c>
      <c r="N21" s="8">
        <v>3000</v>
      </c>
      <c r="O21" s="8">
        <v>9691</v>
      </c>
      <c r="P21" s="8">
        <v>11127</v>
      </c>
      <c r="Q21" s="8">
        <v>370895</v>
      </c>
      <c r="R21" s="9">
        <f t="shared" si="0"/>
        <v>167811</v>
      </c>
      <c r="S21" s="30">
        <f t="shared" si="1"/>
        <v>11187.4</v>
      </c>
      <c r="T21" s="31">
        <f t="shared" si="2"/>
        <v>3212.4623115577833</v>
      </c>
      <c r="U21" s="31">
        <f t="shared" si="3"/>
        <v>3212.4623115577833</v>
      </c>
      <c r="V21" s="31">
        <f t="shared" si="4"/>
        <v>5354.1038525963095</v>
      </c>
      <c r="W21" s="31">
        <f t="shared" si="5"/>
        <v>5354.1038525963095</v>
      </c>
      <c r="X21" s="31">
        <f t="shared" si="6"/>
        <v>4015.5778894472351</v>
      </c>
      <c r="Y21" s="31">
        <f t="shared" si="7"/>
        <v>4015.5778894472351</v>
      </c>
      <c r="Z21" s="31">
        <f t="shared" si="8"/>
        <v>4818.6934673366859</v>
      </c>
      <c r="AA21" s="31">
        <f t="shared" si="9"/>
        <v>4818.6934673366859</v>
      </c>
      <c r="AB21" s="31">
        <f t="shared" si="10"/>
        <v>5354.1038525963095</v>
      </c>
      <c r="AC21" s="59">
        <f t="shared" si="11"/>
        <v>335133</v>
      </c>
      <c r="AD21" s="31">
        <f t="shared" si="12"/>
        <v>44749.599999999999</v>
      </c>
      <c r="AE21" s="31">
        <f t="shared" si="13"/>
        <v>5354.1038525963095</v>
      </c>
      <c r="AF21" s="59">
        <f t="shared" si="14"/>
        <v>12359</v>
      </c>
      <c r="AG21" s="59">
        <f t="shared" si="15"/>
        <v>11127</v>
      </c>
      <c r="AH21" s="31">
        <f t="shared" si="16"/>
        <v>6692.6298157453948</v>
      </c>
      <c r="AI21" s="31">
        <f t="shared" si="17"/>
        <v>4015.5778894472351</v>
      </c>
      <c r="AJ21" s="59">
        <f t="shared" si="18"/>
        <v>12216</v>
      </c>
      <c r="AK21" s="59">
        <f t="shared" si="19"/>
        <v>12275</v>
      </c>
      <c r="AL21" s="59">
        <f t="shared" si="20"/>
        <v>12275</v>
      </c>
      <c r="AM21" s="59">
        <f t="shared" si="21"/>
        <v>11988</v>
      </c>
      <c r="AN21" s="59">
        <f t="shared" si="22"/>
        <v>11988</v>
      </c>
      <c r="AO21" s="59">
        <f t="shared" si="23"/>
        <v>6138</v>
      </c>
      <c r="AP21" s="59">
        <f t="shared" si="24"/>
        <v>6138</v>
      </c>
      <c r="AQ21" s="31">
        <f t="shared" si="25"/>
        <v>2141.6415410385257</v>
      </c>
      <c r="AR21" s="31">
        <f t="shared" si="26"/>
        <v>2141.6415410385257</v>
      </c>
      <c r="AS21" s="31">
        <f t="shared" si="27"/>
        <v>5354.1038525963095</v>
      </c>
      <c r="AT21" s="31">
        <f t="shared" si="28"/>
        <v>8031.1557788944701</v>
      </c>
      <c r="AU21" s="31">
        <f t="shared" si="29"/>
        <v>6692.6298157453948</v>
      </c>
      <c r="AV21" s="31">
        <f t="shared" si="30"/>
        <v>6692.6298157453948</v>
      </c>
      <c r="AW21" s="31">
        <f t="shared" si="31"/>
        <v>1338.5259631490744</v>
      </c>
      <c r="AX21" s="59">
        <f t="shared" si="32"/>
        <v>14728</v>
      </c>
      <c r="AY21" s="31">
        <f t="shared" si="33"/>
        <v>1338.5259631490744</v>
      </c>
      <c r="AZ21" s="31">
        <f t="shared" ref="AZ21:BD21" si="70">AY21</f>
        <v>1338.5259631490744</v>
      </c>
      <c r="BA21" s="31">
        <f t="shared" si="70"/>
        <v>1338.5259631490744</v>
      </c>
      <c r="BB21" s="31">
        <f t="shared" si="70"/>
        <v>1338.5259631490744</v>
      </c>
      <c r="BC21" s="31">
        <f t="shared" si="70"/>
        <v>1338.5259631490744</v>
      </c>
      <c r="BD21" s="31">
        <f t="shared" si="70"/>
        <v>1338.5259631490744</v>
      </c>
      <c r="BE21" s="59">
        <f t="shared" si="35"/>
        <v>11055</v>
      </c>
      <c r="BF21" s="59">
        <f t="shared" si="36"/>
        <v>11055</v>
      </c>
      <c r="BG21" s="31">
        <f t="shared" si="37"/>
        <v>4015.5778894472351</v>
      </c>
      <c r="BH21" s="31">
        <f t="shared" si="38"/>
        <v>4015.5778894472351</v>
      </c>
      <c r="BI21" s="31">
        <f t="shared" si="39"/>
        <v>2141.6415410385257</v>
      </c>
      <c r="BJ21" s="59">
        <f t="shared" si="40"/>
        <v>15087</v>
      </c>
      <c r="BK21" s="59">
        <f t="shared" si="41"/>
        <v>9691</v>
      </c>
      <c r="BL21" s="59">
        <f t="shared" si="42"/>
        <v>9691</v>
      </c>
      <c r="BM21" s="31">
        <f t="shared" si="43"/>
        <v>2141.6415410385257</v>
      </c>
      <c r="BN21" s="31">
        <f t="shared" si="44"/>
        <v>2141.6415410385257</v>
      </c>
      <c r="BO21" s="59">
        <f t="shared" si="45"/>
        <v>12275</v>
      </c>
      <c r="BP21" s="31">
        <f t="shared" si="46"/>
        <v>12275</v>
      </c>
      <c r="BQ21" s="31">
        <f t="shared" si="47"/>
        <v>9691</v>
      </c>
      <c r="BR21" s="31">
        <f t="shared" si="48"/>
        <v>9691</v>
      </c>
      <c r="BS21" s="31">
        <f t="shared" si="49"/>
        <v>3212.4623115577833</v>
      </c>
      <c r="BT21" s="31">
        <f t="shared" si="50"/>
        <v>5354.1038525963095</v>
      </c>
      <c r="BU21" s="31">
        <f t="shared" si="51"/>
        <v>2677.0519262981547</v>
      </c>
      <c r="BV21" s="31">
        <f t="shared" si="52"/>
        <v>2677.0519262981547</v>
      </c>
    </row>
    <row r="22" spans="1:74" x14ac:dyDescent="0.3">
      <c r="A22" s="7" t="s">
        <v>28</v>
      </c>
      <c r="B22" s="7" t="s">
        <v>41</v>
      </c>
      <c r="C22" s="7">
        <v>2025</v>
      </c>
      <c r="D22" s="7" t="s">
        <v>30</v>
      </c>
      <c r="E22" s="7" t="s">
        <v>31</v>
      </c>
      <c r="F22" s="8">
        <v>12359</v>
      </c>
      <c r="G22" s="8">
        <v>14728</v>
      </c>
      <c r="H22" s="8">
        <v>6138</v>
      </c>
      <c r="I22" s="8">
        <v>12275</v>
      </c>
      <c r="J22" s="8">
        <v>15087</v>
      </c>
      <c r="K22" s="8">
        <v>12216</v>
      </c>
      <c r="L22" s="8">
        <v>11055</v>
      </c>
      <c r="M22" s="8">
        <v>11988</v>
      </c>
      <c r="N22" s="8">
        <v>3000</v>
      </c>
      <c r="O22" s="8">
        <v>9691</v>
      </c>
      <c r="P22" s="8">
        <v>11127</v>
      </c>
      <c r="Q22" s="8">
        <v>370895</v>
      </c>
      <c r="R22" s="9">
        <f t="shared" si="0"/>
        <v>167811</v>
      </c>
      <c r="S22" s="30">
        <f t="shared" si="1"/>
        <v>11187.4</v>
      </c>
      <c r="T22" s="31">
        <f t="shared" si="2"/>
        <v>3212.4623115577833</v>
      </c>
      <c r="U22" s="31">
        <f t="shared" si="3"/>
        <v>3212.4623115577833</v>
      </c>
      <c r="V22" s="31">
        <f t="shared" si="4"/>
        <v>5354.1038525963095</v>
      </c>
      <c r="W22" s="31">
        <f t="shared" si="5"/>
        <v>5354.1038525963095</v>
      </c>
      <c r="X22" s="31">
        <f t="shared" si="6"/>
        <v>4015.5778894472351</v>
      </c>
      <c r="Y22" s="31">
        <f t="shared" si="7"/>
        <v>4015.5778894472351</v>
      </c>
      <c r="Z22" s="31">
        <f t="shared" si="8"/>
        <v>4818.6934673366859</v>
      </c>
      <c r="AA22" s="31">
        <f t="shared" si="9"/>
        <v>4818.6934673366859</v>
      </c>
      <c r="AB22" s="31">
        <f t="shared" si="10"/>
        <v>5354.1038525963095</v>
      </c>
      <c r="AC22" s="59">
        <f t="shared" si="11"/>
        <v>335133</v>
      </c>
      <c r="AD22" s="31">
        <f t="shared" si="12"/>
        <v>44749.599999999999</v>
      </c>
      <c r="AE22" s="31">
        <f t="shared" si="13"/>
        <v>5354.1038525963095</v>
      </c>
      <c r="AF22" s="59">
        <f t="shared" si="14"/>
        <v>12359</v>
      </c>
      <c r="AG22" s="59">
        <f t="shared" si="15"/>
        <v>11127</v>
      </c>
      <c r="AH22" s="31">
        <f t="shared" si="16"/>
        <v>6692.6298157453948</v>
      </c>
      <c r="AI22" s="31">
        <f t="shared" si="17"/>
        <v>4015.5778894472351</v>
      </c>
      <c r="AJ22" s="59">
        <f t="shared" si="18"/>
        <v>12216</v>
      </c>
      <c r="AK22" s="59">
        <f t="shared" si="19"/>
        <v>12275</v>
      </c>
      <c r="AL22" s="59">
        <f t="shared" si="20"/>
        <v>12275</v>
      </c>
      <c r="AM22" s="59">
        <f t="shared" si="21"/>
        <v>11988</v>
      </c>
      <c r="AN22" s="59">
        <f t="shared" si="22"/>
        <v>11988</v>
      </c>
      <c r="AO22" s="59">
        <f t="shared" si="23"/>
        <v>6138</v>
      </c>
      <c r="AP22" s="59">
        <f t="shared" si="24"/>
        <v>6138</v>
      </c>
      <c r="AQ22" s="31">
        <f t="shared" si="25"/>
        <v>2141.6415410385257</v>
      </c>
      <c r="AR22" s="31">
        <f t="shared" si="26"/>
        <v>2141.6415410385257</v>
      </c>
      <c r="AS22" s="31">
        <f t="shared" si="27"/>
        <v>5354.1038525963095</v>
      </c>
      <c r="AT22" s="31">
        <f t="shared" si="28"/>
        <v>8031.1557788944701</v>
      </c>
      <c r="AU22" s="31">
        <f t="shared" si="29"/>
        <v>6692.6298157453948</v>
      </c>
      <c r="AV22" s="31">
        <f t="shared" si="30"/>
        <v>6692.6298157453948</v>
      </c>
      <c r="AW22" s="31">
        <f t="shared" si="31"/>
        <v>1338.5259631490744</v>
      </c>
      <c r="AX22" s="59">
        <f t="shared" si="32"/>
        <v>14728</v>
      </c>
      <c r="AY22" s="31">
        <f t="shared" si="33"/>
        <v>1338.5259631490744</v>
      </c>
      <c r="AZ22" s="31">
        <f t="shared" ref="AZ22:BD22" si="71">AY22</f>
        <v>1338.5259631490744</v>
      </c>
      <c r="BA22" s="31">
        <f t="shared" si="71"/>
        <v>1338.5259631490744</v>
      </c>
      <c r="BB22" s="31">
        <f t="shared" si="71"/>
        <v>1338.5259631490744</v>
      </c>
      <c r="BC22" s="31">
        <f t="shared" si="71"/>
        <v>1338.5259631490744</v>
      </c>
      <c r="BD22" s="31">
        <f t="shared" si="71"/>
        <v>1338.5259631490744</v>
      </c>
      <c r="BE22" s="59">
        <f t="shared" si="35"/>
        <v>11055</v>
      </c>
      <c r="BF22" s="59">
        <f t="shared" si="36"/>
        <v>11055</v>
      </c>
      <c r="BG22" s="31">
        <f t="shared" si="37"/>
        <v>4015.5778894472351</v>
      </c>
      <c r="BH22" s="31">
        <f t="shared" si="38"/>
        <v>4015.5778894472351</v>
      </c>
      <c r="BI22" s="31">
        <f t="shared" si="39"/>
        <v>2141.6415410385257</v>
      </c>
      <c r="BJ22" s="59">
        <f t="shared" si="40"/>
        <v>15087</v>
      </c>
      <c r="BK22" s="59">
        <f t="shared" si="41"/>
        <v>9691</v>
      </c>
      <c r="BL22" s="59">
        <f t="shared" si="42"/>
        <v>9691</v>
      </c>
      <c r="BM22" s="31">
        <f t="shared" si="43"/>
        <v>2141.6415410385257</v>
      </c>
      <c r="BN22" s="31">
        <f t="shared" si="44"/>
        <v>2141.6415410385257</v>
      </c>
      <c r="BO22" s="59">
        <f t="shared" si="45"/>
        <v>12275</v>
      </c>
      <c r="BP22" s="31">
        <f t="shared" si="46"/>
        <v>12275</v>
      </c>
      <c r="BQ22" s="31">
        <f t="shared" si="47"/>
        <v>9691</v>
      </c>
      <c r="BR22" s="31">
        <f t="shared" si="48"/>
        <v>9691</v>
      </c>
      <c r="BS22" s="31">
        <f t="shared" si="49"/>
        <v>3212.4623115577833</v>
      </c>
      <c r="BT22" s="31">
        <f t="shared" si="50"/>
        <v>5354.1038525963095</v>
      </c>
      <c r="BU22" s="31">
        <f t="shared" si="51"/>
        <v>2677.0519262981547</v>
      </c>
      <c r="BV22" s="31">
        <f t="shared" si="52"/>
        <v>2677.0519262981547</v>
      </c>
    </row>
    <row r="23" spans="1:74" x14ac:dyDescent="0.3">
      <c r="A23" s="7" t="s">
        <v>28</v>
      </c>
      <c r="B23" s="7" t="s">
        <v>42</v>
      </c>
      <c r="C23" s="7">
        <v>2025</v>
      </c>
      <c r="D23" s="7" t="s">
        <v>30</v>
      </c>
      <c r="E23" s="7" t="s">
        <v>31</v>
      </c>
      <c r="F23" s="8">
        <v>12359</v>
      </c>
      <c r="G23" s="8">
        <v>14728</v>
      </c>
      <c r="H23" s="8">
        <v>6138</v>
      </c>
      <c r="I23" s="8">
        <v>12275</v>
      </c>
      <c r="J23" s="8">
        <v>15087</v>
      </c>
      <c r="K23" s="8">
        <v>12216</v>
      </c>
      <c r="L23" s="8">
        <v>11055</v>
      </c>
      <c r="M23" s="8">
        <v>11988</v>
      </c>
      <c r="N23" s="8">
        <v>3000</v>
      </c>
      <c r="O23" s="8">
        <v>9691</v>
      </c>
      <c r="P23" s="8">
        <v>11127</v>
      </c>
      <c r="Q23" s="8">
        <v>370895</v>
      </c>
      <c r="R23" s="9">
        <f t="shared" si="0"/>
        <v>167811</v>
      </c>
      <c r="S23" s="30">
        <f t="shared" si="1"/>
        <v>11187.4</v>
      </c>
      <c r="T23" s="31">
        <f t="shared" si="2"/>
        <v>3212.4623115577833</v>
      </c>
      <c r="U23" s="31">
        <f t="shared" si="3"/>
        <v>3212.4623115577833</v>
      </c>
      <c r="V23" s="31">
        <f t="shared" si="4"/>
        <v>5354.1038525963095</v>
      </c>
      <c r="W23" s="31">
        <f t="shared" si="5"/>
        <v>5354.1038525963095</v>
      </c>
      <c r="X23" s="31">
        <f t="shared" si="6"/>
        <v>4015.5778894472351</v>
      </c>
      <c r="Y23" s="31">
        <f t="shared" si="7"/>
        <v>4015.5778894472351</v>
      </c>
      <c r="Z23" s="31">
        <f t="shared" si="8"/>
        <v>4818.6934673366859</v>
      </c>
      <c r="AA23" s="31">
        <f t="shared" si="9"/>
        <v>4818.6934673366859</v>
      </c>
      <c r="AB23" s="31">
        <f t="shared" si="10"/>
        <v>5354.1038525963095</v>
      </c>
      <c r="AC23" s="59">
        <f t="shared" si="11"/>
        <v>335133</v>
      </c>
      <c r="AD23" s="31">
        <f t="shared" si="12"/>
        <v>44749.599999999999</v>
      </c>
      <c r="AE23" s="31">
        <f t="shared" si="13"/>
        <v>5354.1038525963095</v>
      </c>
      <c r="AF23" s="59">
        <f t="shared" si="14"/>
        <v>12359</v>
      </c>
      <c r="AG23" s="59">
        <f t="shared" si="15"/>
        <v>11127</v>
      </c>
      <c r="AH23" s="31">
        <f t="shared" si="16"/>
        <v>6692.6298157453948</v>
      </c>
      <c r="AI23" s="31">
        <f t="shared" si="17"/>
        <v>4015.5778894472351</v>
      </c>
      <c r="AJ23" s="59">
        <f t="shared" si="18"/>
        <v>12216</v>
      </c>
      <c r="AK23" s="59">
        <f t="shared" si="19"/>
        <v>12275</v>
      </c>
      <c r="AL23" s="59">
        <f t="shared" si="20"/>
        <v>12275</v>
      </c>
      <c r="AM23" s="59">
        <f t="shared" si="21"/>
        <v>11988</v>
      </c>
      <c r="AN23" s="59">
        <f t="shared" si="22"/>
        <v>11988</v>
      </c>
      <c r="AO23" s="59">
        <f t="shared" si="23"/>
        <v>6138</v>
      </c>
      <c r="AP23" s="59">
        <f t="shared" si="24"/>
        <v>6138</v>
      </c>
      <c r="AQ23" s="31">
        <f t="shared" si="25"/>
        <v>2141.6415410385257</v>
      </c>
      <c r="AR23" s="31">
        <f t="shared" si="26"/>
        <v>2141.6415410385257</v>
      </c>
      <c r="AS23" s="31">
        <f t="shared" si="27"/>
        <v>5354.1038525963095</v>
      </c>
      <c r="AT23" s="31">
        <f t="shared" si="28"/>
        <v>8031.1557788944701</v>
      </c>
      <c r="AU23" s="31">
        <f t="shared" si="29"/>
        <v>6692.6298157453948</v>
      </c>
      <c r="AV23" s="31">
        <f t="shared" si="30"/>
        <v>6692.6298157453948</v>
      </c>
      <c r="AW23" s="31">
        <f t="shared" si="31"/>
        <v>1338.5259631490744</v>
      </c>
      <c r="AX23" s="59">
        <f t="shared" si="32"/>
        <v>14728</v>
      </c>
      <c r="AY23" s="31">
        <f t="shared" si="33"/>
        <v>1338.5259631490744</v>
      </c>
      <c r="AZ23" s="31">
        <f t="shared" ref="AZ23:BD23" si="72">AY23</f>
        <v>1338.5259631490744</v>
      </c>
      <c r="BA23" s="31">
        <f t="shared" si="72"/>
        <v>1338.5259631490744</v>
      </c>
      <c r="BB23" s="31">
        <f t="shared" si="72"/>
        <v>1338.5259631490744</v>
      </c>
      <c r="BC23" s="31">
        <f t="shared" si="72"/>
        <v>1338.5259631490744</v>
      </c>
      <c r="BD23" s="31">
        <f t="shared" si="72"/>
        <v>1338.5259631490744</v>
      </c>
      <c r="BE23" s="59">
        <f t="shared" si="35"/>
        <v>11055</v>
      </c>
      <c r="BF23" s="59">
        <f t="shared" si="36"/>
        <v>11055</v>
      </c>
      <c r="BG23" s="31">
        <f t="shared" si="37"/>
        <v>4015.5778894472351</v>
      </c>
      <c r="BH23" s="31">
        <f t="shared" si="38"/>
        <v>4015.5778894472351</v>
      </c>
      <c r="BI23" s="31">
        <f t="shared" si="39"/>
        <v>2141.6415410385257</v>
      </c>
      <c r="BJ23" s="59">
        <f t="shared" si="40"/>
        <v>15087</v>
      </c>
      <c r="BK23" s="59">
        <f t="shared" si="41"/>
        <v>9691</v>
      </c>
      <c r="BL23" s="59">
        <f t="shared" si="42"/>
        <v>9691</v>
      </c>
      <c r="BM23" s="31">
        <f t="shared" si="43"/>
        <v>2141.6415410385257</v>
      </c>
      <c r="BN23" s="31">
        <f t="shared" si="44"/>
        <v>2141.6415410385257</v>
      </c>
      <c r="BO23" s="59">
        <f t="shared" si="45"/>
        <v>12275</v>
      </c>
      <c r="BP23" s="31">
        <f t="shared" si="46"/>
        <v>12275</v>
      </c>
      <c r="BQ23" s="31">
        <f t="shared" si="47"/>
        <v>9691</v>
      </c>
      <c r="BR23" s="31">
        <f t="shared" si="48"/>
        <v>9691</v>
      </c>
      <c r="BS23" s="31">
        <f t="shared" si="49"/>
        <v>3212.4623115577833</v>
      </c>
      <c r="BT23" s="31">
        <f t="shared" si="50"/>
        <v>5354.1038525963095</v>
      </c>
      <c r="BU23" s="31">
        <f t="shared" si="51"/>
        <v>2677.0519262981547</v>
      </c>
      <c r="BV23" s="31">
        <f t="shared" si="52"/>
        <v>2677.0519262981547</v>
      </c>
    </row>
    <row r="24" spans="1:74" x14ac:dyDescent="0.3">
      <c r="A24" s="7" t="s">
        <v>28</v>
      </c>
      <c r="B24" s="7" t="s">
        <v>43</v>
      </c>
      <c r="C24" s="7">
        <v>2025</v>
      </c>
      <c r="D24" s="7" t="s">
        <v>30</v>
      </c>
      <c r="E24" s="7" t="s">
        <v>31</v>
      </c>
      <c r="F24" s="8">
        <v>10206</v>
      </c>
      <c r="G24" s="8">
        <v>13400</v>
      </c>
      <c r="H24" s="8">
        <v>5755</v>
      </c>
      <c r="I24" s="8">
        <v>11510</v>
      </c>
      <c r="J24" s="8">
        <v>14991</v>
      </c>
      <c r="K24" s="8">
        <v>11211</v>
      </c>
      <c r="L24" s="8">
        <v>9978</v>
      </c>
      <c r="M24" s="8">
        <v>11067</v>
      </c>
      <c r="N24" s="8">
        <v>3000</v>
      </c>
      <c r="O24" s="8">
        <v>8136</v>
      </c>
      <c r="P24" s="8">
        <v>10206</v>
      </c>
      <c r="Q24" s="8">
        <v>203705</v>
      </c>
      <c r="R24" s="9">
        <f t="shared" si="0"/>
        <v>152906</v>
      </c>
      <c r="S24" s="30">
        <f t="shared" si="1"/>
        <v>10193.733333333334</v>
      </c>
      <c r="T24" s="31">
        <f t="shared" si="2"/>
        <v>2927.1308925580233</v>
      </c>
      <c r="U24" s="31">
        <f t="shared" si="3"/>
        <v>2927.1308925580233</v>
      </c>
      <c r="V24" s="31">
        <f t="shared" si="4"/>
        <v>4878.5514875967083</v>
      </c>
      <c r="W24" s="31">
        <f t="shared" si="5"/>
        <v>4878.5514875967083</v>
      </c>
      <c r="X24" s="31">
        <f t="shared" si="6"/>
        <v>3658.9136156975346</v>
      </c>
      <c r="Y24" s="31">
        <f t="shared" si="7"/>
        <v>3658.9136156975346</v>
      </c>
      <c r="Z24" s="31">
        <f t="shared" si="8"/>
        <v>4390.696338837045</v>
      </c>
      <c r="AA24" s="31">
        <f t="shared" si="9"/>
        <v>4390.696338837045</v>
      </c>
      <c r="AB24" s="31">
        <f t="shared" si="10"/>
        <v>4878.5514875967083</v>
      </c>
      <c r="AC24" s="59">
        <f t="shared" si="11"/>
        <v>171783</v>
      </c>
      <c r="AD24" s="31">
        <f t="shared" si="12"/>
        <v>40774.933333333334</v>
      </c>
      <c r="AE24" s="31">
        <f t="shared" si="13"/>
        <v>4878.5514875967083</v>
      </c>
      <c r="AF24" s="59">
        <f t="shared" si="14"/>
        <v>10206</v>
      </c>
      <c r="AG24" s="59">
        <f t="shared" si="15"/>
        <v>10206</v>
      </c>
      <c r="AH24" s="31">
        <f t="shared" si="16"/>
        <v>6098.1893594958938</v>
      </c>
      <c r="AI24" s="31">
        <f t="shared" si="17"/>
        <v>3658.9136156975346</v>
      </c>
      <c r="AJ24" s="59">
        <f t="shared" si="18"/>
        <v>11211</v>
      </c>
      <c r="AK24" s="59">
        <f t="shared" si="19"/>
        <v>11510</v>
      </c>
      <c r="AL24" s="59">
        <f t="shared" si="20"/>
        <v>11510</v>
      </c>
      <c r="AM24" s="59">
        <f t="shared" si="21"/>
        <v>11067</v>
      </c>
      <c r="AN24" s="59">
        <f t="shared" si="22"/>
        <v>11067</v>
      </c>
      <c r="AO24" s="59">
        <f t="shared" si="23"/>
        <v>5755</v>
      </c>
      <c r="AP24" s="59">
        <f t="shared" si="24"/>
        <v>5755</v>
      </c>
      <c r="AQ24" s="31">
        <f t="shared" si="25"/>
        <v>1951.4205950386856</v>
      </c>
      <c r="AR24" s="31">
        <f t="shared" si="26"/>
        <v>1951.4205950386856</v>
      </c>
      <c r="AS24" s="31">
        <f t="shared" si="27"/>
        <v>4878.5514875967083</v>
      </c>
      <c r="AT24" s="31">
        <f t="shared" si="28"/>
        <v>7317.8272313950692</v>
      </c>
      <c r="AU24" s="31">
        <f t="shared" si="29"/>
        <v>6098.1893594958938</v>
      </c>
      <c r="AV24" s="31">
        <f t="shared" si="30"/>
        <v>6098.1893594958938</v>
      </c>
      <c r="AW24" s="31">
        <f t="shared" si="31"/>
        <v>1219.6378718991746</v>
      </c>
      <c r="AX24" s="59">
        <f t="shared" si="32"/>
        <v>13400</v>
      </c>
      <c r="AY24" s="31">
        <f t="shared" si="33"/>
        <v>1219.6378718991746</v>
      </c>
      <c r="AZ24" s="31">
        <f t="shared" ref="AZ24:BD24" si="73">AY24</f>
        <v>1219.6378718991746</v>
      </c>
      <c r="BA24" s="31">
        <f t="shared" si="73"/>
        <v>1219.6378718991746</v>
      </c>
      <c r="BB24" s="31">
        <f t="shared" si="73"/>
        <v>1219.6378718991746</v>
      </c>
      <c r="BC24" s="31">
        <f t="shared" si="73"/>
        <v>1219.6378718991746</v>
      </c>
      <c r="BD24" s="31">
        <f t="shared" si="73"/>
        <v>1219.6378718991746</v>
      </c>
      <c r="BE24" s="59">
        <f t="shared" si="35"/>
        <v>9978</v>
      </c>
      <c r="BF24" s="59">
        <f t="shared" si="36"/>
        <v>9978</v>
      </c>
      <c r="BG24" s="31">
        <f t="shared" si="37"/>
        <v>3658.9136156975346</v>
      </c>
      <c r="BH24" s="31">
        <f t="shared" si="38"/>
        <v>3658.9136156975346</v>
      </c>
      <c r="BI24" s="31">
        <f t="shared" si="39"/>
        <v>1951.4205950386856</v>
      </c>
      <c r="BJ24" s="59">
        <f t="shared" si="40"/>
        <v>14991</v>
      </c>
      <c r="BK24" s="59">
        <f t="shared" si="41"/>
        <v>8136</v>
      </c>
      <c r="BL24" s="59">
        <f t="shared" si="42"/>
        <v>8136</v>
      </c>
      <c r="BM24" s="31">
        <f t="shared" si="43"/>
        <v>1951.4205950386856</v>
      </c>
      <c r="BN24" s="31">
        <f t="shared" si="44"/>
        <v>1951.4205950386856</v>
      </c>
      <c r="BO24" s="59">
        <f t="shared" si="45"/>
        <v>11510</v>
      </c>
      <c r="BP24" s="31">
        <f t="shared" si="46"/>
        <v>11510</v>
      </c>
      <c r="BQ24" s="31">
        <f t="shared" si="47"/>
        <v>8136</v>
      </c>
      <c r="BR24" s="31">
        <f t="shared" si="48"/>
        <v>8136</v>
      </c>
      <c r="BS24" s="31">
        <f t="shared" si="49"/>
        <v>2927.1308925580233</v>
      </c>
      <c r="BT24" s="31">
        <f t="shared" si="50"/>
        <v>4878.5514875967083</v>
      </c>
      <c r="BU24" s="31">
        <f t="shared" si="51"/>
        <v>2439.2757437983541</v>
      </c>
      <c r="BV24" s="31">
        <f t="shared" si="52"/>
        <v>2439.2757437983541</v>
      </c>
    </row>
    <row r="25" spans="1:74" x14ac:dyDescent="0.3">
      <c r="A25" s="7" t="s">
        <v>28</v>
      </c>
      <c r="B25" s="7" t="s">
        <v>44</v>
      </c>
      <c r="C25" s="7">
        <v>2025</v>
      </c>
      <c r="D25" s="7" t="s">
        <v>30</v>
      </c>
      <c r="E25" s="7" t="s">
        <v>31</v>
      </c>
      <c r="F25" s="8">
        <v>10206</v>
      </c>
      <c r="G25" s="8">
        <v>13400</v>
      </c>
      <c r="H25" s="8">
        <v>5755</v>
      </c>
      <c r="I25" s="8">
        <v>11510</v>
      </c>
      <c r="J25" s="8">
        <v>14991</v>
      </c>
      <c r="K25" s="8">
        <v>11211</v>
      </c>
      <c r="L25" s="8">
        <v>9978</v>
      </c>
      <c r="M25" s="8">
        <v>11067</v>
      </c>
      <c r="N25" s="8">
        <v>3000</v>
      </c>
      <c r="O25" s="8">
        <v>8136</v>
      </c>
      <c r="P25" s="8">
        <v>10206</v>
      </c>
      <c r="Q25" s="8">
        <v>203705</v>
      </c>
      <c r="R25" s="9">
        <f t="shared" si="0"/>
        <v>152906</v>
      </c>
      <c r="S25" s="30">
        <f t="shared" si="1"/>
        <v>10193.733333333334</v>
      </c>
      <c r="T25" s="31">
        <f t="shared" si="2"/>
        <v>2927.1308925580233</v>
      </c>
      <c r="U25" s="31">
        <f t="shared" si="3"/>
        <v>2927.1308925580233</v>
      </c>
      <c r="V25" s="31">
        <f t="shared" si="4"/>
        <v>4878.5514875967083</v>
      </c>
      <c r="W25" s="31">
        <f t="shared" si="5"/>
        <v>4878.5514875967083</v>
      </c>
      <c r="X25" s="31">
        <f t="shared" si="6"/>
        <v>3658.9136156975346</v>
      </c>
      <c r="Y25" s="31">
        <f t="shared" si="7"/>
        <v>3658.9136156975346</v>
      </c>
      <c r="Z25" s="31">
        <f t="shared" si="8"/>
        <v>4390.696338837045</v>
      </c>
      <c r="AA25" s="31">
        <f t="shared" si="9"/>
        <v>4390.696338837045</v>
      </c>
      <c r="AB25" s="31">
        <f t="shared" si="10"/>
        <v>4878.5514875967083</v>
      </c>
      <c r="AC25" s="59">
        <f t="shared" si="11"/>
        <v>171783</v>
      </c>
      <c r="AD25" s="31">
        <f t="shared" si="12"/>
        <v>40774.933333333334</v>
      </c>
      <c r="AE25" s="31">
        <f t="shared" si="13"/>
        <v>4878.5514875967083</v>
      </c>
      <c r="AF25" s="59">
        <f t="shared" si="14"/>
        <v>10206</v>
      </c>
      <c r="AG25" s="59">
        <f t="shared" si="15"/>
        <v>10206</v>
      </c>
      <c r="AH25" s="31">
        <f t="shared" si="16"/>
        <v>6098.1893594958938</v>
      </c>
      <c r="AI25" s="31">
        <f t="shared" si="17"/>
        <v>3658.9136156975346</v>
      </c>
      <c r="AJ25" s="59">
        <f t="shared" si="18"/>
        <v>11211</v>
      </c>
      <c r="AK25" s="59">
        <f t="shared" si="19"/>
        <v>11510</v>
      </c>
      <c r="AL25" s="59">
        <f t="shared" si="20"/>
        <v>11510</v>
      </c>
      <c r="AM25" s="59">
        <f t="shared" si="21"/>
        <v>11067</v>
      </c>
      <c r="AN25" s="59">
        <f t="shared" si="22"/>
        <v>11067</v>
      </c>
      <c r="AO25" s="59">
        <f t="shared" si="23"/>
        <v>5755</v>
      </c>
      <c r="AP25" s="59">
        <f t="shared" si="24"/>
        <v>5755</v>
      </c>
      <c r="AQ25" s="31">
        <f t="shared" si="25"/>
        <v>1951.4205950386856</v>
      </c>
      <c r="AR25" s="31">
        <f t="shared" si="26"/>
        <v>1951.4205950386856</v>
      </c>
      <c r="AS25" s="31">
        <f t="shared" si="27"/>
        <v>4878.5514875967083</v>
      </c>
      <c r="AT25" s="31">
        <f t="shared" si="28"/>
        <v>7317.8272313950692</v>
      </c>
      <c r="AU25" s="31">
        <f t="shared" si="29"/>
        <v>6098.1893594958938</v>
      </c>
      <c r="AV25" s="31">
        <f t="shared" si="30"/>
        <v>6098.1893594958938</v>
      </c>
      <c r="AW25" s="31">
        <f t="shared" si="31"/>
        <v>1219.6378718991746</v>
      </c>
      <c r="AX25" s="59">
        <f t="shared" si="32"/>
        <v>13400</v>
      </c>
      <c r="AY25" s="31">
        <f t="shared" si="33"/>
        <v>1219.6378718991746</v>
      </c>
      <c r="AZ25" s="31">
        <f t="shared" ref="AZ25:BD25" si="74">AY25</f>
        <v>1219.6378718991746</v>
      </c>
      <c r="BA25" s="31">
        <f t="shared" si="74"/>
        <v>1219.6378718991746</v>
      </c>
      <c r="BB25" s="31">
        <f t="shared" si="74"/>
        <v>1219.6378718991746</v>
      </c>
      <c r="BC25" s="31">
        <f t="shared" si="74"/>
        <v>1219.6378718991746</v>
      </c>
      <c r="BD25" s="31">
        <f t="shared" si="74"/>
        <v>1219.6378718991746</v>
      </c>
      <c r="BE25" s="59">
        <f t="shared" si="35"/>
        <v>9978</v>
      </c>
      <c r="BF25" s="59">
        <f t="shared" si="36"/>
        <v>9978</v>
      </c>
      <c r="BG25" s="31">
        <f t="shared" si="37"/>
        <v>3658.9136156975346</v>
      </c>
      <c r="BH25" s="31">
        <f t="shared" si="38"/>
        <v>3658.9136156975346</v>
      </c>
      <c r="BI25" s="31">
        <f t="shared" si="39"/>
        <v>1951.4205950386856</v>
      </c>
      <c r="BJ25" s="59">
        <f t="shared" si="40"/>
        <v>14991</v>
      </c>
      <c r="BK25" s="59">
        <f t="shared" si="41"/>
        <v>8136</v>
      </c>
      <c r="BL25" s="59">
        <f t="shared" si="42"/>
        <v>8136</v>
      </c>
      <c r="BM25" s="31">
        <f t="shared" si="43"/>
        <v>1951.4205950386856</v>
      </c>
      <c r="BN25" s="31">
        <f t="shared" si="44"/>
        <v>1951.4205950386856</v>
      </c>
      <c r="BO25" s="59">
        <f t="shared" si="45"/>
        <v>11510</v>
      </c>
      <c r="BP25" s="31">
        <f t="shared" si="46"/>
        <v>11510</v>
      </c>
      <c r="BQ25" s="31">
        <f t="shared" si="47"/>
        <v>8136</v>
      </c>
      <c r="BR25" s="31">
        <f t="shared" si="48"/>
        <v>8136</v>
      </c>
      <c r="BS25" s="31">
        <f t="shared" si="49"/>
        <v>2927.1308925580233</v>
      </c>
      <c r="BT25" s="31">
        <f t="shared" si="50"/>
        <v>4878.5514875967083</v>
      </c>
      <c r="BU25" s="31">
        <f t="shared" si="51"/>
        <v>2439.2757437983541</v>
      </c>
      <c r="BV25" s="31">
        <f t="shared" si="52"/>
        <v>2439.2757437983541</v>
      </c>
    </row>
    <row r="26" spans="1:74" x14ac:dyDescent="0.3">
      <c r="A26" s="7" t="s">
        <v>28</v>
      </c>
      <c r="B26" s="7" t="s">
        <v>45</v>
      </c>
      <c r="C26" s="7">
        <v>2025</v>
      </c>
      <c r="D26" s="7" t="s">
        <v>30</v>
      </c>
      <c r="E26" s="7" t="s">
        <v>31</v>
      </c>
      <c r="F26" s="8">
        <v>10206</v>
      </c>
      <c r="G26" s="8">
        <v>13400</v>
      </c>
      <c r="H26" s="8">
        <v>5755</v>
      </c>
      <c r="I26" s="8">
        <v>11510</v>
      </c>
      <c r="J26" s="8">
        <v>14991</v>
      </c>
      <c r="K26" s="8">
        <v>11211</v>
      </c>
      <c r="L26" s="8">
        <v>9978</v>
      </c>
      <c r="M26" s="8">
        <v>11067</v>
      </c>
      <c r="N26" s="8">
        <v>3000</v>
      </c>
      <c r="O26" s="8">
        <v>8136</v>
      </c>
      <c r="P26" s="8">
        <v>10206</v>
      </c>
      <c r="Q26" s="8">
        <v>203705</v>
      </c>
      <c r="R26" s="9">
        <f t="shared" si="0"/>
        <v>152906</v>
      </c>
      <c r="S26" s="30">
        <f t="shared" si="1"/>
        <v>10193.733333333334</v>
      </c>
      <c r="T26" s="31">
        <f t="shared" si="2"/>
        <v>2927.1308925580233</v>
      </c>
      <c r="U26" s="31">
        <f t="shared" si="3"/>
        <v>2927.1308925580233</v>
      </c>
      <c r="V26" s="31">
        <f t="shared" si="4"/>
        <v>4878.5514875967083</v>
      </c>
      <c r="W26" s="31">
        <f t="shared" si="5"/>
        <v>4878.5514875967083</v>
      </c>
      <c r="X26" s="31">
        <f t="shared" si="6"/>
        <v>3658.9136156975346</v>
      </c>
      <c r="Y26" s="31">
        <f t="shared" si="7"/>
        <v>3658.9136156975346</v>
      </c>
      <c r="Z26" s="31">
        <f t="shared" si="8"/>
        <v>4390.696338837045</v>
      </c>
      <c r="AA26" s="31">
        <f t="shared" si="9"/>
        <v>4390.696338837045</v>
      </c>
      <c r="AB26" s="31">
        <f t="shared" si="10"/>
        <v>4878.5514875967083</v>
      </c>
      <c r="AC26" s="59">
        <f t="shared" si="11"/>
        <v>171783</v>
      </c>
      <c r="AD26" s="31">
        <f t="shared" si="12"/>
        <v>40774.933333333334</v>
      </c>
      <c r="AE26" s="31">
        <f t="shared" si="13"/>
        <v>4878.5514875967083</v>
      </c>
      <c r="AF26" s="59">
        <f t="shared" si="14"/>
        <v>10206</v>
      </c>
      <c r="AG26" s="59">
        <f t="shared" si="15"/>
        <v>10206</v>
      </c>
      <c r="AH26" s="31">
        <f t="shared" si="16"/>
        <v>6098.1893594958938</v>
      </c>
      <c r="AI26" s="31">
        <f t="shared" si="17"/>
        <v>3658.9136156975346</v>
      </c>
      <c r="AJ26" s="59">
        <f t="shared" si="18"/>
        <v>11211</v>
      </c>
      <c r="AK26" s="59">
        <f t="shared" si="19"/>
        <v>11510</v>
      </c>
      <c r="AL26" s="59">
        <f t="shared" si="20"/>
        <v>11510</v>
      </c>
      <c r="AM26" s="59">
        <f t="shared" si="21"/>
        <v>11067</v>
      </c>
      <c r="AN26" s="59">
        <f t="shared" si="22"/>
        <v>11067</v>
      </c>
      <c r="AO26" s="59">
        <f t="shared" si="23"/>
        <v>5755</v>
      </c>
      <c r="AP26" s="59">
        <f t="shared" si="24"/>
        <v>5755</v>
      </c>
      <c r="AQ26" s="31">
        <f t="shared" si="25"/>
        <v>1951.4205950386856</v>
      </c>
      <c r="AR26" s="31">
        <f t="shared" si="26"/>
        <v>1951.4205950386856</v>
      </c>
      <c r="AS26" s="31">
        <f t="shared" si="27"/>
        <v>4878.5514875967083</v>
      </c>
      <c r="AT26" s="31">
        <f t="shared" si="28"/>
        <v>7317.8272313950692</v>
      </c>
      <c r="AU26" s="31">
        <f t="shared" si="29"/>
        <v>6098.1893594958938</v>
      </c>
      <c r="AV26" s="31">
        <f t="shared" si="30"/>
        <v>6098.1893594958938</v>
      </c>
      <c r="AW26" s="31">
        <f t="shared" si="31"/>
        <v>1219.6378718991746</v>
      </c>
      <c r="AX26" s="59">
        <f t="shared" si="32"/>
        <v>13400</v>
      </c>
      <c r="AY26" s="31">
        <f t="shared" si="33"/>
        <v>1219.6378718991746</v>
      </c>
      <c r="AZ26" s="31">
        <f t="shared" ref="AZ26:BD26" si="75">AY26</f>
        <v>1219.6378718991746</v>
      </c>
      <c r="BA26" s="31">
        <f t="shared" si="75"/>
        <v>1219.6378718991746</v>
      </c>
      <c r="BB26" s="31">
        <f t="shared" si="75"/>
        <v>1219.6378718991746</v>
      </c>
      <c r="BC26" s="31">
        <f t="shared" si="75"/>
        <v>1219.6378718991746</v>
      </c>
      <c r="BD26" s="31">
        <f t="shared" si="75"/>
        <v>1219.6378718991746</v>
      </c>
      <c r="BE26" s="59">
        <f t="shared" si="35"/>
        <v>9978</v>
      </c>
      <c r="BF26" s="59">
        <f t="shared" si="36"/>
        <v>9978</v>
      </c>
      <c r="BG26" s="31">
        <f t="shared" si="37"/>
        <v>3658.9136156975346</v>
      </c>
      <c r="BH26" s="31">
        <f t="shared" si="38"/>
        <v>3658.9136156975346</v>
      </c>
      <c r="BI26" s="31">
        <f t="shared" si="39"/>
        <v>1951.4205950386856</v>
      </c>
      <c r="BJ26" s="59">
        <f t="shared" si="40"/>
        <v>14991</v>
      </c>
      <c r="BK26" s="59">
        <f t="shared" si="41"/>
        <v>8136</v>
      </c>
      <c r="BL26" s="59">
        <f t="shared" si="42"/>
        <v>8136</v>
      </c>
      <c r="BM26" s="31">
        <f t="shared" si="43"/>
        <v>1951.4205950386856</v>
      </c>
      <c r="BN26" s="31">
        <f t="shared" si="44"/>
        <v>1951.4205950386856</v>
      </c>
      <c r="BO26" s="59">
        <f t="shared" si="45"/>
        <v>11510</v>
      </c>
      <c r="BP26" s="31">
        <f t="shared" si="46"/>
        <v>11510</v>
      </c>
      <c r="BQ26" s="31">
        <f t="shared" si="47"/>
        <v>8136</v>
      </c>
      <c r="BR26" s="31">
        <f t="shared" si="48"/>
        <v>8136</v>
      </c>
      <c r="BS26" s="31">
        <f t="shared" si="49"/>
        <v>2927.1308925580233</v>
      </c>
      <c r="BT26" s="31">
        <f t="shared" si="50"/>
        <v>4878.5514875967083</v>
      </c>
      <c r="BU26" s="31">
        <f t="shared" si="51"/>
        <v>2439.2757437983541</v>
      </c>
      <c r="BV26" s="31">
        <f t="shared" si="52"/>
        <v>2439.2757437983541</v>
      </c>
    </row>
    <row r="27" spans="1:74" x14ac:dyDescent="0.3">
      <c r="A27" s="7" t="s">
        <v>28</v>
      </c>
      <c r="B27" s="7" t="s">
        <v>46</v>
      </c>
      <c r="C27" s="7">
        <v>2025</v>
      </c>
      <c r="D27" s="7" t="s">
        <v>30</v>
      </c>
      <c r="E27" s="7" t="s">
        <v>31</v>
      </c>
      <c r="F27" s="8">
        <v>12359</v>
      </c>
      <c r="G27" s="8">
        <v>14728</v>
      </c>
      <c r="H27" s="8">
        <v>6138</v>
      </c>
      <c r="I27" s="8">
        <v>12275</v>
      </c>
      <c r="J27" s="8">
        <v>15087</v>
      </c>
      <c r="K27" s="8">
        <v>12216</v>
      </c>
      <c r="L27" s="8">
        <v>11055</v>
      </c>
      <c r="M27" s="8">
        <v>11988</v>
      </c>
      <c r="N27" s="8">
        <v>3000</v>
      </c>
      <c r="O27" s="8">
        <v>9691</v>
      </c>
      <c r="P27" s="8">
        <v>11127</v>
      </c>
      <c r="Q27" s="8">
        <v>370895</v>
      </c>
      <c r="R27" s="9">
        <f t="shared" si="0"/>
        <v>167811</v>
      </c>
      <c r="S27" s="30">
        <f t="shared" si="1"/>
        <v>11187.4</v>
      </c>
      <c r="T27" s="31">
        <f t="shared" si="2"/>
        <v>3212.4623115577833</v>
      </c>
      <c r="U27" s="31">
        <f t="shared" si="3"/>
        <v>3212.4623115577833</v>
      </c>
      <c r="V27" s="31">
        <f t="shared" si="4"/>
        <v>5354.1038525963095</v>
      </c>
      <c r="W27" s="31">
        <f t="shared" si="5"/>
        <v>5354.1038525963095</v>
      </c>
      <c r="X27" s="31">
        <f t="shared" si="6"/>
        <v>4015.5778894472351</v>
      </c>
      <c r="Y27" s="31">
        <f t="shared" si="7"/>
        <v>4015.5778894472351</v>
      </c>
      <c r="Z27" s="31">
        <f t="shared" si="8"/>
        <v>4818.6934673366859</v>
      </c>
      <c r="AA27" s="31">
        <f t="shared" si="9"/>
        <v>4818.6934673366859</v>
      </c>
      <c r="AB27" s="31">
        <f t="shared" si="10"/>
        <v>5354.1038525963095</v>
      </c>
      <c r="AC27" s="59">
        <f t="shared" si="11"/>
        <v>335133</v>
      </c>
      <c r="AD27" s="31">
        <f t="shared" si="12"/>
        <v>44749.599999999999</v>
      </c>
      <c r="AE27" s="31">
        <f t="shared" si="13"/>
        <v>5354.1038525963095</v>
      </c>
      <c r="AF27" s="59">
        <f t="shared" si="14"/>
        <v>12359</v>
      </c>
      <c r="AG27" s="59">
        <f t="shared" si="15"/>
        <v>11127</v>
      </c>
      <c r="AH27" s="31">
        <f t="shared" si="16"/>
        <v>6692.6298157453948</v>
      </c>
      <c r="AI27" s="31">
        <f t="shared" si="17"/>
        <v>4015.5778894472351</v>
      </c>
      <c r="AJ27" s="59">
        <f t="shared" si="18"/>
        <v>12216</v>
      </c>
      <c r="AK27" s="59">
        <f t="shared" si="19"/>
        <v>12275</v>
      </c>
      <c r="AL27" s="59">
        <f t="shared" si="20"/>
        <v>12275</v>
      </c>
      <c r="AM27" s="59">
        <f t="shared" si="21"/>
        <v>11988</v>
      </c>
      <c r="AN27" s="59">
        <f t="shared" si="22"/>
        <v>11988</v>
      </c>
      <c r="AO27" s="59">
        <f t="shared" si="23"/>
        <v>6138</v>
      </c>
      <c r="AP27" s="59">
        <f t="shared" si="24"/>
        <v>6138</v>
      </c>
      <c r="AQ27" s="31">
        <f t="shared" si="25"/>
        <v>2141.6415410385257</v>
      </c>
      <c r="AR27" s="31">
        <f t="shared" si="26"/>
        <v>2141.6415410385257</v>
      </c>
      <c r="AS27" s="31">
        <f t="shared" si="27"/>
        <v>5354.1038525963095</v>
      </c>
      <c r="AT27" s="31">
        <f t="shared" si="28"/>
        <v>8031.1557788944701</v>
      </c>
      <c r="AU27" s="31">
        <f t="shared" si="29"/>
        <v>6692.6298157453948</v>
      </c>
      <c r="AV27" s="31">
        <f t="shared" si="30"/>
        <v>6692.6298157453948</v>
      </c>
      <c r="AW27" s="31">
        <f t="shared" si="31"/>
        <v>1338.5259631490744</v>
      </c>
      <c r="AX27" s="59">
        <f t="shared" si="32"/>
        <v>14728</v>
      </c>
      <c r="AY27" s="31">
        <f t="shared" si="33"/>
        <v>1338.5259631490744</v>
      </c>
      <c r="AZ27" s="31">
        <f t="shared" ref="AZ27:BD27" si="76">AY27</f>
        <v>1338.5259631490744</v>
      </c>
      <c r="BA27" s="31">
        <f t="shared" si="76"/>
        <v>1338.5259631490744</v>
      </c>
      <c r="BB27" s="31">
        <f t="shared" si="76"/>
        <v>1338.5259631490744</v>
      </c>
      <c r="BC27" s="31">
        <f t="shared" si="76"/>
        <v>1338.5259631490744</v>
      </c>
      <c r="BD27" s="31">
        <f t="shared" si="76"/>
        <v>1338.5259631490744</v>
      </c>
      <c r="BE27" s="59">
        <f t="shared" si="35"/>
        <v>11055</v>
      </c>
      <c r="BF27" s="59">
        <f t="shared" si="36"/>
        <v>11055</v>
      </c>
      <c r="BG27" s="31">
        <f t="shared" si="37"/>
        <v>4015.5778894472351</v>
      </c>
      <c r="BH27" s="31">
        <f t="shared" si="38"/>
        <v>4015.5778894472351</v>
      </c>
      <c r="BI27" s="31">
        <f t="shared" si="39"/>
        <v>2141.6415410385257</v>
      </c>
      <c r="BJ27" s="59">
        <f t="shared" si="40"/>
        <v>15087</v>
      </c>
      <c r="BK27" s="59">
        <f t="shared" si="41"/>
        <v>9691</v>
      </c>
      <c r="BL27" s="59">
        <f t="shared" si="42"/>
        <v>9691</v>
      </c>
      <c r="BM27" s="31">
        <f t="shared" si="43"/>
        <v>2141.6415410385257</v>
      </c>
      <c r="BN27" s="31">
        <f t="shared" si="44"/>
        <v>2141.6415410385257</v>
      </c>
      <c r="BO27" s="59">
        <f t="shared" si="45"/>
        <v>12275</v>
      </c>
      <c r="BP27" s="31">
        <f t="shared" si="46"/>
        <v>12275</v>
      </c>
      <c r="BQ27" s="31">
        <f t="shared" si="47"/>
        <v>9691</v>
      </c>
      <c r="BR27" s="31">
        <f t="shared" si="48"/>
        <v>9691</v>
      </c>
      <c r="BS27" s="31">
        <f t="shared" si="49"/>
        <v>3212.4623115577833</v>
      </c>
      <c r="BT27" s="31">
        <f t="shared" si="50"/>
        <v>5354.1038525963095</v>
      </c>
      <c r="BU27" s="31">
        <f t="shared" si="51"/>
        <v>2677.0519262981547</v>
      </c>
      <c r="BV27" s="31">
        <f t="shared" si="52"/>
        <v>2677.0519262981547</v>
      </c>
    </row>
    <row r="28" spans="1:74" x14ac:dyDescent="0.3">
      <c r="A28" s="7" t="s">
        <v>28</v>
      </c>
      <c r="B28" s="7" t="s">
        <v>47</v>
      </c>
      <c r="C28" s="7">
        <v>2025</v>
      </c>
      <c r="D28" s="7" t="s">
        <v>30</v>
      </c>
      <c r="E28" s="7" t="s">
        <v>31</v>
      </c>
      <c r="F28" s="8">
        <v>10206</v>
      </c>
      <c r="G28" s="8">
        <v>13400</v>
      </c>
      <c r="H28" s="8">
        <v>5755</v>
      </c>
      <c r="I28" s="8">
        <v>11510</v>
      </c>
      <c r="J28" s="8">
        <v>14991</v>
      </c>
      <c r="K28" s="8">
        <v>11211</v>
      </c>
      <c r="L28" s="8">
        <v>9978</v>
      </c>
      <c r="M28" s="8">
        <v>11067</v>
      </c>
      <c r="N28" s="8">
        <v>3000</v>
      </c>
      <c r="O28" s="8">
        <v>8136</v>
      </c>
      <c r="P28" s="8">
        <v>10206</v>
      </c>
      <c r="Q28" s="8">
        <v>203705</v>
      </c>
      <c r="R28" s="9">
        <f t="shared" si="0"/>
        <v>152906</v>
      </c>
      <c r="S28" s="30">
        <f t="shared" si="1"/>
        <v>10193.733333333334</v>
      </c>
      <c r="T28" s="31">
        <f t="shared" si="2"/>
        <v>2927.1308925580233</v>
      </c>
      <c r="U28" s="31">
        <f t="shared" si="3"/>
        <v>2927.1308925580233</v>
      </c>
      <c r="V28" s="31">
        <f t="shared" si="4"/>
        <v>4878.5514875967083</v>
      </c>
      <c r="W28" s="31">
        <f t="shared" si="5"/>
        <v>4878.5514875967083</v>
      </c>
      <c r="X28" s="31">
        <f t="shared" si="6"/>
        <v>3658.9136156975346</v>
      </c>
      <c r="Y28" s="31">
        <f t="shared" si="7"/>
        <v>3658.9136156975346</v>
      </c>
      <c r="Z28" s="31">
        <f t="shared" si="8"/>
        <v>4390.696338837045</v>
      </c>
      <c r="AA28" s="31">
        <f t="shared" si="9"/>
        <v>4390.696338837045</v>
      </c>
      <c r="AB28" s="31">
        <f t="shared" si="10"/>
        <v>4878.5514875967083</v>
      </c>
      <c r="AC28" s="59">
        <f t="shared" si="11"/>
        <v>171783</v>
      </c>
      <c r="AD28" s="31">
        <f t="shared" si="12"/>
        <v>40774.933333333334</v>
      </c>
      <c r="AE28" s="31">
        <f t="shared" si="13"/>
        <v>4878.5514875967083</v>
      </c>
      <c r="AF28" s="59">
        <f t="shared" si="14"/>
        <v>10206</v>
      </c>
      <c r="AG28" s="59">
        <f t="shared" si="15"/>
        <v>10206</v>
      </c>
      <c r="AH28" s="31">
        <f t="shared" si="16"/>
        <v>6098.1893594958938</v>
      </c>
      <c r="AI28" s="31">
        <f t="shared" si="17"/>
        <v>3658.9136156975346</v>
      </c>
      <c r="AJ28" s="59">
        <f t="shared" si="18"/>
        <v>11211</v>
      </c>
      <c r="AK28" s="59">
        <f t="shared" si="19"/>
        <v>11510</v>
      </c>
      <c r="AL28" s="59">
        <f t="shared" si="20"/>
        <v>11510</v>
      </c>
      <c r="AM28" s="59">
        <f t="shared" si="21"/>
        <v>11067</v>
      </c>
      <c r="AN28" s="59">
        <f t="shared" si="22"/>
        <v>11067</v>
      </c>
      <c r="AO28" s="59">
        <f t="shared" si="23"/>
        <v>5755</v>
      </c>
      <c r="AP28" s="59">
        <f t="shared" si="24"/>
        <v>5755</v>
      </c>
      <c r="AQ28" s="31">
        <f t="shared" si="25"/>
        <v>1951.4205950386856</v>
      </c>
      <c r="AR28" s="31">
        <f t="shared" si="26"/>
        <v>1951.4205950386856</v>
      </c>
      <c r="AS28" s="31">
        <f t="shared" si="27"/>
        <v>4878.5514875967083</v>
      </c>
      <c r="AT28" s="31">
        <f t="shared" si="28"/>
        <v>7317.8272313950692</v>
      </c>
      <c r="AU28" s="31">
        <f t="shared" si="29"/>
        <v>6098.1893594958938</v>
      </c>
      <c r="AV28" s="31">
        <f t="shared" si="30"/>
        <v>6098.1893594958938</v>
      </c>
      <c r="AW28" s="31">
        <f t="shared" si="31"/>
        <v>1219.6378718991746</v>
      </c>
      <c r="AX28" s="59">
        <f t="shared" si="32"/>
        <v>13400</v>
      </c>
      <c r="AY28" s="31">
        <f t="shared" si="33"/>
        <v>1219.6378718991746</v>
      </c>
      <c r="AZ28" s="31">
        <f t="shared" ref="AZ28:BD28" si="77">AY28</f>
        <v>1219.6378718991746</v>
      </c>
      <c r="BA28" s="31">
        <f t="shared" si="77"/>
        <v>1219.6378718991746</v>
      </c>
      <c r="BB28" s="31">
        <f t="shared" si="77"/>
        <v>1219.6378718991746</v>
      </c>
      <c r="BC28" s="31">
        <f t="shared" si="77"/>
        <v>1219.6378718991746</v>
      </c>
      <c r="BD28" s="31">
        <f t="shared" si="77"/>
        <v>1219.6378718991746</v>
      </c>
      <c r="BE28" s="59">
        <f t="shared" si="35"/>
        <v>9978</v>
      </c>
      <c r="BF28" s="59">
        <f t="shared" si="36"/>
        <v>9978</v>
      </c>
      <c r="BG28" s="31">
        <f t="shared" si="37"/>
        <v>3658.9136156975346</v>
      </c>
      <c r="BH28" s="31">
        <f t="shared" si="38"/>
        <v>3658.9136156975346</v>
      </c>
      <c r="BI28" s="31">
        <f t="shared" si="39"/>
        <v>1951.4205950386856</v>
      </c>
      <c r="BJ28" s="59">
        <f t="shared" si="40"/>
        <v>14991</v>
      </c>
      <c r="BK28" s="59">
        <f t="shared" si="41"/>
        <v>8136</v>
      </c>
      <c r="BL28" s="59">
        <f t="shared" si="42"/>
        <v>8136</v>
      </c>
      <c r="BM28" s="31">
        <f t="shared" si="43"/>
        <v>1951.4205950386856</v>
      </c>
      <c r="BN28" s="31">
        <f t="shared" si="44"/>
        <v>1951.4205950386856</v>
      </c>
      <c r="BO28" s="59">
        <f t="shared" si="45"/>
        <v>11510</v>
      </c>
      <c r="BP28" s="31">
        <f t="shared" si="46"/>
        <v>11510</v>
      </c>
      <c r="BQ28" s="31">
        <f t="shared" si="47"/>
        <v>8136</v>
      </c>
      <c r="BR28" s="31">
        <f t="shared" si="48"/>
        <v>8136</v>
      </c>
      <c r="BS28" s="31">
        <f t="shared" si="49"/>
        <v>2927.1308925580233</v>
      </c>
      <c r="BT28" s="31">
        <f t="shared" si="50"/>
        <v>4878.5514875967083</v>
      </c>
      <c r="BU28" s="31">
        <f t="shared" si="51"/>
        <v>2439.2757437983541</v>
      </c>
      <c r="BV28" s="31">
        <f t="shared" si="52"/>
        <v>2439.2757437983541</v>
      </c>
    </row>
    <row r="29" spans="1:74" x14ac:dyDescent="0.3">
      <c r="A29" s="7" t="s">
        <v>28</v>
      </c>
      <c r="B29" s="7" t="s">
        <v>48</v>
      </c>
      <c r="C29" s="7">
        <v>2025</v>
      </c>
      <c r="D29" s="7" t="s">
        <v>30</v>
      </c>
      <c r="E29" s="7" t="s">
        <v>31</v>
      </c>
      <c r="F29" s="8">
        <v>10206</v>
      </c>
      <c r="G29" s="8">
        <v>13400</v>
      </c>
      <c r="H29" s="8">
        <v>5755</v>
      </c>
      <c r="I29" s="8">
        <v>11510</v>
      </c>
      <c r="J29" s="8">
        <v>14991</v>
      </c>
      <c r="K29" s="8">
        <v>11211</v>
      </c>
      <c r="L29" s="8">
        <v>9978</v>
      </c>
      <c r="M29" s="8">
        <v>11067</v>
      </c>
      <c r="N29" s="8">
        <v>3000</v>
      </c>
      <c r="O29" s="8">
        <v>8136</v>
      </c>
      <c r="P29" s="8">
        <v>10206</v>
      </c>
      <c r="Q29" s="8">
        <v>203705</v>
      </c>
      <c r="R29" s="9">
        <f t="shared" si="0"/>
        <v>152906</v>
      </c>
      <c r="S29" s="30">
        <f t="shared" si="1"/>
        <v>10193.733333333334</v>
      </c>
      <c r="T29" s="31">
        <f t="shared" si="2"/>
        <v>2927.1308925580233</v>
      </c>
      <c r="U29" s="31">
        <f t="shared" si="3"/>
        <v>2927.1308925580233</v>
      </c>
      <c r="V29" s="31">
        <f t="shared" si="4"/>
        <v>4878.5514875967083</v>
      </c>
      <c r="W29" s="31">
        <f t="shared" si="5"/>
        <v>4878.5514875967083</v>
      </c>
      <c r="X29" s="31">
        <f t="shared" si="6"/>
        <v>3658.9136156975346</v>
      </c>
      <c r="Y29" s="31">
        <f t="shared" si="7"/>
        <v>3658.9136156975346</v>
      </c>
      <c r="Z29" s="31">
        <f t="shared" si="8"/>
        <v>4390.696338837045</v>
      </c>
      <c r="AA29" s="31">
        <f t="shared" si="9"/>
        <v>4390.696338837045</v>
      </c>
      <c r="AB29" s="31">
        <f t="shared" si="10"/>
        <v>4878.5514875967083</v>
      </c>
      <c r="AC29" s="59">
        <f t="shared" si="11"/>
        <v>171783</v>
      </c>
      <c r="AD29" s="31">
        <f t="shared" si="12"/>
        <v>40774.933333333334</v>
      </c>
      <c r="AE29" s="31">
        <f t="shared" si="13"/>
        <v>4878.5514875967083</v>
      </c>
      <c r="AF29" s="59">
        <f t="shared" si="14"/>
        <v>10206</v>
      </c>
      <c r="AG29" s="59">
        <f t="shared" si="15"/>
        <v>10206</v>
      </c>
      <c r="AH29" s="31">
        <f t="shared" si="16"/>
        <v>6098.1893594958938</v>
      </c>
      <c r="AI29" s="31">
        <f t="shared" si="17"/>
        <v>3658.9136156975346</v>
      </c>
      <c r="AJ29" s="59">
        <f t="shared" si="18"/>
        <v>11211</v>
      </c>
      <c r="AK29" s="59">
        <f t="shared" si="19"/>
        <v>11510</v>
      </c>
      <c r="AL29" s="59">
        <f t="shared" si="20"/>
        <v>11510</v>
      </c>
      <c r="AM29" s="59">
        <f t="shared" si="21"/>
        <v>11067</v>
      </c>
      <c r="AN29" s="59">
        <f t="shared" si="22"/>
        <v>11067</v>
      </c>
      <c r="AO29" s="59">
        <f t="shared" si="23"/>
        <v>5755</v>
      </c>
      <c r="AP29" s="59">
        <f t="shared" si="24"/>
        <v>5755</v>
      </c>
      <c r="AQ29" s="31">
        <f t="shared" si="25"/>
        <v>1951.4205950386856</v>
      </c>
      <c r="AR29" s="31">
        <f t="shared" si="26"/>
        <v>1951.4205950386856</v>
      </c>
      <c r="AS29" s="31">
        <f t="shared" si="27"/>
        <v>4878.5514875967083</v>
      </c>
      <c r="AT29" s="31">
        <f t="shared" si="28"/>
        <v>7317.8272313950692</v>
      </c>
      <c r="AU29" s="31">
        <f t="shared" si="29"/>
        <v>6098.1893594958938</v>
      </c>
      <c r="AV29" s="31">
        <f t="shared" si="30"/>
        <v>6098.1893594958938</v>
      </c>
      <c r="AW29" s="31">
        <f t="shared" si="31"/>
        <v>1219.6378718991746</v>
      </c>
      <c r="AX29" s="59">
        <f t="shared" si="32"/>
        <v>13400</v>
      </c>
      <c r="AY29" s="31">
        <f t="shared" si="33"/>
        <v>1219.6378718991746</v>
      </c>
      <c r="AZ29" s="31">
        <f t="shared" ref="AZ29:BD29" si="78">AY29</f>
        <v>1219.6378718991746</v>
      </c>
      <c r="BA29" s="31">
        <f t="shared" si="78"/>
        <v>1219.6378718991746</v>
      </c>
      <c r="BB29" s="31">
        <f t="shared" si="78"/>
        <v>1219.6378718991746</v>
      </c>
      <c r="BC29" s="31">
        <f t="shared" si="78"/>
        <v>1219.6378718991746</v>
      </c>
      <c r="BD29" s="31">
        <f t="shared" si="78"/>
        <v>1219.6378718991746</v>
      </c>
      <c r="BE29" s="59">
        <f t="shared" si="35"/>
        <v>9978</v>
      </c>
      <c r="BF29" s="59">
        <f t="shared" si="36"/>
        <v>9978</v>
      </c>
      <c r="BG29" s="31">
        <f t="shared" si="37"/>
        <v>3658.9136156975346</v>
      </c>
      <c r="BH29" s="31">
        <f t="shared" si="38"/>
        <v>3658.9136156975346</v>
      </c>
      <c r="BI29" s="31">
        <f t="shared" si="39"/>
        <v>1951.4205950386856</v>
      </c>
      <c r="BJ29" s="59">
        <f t="shared" si="40"/>
        <v>14991</v>
      </c>
      <c r="BK29" s="59">
        <f t="shared" si="41"/>
        <v>8136</v>
      </c>
      <c r="BL29" s="59">
        <f t="shared" si="42"/>
        <v>8136</v>
      </c>
      <c r="BM29" s="31">
        <f t="shared" si="43"/>
        <v>1951.4205950386856</v>
      </c>
      <c r="BN29" s="31">
        <f t="shared" si="44"/>
        <v>1951.4205950386856</v>
      </c>
      <c r="BO29" s="59">
        <f t="shared" si="45"/>
        <v>11510</v>
      </c>
      <c r="BP29" s="31">
        <f t="shared" si="46"/>
        <v>11510</v>
      </c>
      <c r="BQ29" s="31">
        <f t="shared" si="47"/>
        <v>8136</v>
      </c>
      <c r="BR29" s="31">
        <f t="shared" si="48"/>
        <v>8136</v>
      </c>
      <c r="BS29" s="31">
        <f t="shared" si="49"/>
        <v>2927.1308925580233</v>
      </c>
      <c r="BT29" s="31">
        <f t="shared" si="50"/>
        <v>4878.5514875967083</v>
      </c>
      <c r="BU29" s="31">
        <f t="shared" si="51"/>
        <v>2439.2757437983541</v>
      </c>
      <c r="BV29" s="31">
        <f t="shared" si="52"/>
        <v>2439.2757437983541</v>
      </c>
    </row>
    <row r="30" spans="1:74" x14ac:dyDescent="0.3">
      <c r="A30" s="7" t="s">
        <v>28</v>
      </c>
      <c r="B30" s="7" t="s">
        <v>49</v>
      </c>
      <c r="C30" s="7">
        <v>2025</v>
      </c>
      <c r="D30" s="7" t="s">
        <v>30</v>
      </c>
      <c r="E30" s="7" t="s">
        <v>31</v>
      </c>
      <c r="F30" s="8">
        <v>10206</v>
      </c>
      <c r="G30" s="8">
        <v>13400</v>
      </c>
      <c r="H30" s="8">
        <v>5755</v>
      </c>
      <c r="I30" s="8">
        <v>11510</v>
      </c>
      <c r="J30" s="8">
        <v>14991</v>
      </c>
      <c r="K30" s="8">
        <v>11211</v>
      </c>
      <c r="L30" s="8">
        <v>9978</v>
      </c>
      <c r="M30" s="8">
        <v>11067</v>
      </c>
      <c r="N30" s="8">
        <v>3000</v>
      </c>
      <c r="O30" s="8">
        <v>8136</v>
      </c>
      <c r="P30" s="8">
        <v>10206</v>
      </c>
      <c r="Q30" s="8">
        <v>203705</v>
      </c>
      <c r="R30" s="9">
        <f t="shared" si="0"/>
        <v>152906</v>
      </c>
      <c r="S30" s="30">
        <f t="shared" si="1"/>
        <v>10193.733333333334</v>
      </c>
      <c r="T30" s="31">
        <f t="shared" si="2"/>
        <v>2927.1308925580233</v>
      </c>
      <c r="U30" s="31">
        <f t="shared" si="3"/>
        <v>2927.1308925580233</v>
      </c>
      <c r="V30" s="31">
        <f t="shared" si="4"/>
        <v>4878.5514875967083</v>
      </c>
      <c r="W30" s="31">
        <f t="shared" si="5"/>
        <v>4878.5514875967083</v>
      </c>
      <c r="X30" s="31">
        <f t="shared" si="6"/>
        <v>3658.9136156975346</v>
      </c>
      <c r="Y30" s="31">
        <f t="shared" si="7"/>
        <v>3658.9136156975346</v>
      </c>
      <c r="Z30" s="31">
        <f t="shared" si="8"/>
        <v>4390.696338837045</v>
      </c>
      <c r="AA30" s="31">
        <f t="shared" si="9"/>
        <v>4390.696338837045</v>
      </c>
      <c r="AB30" s="31">
        <f t="shared" si="10"/>
        <v>4878.5514875967083</v>
      </c>
      <c r="AC30" s="59">
        <f t="shared" si="11"/>
        <v>171783</v>
      </c>
      <c r="AD30" s="31">
        <f t="shared" si="12"/>
        <v>40774.933333333334</v>
      </c>
      <c r="AE30" s="31">
        <f t="shared" si="13"/>
        <v>4878.5514875967083</v>
      </c>
      <c r="AF30" s="59">
        <f t="shared" si="14"/>
        <v>10206</v>
      </c>
      <c r="AG30" s="59">
        <f t="shared" si="15"/>
        <v>10206</v>
      </c>
      <c r="AH30" s="31">
        <f t="shared" si="16"/>
        <v>6098.1893594958938</v>
      </c>
      <c r="AI30" s="31">
        <f t="shared" si="17"/>
        <v>3658.9136156975346</v>
      </c>
      <c r="AJ30" s="59">
        <f t="shared" si="18"/>
        <v>11211</v>
      </c>
      <c r="AK30" s="59">
        <f t="shared" si="19"/>
        <v>11510</v>
      </c>
      <c r="AL30" s="59">
        <f t="shared" si="20"/>
        <v>11510</v>
      </c>
      <c r="AM30" s="59">
        <f t="shared" si="21"/>
        <v>11067</v>
      </c>
      <c r="AN30" s="59">
        <f t="shared" si="22"/>
        <v>11067</v>
      </c>
      <c r="AO30" s="59">
        <f t="shared" si="23"/>
        <v>5755</v>
      </c>
      <c r="AP30" s="59">
        <f t="shared" si="24"/>
        <v>5755</v>
      </c>
      <c r="AQ30" s="31">
        <f t="shared" si="25"/>
        <v>1951.4205950386856</v>
      </c>
      <c r="AR30" s="31">
        <f t="shared" si="26"/>
        <v>1951.4205950386856</v>
      </c>
      <c r="AS30" s="31">
        <f t="shared" si="27"/>
        <v>4878.5514875967083</v>
      </c>
      <c r="AT30" s="31">
        <f t="shared" si="28"/>
        <v>7317.8272313950692</v>
      </c>
      <c r="AU30" s="31">
        <f t="shared" si="29"/>
        <v>6098.1893594958938</v>
      </c>
      <c r="AV30" s="31">
        <f t="shared" si="30"/>
        <v>6098.1893594958938</v>
      </c>
      <c r="AW30" s="31">
        <f t="shared" si="31"/>
        <v>1219.6378718991746</v>
      </c>
      <c r="AX30" s="59">
        <f t="shared" si="32"/>
        <v>13400</v>
      </c>
      <c r="AY30" s="31">
        <f t="shared" si="33"/>
        <v>1219.6378718991746</v>
      </c>
      <c r="AZ30" s="31">
        <f t="shared" ref="AZ30:BD30" si="79">AY30</f>
        <v>1219.6378718991746</v>
      </c>
      <c r="BA30" s="31">
        <f t="shared" si="79"/>
        <v>1219.6378718991746</v>
      </c>
      <c r="BB30" s="31">
        <f t="shared" si="79"/>
        <v>1219.6378718991746</v>
      </c>
      <c r="BC30" s="31">
        <f t="shared" si="79"/>
        <v>1219.6378718991746</v>
      </c>
      <c r="BD30" s="31">
        <f t="shared" si="79"/>
        <v>1219.6378718991746</v>
      </c>
      <c r="BE30" s="59">
        <f t="shared" si="35"/>
        <v>9978</v>
      </c>
      <c r="BF30" s="59">
        <f t="shared" si="36"/>
        <v>9978</v>
      </c>
      <c r="BG30" s="31">
        <f t="shared" si="37"/>
        <v>3658.9136156975346</v>
      </c>
      <c r="BH30" s="31">
        <f t="shared" si="38"/>
        <v>3658.9136156975346</v>
      </c>
      <c r="BI30" s="31">
        <f t="shared" si="39"/>
        <v>1951.4205950386856</v>
      </c>
      <c r="BJ30" s="59">
        <f t="shared" si="40"/>
        <v>14991</v>
      </c>
      <c r="BK30" s="59">
        <f t="shared" si="41"/>
        <v>8136</v>
      </c>
      <c r="BL30" s="59">
        <f t="shared" si="42"/>
        <v>8136</v>
      </c>
      <c r="BM30" s="31">
        <f t="shared" si="43"/>
        <v>1951.4205950386856</v>
      </c>
      <c r="BN30" s="31">
        <f t="shared" si="44"/>
        <v>1951.4205950386856</v>
      </c>
      <c r="BO30" s="59">
        <f t="shared" si="45"/>
        <v>11510</v>
      </c>
      <c r="BP30" s="31">
        <f t="shared" si="46"/>
        <v>11510</v>
      </c>
      <c r="BQ30" s="31">
        <f t="shared" si="47"/>
        <v>8136</v>
      </c>
      <c r="BR30" s="31">
        <f t="shared" si="48"/>
        <v>8136</v>
      </c>
      <c r="BS30" s="31">
        <f t="shared" si="49"/>
        <v>2927.1308925580233</v>
      </c>
      <c r="BT30" s="31">
        <f t="shared" si="50"/>
        <v>4878.5514875967083</v>
      </c>
      <c r="BU30" s="31">
        <f t="shared" si="51"/>
        <v>2439.2757437983541</v>
      </c>
      <c r="BV30" s="31">
        <f t="shared" si="52"/>
        <v>2439.2757437983541</v>
      </c>
    </row>
    <row r="31" spans="1:74" x14ac:dyDescent="0.3">
      <c r="A31" s="7" t="s">
        <v>28</v>
      </c>
      <c r="B31" s="7" t="s">
        <v>50</v>
      </c>
      <c r="C31" s="7">
        <v>2025</v>
      </c>
      <c r="D31" s="7" t="s">
        <v>30</v>
      </c>
      <c r="E31" s="7" t="s">
        <v>31</v>
      </c>
      <c r="F31" s="8">
        <v>10206</v>
      </c>
      <c r="G31" s="8">
        <v>13400</v>
      </c>
      <c r="H31" s="8">
        <v>5755</v>
      </c>
      <c r="I31" s="8">
        <v>11510</v>
      </c>
      <c r="J31" s="8">
        <v>14991</v>
      </c>
      <c r="K31" s="8">
        <v>11211</v>
      </c>
      <c r="L31" s="8">
        <v>9978</v>
      </c>
      <c r="M31" s="8">
        <v>11067</v>
      </c>
      <c r="N31" s="8">
        <v>3000</v>
      </c>
      <c r="O31" s="8">
        <v>8136</v>
      </c>
      <c r="P31" s="8">
        <v>10206</v>
      </c>
      <c r="Q31" s="8">
        <v>203705</v>
      </c>
      <c r="R31" s="9">
        <f t="shared" si="0"/>
        <v>152906</v>
      </c>
      <c r="S31" s="30">
        <f t="shared" si="1"/>
        <v>10193.733333333334</v>
      </c>
      <c r="T31" s="31">
        <f t="shared" si="2"/>
        <v>2927.1308925580233</v>
      </c>
      <c r="U31" s="31">
        <f t="shared" si="3"/>
        <v>2927.1308925580233</v>
      </c>
      <c r="V31" s="31">
        <f t="shared" si="4"/>
        <v>4878.5514875967083</v>
      </c>
      <c r="W31" s="31">
        <f t="shared" si="5"/>
        <v>4878.5514875967083</v>
      </c>
      <c r="X31" s="31">
        <f t="shared" si="6"/>
        <v>3658.9136156975346</v>
      </c>
      <c r="Y31" s="31">
        <f t="shared" si="7"/>
        <v>3658.9136156975346</v>
      </c>
      <c r="Z31" s="31">
        <f t="shared" si="8"/>
        <v>4390.696338837045</v>
      </c>
      <c r="AA31" s="31">
        <f t="shared" si="9"/>
        <v>4390.696338837045</v>
      </c>
      <c r="AB31" s="31">
        <f t="shared" si="10"/>
        <v>4878.5514875967083</v>
      </c>
      <c r="AC31" s="59">
        <f t="shared" si="11"/>
        <v>171783</v>
      </c>
      <c r="AD31" s="31">
        <f t="shared" si="12"/>
        <v>40774.933333333334</v>
      </c>
      <c r="AE31" s="31">
        <f t="shared" si="13"/>
        <v>4878.5514875967083</v>
      </c>
      <c r="AF31" s="59">
        <f t="shared" si="14"/>
        <v>10206</v>
      </c>
      <c r="AG31" s="59">
        <f t="shared" si="15"/>
        <v>10206</v>
      </c>
      <c r="AH31" s="31">
        <f t="shared" si="16"/>
        <v>6098.1893594958938</v>
      </c>
      <c r="AI31" s="31">
        <f t="shared" si="17"/>
        <v>3658.9136156975346</v>
      </c>
      <c r="AJ31" s="59">
        <f t="shared" si="18"/>
        <v>11211</v>
      </c>
      <c r="AK31" s="59">
        <f t="shared" si="19"/>
        <v>11510</v>
      </c>
      <c r="AL31" s="59">
        <f t="shared" si="20"/>
        <v>11510</v>
      </c>
      <c r="AM31" s="59">
        <f t="shared" si="21"/>
        <v>11067</v>
      </c>
      <c r="AN31" s="59">
        <f t="shared" si="22"/>
        <v>11067</v>
      </c>
      <c r="AO31" s="59">
        <f t="shared" si="23"/>
        <v>5755</v>
      </c>
      <c r="AP31" s="59">
        <f t="shared" si="24"/>
        <v>5755</v>
      </c>
      <c r="AQ31" s="31">
        <f t="shared" si="25"/>
        <v>1951.4205950386856</v>
      </c>
      <c r="AR31" s="31">
        <f t="shared" si="26"/>
        <v>1951.4205950386856</v>
      </c>
      <c r="AS31" s="31">
        <f t="shared" si="27"/>
        <v>4878.5514875967083</v>
      </c>
      <c r="AT31" s="31">
        <f t="shared" si="28"/>
        <v>7317.8272313950692</v>
      </c>
      <c r="AU31" s="31">
        <f t="shared" si="29"/>
        <v>6098.1893594958938</v>
      </c>
      <c r="AV31" s="31">
        <f t="shared" si="30"/>
        <v>6098.1893594958938</v>
      </c>
      <c r="AW31" s="31">
        <f t="shared" si="31"/>
        <v>1219.6378718991746</v>
      </c>
      <c r="AX31" s="59">
        <f t="shared" si="32"/>
        <v>13400</v>
      </c>
      <c r="AY31" s="31">
        <f t="shared" si="33"/>
        <v>1219.6378718991746</v>
      </c>
      <c r="AZ31" s="31">
        <f t="shared" ref="AZ31:BD31" si="80">AY31</f>
        <v>1219.6378718991746</v>
      </c>
      <c r="BA31" s="31">
        <f t="shared" si="80"/>
        <v>1219.6378718991746</v>
      </c>
      <c r="BB31" s="31">
        <f t="shared" si="80"/>
        <v>1219.6378718991746</v>
      </c>
      <c r="BC31" s="31">
        <f t="shared" si="80"/>
        <v>1219.6378718991746</v>
      </c>
      <c r="BD31" s="31">
        <f t="shared" si="80"/>
        <v>1219.6378718991746</v>
      </c>
      <c r="BE31" s="59">
        <f t="shared" si="35"/>
        <v>9978</v>
      </c>
      <c r="BF31" s="59">
        <f t="shared" si="36"/>
        <v>9978</v>
      </c>
      <c r="BG31" s="31">
        <f t="shared" si="37"/>
        <v>3658.9136156975346</v>
      </c>
      <c r="BH31" s="31">
        <f t="shared" si="38"/>
        <v>3658.9136156975346</v>
      </c>
      <c r="BI31" s="31">
        <f t="shared" si="39"/>
        <v>1951.4205950386856</v>
      </c>
      <c r="BJ31" s="59">
        <f t="shared" si="40"/>
        <v>14991</v>
      </c>
      <c r="BK31" s="59">
        <f t="shared" si="41"/>
        <v>8136</v>
      </c>
      <c r="BL31" s="59">
        <f t="shared" si="42"/>
        <v>8136</v>
      </c>
      <c r="BM31" s="31">
        <f t="shared" si="43"/>
        <v>1951.4205950386856</v>
      </c>
      <c r="BN31" s="31">
        <f t="shared" si="44"/>
        <v>1951.4205950386856</v>
      </c>
      <c r="BO31" s="59">
        <f t="shared" si="45"/>
        <v>11510</v>
      </c>
      <c r="BP31" s="31">
        <f t="shared" si="46"/>
        <v>11510</v>
      </c>
      <c r="BQ31" s="31">
        <f t="shared" si="47"/>
        <v>8136</v>
      </c>
      <c r="BR31" s="31">
        <f t="shared" si="48"/>
        <v>8136</v>
      </c>
      <c r="BS31" s="31">
        <f t="shared" si="49"/>
        <v>2927.1308925580233</v>
      </c>
      <c r="BT31" s="31">
        <f t="shared" si="50"/>
        <v>4878.5514875967083</v>
      </c>
      <c r="BU31" s="31">
        <f t="shared" si="51"/>
        <v>2439.2757437983541</v>
      </c>
      <c r="BV31" s="31">
        <f t="shared" si="52"/>
        <v>2439.2757437983541</v>
      </c>
    </row>
  </sheetData>
  <conditionalFormatting sqref="E2:E31">
    <cfRule type="uniqueValues" dxfId="32" priority="105"/>
    <cfRule type="uniqueValues" dxfId="31" priority="106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9DE59-58A2-4957-B07D-ABFC095018E5}">
  <dimension ref="A1:EU32"/>
  <sheetViews>
    <sheetView workbookViewId="0">
      <selection activeCell="F1" sqref="F1"/>
    </sheetView>
  </sheetViews>
  <sheetFormatPr defaultRowHeight="14.4" x14ac:dyDescent="0.3"/>
  <sheetData>
    <row r="1" spans="1:151" ht="92.4" x14ac:dyDescent="0.3">
      <c r="A1" s="2" t="s">
        <v>222</v>
      </c>
      <c r="B1" s="2" t="s">
        <v>11</v>
      </c>
      <c r="C1" s="2" t="s">
        <v>12</v>
      </c>
      <c r="D1" s="2" t="s">
        <v>13</v>
      </c>
      <c r="E1" s="25" t="s">
        <v>23</v>
      </c>
      <c r="F1" s="11" t="s">
        <v>218</v>
      </c>
      <c r="G1" s="11" t="s">
        <v>71</v>
      </c>
      <c r="H1" s="11" t="s">
        <v>72</v>
      </c>
      <c r="I1" s="11" t="s">
        <v>73</v>
      </c>
      <c r="J1" s="11" t="s">
        <v>74</v>
      </c>
      <c r="K1" s="11" t="s">
        <v>75</v>
      </c>
      <c r="L1" s="11" t="s">
        <v>76</v>
      </c>
      <c r="M1" s="11" t="s">
        <v>77</v>
      </c>
      <c r="N1" s="11" t="s">
        <v>78</v>
      </c>
      <c r="O1" s="11" t="s">
        <v>79</v>
      </c>
      <c r="P1" s="12" t="s">
        <v>80</v>
      </c>
      <c r="Q1" s="11" t="s">
        <v>81</v>
      </c>
      <c r="R1" s="11" t="s">
        <v>82</v>
      </c>
      <c r="S1" s="11" t="s">
        <v>83</v>
      </c>
      <c r="T1" s="11" t="s">
        <v>84</v>
      </c>
      <c r="U1" s="11" t="s">
        <v>85</v>
      </c>
      <c r="V1" s="11" t="s">
        <v>86</v>
      </c>
      <c r="W1" s="11" t="s">
        <v>87</v>
      </c>
      <c r="X1" s="13" t="s">
        <v>88</v>
      </c>
      <c r="Y1" s="11" t="s">
        <v>89</v>
      </c>
      <c r="Z1" s="11" t="s">
        <v>90</v>
      </c>
      <c r="AA1" s="11" t="s">
        <v>91</v>
      </c>
      <c r="AB1" s="11" t="s">
        <v>92</v>
      </c>
      <c r="AC1" s="11" t="s">
        <v>93</v>
      </c>
      <c r="AD1" s="11" t="s">
        <v>94</v>
      </c>
      <c r="AE1" s="11" t="s">
        <v>95</v>
      </c>
      <c r="AF1" s="11" t="s">
        <v>96</v>
      </c>
      <c r="AG1" s="10" t="s">
        <v>97</v>
      </c>
      <c r="AH1" s="11" t="s">
        <v>98</v>
      </c>
      <c r="AI1" s="11" t="s">
        <v>99</v>
      </c>
      <c r="AJ1" s="11" t="s">
        <v>100</v>
      </c>
      <c r="AK1" s="11" t="s">
        <v>101</v>
      </c>
      <c r="AL1" s="11" t="s">
        <v>102</v>
      </c>
      <c r="AM1" s="11" t="s">
        <v>103</v>
      </c>
      <c r="AN1" s="11" t="s">
        <v>104</v>
      </c>
      <c r="AO1" s="11" t="s">
        <v>105</v>
      </c>
      <c r="AP1" s="11" t="s">
        <v>106</v>
      </c>
      <c r="AQ1" s="11" t="s">
        <v>107</v>
      </c>
      <c r="AR1" s="11" t="s">
        <v>108</v>
      </c>
      <c r="AS1" s="13" t="s">
        <v>109</v>
      </c>
      <c r="AT1" s="11" t="s">
        <v>110</v>
      </c>
      <c r="AU1" s="11" t="s">
        <v>111</v>
      </c>
      <c r="AV1" s="11" t="s">
        <v>112</v>
      </c>
      <c r="AW1" s="12" t="s">
        <v>113</v>
      </c>
      <c r="AX1" s="13" t="s">
        <v>114</v>
      </c>
      <c r="AY1" s="13" t="s">
        <v>115</v>
      </c>
      <c r="AZ1" s="11" t="s">
        <v>116</v>
      </c>
      <c r="BA1" s="11" t="s">
        <v>117</v>
      </c>
      <c r="BB1" s="11" t="s">
        <v>118</v>
      </c>
      <c r="BC1" s="11" t="s">
        <v>119</v>
      </c>
      <c r="BD1" s="11" t="s">
        <v>120</v>
      </c>
      <c r="BE1" s="11" t="s">
        <v>121</v>
      </c>
      <c r="BF1" s="11" t="s">
        <v>122</v>
      </c>
      <c r="BG1" s="11" t="s">
        <v>123</v>
      </c>
      <c r="BH1" s="13" t="s">
        <v>124</v>
      </c>
      <c r="BI1" s="11" t="s">
        <v>125</v>
      </c>
      <c r="BJ1" s="11" t="s">
        <v>126</v>
      </c>
      <c r="BK1" s="11" t="s">
        <v>127</v>
      </c>
      <c r="BL1" s="11" t="s">
        <v>128</v>
      </c>
      <c r="BM1" s="11" t="s">
        <v>129</v>
      </c>
      <c r="BN1" s="11" t="s">
        <v>130</v>
      </c>
      <c r="BO1" s="10" t="s">
        <v>131</v>
      </c>
      <c r="BP1" s="11" t="s">
        <v>132</v>
      </c>
      <c r="BQ1" s="11" t="s">
        <v>133</v>
      </c>
      <c r="BR1" s="13" t="s">
        <v>134</v>
      </c>
      <c r="BS1" s="11" t="s">
        <v>135</v>
      </c>
      <c r="BT1" s="11" t="s">
        <v>136</v>
      </c>
      <c r="BU1" s="10" t="s">
        <v>137</v>
      </c>
      <c r="BV1" s="11" t="s">
        <v>138</v>
      </c>
      <c r="BW1" s="10" t="s">
        <v>139</v>
      </c>
      <c r="BX1" s="11" t="s">
        <v>140</v>
      </c>
      <c r="BY1" s="11" t="s">
        <v>141</v>
      </c>
      <c r="BZ1" s="11" t="s">
        <v>142</v>
      </c>
      <c r="CA1" s="11" t="s">
        <v>143</v>
      </c>
      <c r="CB1" s="12" t="s">
        <v>144</v>
      </c>
      <c r="CC1" s="11" t="s">
        <v>145</v>
      </c>
      <c r="CD1" s="11" t="s">
        <v>146</v>
      </c>
      <c r="CE1" s="11" t="s">
        <v>147</v>
      </c>
      <c r="CF1" s="11" t="s">
        <v>148</v>
      </c>
      <c r="CG1" s="11" t="s">
        <v>149</v>
      </c>
      <c r="CH1" s="11" t="s">
        <v>150</v>
      </c>
      <c r="CI1" s="11" t="s">
        <v>151</v>
      </c>
      <c r="CJ1" s="11" t="s">
        <v>152</v>
      </c>
      <c r="CK1" s="11" t="s">
        <v>153</v>
      </c>
      <c r="CL1" s="11" t="s">
        <v>154</v>
      </c>
      <c r="CM1" s="11" t="s">
        <v>155</v>
      </c>
      <c r="CN1" s="11" t="s">
        <v>156</v>
      </c>
      <c r="CO1" s="11" t="s">
        <v>157</v>
      </c>
      <c r="CP1" s="11" t="s">
        <v>158</v>
      </c>
      <c r="CQ1" s="11" t="s">
        <v>159</v>
      </c>
      <c r="CR1" s="11" t="s">
        <v>160</v>
      </c>
      <c r="CS1" s="13" t="s">
        <v>161</v>
      </c>
      <c r="CT1" s="13" t="s">
        <v>162</v>
      </c>
      <c r="CU1" s="11" t="s">
        <v>163</v>
      </c>
      <c r="CV1" s="11" t="s">
        <v>164</v>
      </c>
      <c r="CW1" s="11" t="s">
        <v>165</v>
      </c>
      <c r="CX1" s="13" t="s">
        <v>166</v>
      </c>
      <c r="CY1" s="13" t="s">
        <v>167</v>
      </c>
      <c r="CZ1" s="12" t="s">
        <v>168</v>
      </c>
      <c r="DA1" s="12" t="s">
        <v>169</v>
      </c>
      <c r="DB1" s="11" t="s">
        <v>170</v>
      </c>
      <c r="DC1" s="11" t="s">
        <v>171</v>
      </c>
      <c r="DD1" s="11" t="s">
        <v>172</v>
      </c>
      <c r="DE1" s="11" t="s">
        <v>173</v>
      </c>
      <c r="DF1" s="11" t="s">
        <v>174</v>
      </c>
      <c r="DG1" s="11" t="s">
        <v>175</v>
      </c>
      <c r="DH1" s="11" t="s">
        <v>176</v>
      </c>
      <c r="DI1" s="11" t="s">
        <v>177</v>
      </c>
      <c r="DJ1" s="11" t="s">
        <v>178</v>
      </c>
      <c r="DK1" s="11" t="s">
        <v>179</v>
      </c>
      <c r="DL1" s="11" t="s">
        <v>180</v>
      </c>
      <c r="DM1" s="12" t="s">
        <v>181</v>
      </c>
      <c r="DN1" s="12" t="s">
        <v>182</v>
      </c>
      <c r="DO1" s="11" t="s">
        <v>183</v>
      </c>
      <c r="DP1" s="11" t="s">
        <v>184</v>
      </c>
      <c r="DQ1" s="14" t="s">
        <v>185</v>
      </c>
      <c r="DR1" s="11" t="s">
        <v>186</v>
      </c>
      <c r="DS1" s="11" t="s">
        <v>187</v>
      </c>
      <c r="DT1" s="11" t="s">
        <v>188</v>
      </c>
      <c r="DU1" s="11" t="s">
        <v>189</v>
      </c>
      <c r="DV1" s="11" t="s">
        <v>190</v>
      </c>
      <c r="DW1" s="11" t="s">
        <v>191</v>
      </c>
      <c r="DX1" s="13" t="s">
        <v>192</v>
      </c>
      <c r="DY1" s="13" t="s">
        <v>193</v>
      </c>
      <c r="DZ1" s="13" t="s">
        <v>194</v>
      </c>
      <c r="EA1" s="11" t="s">
        <v>195</v>
      </c>
      <c r="EB1" s="13" t="s">
        <v>196</v>
      </c>
      <c r="EC1" s="11" t="s">
        <v>197</v>
      </c>
      <c r="ED1" s="11" t="s">
        <v>198</v>
      </c>
      <c r="EE1" s="11" t="s">
        <v>199</v>
      </c>
      <c r="EF1" s="11" t="s">
        <v>200</v>
      </c>
      <c r="EG1" s="11" t="s">
        <v>201</v>
      </c>
      <c r="EH1" s="11" t="s">
        <v>202</v>
      </c>
      <c r="EI1" s="10" t="s">
        <v>203</v>
      </c>
      <c r="EJ1" s="11" t="s">
        <v>204</v>
      </c>
      <c r="EK1" s="13" t="s">
        <v>205</v>
      </c>
      <c r="EL1" s="10" t="s">
        <v>206</v>
      </c>
      <c r="EM1" s="13" t="s">
        <v>207</v>
      </c>
      <c r="EN1" s="13" t="s">
        <v>208</v>
      </c>
      <c r="EO1" s="13" t="s">
        <v>209</v>
      </c>
      <c r="EP1" s="13" t="s">
        <v>210</v>
      </c>
      <c r="EQ1" s="13" t="s">
        <v>211</v>
      </c>
      <c r="ER1" s="13"/>
      <c r="ES1" s="13"/>
      <c r="ET1" s="13"/>
      <c r="EU1" s="13"/>
    </row>
    <row r="2" spans="1:151" x14ac:dyDescent="0.3">
      <c r="A2" s="15" t="s">
        <v>51</v>
      </c>
      <c r="B2" s="15" t="s">
        <v>52</v>
      </c>
      <c r="C2" s="7">
        <v>2025</v>
      </c>
      <c r="D2" s="7" t="s">
        <v>30</v>
      </c>
      <c r="E2" s="16">
        <v>3300</v>
      </c>
      <c r="F2" s="17">
        <v>4.6332644628099171</v>
      </c>
      <c r="G2" s="17">
        <v>4.6332644628099171</v>
      </c>
      <c r="H2" s="17">
        <v>1.5159504132231407</v>
      </c>
      <c r="I2" s="17">
        <v>2.2243026859504131</v>
      </c>
      <c r="J2" s="17">
        <v>1.1535604035002431</v>
      </c>
      <c r="K2" s="17">
        <v>2.4576446280991742</v>
      </c>
      <c r="L2" s="17">
        <v>0.7</v>
      </c>
      <c r="M2" s="17">
        <v>0.772210743801653</v>
      </c>
      <c r="N2" s="17">
        <v>1.5844875346260388</v>
      </c>
      <c r="O2" s="17">
        <v>1.3736027469177616</v>
      </c>
      <c r="P2" s="17">
        <v>2.597012430564964</v>
      </c>
      <c r="Q2" s="17">
        <v>1.3</v>
      </c>
      <c r="R2" s="17">
        <v>7.7918749999999992</v>
      </c>
      <c r="S2" s="17">
        <v>15.44421487603306</v>
      </c>
      <c r="T2" s="17">
        <v>15.44421487603306</v>
      </c>
      <c r="U2" s="17">
        <v>7.72210743801653</v>
      </c>
      <c r="V2" s="17">
        <v>7.72210743801653</v>
      </c>
      <c r="W2" s="17">
        <v>7.4171107003044803</v>
      </c>
      <c r="X2" s="17">
        <v>7.4171107003044803</v>
      </c>
      <c r="Y2" s="17">
        <v>9.4445851705913633</v>
      </c>
      <c r="Z2" s="17">
        <v>0.4</v>
      </c>
      <c r="AA2" s="17">
        <v>48.246332205882354</v>
      </c>
      <c r="AB2" s="17">
        <v>65.411286157024804</v>
      </c>
      <c r="AC2" s="17">
        <v>74.676333859990265</v>
      </c>
      <c r="AD2" s="17">
        <v>1.166978305785124</v>
      </c>
      <c r="AE2" s="17">
        <v>8.0111146896581076</v>
      </c>
      <c r="AF2" s="17">
        <v>1.606060606060606</v>
      </c>
      <c r="AG2" s="17">
        <v>1.2351196538117406</v>
      </c>
      <c r="AH2" s="17">
        <v>5.0129512032085559</v>
      </c>
      <c r="AI2" s="17">
        <v>7.6089795918367349</v>
      </c>
      <c r="AJ2" s="17">
        <v>36.123750000000001</v>
      </c>
      <c r="AK2" s="17">
        <v>4.5409624373391129</v>
      </c>
      <c r="AL2" s="17">
        <v>2.6</v>
      </c>
      <c r="AM2" s="17">
        <v>3.9000000000000004</v>
      </c>
      <c r="AN2" s="17">
        <v>1.6091769771075992</v>
      </c>
      <c r="AO2" s="17">
        <v>2.553331480675979</v>
      </c>
      <c r="AP2" s="17">
        <v>2.553331480675979</v>
      </c>
      <c r="AQ2" s="17">
        <v>2.5509141253040788</v>
      </c>
      <c r="AR2" s="17">
        <v>2.5509141253040788</v>
      </c>
      <c r="AS2" s="17">
        <v>1.5250826446280992</v>
      </c>
      <c r="AT2" s="17">
        <v>1.5250826446280992</v>
      </c>
      <c r="AU2" s="17">
        <v>10</v>
      </c>
      <c r="AV2" s="17">
        <v>7.0078618740884773</v>
      </c>
      <c r="AW2" s="17">
        <v>0.79739152892561982</v>
      </c>
      <c r="AX2" s="17">
        <v>1.1611231540441675</v>
      </c>
      <c r="AY2" s="17">
        <v>0.62096311475409827</v>
      </c>
      <c r="AZ2" s="17">
        <v>7.72210743801653</v>
      </c>
      <c r="BA2" s="17">
        <v>7.72210743801653</v>
      </c>
      <c r="BB2" s="17">
        <v>1.2727272727272727</v>
      </c>
      <c r="BC2" s="17">
        <v>1.2727272727272727</v>
      </c>
      <c r="BD2" s="17">
        <v>5.5666322314049586</v>
      </c>
      <c r="BE2" s="17">
        <v>5.5666322314049586</v>
      </c>
      <c r="BF2" s="17">
        <v>8.3835227272727249</v>
      </c>
      <c r="BG2" s="17">
        <v>36.680010330578511</v>
      </c>
      <c r="BH2" s="17">
        <v>7.5905979652989224</v>
      </c>
      <c r="BI2" s="17">
        <v>14.358276317572148</v>
      </c>
      <c r="BJ2" s="17">
        <v>0.63636363636363602</v>
      </c>
      <c r="BK2" s="17">
        <v>2.9716562796369055</v>
      </c>
      <c r="BL2" s="17">
        <v>0.31538561847988084</v>
      </c>
      <c r="BM2" s="17">
        <v>0.41054752066115713</v>
      </c>
      <c r="BN2" s="17">
        <v>0.41054752066115713</v>
      </c>
      <c r="BO2" s="17">
        <v>0.47722623966942151</v>
      </c>
      <c r="BP2" s="17">
        <v>1.2</v>
      </c>
      <c r="BQ2" s="17">
        <v>0.32677228695298743</v>
      </c>
      <c r="BR2" s="17">
        <v>1</v>
      </c>
      <c r="BS2" s="17">
        <v>0.73814262275158016</v>
      </c>
      <c r="BT2" s="17">
        <v>1.36363636363636</v>
      </c>
      <c r="BU2" s="17">
        <v>1.223529411764706</v>
      </c>
      <c r="BV2" s="17">
        <v>1.223529411764706</v>
      </c>
      <c r="BW2" s="17">
        <v>1.146268838113758</v>
      </c>
      <c r="BX2" s="17">
        <v>1.146268838113758</v>
      </c>
      <c r="BY2" s="17">
        <v>1.3295454545454546</v>
      </c>
      <c r="BZ2" s="17">
        <v>1.3295454545454546</v>
      </c>
      <c r="CA2" s="17">
        <v>2.5757575757575757</v>
      </c>
      <c r="CB2" s="17">
        <v>1.1819524793388427</v>
      </c>
      <c r="CC2" s="17">
        <v>1.1819524793388427</v>
      </c>
      <c r="CD2" s="17">
        <v>0.63374999999999992</v>
      </c>
      <c r="CE2" s="17">
        <v>0.72967141510801803</v>
      </c>
      <c r="CF2" s="17">
        <v>0.72967141510801803</v>
      </c>
      <c r="CG2" s="17">
        <v>1.3</v>
      </c>
      <c r="CH2" s="17">
        <v>2.2906125449068027</v>
      </c>
      <c r="CI2" s="17">
        <v>2.2906125449068027</v>
      </c>
      <c r="CJ2" s="17">
        <v>5.8500000000000005</v>
      </c>
      <c r="CK2" s="17">
        <v>5.8500000000000005</v>
      </c>
      <c r="CL2" s="17">
        <v>10.412072840469619</v>
      </c>
      <c r="CM2" s="17">
        <v>10.412072840469619</v>
      </c>
      <c r="CN2" s="17">
        <v>1.0461421366067087</v>
      </c>
      <c r="CO2" s="17">
        <v>5.1731404958677683</v>
      </c>
      <c r="CP2" s="17">
        <v>1.1710546305298981</v>
      </c>
      <c r="CQ2" s="17">
        <v>2.3817368544247239</v>
      </c>
      <c r="CR2" s="17">
        <v>12.720534189583232</v>
      </c>
      <c r="CS2" s="17">
        <v>7.9410107797650014</v>
      </c>
      <c r="CT2" s="17">
        <v>7.9410107797650014</v>
      </c>
      <c r="CU2" s="17">
        <v>0.45454545454545497</v>
      </c>
      <c r="CV2" s="17">
        <v>0.45454545454545497</v>
      </c>
      <c r="CW2" s="17">
        <v>1.7626549586776858</v>
      </c>
      <c r="CX2" s="17">
        <v>1.7626549586776858</v>
      </c>
      <c r="CY2" s="17">
        <v>1.7727272727272727</v>
      </c>
      <c r="CZ2" s="17">
        <v>0.45454545454545497</v>
      </c>
      <c r="DA2" s="17">
        <v>0.45454545454545497</v>
      </c>
      <c r="DB2" s="17">
        <v>5.484375</v>
      </c>
      <c r="DC2" s="17">
        <v>5.484375</v>
      </c>
      <c r="DD2" s="17">
        <v>5.5934917355371905</v>
      </c>
      <c r="DE2" s="17">
        <v>5.5934917355371905</v>
      </c>
      <c r="DF2" s="17">
        <v>9.6022727272727284</v>
      </c>
      <c r="DG2" s="17">
        <v>9.6022727272727284</v>
      </c>
      <c r="DH2" s="17">
        <v>5.8848733233979136</v>
      </c>
      <c r="DI2" s="17">
        <v>5.8848733233979136</v>
      </c>
      <c r="DJ2" s="17">
        <v>4.8849124999999995</v>
      </c>
      <c r="DK2" s="17">
        <v>1.2629338842975204</v>
      </c>
      <c r="DL2" s="17">
        <v>4.4486053719008263</v>
      </c>
      <c r="DM2" s="17">
        <v>3.0636621900826442</v>
      </c>
      <c r="DN2" s="17">
        <v>4.5303375220159872</v>
      </c>
      <c r="DO2" s="17">
        <v>1.7748463114754101</v>
      </c>
      <c r="DP2" s="17">
        <v>1.7748463114754101</v>
      </c>
      <c r="DQ2" s="17">
        <v>0.32097107438016537</v>
      </c>
      <c r="DR2" s="17">
        <v>1.1714772727272729</v>
      </c>
      <c r="DS2" s="17">
        <v>1.1714772727272729</v>
      </c>
      <c r="DT2" s="17">
        <v>2.5592407024793387</v>
      </c>
      <c r="DU2" s="17">
        <v>2.2644818622137928</v>
      </c>
      <c r="DV2" s="17">
        <v>2.2644818622137928</v>
      </c>
      <c r="DW2" s="17">
        <v>0.50240702479338839</v>
      </c>
      <c r="DX2" s="17">
        <v>0.50240702479338839</v>
      </c>
      <c r="DY2" s="17">
        <v>0.45996900826446285</v>
      </c>
      <c r="DZ2" s="17">
        <v>1.5</v>
      </c>
      <c r="EA2" s="17">
        <v>1.1819524793388427</v>
      </c>
      <c r="EB2" s="17">
        <v>1.1819524793388427</v>
      </c>
      <c r="EC2" s="17">
        <v>0.22727272727272727</v>
      </c>
      <c r="ED2" s="17">
        <v>2.1419761912926329</v>
      </c>
      <c r="EE2" s="17">
        <v>0.42639462809917378</v>
      </c>
      <c r="EF2" s="17">
        <v>1.2825413223140494</v>
      </c>
      <c r="EG2" s="17">
        <v>2.7121212121212119</v>
      </c>
      <c r="EH2" s="17">
        <v>3.8992774051140908</v>
      </c>
      <c r="EI2" s="17">
        <v>0.30775510204081641</v>
      </c>
      <c r="EJ2" s="17">
        <v>3.0775510204081633</v>
      </c>
      <c r="EK2" s="17">
        <v>2.5442857142857149</v>
      </c>
      <c r="EL2" s="17">
        <v>2.5053741496598647</v>
      </c>
      <c r="EM2" s="17">
        <v>2.5</v>
      </c>
      <c r="EN2" s="17">
        <v>2.5690476190476197</v>
      </c>
      <c r="EO2" s="17">
        <v>0.15</v>
      </c>
      <c r="EP2" s="17">
        <v>0.15</v>
      </c>
      <c r="EQ2" s="17">
        <v>0.61747851002865328</v>
      </c>
      <c r="ER2" s="17">
        <v>0</v>
      </c>
      <c r="ES2" s="17">
        <v>0</v>
      </c>
      <c r="ET2" s="17">
        <v>0</v>
      </c>
      <c r="EU2" s="17">
        <v>0</v>
      </c>
    </row>
    <row r="3" spans="1:151" x14ac:dyDescent="0.3">
      <c r="A3" s="15" t="s">
        <v>51</v>
      </c>
      <c r="B3" s="15" t="s">
        <v>53</v>
      </c>
      <c r="C3" s="7">
        <v>2025</v>
      </c>
      <c r="D3" s="7" t="s">
        <v>30</v>
      </c>
      <c r="E3" s="16">
        <v>3300</v>
      </c>
      <c r="F3" s="17">
        <v>4.6332644628099171</v>
      </c>
      <c r="G3" s="17">
        <v>4.6332644628099171</v>
      </c>
      <c r="H3" s="17">
        <v>1.5159504132231407</v>
      </c>
      <c r="I3" s="17">
        <v>2.2243026859504131</v>
      </c>
      <c r="J3" s="17">
        <v>1.1535604035002431</v>
      </c>
      <c r="K3" s="17">
        <v>2.4576446280991742</v>
      </c>
      <c r="L3" s="17">
        <v>0.7</v>
      </c>
      <c r="M3" s="17">
        <v>0.772210743801653</v>
      </c>
      <c r="N3" s="17">
        <v>1.5844875346260388</v>
      </c>
      <c r="O3" s="17">
        <v>1.3736027469177616</v>
      </c>
      <c r="P3" s="17">
        <v>2.597012430564964</v>
      </c>
      <c r="Q3" s="17">
        <v>1.3</v>
      </c>
      <c r="R3" s="17">
        <v>7.7918749999999992</v>
      </c>
      <c r="S3" s="17">
        <v>15.44421487603306</v>
      </c>
      <c r="T3" s="17">
        <v>15.44421487603306</v>
      </c>
      <c r="U3" s="17">
        <v>7.72210743801653</v>
      </c>
      <c r="V3" s="17">
        <v>7.72210743801653</v>
      </c>
      <c r="W3" s="17">
        <v>7.4171107003044803</v>
      </c>
      <c r="X3" s="17">
        <v>7.4171107003044803</v>
      </c>
      <c r="Y3" s="17">
        <v>9.4445851705913633</v>
      </c>
      <c r="Z3" s="17">
        <v>0.4</v>
      </c>
      <c r="AA3" s="17">
        <v>48.246332205882354</v>
      </c>
      <c r="AB3" s="17">
        <v>65.411286157024804</v>
      </c>
      <c r="AC3" s="17">
        <v>74.676333859990265</v>
      </c>
      <c r="AD3" s="17">
        <v>1.166978305785124</v>
      </c>
      <c r="AE3" s="17">
        <v>8.0111146896581076</v>
      </c>
      <c r="AF3" s="17">
        <v>1.606060606060606</v>
      </c>
      <c r="AG3" s="17">
        <v>1.2351196538117406</v>
      </c>
      <c r="AH3" s="17">
        <v>5.0129512032085559</v>
      </c>
      <c r="AI3" s="17">
        <v>7.6089795918367349</v>
      </c>
      <c r="AJ3" s="17">
        <v>36.123750000000001</v>
      </c>
      <c r="AK3" s="17">
        <v>4.5409624373391129</v>
      </c>
      <c r="AL3" s="17">
        <v>2.6</v>
      </c>
      <c r="AM3" s="17">
        <v>3.9000000000000004</v>
      </c>
      <c r="AN3" s="17">
        <v>1.6091769771075992</v>
      </c>
      <c r="AO3" s="17">
        <v>2.553331480675979</v>
      </c>
      <c r="AP3" s="17">
        <v>2.553331480675979</v>
      </c>
      <c r="AQ3" s="17">
        <v>2.5509141253040788</v>
      </c>
      <c r="AR3" s="17">
        <v>2.5509141253040788</v>
      </c>
      <c r="AS3" s="17">
        <v>1.5250826446280992</v>
      </c>
      <c r="AT3" s="17">
        <v>1.5250826446280992</v>
      </c>
      <c r="AU3" s="17">
        <v>10</v>
      </c>
      <c r="AV3" s="17">
        <v>7.0078618740884773</v>
      </c>
      <c r="AW3" s="17">
        <v>0.79739152892561982</v>
      </c>
      <c r="AX3" s="17">
        <v>1.1611231540441675</v>
      </c>
      <c r="AY3" s="17">
        <v>0.62096311475409827</v>
      </c>
      <c r="AZ3" s="17">
        <v>7.72210743801653</v>
      </c>
      <c r="BA3" s="17">
        <v>7.72210743801653</v>
      </c>
      <c r="BB3" s="17">
        <v>1.2727272727272727</v>
      </c>
      <c r="BC3" s="17">
        <v>1.2727272727272727</v>
      </c>
      <c r="BD3" s="17">
        <v>5.5666322314049586</v>
      </c>
      <c r="BE3" s="17">
        <v>5.5666322314049586</v>
      </c>
      <c r="BF3" s="17">
        <v>8.3835227272727249</v>
      </c>
      <c r="BG3" s="17">
        <v>36.680010330578511</v>
      </c>
      <c r="BH3" s="17">
        <v>7.5905979652989224</v>
      </c>
      <c r="BI3" s="17">
        <v>14.358276317572148</v>
      </c>
      <c r="BJ3" s="17">
        <v>0.63636363636363602</v>
      </c>
      <c r="BK3" s="17">
        <v>2.9716562796369055</v>
      </c>
      <c r="BL3" s="17">
        <v>0.31538561847988084</v>
      </c>
      <c r="BM3" s="17">
        <v>0.41054752066115713</v>
      </c>
      <c r="BN3" s="17">
        <v>0.41054752066115713</v>
      </c>
      <c r="BO3" s="17">
        <v>0.47722623966942151</v>
      </c>
      <c r="BP3" s="17">
        <v>1.2</v>
      </c>
      <c r="BQ3" s="17">
        <v>0.32677228695298743</v>
      </c>
      <c r="BR3" s="17">
        <v>1</v>
      </c>
      <c r="BS3" s="17">
        <v>0.73814262275158016</v>
      </c>
      <c r="BT3" s="17">
        <v>1.36363636363636</v>
      </c>
      <c r="BU3" s="17">
        <v>1.223529411764706</v>
      </c>
      <c r="BV3" s="17">
        <v>1.223529411764706</v>
      </c>
      <c r="BW3" s="17">
        <v>1.146268838113758</v>
      </c>
      <c r="BX3" s="17">
        <v>1.146268838113758</v>
      </c>
      <c r="BY3" s="17">
        <v>1.3295454545454546</v>
      </c>
      <c r="BZ3" s="17">
        <v>1.3295454545454546</v>
      </c>
      <c r="CA3" s="17">
        <v>2.5757575757575757</v>
      </c>
      <c r="CB3" s="17">
        <v>1.1819524793388427</v>
      </c>
      <c r="CC3" s="17">
        <v>1.1819524793388427</v>
      </c>
      <c r="CD3" s="17">
        <v>0.63374999999999992</v>
      </c>
      <c r="CE3" s="17">
        <v>0.72967141510801803</v>
      </c>
      <c r="CF3" s="17">
        <v>0.72967141510801803</v>
      </c>
      <c r="CG3" s="17">
        <v>1.3</v>
      </c>
      <c r="CH3" s="17">
        <v>2.2906125449068027</v>
      </c>
      <c r="CI3" s="17">
        <v>2.2906125449068027</v>
      </c>
      <c r="CJ3" s="17">
        <v>5.8500000000000005</v>
      </c>
      <c r="CK3" s="17">
        <v>5.8500000000000005</v>
      </c>
      <c r="CL3" s="17">
        <v>10.412072840469619</v>
      </c>
      <c r="CM3" s="17">
        <v>10.412072840469619</v>
      </c>
      <c r="CN3" s="17">
        <v>1.0461421366067087</v>
      </c>
      <c r="CO3" s="17">
        <v>5.1731404958677683</v>
      </c>
      <c r="CP3" s="17">
        <v>1.1710546305298981</v>
      </c>
      <c r="CQ3" s="17">
        <v>2.3817368544247239</v>
      </c>
      <c r="CR3" s="17">
        <v>12.720534189583232</v>
      </c>
      <c r="CS3" s="17">
        <v>7.9410107797650014</v>
      </c>
      <c r="CT3" s="17">
        <v>7.9410107797650014</v>
      </c>
      <c r="CU3" s="17">
        <v>0.45454545454545497</v>
      </c>
      <c r="CV3" s="17">
        <v>0.45454545454545497</v>
      </c>
      <c r="CW3" s="17">
        <v>1.7626549586776858</v>
      </c>
      <c r="CX3" s="17">
        <v>1.7626549586776858</v>
      </c>
      <c r="CY3" s="17">
        <v>1.7727272727272727</v>
      </c>
      <c r="CZ3" s="17">
        <v>0.45454545454545497</v>
      </c>
      <c r="DA3" s="17">
        <v>0.45454545454545497</v>
      </c>
      <c r="DB3" s="17">
        <v>5.484375</v>
      </c>
      <c r="DC3" s="17">
        <v>5.484375</v>
      </c>
      <c r="DD3" s="17">
        <v>5.5934917355371905</v>
      </c>
      <c r="DE3" s="17">
        <v>5.5934917355371905</v>
      </c>
      <c r="DF3" s="17">
        <v>9.6022727272727284</v>
      </c>
      <c r="DG3" s="17">
        <v>9.6022727272727284</v>
      </c>
      <c r="DH3" s="17">
        <v>5.8848733233979136</v>
      </c>
      <c r="DI3" s="17">
        <v>5.8848733233979136</v>
      </c>
      <c r="DJ3" s="17">
        <v>4.8849124999999995</v>
      </c>
      <c r="DK3" s="17">
        <v>1.2629338842975204</v>
      </c>
      <c r="DL3" s="17">
        <v>4.4486053719008263</v>
      </c>
      <c r="DM3" s="17">
        <v>3.0636621900826442</v>
      </c>
      <c r="DN3" s="17">
        <v>4.5303375220159872</v>
      </c>
      <c r="DO3" s="17">
        <v>1.7748463114754101</v>
      </c>
      <c r="DP3" s="17">
        <v>1.7748463114754101</v>
      </c>
      <c r="DQ3" s="17">
        <v>0.32097107438016537</v>
      </c>
      <c r="DR3" s="17">
        <v>1.1714772727272729</v>
      </c>
      <c r="DS3" s="17">
        <v>1.1714772727272729</v>
      </c>
      <c r="DT3" s="17">
        <v>2.5592407024793387</v>
      </c>
      <c r="DU3" s="17">
        <v>2.2644818622137928</v>
      </c>
      <c r="DV3" s="17">
        <v>2.2644818622137928</v>
      </c>
      <c r="DW3" s="17">
        <v>0.50240702479338839</v>
      </c>
      <c r="DX3" s="17">
        <v>0.50240702479338839</v>
      </c>
      <c r="DY3" s="17">
        <v>0.45996900826446285</v>
      </c>
      <c r="DZ3" s="17">
        <v>1.5</v>
      </c>
      <c r="EA3" s="17">
        <v>1.1819524793388427</v>
      </c>
      <c r="EB3" s="17">
        <v>1.1819524793388427</v>
      </c>
      <c r="EC3" s="17">
        <v>0.22727272727272727</v>
      </c>
      <c r="ED3" s="17">
        <v>2.1419761912926329</v>
      </c>
      <c r="EE3" s="17">
        <v>0.42639462809917378</v>
      </c>
      <c r="EF3" s="17">
        <v>1.2825413223140494</v>
      </c>
      <c r="EG3" s="17">
        <v>2.7121212121212119</v>
      </c>
      <c r="EH3" s="17">
        <v>3.8992774051140908</v>
      </c>
      <c r="EI3" s="17">
        <v>0.30775510204081641</v>
      </c>
      <c r="EJ3" s="17">
        <v>3.0775510204081633</v>
      </c>
      <c r="EK3" s="17">
        <v>2.5442857142857149</v>
      </c>
      <c r="EL3" s="17">
        <v>2.5053741496598647</v>
      </c>
      <c r="EM3" s="17">
        <v>2.5</v>
      </c>
      <c r="EN3" s="17">
        <v>2.5690476190476197</v>
      </c>
      <c r="EO3" s="17">
        <v>0.15</v>
      </c>
      <c r="EP3" s="17">
        <v>0.15</v>
      </c>
      <c r="EQ3" s="17">
        <v>0.61747851002865328</v>
      </c>
      <c r="ER3" s="17">
        <v>0</v>
      </c>
      <c r="ES3" s="17">
        <v>0</v>
      </c>
      <c r="ET3" s="17">
        <v>0</v>
      </c>
      <c r="EU3" s="17">
        <v>0</v>
      </c>
    </row>
    <row r="4" spans="1:151" x14ac:dyDescent="0.3">
      <c r="A4" s="15" t="s">
        <v>51</v>
      </c>
      <c r="B4" s="15" t="s">
        <v>54</v>
      </c>
      <c r="C4" s="7">
        <v>2025</v>
      </c>
      <c r="D4" s="7" t="s">
        <v>30</v>
      </c>
      <c r="E4" s="16">
        <v>3300</v>
      </c>
      <c r="F4" s="17">
        <v>4.6332644628099171</v>
      </c>
      <c r="G4" s="17">
        <v>4.6332644628099171</v>
      </c>
      <c r="H4" s="17">
        <v>1.5159504132231407</v>
      </c>
      <c r="I4" s="17">
        <v>2.2243026859504131</v>
      </c>
      <c r="J4" s="17">
        <v>1.1535604035002431</v>
      </c>
      <c r="K4" s="17">
        <v>2.4576446280991742</v>
      </c>
      <c r="L4" s="17">
        <v>0.7</v>
      </c>
      <c r="M4" s="17">
        <v>0.772210743801653</v>
      </c>
      <c r="N4" s="17">
        <v>1.5844875346260388</v>
      </c>
      <c r="O4" s="17">
        <v>1.3736027469177616</v>
      </c>
      <c r="P4" s="17">
        <v>2.597012430564964</v>
      </c>
      <c r="Q4" s="17">
        <v>1.3</v>
      </c>
      <c r="R4" s="17">
        <v>7.7918749999999992</v>
      </c>
      <c r="S4" s="17">
        <v>15.44421487603306</v>
      </c>
      <c r="T4" s="17">
        <v>15.44421487603306</v>
      </c>
      <c r="U4" s="17">
        <v>7.72210743801653</v>
      </c>
      <c r="V4" s="17">
        <v>7.72210743801653</v>
      </c>
      <c r="W4" s="17">
        <v>7.4171107003044803</v>
      </c>
      <c r="X4" s="17">
        <v>7.4171107003044803</v>
      </c>
      <c r="Y4" s="17">
        <v>9.4445851705913633</v>
      </c>
      <c r="Z4" s="17">
        <v>0.4</v>
      </c>
      <c r="AA4" s="17">
        <v>48.246332205882354</v>
      </c>
      <c r="AB4" s="17">
        <v>65.411286157024804</v>
      </c>
      <c r="AC4" s="17">
        <v>74.676333859990265</v>
      </c>
      <c r="AD4" s="17">
        <v>1.166978305785124</v>
      </c>
      <c r="AE4" s="17">
        <v>8.0111146896581076</v>
      </c>
      <c r="AF4" s="17">
        <v>1.606060606060606</v>
      </c>
      <c r="AG4" s="17">
        <v>1.2351196538117406</v>
      </c>
      <c r="AH4" s="17">
        <v>5.0129512032085559</v>
      </c>
      <c r="AI4" s="17">
        <v>7.6089795918367349</v>
      </c>
      <c r="AJ4" s="17">
        <v>36.123750000000001</v>
      </c>
      <c r="AK4" s="17">
        <v>4.5409624373391129</v>
      </c>
      <c r="AL4" s="17">
        <v>2.6</v>
      </c>
      <c r="AM4" s="17">
        <v>3.9000000000000004</v>
      </c>
      <c r="AN4" s="17">
        <v>1.6091769771075992</v>
      </c>
      <c r="AO4" s="17">
        <v>2.553331480675979</v>
      </c>
      <c r="AP4" s="17">
        <v>2.553331480675979</v>
      </c>
      <c r="AQ4" s="17">
        <v>2.5509141253040788</v>
      </c>
      <c r="AR4" s="17">
        <v>2.5509141253040788</v>
      </c>
      <c r="AS4" s="17">
        <v>1.5250826446280992</v>
      </c>
      <c r="AT4" s="17">
        <v>1.5250826446280992</v>
      </c>
      <c r="AU4" s="17">
        <v>10</v>
      </c>
      <c r="AV4" s="17">
        <v>7.0078618740884773</v>
      </c>
      <c r="AW4" s="17">
        <v>0.79739152892561982</v>
      </c>
      <c r="AX4" s="17">
        <v>1.1611231540441675</v>
      </c>
      <c r="AY4" s="17">
        <v>0.62096311475409827</v>
      </c>
      <c r="AZ4" s="17">
        <v>7.72210743801653</v>
      </c>
      <c r="BA4" s="17">
        <v>7.72210743801653</v>
      </c>
      <c r="BB4" s="17">
        <v>1.2727272727272727</v>
      </c>
      <c r="BC4" s="17">
        <v>1.2727272727272727</v>
      </c>
      <c r="BD4" s="17">
        <v>5.5666322314049586</v>
      </c>
      <c r="BE4" s="17">
        <v>5.5666322314049586</v>
      </c>
      <c r="BF4" s="17">
        <v>8.3835227272727249</v>
      </c>
      <c r="BG4" s="17">
        <v>36.680010330578511</v>
      </c>
      <c r="BH4" s="17">
        <v>7.5905979652989224</v>
      </c>
      <c r="BI4" s="17">
        <v>14.358276317572148</v>
      </c>
      <c r="BJ4" s="17">
        <v>0.63636363636363602</v>
      </c>
      <c r="BK4" s="17">
        <v>2.9716562796369055</v>
      </c>
      <c r="BL4" s="17">
        <v>0.31538561847988084</v>
      </c>
      <c r="BM4" s="17">
        <v>0.41054752066115713</v>
      </c>
      <c r="BN4" s="17">
        <v>0.41054752066115713</v>
      </c>
      <c r="BO4" s="17">
        <v>0.47722623966942151</v>
      </c>
      <c r="BP4" s="17">
        <v>1.2</v>
      </c>
      <c r="BQ4" s="17">
        <v>0.32677228695298743</v>
      </c>
      <c r="BR4" s="17">
        <v>1</v>
      </c>
      <c r="BS4" s="17">
        <v>0.73814262275158016</v>
      </c>
      <c r="BT4" s="17">
        <v>1.36363636363636</v>
      </c>
      <c r="BU4" s="17">
        <v>1.223529411764706</v>
      </c>
      <c r="BV4" s="17">
        <v>1.223529411764706</v>
      </c>
      <c r="BW4" s="17">
        <v>1.146268838113758</v>
      </c>
      <c r="BX4" s="17">
        <v>1.146268838113758</v>
      </c>
      <c r="BY4" s="17">
        <v>1.3295454545454546</v>
      </c>
      <c r="BZ4" s="17">
        <v>1.3295454545454546</v>
      </c>
      <c r="CA4" s="17">
        <v>2.5757575757575757</v>
      </c>
      <c r="CB4" s="17">
        <v>1.1819524793388427</v>
      </c>
      <c r="CC4" s="17">
        <v>1.1819524793388427</v>
      </c>
      <c r="CD4" s="17">
        <v>0.63374999999999992</v>
      </c>
      <c r="CE4" s="17">
        <v>0.72967141510801803</v>
      </c>
      <c r="CF4" s="17">
        <v>0.72967141510801803</v>
      </c>
      <c r="CG4" s="17">
        <v>1.3</v>
      </c>
      <c r="CH4" s="17">
        <v>2.2906125449068027</v>
      </c>
      <c r="CI4" s="17">
        <v>2.2906125449068027</v>
      </c>
      <c r="CJ4" s="17">
        <v>5.8500000000000005</v>
      </c>
      <c r="CK4" s="17">
        <v>5.8500000000000005</v>
      </c>
      <c r="CL4" s="17">
        <v>10.412072840469619</v>
      </c>
      <c r="CM4" s="17">
        <v>10.412072840469619</v>
      </c>
      <c r="CN4" s="17">
        <v>1.0461421366067087</v>
      </c>
      <c r="CO4" s="17">
        <v>5.1731404958677683</v>
      </c>
      <c r="CP4" s="17">
        <v>1.1710546305298981</v>
      </c>
      <c r="CQ4" s="17">
        <v>2.3817368544247239</v>
      </c>
      <c r="CR4" s="17">
        <v>12.720534189583232</v>
      </c>
      <c r="CS4" s="17">
        <v>7.9410107797650014</v>
      </c>
      <c r="CT4" s="17">
        <v>7.9410107797650014</v>
      </c>
      <c r="CU4" s="17">
        <v>0.45454545454545497</v>
      </c>
      <c r="CV4" s="17">
        <v>0.45454545454545497</v>
      </c>
      <c r="CW4" s="17">
        <v>1.7626549586776858</v>
      </c>
      <c r="CX4" s="17">
        <v>1.7626549586776858</v>
      </c>
      <c r="CY4" s="17">
        <v>1.7727272727272727</v>
      </c>
      <c r="CZ4" s="17">
        <v>0.45454545454545497</v>
      </c>
      <c r="DA4" s="17">
        <v>0.45454545454545497</v>
      </c>
      <c r="DB4" s="17">
        <v>5.484375</v>
      </c>
      <c r="DC4" s="17">
        <v>5.484375</v>
      </c>
      <c r="DD4" s="17">
        <v>5.5934917355371905</v>
      </c>
      <c r="DE4" s="17">
        <v>5.5934917355371905</v>
      </c>
      <c r="DF4" s="17">
        <v>9.6022727272727284</v>
      </c>
      <c r="DG4" s="17">
        <v>9.6022727272727284</v>
      </c>
      <c r="DH4" s="17">
        <v>5.8848733233979136</v>
      </c>
      <c r="DI4" s="17">
        <v>5.8848733233979136</v>
      </c>
      <c r="DJ4" s="17">
        <v>4.8849124999999995</v>
      </c>
      <c r="DK4" s="17">
        <v>1.2629338842975204</v>
      </c>
      <c r="DL4" s="17">
        <v>4.4486053719008263</v>
      </c>
      <c r="DM4" s="17">
        <v>3.0636621900826442</v>
      </c>
      <c r="DN4" s="17">
        <v>4.5303375220159872</v>
      </c>
      <c r="DO4" s="17">
        <v>1.7748463114754101</v>
      </c>
      <c r="DP4" s="17">
        <v>1.7748463114754101</v>
      </c>
      <c r="DQ4" s="17">
        <v>0.32097107438016537</v>
      </c>
      <c r="DR4" s="17">
        <v>1.1714772727272729</v>
      </c>
      <c r="DS4" s="17">
        <v>1.1714772727272729</v>
      </c>
      <c r="DT4" s="17">
        <v>2.5592407024793387</v>
      </c>
      <c r="DU4" s="17">
        <v>2.2644818622137928</v>
      </c>
      <c r="DV4" s="17">
        <v>2.2644818622137928</v>
      </c>
      <c r="DW4" s="17">
        <v>0.50240702479338839</v>
      </c>
      <c r="DX4" s="17">
        <v>0.50240702479338839</v>
      </c>
      <c r="DY4" s="17">
        <v>0.45996900826446285</v>
      </c>
      <c r="DZ4" s="17">
        <v>1.5</v>
      </c>
      <c r="EA4" s="17">
        <v>1.1819524793388427</v>
      </c>
      <c r="EB4" s="17">
        <v>1.1819524793388427</v>
      </c>
      <c r="EC4" s="17">
        <v>0.22727272727272727</v>
      </c>
      <c r="ED4" s="17">
        <v>2.1419761912926329</v>
      </c>
      <c r="EE4" s="17">
        <v>0.42639462809917378</v>
      </c>
      <c r="EF4" s="17">
        <v>1.2825413223140494</v>
      </c>
      <c r="EG4" s="17">
        <v>2.7121212121212119</v>
      </c>
      <c r="EH4" s="17">
        <v>3.8992774051140908</v>
      </c>
      <c r="EI4" s="17">
        <v>0.30775510204081641</v>
      </c>
      <c r="EJ4" s="17">
        <v>3.0775510204081633</v>
      </c>
      <c r="EK4" s="17">
        <v>2.5442857142857149</v>
      </c>
      <c r="EL4" s="17">
        <v>2.5053741496598647</v>
      </c>
      <c r="EM4" s="17">
        <v>2.5</v>
      </c>
      <c r="EN4" s="17">
        <v>2.5690476190476197</v>
      </c>
      <c r="EO4" s="17">
        <v>0.15</v>
      </c>
      <c r="EP4" s="17">
        <v>0.15</v>
      </c>
      <c r="EQ4" s="17">
        <v>0.61747851002865328</v>
      </c>
      <c r="ER4" s="17">
        <v>0</v>
      </c>
      <c r="ES4" s="17">
        <v>0</v>
      </c>
      <c r="ET4" s="17">
        <v>0</v>
      </c>
      <c r="EU4" s="17">
        <v>0</v>
      </c>
    </row>
    <row r="5" spans="1:151" x14ac:dyDescent="0.3">
      <c r="A5" s="15" t="s">
        <v>51</v>
      </c>
      <c r="B5" s="15" t="s">
        <v>57</v>
      </c>
      <c r="C5" s="7">
        <v>2025</v>
      </c>
      <c r="D5" s="7" t="s">
        <v>30</v>
      </c>
      <c r="E5" s="16">
        <v>3300</v>
      </c>
      <c r="F5" s="17">
        <v>4.6332644628099171</v>
      </c>
      <c r="G5" s="17">
        <v>4.6332644628099171</v>
      </c>
      <c r="H5" s="17">
        <v>1.5159504132231407</v>
      </c>
      <c r="I5" s="17">
        <v>2.2243026859504131</v>
      </c>
      <c r="J5" s="17">
        <v>1.1535604035002431</v>
      </c>
      <c r="K5" s="17">
        <v>2.4576446280991742</v>
      </c>
      <c r="L5" s="17">
        <v>0.7</v>
      </c>
      <c r="M5" s="17">
        <v>0.772210743801653</v>
      </c>
      <c r="N5" s="17">
        <v>1.5844875346260388</v>
      </c>
      <c r="O5" s="17">
        <v>1.3736027469177616</v>
      </c>
      <c r="P5" s="17">
        <v>2.597012430564964</v>
      </c>
      <c r="Q5" s="17">
        <v>1.3</v>
      </c>
      <c r="R5" s="17">
        <v>7.7918749999999992</v>
      </c>
      <c r="S5" s="17">
        <v>15.44421487603306</v>
      </c>
      <c r="T5" s="17">
        <v>15.44421487603306</v>
      </c>
      <c r="U5" s="17">
        <v>7.72210743801653</v>
      </c>
      <c r="V5" s="17">
        <v>7.72210743801653</v>
      </c>
      <c r="W5" s="17">
        <v>7.4171107003044803</v>
      </c>
      <c r="X5" s="17">
        <v>7.4171107003044803</v>
      </c>
      <c r="Y5" s="17">
        <v>9.4445851705913633</v>
      </c>
      <c r="Z5" s="17">
        <v>0.4</v>
      </c>
      <c r="AA5" s="17">
        <v>48.246332205882354</v>
      </c>
      <c r="AB5" s="17">
        <v>65.411286157024804</v>
      </c>
      <c r="AC5" s="17">
        <v>74.676333859990265</v>
      </c>
      <c r="AD5" s="17">
        <v>1.166978305785124</v>
      </c>
      <c r="AE5" s="17">
        <v>8.0111146896581076</v>
      </c>
      <c r="AF5" s="17">
        <v>1.606060606060606</v>
      </c>
      <c r="AG5" s="17">
        <v>1.2351196538117406</v>
      </c>
      <c r="AH5" s="17">
        <v>5.0129512032085559</v>
      </c>
      <c r="AI5" s="17">
        <v>7.6089795918367349</v>
      </c>
      <c r="AJ5" s="17">
        <v>36.123750000000001</v>
      </c>
      <c r="AK5" s="17">
        <v>4.5409624373391129</v>
      </c>
      <c r="AL5" s="17">
        <v>2.6</v>
      </c>
      <c r="AM5" s="17">
        <v>3.9000000000000004</v>
      </c>
      <c r="AN5" s="17">
        <v>1.6091769771075992</v>
      </c>
      <c r="AO5" s="17">
        <v>2.553331480675979</v>
      </c>
      <c r="AP5" s="17">
        <v>2.553331480675979</v>
      </c>
      <c r="AQ5" s="17">
        <v>2.5509141253040788</v>
      </c>
      <c r="AR5" s="17">
        <v>2.5509141253040788</v>
      </c>
      <c r="AS5" s="17">
        <v>1.5250826446280992</v>
      </c>
      <c r="AT5" s="17">
        <v>1.5250826446280992</v>
      </c>
      <c r="AU5" s="17">
        <v>10</v>
      </c>
      <c r="AV5" s="17">
        <v>7.0078618740884773</v>
      </c>
      <c r="AW5" s="17">
        <v>0.79739152892561982</v>
      </c>
      <c r="AX5" s="17">
        <v>1.1611231540441675</v>
      </c>
      <c r="AY5" s="17">
        <v>0.62096311475409827</v>
      </c>
      <c r="AZ5" s="17">
        <v>7.72210743801653</v>
      </c>
      <c r="BA5" s="17">
        <v>7.72210743801653</v>
      </c>
      <c r="BB5" s="17">
        <v>1.2727272727272727</v>
      </c>
      <c r="BC5" s="17">
        <v>1.2727272727272727</v>
      </c>
      <c r="BD5" s="17">
        <v>5.5666322314049586</v>
      </c>
      <c r="BE5" s="17">
        <v>5.5666322314049586</v>
      </c>
      <c r="BF5" s="17">
        <v>8.3835227272727249</v>
      </c>
      <c r="BG5" s="17">
        <v>36.680010330578511</v>
      </c>
      <c r="BH5" s="17">
        <v>7.5905979652989224</v>
      </c>
      <c r="BI5" s="17">
        <v>14.358276317572148</v>
      </c>
      <c r="BJ5" s="17">
        <v>0.63636363636363602</v>
      </c>
      <c r="BK5" s="17">
        <v>2.9716562796369055</v>
      </c>
      <c r="BL5" s="17">
        <v>0.31538561847988084</v>
      </c>
      <c r="BM5" s="17">
        <v>0.41054752066115713</v>
      </c>
      <c r="BN5" s="17">
        <v>0.41054752066115713</v>
      </c>
      <c r="BO5" s="17">
        <v>0.47722623966942151</v>
      </c>
      <c r="BP5" s="17">
        <v>1.2</v>
      </c>
      <c r="BQ5" s="17">
        <v>0.32677228695298743</v>
      </c>
      <c r="BR5" s="17">
        <v>1</v>
      </c>
      <c r="BS5" s="17">
        <v>0.73814262275158016</v>
      </c>
      <c r="BT5" s="17">
        <v>1.36363636363636</v>
      </c>
      <c r="BU5" s="17">
        <v>1.223529411764706</v>
      </c>
      <c r="BV5" s="17">
        <v>1.223529411764706</v>
      </c>
      <c r="BW5" s="17">
        <v>1.146268838113758</v>
      </c>
      <c r="BX5" s="17">
        <v>1.146268838113758</v>
      </c>
      <c r="BY5" s="17">
        <v>1.3295454545454546</v>
      </c>
      <c r="BZ5" s="17">
        <v>1.3295454545454546</v>
      </c>
      <c r="CA5" s="17">
        <v>2.5757575757575757</v>
      </c>
      <c r="CB5" s="17">
        <v>1.1819524793388427</v>
      </c>
      <c r="CC5" s="17">
        <v>1.1819524793388427</v>
      </c>
      <c r="CD5" s="17">
        <v>0.63374999999999992</v>
      </c>
      <c r="CE5" s="17">
        <v>0.72967141510801803</v>
      </c>
      <c r="CF5" s="17">
        <v>0.72967141510801803</v>
      </c>
      <c r="CG5" s="17">
        <v>1.3</v>
      </c>
      <c r="CH5" s="17">
        <v>2.2906125449068027</v>
      </c>
      <c r="CI5" s="17">
        <v>2.2906125449068027</v>
      </c>
      <c r="CJ5" s="17">
        <v>5.8500000000000005</v>
      </c>
      <c r="CK5" s="17">
        <v>5.8500000000000005</v>
      </c>
      <c r="CL5" s="17">
        <v>10.412072840469619</v>
      </c>
      <c r="CM5" s="17">
        <v>10.412072840469619</v>
      </c>
      <c r="CN5" s="17">
        <v>1.0461421366067087</v>
      </c>
      <c r="CO5" s="17">
        <v>5.1731404958677683</v>
      </c>
      <c r="CP5" s="17">
        <v>1.1710546305298981</v>
      </c>
      <c r="CQ5" s="17">
        <v>2.3817368544247239</v>
      </c>
      <c r="CR5" s="17">
        <v>12.720534189583232</v>
      </c>
      <c r="CS5" s="17">
        <v>7.9410107797650014</v>
      </c>
      <c r="CT5" s="17">
        <v>7.9410107797650014</v>
      </c>
      <c r="CU5" s="17">
        <v>0.45454545454545497</v>
      </c>
      <c r="CV5" s="17">
        <v>0.45454545454545497</v>
      </c>
      <c r="CW5" s="17">
        <v>1.7626549586776858</v>
      </c>
      <c r="CX5" s="17">
        <v>1.7626549586776858</v>
      </c>
      <c r="CY5" s="17">
        <v>1.7727272727272727</v>
      </c>
      <c r="CZ5" s="17">
        <v>0.45454545454545497</v>
      </c>
      <c r="DA5" s="17">
        <v>0.45454545454545497</v>
      </c>
      <c r="DB5" s="17">
        <v>5.484375</v>
      </c>
      <c r="DC5" s="17">
        <v>5.484375</v>
      </c>
      <c r="DD5" s="17">
        <v>5.5934917355371905</v>
      </c>
      <c r="DE5" s="17">
        <v>5.5934917355371905</v>
      </c>
      <c r="DF5" s="17">
        <v>9.6022727272727284</v>
      </c>
      <c r="DG5" s="17">
        <v>9.6022727272727284</v>
      </c>
      <c r="DH5" s="17">
        <v>5.8848733233979136</v>
      </c>
      <c r="DI5" s="17">
        <v>5.8848733233979136</v>
      </c>
      <c r="DJ5" s="17">
        <v>4.8849124999999995</v>
      </c>
      <c r="DK5" s="17">
        <v>1.2629338842975204</v>
      </c>
      <c r="DL5" s="17">
        <v>4.4486053719008263</v>
      </c>
      <c r="DM5" s="17">
        <v>3.0636621900826442</v>
      </c>
      <c r="DN5" s="17">
        <v>4.5303375220159872</v>
      </c>
      <c r="DO5" s="17">
        <v>1.7748463114754101</v>
      </c>
      <c r="DP5" s="17">
        <v>1.7748463114754101</v>
      </c>
      <c r="DQ5" s="17">
        <v>0.32097107438016537</v>
      </c>
      <c r="DR5" s="17">
        <v>1.1714772727272729</v>
      </c>
      <c r="DS5" s="17">
        <v>1.1714772727272729</v>
      </c>
      <c r="DT5" s="17">
        <v>2.5592407024793387</v>
      </c>
      <c r="DU5" s="17">
        <v>2.2644818622137928</v>
      </c>
      <c r="DV5" s="17">
        <v>2.2644818622137928</v>
      </c>
      <c r="DW5" s="17">
        <v>0.50240702479338839</v>
      </c>
      <c r="DX5" s="17">
        <v>0.50240702479338839</v>
      </c>
      <c r="DY5" s="17">
        <v>0.45996900826446285</v>
      </c>
      <c r="DZ5" s="17">
        <v>1.5</v>
      </c>
      <c r="EA5" s="17">
        <v>1.1819524793388427</v>
      </c>
      <c r="EB5" s="17">
        <v>1.1819524793388427</v>
      </c>
      <c r="EC5" s="17">
        <v>0.22727272727272727</v>
      </c>
      <c r="ED5" s="17">
        <v>2.1419761912926329</v>
      </c>
      <c r="EE5" s="17">
        <v>0.42639462809917378</v>
      </c>
      <c r="EF5" s="17">
        <v>1.2825413223140494</v>
      </c>
      <c r="EG5" s="17">
        <v>2.7121212121212119</v>
      </c>
      <c r="EH5" s="17">
        <v>3.8992774051140908</v>
      </c>
      <c r="EI5" s="17">
        <v>0.30775510204081641</v>
      </c>
      <c r="EJ5" s="17">
        <v>3.0775510204081633</v>
      </c>
      <c r="EK5" s="17">
        <v>2.5442857142857149</v>
      </c>
      <c r="EL5" s="17">
        <v>2.5053741496598647</v>
      </c>
      <c r="EM5" s="17">
        <v>2.5</v>
      </c>
      <c r="EN5" s="17">
        <v>2.5690476190476197</v>
      </c>
      <c r="EO5" s="17">
        <v>0.15</v>
      </c>
      <c r="EP5" s="17">
        <v>0.15</v>
      </c>
      <c r="EQ5" s="17">
        <v>0.61747851002865328</v>
      </c>
      <c r="ER5" s="17">
        <v>0</v>
      </c>
      <c r="ES5" s="17">
        <v>0</v>
      </c>
      <c r="ET5" s="17">
        <v>0</v>
      </c>
      <c r="EU5" s="17">
        <v>0</v>
      </c>
    </row>
    <row r="6" spans="1:151" x14ac:dyDescent="0.3">
      <c r="A6" s="15" t="s">
        <v>51</v>
      </c>
      <c r="B6" s="15" t="s">
        <v>212</v>
      </c>
      <c r="C6" s="7">
        <v>2025</v>
      </c>
      <c r="D6" s="7" t="s">
        <v>30</v>
      </c>
      <c r="E6" s="16">
        <v>3300</v>
      </c>
      <c r="F6" s="17">
        <v>4.6332644628099171</v>
      </c>
      <c r="G6" s="17">
        <v>4.6332644628099171</v>
      </c>
      <c r="H6" s="17">
        <v>1.5159504132231407</v>
      </c>
      <c r="I6" s="17">
        <v>2.2243026859504131</v>
      </c>
      <c r="J6" s="17">
        <v>1.1535604035002431</v>
      </c>
      <c r="K6" s="17">
        <v>2.4576446280991742</v>
      </c>
      <c r="L6" s="17">
        <v>0.7</v>
      </c>
      <c r="M6" s="17">
        <v>0.772210743801653</v>
      </c>
      <c r="N6" s="17">
        <v>1.5844875346260388</v>
      </c>
      <c r="O6" s="17">
        <v>1.3736027469177616</v>
      </c>
      <c r="P6" s="17">
        <v>2.597012430564964</v>
      </c>
      <c r="Q6" s="17">
        <v>1.3</v>
      </c>
      <c r="R6" s="17">
        <v>7.7918749999999992</v>
      </c>
      <c r="S6" s="17">
        <v>15.44421487603306</v>
      </c>
      <c r="T6" s="17">
        <v>15.44421487603306</v>
      </c>
      <c r="U6" s="17">
        <v>7.72210743801653</v>
      </c>
      <c r="V6" s="17">
        <v>7.72210743801653</v>
      </c>
      <c r="W6" s="17">
        <v>7.4171107003044803</v>
      </c>
      <c r="X6" s="17">
        <v>7.4171107003044803</v>
      </c>
      <c r="Y6" s="17">
        <v>9.4445851705913633</v>
      </c>
      <c r="Z6" s="17">
        <v>0.4</v>
      </c>
      <c r="AA6" s="17">
        <v>48.246332205882354</v>
      </c>
      <c r="AB6" s="17">
        <v>65.411286157024804</v>
      </c>
      <c r="AC6" s="17">
        <v>74.676333859990265</v>
      </c>
      <c r="AD6" s="17">
        <v>1.166978305785124</v>
      </c>
      <c r="AE6" s="17">
        <v>8.0111146896581076</v>
      </c>
      <c r="AF6" s="17">
        <v>1.606060606060606</v>
      </c>
      <c r="AG6" s="17">
        <v>1.2351196538117406</v>
      </c>
      <c r="AH6" s="17">
        <v>5.0129512032085559</v>
      </c>
      <c r="AI6" s="17">
        <v>7.6089795918367349</v>
      </c>
      <c r="AJ6" s="17">
        <v>36.123750000000001</v>
      </c>
      <c r="AK6" s="17">
        <v>4.5409624373391129</v>
      </c>
      <c r="AL6" s="17">
        <v>2.6</v>
      </c>
      <c r="AM6" s="17">
        <v>3.9000000000000004</v>
      </c>
      <c r="AN6" s="17">
        <v>1.6091769771075992</v>
      </c>
      <c r="AO6" s="17">
        <v>2.553331480675979</v>
      </c>
      <c r="AP6" s="17">
        <v>2.553331480675979</v>
      </c>
      <c r="AQ6" s="17">
        <v>2.5509141253040788</v>
      </c>
      <c r="AR6" s="17">
        <v>2.5509141253040788</v>
      </c>
      <c r="AS6" s="17">
        <v>1.5250826446280992</v>
      </c>
      <c r="AT6" s="17">
        <v>1.5250826446280992</v>
      </c>
      <c r="AU6" s="17">
        <v>10</v>
      </c>
      <c r="AV6" s="17">
        <v>7.0078618740884773</v>
      </c>
      <c r="AW6" s="17">
        <v>0.79739152892561982</v>
      </c>
      <c r="AX6" s="17">
        <v>1.1611231540441675</v>
      </c>
      <c r="AY6" s="17">
        <v>0.62096311475409827</v>
      </c>
      <c r="AZ6" s="17">
        <v>7.72210743801653</v>
      </c>
      <c r="BA6" s="17">
        <v>7.72210743801653</v>
      </c>
      <c r="BB6" s="17">
        <v>1.2727272727272727</v>
      </c>
      <c r="BC6" s="17">
        <v>1.2727272727272727</v>
      </c>
      <c r="BD6" s="17">
        <v>5.5666322314049586</v>
      </c>
      <c r="BE6" s="17">
        <v>5.5666322314049586</v>
      </c>
      <c r="BF6" s="17">
        <v>8.3835227272727249</v>
      </c>
      <c r="BG6" s="17">
        <v>36.680010330578511</v>
      </c>
      <c r="BH6" s="17">
        <v>7.5905979652989224</v>
      </c>
      <c r="BI6" s="17">
        <v>14.358276317572148</v>
      </c>
      <c r="BJ6" s="17">
        <v>0.63636363636363602</v>
      </c>
      <c r="BK6" s="17">
        <v>2.9716562796369055</v>
      </c>
      <c r="BL6" s="17">
        <v>0.31538561847988084</v>
      </c>
      <c r="BM6" s="17">
        <v>0.41054752066115713</v>
      </c>
      <c r="BN6" s="17">
        <v>0.41054752066115713</v>
      </c>
      <c r="BO6" s="17">
        <v>0.47722623966942151</v>
      </c>
      <c r="BP6" s="17">
        <v>1.2</v>
      </c>
      <c r="BQ6" s="17">
        <v>0.32677228695298743</v>
      </c>
      <c r="BR6" s="17">
        <v>1</v>
      </c>
      <c r="BS6" s="17">
        <v>0.73814262275158016</v>
      </c>
      <c r="BT6" s="17">
        <v>1.36363636363636</v>
      </c>
      <c r="BU6" s="17">
        <v>1.223529411764706</v>
      </c>
      <c r="BV6" s="17">
        <v>1.223529411764706</v>
      </c>
      <c r="BW6" s="17">
        <v>1.146268838113758</v>
      </c>
      <c r="BX6" s="17">
        <v>1.146268838113758</v>
      </c>
      <c r="BY6" s="17">
        <v>1.3295454545454546</v>
      </c>
      <c r="BZ6" s="17">
        <v>1.3295454545454546</v>
      </c>
      <c r="CA6" s="17">
        <v>2.5757575757575757</v>
      </c>
      <c r="CB6" s="17">
        <v>1.1819524793388427</v>
      </c>
      <c r="CC6" s="17">
        <v>1.1819524793388427</v>
      </c>
      <c r="CD6" s="17">
        <v>0.63374999999999992</v>
      </c>
      <c r="CE6" s="17">
        <v>0.72967141510801803</v>
      </c>
      <c r="CF6" s="17">
        <v>0.72967141510801803</v>
      </c>
      <c r="CG6" s="17">
        <v>1.3</v>
      </c>
      <c r="CH6" s="17">
        <v>2.2906125449068027</v>
      </c>
      <c r="CI6" s="17">
        <v>2.2906125449068027</v>
      </c>
      <c r="CJ6" s="17">
        <v>5.8500000000000005</v>
      </c>
      <c r="CK6" s="17">
        <v>5.8500000000000005</v>
      </c>
      <c r="CL6" s="17">
        <v>10.412072840469619</v>
      </c>
      <c r="CM6" s="17">
        <v>10.412072840469619</v>
      </c>
      <c r="CN6" s="17">
        <v>1.0461421366067087</v>
      </c>
      <c r="CO6" s="17">
        <v>5.1731404958677683</v>
      </c>
      <c r="CP6" s="17">
        <v>1.1710546305298981</v>
      </c>
      <c r="CQ6" s="17">
        <v>2.3817368544247239</v>
      </c>
      <c r="CR6" s="17">
        <v>12.720534189583232</v>
      </c>
      <c r="CS6" s="17">
        <v>7.9410107797650014</v>
      </c>
      <c r="CT6" s="17">
        <v>7.9410107797650014</v>
      </c>
      <c r="CU6" s="17">
        <v>0.45454545454545497</v>
      </c>
      <c r="CV6" s="17">
        <v>0.45454545454545497</v>
      </c>
      <c r="CW6" s="17">
        <v>1.7626549586776858</v>
      </c>
      <c r="CX6" s="17">
        <v>1.7626549586776858</v>
      </c>
      <c r="CY6" s="17">
        <v>1.7727272727272727</v>
      </c>
      <c r="CZ6" s="17">
        <v>0.45454545454545497</v>
      </c>
      <c r="DA6" s="17">
        <v>0.45454545454545497</v>
      </c>
      <c r="DB6" s="17">
        <v>5.484375</v>
      </c>
      <c r="DC6" s="17">
        <v>5.484375</v>
      </c>
      <c r="DD6" s="17">
        <v>5.5934917355371905</v>
      </c>
      <c r="DE6" s="17">
        <v>5.5934917355371905</v>
      </c>
      <c r="DF6" s="17">
        <v>9.6022727272727284</v>
      </c>
      <c r="DG6" s="17">
        <v>9.6022727272727284</v>
      </c>
      <c r="DH6" s="17">
        <v>5.8848733233979136</v>
      </c>
      <c r="DI6" s="17">
        <v>5.8848733233979136</v>
      </c>
      <c r="DJ6" s="17">
        <v>4.8849124999999995</v>
      </c>
      <c r="DK6" s="17">
        <v>1.2629338842975204</v>
      </c>
      <c r="DL6" s="17">
        <v>4.4486053719008263</v>
      </c>
      <c r="DM6" s="17">
        <v>3.0636621900826442</v>
      </c>
      <c r="DN6" s="17">
        <v>4.5303375220159872</v>
      </c>
      <c r="DO6" s="17">
        <v>1.7748463114754101</v>
      </c>
      <c r="DP6" s="17">
        <v>1.7748463114754101</v>
      </c>
      <c r="DQ6" s="17">
        <v>0.32097107438016537</v>
      </c>
      <c r="DR6" s="17">
        <v>1.1714772727272729</v>
      </c>
      <c r="DS6" s="17">
        <v>1.1714772727272729</v>
      </c>
      <c r="DT6" s="17">
        <v>2.5592407024793387</v>
      </c>
      <c r="DU6" s="17">
        <v>2.2644818622137928</v>
      </c>
      <c r="DV6" s="17">
        <v>2.2644818622137928</v>
      </c>
      <c r="DW6" s="17">
        <v>0.50240702479338839</v>
      </c>
      <c r="DX6" s="17">
        <v>0.50240702479338839</v>
      </c>
      <c r="DY6" s="17">
        <v>0.45996900826446285</v>
      </c>
      <c r="DZ6" s="17">
        <v>1.5</v>
      </c>
      <c r="EA6" s="17">
        <v>1.1819524793388427</v>
      </c>
      <c r="EB6" s="17">
        <v>1.1819524793388427</v>
      </c>
      <c r="EC6" s="17">
        <v>0.22727272727272727</v>
      </c>
      <c r="ED6" s="17">
        <v>2.1419761912926329</v>
      </c>
      <c r="EE6" s="17">
        <v>0.42639462809917378</v>
      </c>
      <c r="EF6" s="17">
        <v>1.2825413223140494</v>
      </c>
      <c r="EG6" s="17">
        <v>2.7121212121212119</v>
      </c>
      <c r="EH6" s="17">
        <v>3.8992774051140908</v>
      </c>
      <c r="EI6" s="17">
        <v>0.30775510204081641</v>
      </c>
      <c r="EJ6" s="17">
        <v>3.0775510204081633</v>
      </c>
      <c r="EK6" s="17">
        <v>2.5442857142857149</v>
      </c>
      <c r="EL6" s="17">
        <v>2.5053741496598647</v>
      </c>
      <c r="EM6" s="17">
        <v>2.5</v>
      </c>
      <c r="EN6" s="17">
        <v>2.5690476190476197</v>
      </c>
      <c r="EO6" s="17">
        <v>0.15</v>
      </c>
      <c r="EP6" s="17">
        <v>0.15</v>
      </c>
      <c r="EQ6" s="17">
        <v>0.61747851002865328</v>
      </c>
      <c r="ER6" s="17">
        <v>0</v>
      </c>
      <c r="ES6" s="17">
        <v>0</v>
      </c>
      <c r="ET6" s="17">
        <v>0</v>
      </c>
      <c r="EU6" s="17">
        <v>0</v>
      </c>
    </row>
    <row r="7" spans="1:151" x14ac:dyDescent="0.3">
      <c r="A7" s="15" t="s">
        <v>51</v>
      </c>
      <c r="B7" s="15" t="s">
        <v>61</v>
      </c>
      <c r="C7" s="7">
        <v>2025</v>
      </c>
      <c r="D7" s="7" t="s">
        <v>30</v>
      </c>
      <c r="E7" s="16">
        <v>3300</v>
      </c>
      <c r="F7" s="17">
        <v>4.1921626297577861</v>
      </c>
      <c r="G7" s="17">
        <v>4.1921626297577861</v>
      </c>
      <c r="H7" s="17">
        <v>1.2269031141868516</v>
      </c>
      <c r="I7" s="17">
        <v>1.8995069204152251</v>
      </c>
      <c r="J7" s="17">
        <v>1.0013545695094646</v>
      </c>
      <c r="K7" s="17">
        <v>2.2648788927335648</v>
      </c>
      <c r="L7" s="17">
        <v>0.7</v>
      </c>
      <c r="M7" s="17">
        <v>0.69869377162629764</v>
      </c>
      <c r="N7" s="17">
        <v>1.5447530864197532</v>
      </c>
      <c r="O7" s="17">
        <v>1.4031603229527105</v>
      </c>
      <c r="P7" s="17">
        <v>2.6800692041522489</v>
      </c>
      <c r="Q7" s="17">
        <v>1.3</v>
      </c>
      <c r="R7" s="17">
        <v>1.04</v>
      </c>
      <c r="S7" s="17">
        <v>15.566128027681662</v>
      </c>
      <c r="T7" s="17">
        <v>15.566128027681662</v>
      </c>
      <c r="U7" s="17">
        <v>7.0553114186851227</v>
      </c>
      <c r="V7" s="17">
        <v>7.0553114186851227</v>
      </c>
      <c r="W7" s="17">
        <v>6.4527681660899638</v>
      </c>
      <c r="X7" s="17">
        <v>6.4527681660899638</v>
      </c>
      <c r="Y7" s="17">
        <v>6.2128516181559146</v>
      </c>
      <c r="Z7" s="17">
        <v>0.4</v>
      </c>
      <c r="AA7" s="17">
        <v>45.844897959183669</v>
      </c>
      <c r="AB7" s="17">
        <v>57.519377162629752</v>
      </c>
      <c r="AC7" s="17">
        <v>63.665469163443937</v>
      </c>
      <c r="AD7" s="17">
        <v>0.69869377162629764</v>
      </c>
      <c r="AE7" s="17">
        <v>7.6238957324106122</v>
      </c>
      <c r="AF7" s="17">
        <v>1.606060606060606</v>
      </c>
      <c r="AG7" s="17">
        <v>0.85023059184353211</v>
      </c>
      <c r="AH7" s="17">
        <v>4.6171102177895387</v>
      </c>
      <c r="AI7" s="17">
        <v>6.6810553633217999</v>
      </c>
      <c r="AJ7" s="17">
        <v>41.785714285714292</v>
      </c>
      <c r="AK7" s="17">
        <v>4.2092560553633218</v>
      </c>
      <c r="AL7" s="17">
        <v>2.6</v>
      </c>
      <c r="AM7" s="17">
        <v>3.9000000000000004</v>
      </c>
      <c r="AN7" s="17">
        <v>1.2721814404432137</v>
      </c>
      <c r="AO7" s="17">
        <v>1.6078947368421057</v>
      </c>
      <c r="AP7" s="17">
        <v>1.6078947368421057</v>
      </c>
      <c r="AQ7" s="17">
        <v>1.436485260770975</v>
      </c>
      <c r="AR7" s="17">
        <v>1.436485260770975</v>
      </c>
      <c r="AS7" s="17">
        <v>1.2835813148788928</v>
      </c>
      <c r="AT7" s="17">
        <v>1.2835813148788928</v>
      </c>
      <c r="AU7" s="17">
        <v>10</v>
      </c>
      <c r="AV7" s="17">
        <v>6.5450223895786692</v>
      </c>
      <c r="AW7" s="17">
        <v>0.68160034602076114</v>
      </c>
      <c r="AX7" s="17">
        <v>0.99996539792387573</v>
      </c>
      <c r="AY7" s="17">
        <v>0.45499999999999996</v>
      </c>
      <c r="AZ7" s="17">
        <v>7.7830640138408311</v>
      </c>
      <c r="BA7" s="17">
        <v>7.7830640138408311</v>
      </c>
      <c r="BB7" s="17">
        <v>1.2727272727272727</v>
      </c>
      <c r="BC7" s="17">
        <v>1.2727272727272727</v>
      </c>
      <c r="BD7" s="17">
        <v>4.5041176470588242</v>
      </c>
      <c r="BE7" s="17">
        <v>4.5041176470588242</v>
      </c>
      <c r="BF7" s="17">
        <v>7.613411764705881</v>
      </c>
      <c r="BG7" s="17">
        <v>32.114273356401384</v>
      </c>
      <c r="BH7" s="17">
        <v>6.9399307958477499</v>
      </c>
      <c r="BI7" s="17">
        <v>13.290138408304498</v>
      </c>
      <c r="BJ7" s="17">
        <v>0.63636363636363602</v>
      </c>
      <c r="BK7" s="17">
        <v>2.7174048442906575</v>
      </c>
      <c r="BL7" s="17">
        <v>0.29081314878892739</v>
      </c>
      <c r="BM7" s="17">
        <v>0.30048442906574402</v>
      </c>
      <c r="BN7" s="17">
        <v>0.30048442906574402</v>
      </c>
      <c r="BO7" s="17">
        <v>0.47310553633217989</v>
      </c>
      <c r="BP7" s="17">
        <v>1.2</v>
      </c>
      <c r="BQ7" s="17">
        <v>0.2863148788927336</v>
      </c>
      <c r="BR7" s="17">
        <v>1</v>
      </c>
      <c r="BS7" s="17">
        <v>0.65495471198860178</v>
      </c>
      <c r="BT7" s="17">
        <v>1.36363636363636</v>
      </c>
      <c r="BU7" s="17">
        <v>1.0404498269896196</v>
      </c>
      <c r="BV7" s="17">
        <v>1.0404498269896196</v>
      </c>
      <c r="BW7" s="17">
        <v>0.97281701607978832</v>
      </c>
      <c r="BX7" s="17">
        <v>0.97281701607978832</v>
      </c>
      <c r="BY7" s="17">
        <v>1.1965397923875432</v>
      </c>
      <c r="BZ7" s="17">
        <v>1.1965397923875432</v>
      </c>
      <c r="CA7" s="17">
        <v>2.5757575757575757</v>
      </c>
      <c r="CB7" s="17">
        <v>0.98377162629757786</v>
      </c>
      <c r="CC7" s="17">
        <v>0.98377162629757786</v>
      </c>
      <c r="CD7" s="17">
        <v>0.52</v>
      </c>
      <c r="CE7" s="17">
        <v>0.45810380622837382</v>
      </c>
      <c r="CF7" s="17">
        <v>0.45810380622837382</v>
      </c>
      <c r="CG7" s="17">
        <v>0.91481481481481453</v>
      </c>
      <c r="CH7" s="17">
        <v>1.6225259515570933</v>
      </c>
      <c r="CI7" s="17">
        <v>1.6225259515570933</v>
      </c>
      <c r="CJ7" s="17">
        <v>6.5</v>
      </c>
      <c r="CK7" s="17">
        <v>6.5</v>
      </c>
      <c r="CL7" s="17">
        <v>8.6698860166904126</v>
      </c>
      <c r="CM7" s="17">
        <v>8.6698860166904126</v>
      </c>
      <c r="CN7" s="17">
        <v>0.84632963566049257</v>
      </c>
      <c r="CO7" s="17">
        <v>4.1435813148788929</v>
      </c>
      <c r="CP7" s="17">
        <v>0.65596020761245666</v>
      </c>
      <c r="CQ7" s="17">
        <v>1.6495684917565638</v>
      </c>
      <c r="CR7" s="17">
        <v>11.687629757785469</v>
      </c>
      <c r="CS7" s="17">
        <v>7.2948707510685935</v>
      </c>
      <c r="CT7" s="17">
        <v>7.2948707510685935</v>
      </c>
      <c r="CU7" s="17">
        <v>0.45454545454545497</v>
      </c>
      <c r="CV7" s="17">
        <v>0.45454545454545497</v>
      </c>
      <c r="CW7" s="17">
        <v>1.3973875432525953</v>
      </c>
      <c r="CX7" s="17">
        <v>1.3973875432525953</v>
      </c>
      <c r="CY7" s="17">
        <v>1.1110726643598619</v>
      </c>
      <c r="CZ7" s="17">
        <v>0.45454545454545497</v>
      </c>
      <c r="DA7" s="17">
        <v>0.45454545454545497</v>
      </c>
      <c r="DB7" s="17">
        <v>0.45499999999999996</v>
      </c>
      <c r="DC7" s="17">
        <v>0.45499999999999996</v>
      </c>
      <c r="DD7" s="17">
        <v>4.9656401384083058</v>
      </c>
      <c r="DE7" s="17">
        <v>4.9656401384083058</v>
      </c>
      <c r="DF7" s="17">
        <v>9.0595155709342556</v>
      </c>
      <c r="DG7" s="17">
        <v>9.0595155709342556</v>
      </c>
      <c r="DH7" s="17">
        <v>5.4698961937716275</v>
      </c>
      <c r="DI7" s="17">
        <v>5.4698961937716275</v>
      </c>
      <c r="DJ7" s="17">
        <v>4.6258333333333335</v>
      </c>
      <c r="DK7" s="17">
        <v>1.057993079584775</v>
      </c>
      <c r="DL7" s="17">
        <v>4.0725086505190315</v>
      </c>
      <c r="DM7" s="17">
        <v>2.6922145328719718</v>
      </c>
      <c r="DN7" s="17">
        <v>4.0383217993079592</v>
      </c>
      <c r="DO7" s="17">
        <v>0.97500000000000009</v>
      </c>
      <c r="DP7" s="17">
        <v>0.97500000000000009</v>
      </c>
      <c r="DQ7" s="17">
        <v>0.29441176470588237</v>
      </c>
      <c r="DR7" s="17">
        <v>0.79945578231292502</v>
      </c>
      <c r="DS7" s="17">
        <v>0.79945578231292502</v>
      </c>
      <c r="DT7" s="17">
        <v>2.4534688581314876</v>
      </c>
      <c r="DU7" s="17">
        <v>2.1217214532871975</v>
      </c>
      <c r="DV7" s="17">
        <v>2.1217214532871975</v>
      </c>
      <c r="DW7" s="17">
        <v>0.29171280276816619</v>
      </c>
      <c r="DX7" s="17">
        <v>0.29171280276816619</v>
      </c>
      <c r="DY7" s="17">
        <v>0.2863148788927336</v>
      </c>
      <c r="DZ7" s="17">
        <v>1.5</v>
      </c>
      <c r="EA7" s="17">
        <v>0.98377162629757786</v>
      </c>
      <c r="EB7" s="17">
        <v>0.98377162629757786</v>
      </c>
      <c r="EC7" s="17">
        <v>0.22727272727272727</v>
      </c>
      <c r="ED7" s="17">
        <v>1.9380530973451326</v>
      </c>
      <c r="EE7" s="17">
        <v>0.2863148788927336</v>
      </c>
      <c r="EF7" s="17">
        <v>1.0768858131487888</v>
      </c>
      <c r="EG7" s="17">
        <v>2.7121212121212119</v>
      </c>
      <c r="EH7" s="17">
        <v>3.4451582332587005</v>
      </c>
      <c r="EI7" s="17">
        <v>0.2863148788927336</v>
      </c>
      <c r="EJ7" s="17">
        <v>2.6580276816608999</v>
      </c>
      <c r="EK7" s="17">
        <v>2.2779238754325264</v>
      </c>
      <c r="EL7" s="17">
        <v>1.8046712018140594</v>
      </c>
      <c r="EM7" s="17">
        <v>2.5</v>
      </c>
      <c r="EN7" s="17">
        <v>1.8058503401360546</v>
      </c>
      <c r="EO7" s="17">
        <v>0.15</v>
      </c>
      <c r="EP7" s="17">
        <v>0.15</v>
      </c>
      <c r="EQ7" s="17">
        <v>0.61747851002865328</v>
      </c>
      <c r="ER7" s="17">
        <v>0</v>
      </c>
      <c r="ES7" s="17">
        <v>0</v>
      </c>
      <c r="ET7" s="17">
        <v>0</v>
      </c>
      <c r="EU7" s="17">
        <v>0</v>
      </c>
    </row>
    <row r="8" spans="1:151" x14ac:dyDescent="0.3">
      <c r="A8" s="15" t="s">
        <v>51</v>
      </c>
      <c r="B8" s="15" t="s">
        <v>55</v>
      </c>
      <c r="C8" s="7">
        <v>2025</v>
      </c>
      <c r="D8" s="7" t="s">
        <v>30</v>
      </c>
      <c r="E8" s="16">
        <v>3300</v>
      </c>
      <c r="F8" s="17">
        <v>4.1921626297577861</v>
      </c>
      <c r="G8" s="17">
        <v>4.1921626297577861</v>
      </c>
      <c r="H8" s="17">
        <v>1.2269031141868516</v>
      </c>
      <c r="I8" s="17">
        <v>1.8995069204152251</v>
      </c>
      <c r="J8" s="17">
        <v>1.0013545695094646</v>
      </c>
      <c r="K8" s="17">
        <v>2.2648788927335648</v>
      </c>
      <c r="L8" s="17">
        <v>0.7</v>
      </c>
      <c r="M8" s="17">
        <v>0.69869377162629764</v>
      </c>
      <c r="N8" s="17">
        <v>1.5447530864197532</v>
      </c>
      <c r="O8" s="17">
        <v>1.4031603229527105</v>
      </c>
      <c r="P8" s="17">
        <v>2.6800692041522489</v>
      </c>
      <c r="Q8" s="17">
        <v>1.3</v>
      </c>
      <c r="R8" s="17">
        <v>1.04</v>
      </c>
      <c r="S8" s="17">
        <v>15.566128027681662</v>
      </c>
      <c r="T8" s="17">
        <v>15.566128027681662</v>
      </c>
      <c r="U8" s="17">
        <v>7.0553114186851227</v>
      </c>
      <c r="V8" s="17">
        <v>7.0553114186851227</v>
      </c>
      <c r="W8" s="17">
        <v>6.4527681660899638</v>
      </c>
      <c r="X8" s="17">
        <v>6.4527681660899638</v>
      </c>
      <c r="Y8" s="17">
        <v>6.2128516181559146</v>
      </c>
      <c r="Z8" s="17">
        <v>0.4</v>
      </c>
      <c r="AA8" s="17">
        <v>45.844897959183669</v>
      </c>
      <c r="AB8" s="17">
        <v>57.519377162629752</v>
      </c>
      <c r="AC8" s="17">
        <v>63.665469163443937</v>
      </c>
      <c r="AD8" s="17">
        <v>0.69869377162629764</v>
      </c>
      <c r="AE8" s="17">
        <v>7.6238957324106122</v>
      </c>
      <c r="AF8" s="17">
        <v>1.606060606060606</v>
      </c>
      <c r="AG8" s="17">
        <v>0.85023059184353211</v>
      </c>
      <c r="AH8" s="17">
        <v>4.6171102177895387</v>
      </c>
      <c r="AI8" s="17">
        <v>6.6810553633217999</v>
      </c>
      <c r="AJ8" s="17">
        <v>41.785714285714292</v>
      </c>
      <c r="AK8" s="17">
        <v>4.2092560553633218</v>
      </c>
      <c r="AL8" s="17">
        <v>2.6</v>
      </c>
      <c r="AM8" s="17">
        <v>3.9000000000000004</v>
      </c>
      <c r="AN8" s="17">
        <v>1.2721814404432137</v>
      </c>
      <c r="AO8" s="17">
        <v>1.6078947368421057</v>
      </c>
      <c r="AP8" s="17">
        <v>1.6078947368421057</v>
      </c>
      <c r="AQ8" s="17">
        <v>1.436485260770975</v>
      </c>
      <c r="AR8" s="17">
        <v>1.436485260770975</v>
      </c>
      <c r="AS8" s="17">
        <v>1.2835813148788928</v>
      </c>
      <c r="AT8" s="17">
        <v>1.2835813148788928</v>
      </c>
      <c r="AU8" s="17">
        <v>10</v>
      </c>
      <c r="AV8" s="17">
        <v>6.5450223895786692</v>
      </c>
      <c r="AW8" s="17">
        <v>0.68160034602076114</v>
      </c>
      <c r="AX8" s="17">
        <v>0.99996539792387573</v>
      </c>
      <c r="AY8" s="17">
        <v>0.45499999999999996</v>
      </c>
      <c r="AZ8" s="17">
        <v>7.7830640138408311</v>
      </c>
      <c r="BA8" s="17">
        <v>7.7830640138408311</v>
      </c>
      <c r="BB8" s="17">
        <v>1.2727272727272727</v>
      </c>
      <c r="BC8" s="17">
        <v>1.2727272727272727</v>
      </c>
      <c r="BD8" s="17">
        <v>4.5041176470588242</v>
      </c>
      <c r="BE8" s="17">
        <v>4.5041176470588242</v>
      </c>
      <c r="BF8" s="17">
        <v>7.613411764705881</v>
      </c>
      <c r="BG8" s="17">
        <v>32.114273356401384</v>
      </c>
      <c r="BH8" s="17">
        <v>6.9399307958477499</v>
      </c>
      <c r="BI8" s="17">
        <v>13.290138408304498</v>
      </c>
      <c r="BJ8" s="17">
        <v>0.63636363636363602</v>
      </c>
      <c r="BK8" s="17">
        <v>2.7174048442906575</v>
      </c>
      <c r="BL8" s="17">
        <v>0.29081314878892739</v>
      </c>
      <c r="BM8" s="17">
        <v>0.30048442906574402</v>
      </c>
      <c r="BN8" s="17">
        <v>0.30048442906574402</v>
      </c>
      <c r="BO8" s="17">
        <v>0.47310553633217989</v>
      </c>
      <c r="BP8" s="17">
        <v>1.2</v>
      </c>
      <c r="BQ8" s="17">
        <v>0.2863148788927336</v>
      </c>
      <c r="BR8" s="17">
        <v>1</v>
      </c>
      <c r="BS8" s="17">
        <v>0.65495471198860178</v>
      </c>
      <c r="BT8" s="17">
        <v>1.36363636363636</v>
      </c>
      <c r="BU8" s="17">
        <v>1.0404498269896196</v>
      </c>
      <c r="BV8" s="17">
        <v>1.0404498269896196</v>
      </c>
      <c r="BW8" s="17">
        <v>0.97281701607978832</v>
      </c>
      <c r="BX8" s="17">
        <v>0.97281701607978832</v>
      </c>
      <c r="BY8" s="17">
        <v>1.1965397923875432</v>
      </c>
      <c r="BZ8" s="17">
        <v>1.1965397923875432</v>
      </c>
      <c r="CA8" s="17">
        <v>2.5757575757575757</v>
      </c>
      <c r="CB8" s="17">
        <v>0.98377162629757786</v>
      </c>
      <c r="CC8" s="17">
        <v>0.98377162629757786</v>
      </c>
      <c r="CD8" s="17">
        <v>0.52</v>
      </c>
      <c r="CE8" s="17">
        <v>0.45810380622837382</v>
      </c>
      <c r="CF8" s="17">
        <v>0.45810380622837382</v>
      </c>
      <c r="CG8" s="17">
        <v>0.91481481481481453</v>
      </c>
      <c r="CH8" s="17">
        <v>1.6225259515570933</v>
      </c>
      <c r="CI8" s="17">
        <v>1.6225259515570933</v>
      </c>
      <c r="CJ8" s="17">
        <v>6.5</v>
      </c>
      <c r="CK8" s="17">
        <v>6.5</v>
      </c>
      <c r="CL8" s="17">
        <v>8.6698860166904126</v>
      </c>
      <c r="CM8" s="17">
        <v>8.6698860166904126</v>
      </c>
      <c r="CN8" s="17">
        <v>0.84632963566049257</v>
      </c>
      <c r="CO8" s="17">
        <v>4.1435813148788929</v>
      </c>
      <c r="CP8" s="17">
        <v>0.65596020761245666</v>
      </c>
      <c r="CQ8" s="17">
        <v>1.6495684917565638</v>
      </c>
      <c r="CR8" s="17">
        <v>11.687629757785469</v>
      </c>
      <c r="CS8" s="17">
        <v>7.2948707510685935</v>
      </c>
      <c r="CT8" s="17">
        <v>7.2948707510685935</v>
      </c>
      <c r="CU8" s="17">
        <v>0.45454545454545497</v>
      </c>
      <c r="CV8" s="17">
        <v>0.45454545454545497</v>
      </c>
      <c r="CW8" s="17">
        <v>1.3973875432525953</v>
      </c>
      <c r="CX8" s="17">
        <v>1.3973875432525953</v>
      </c>
      <c r="CY8" s="17">
        <v>1.1110726643598619</v>
      </c>
      <c r="CZ8" s="17">
        <v>0.45454545454545497</v>
      </c>
      <c r="DA8" s="17">
        <v>0.45454545454545497</v>
      </c>
      <c r="DB8" s="17">
        <v>0.45499999999999996</v>
      </c>
      <c r="DC8" s="17">
        <v>0.45499999999999996</v>
      </c>
      <c r="DD8" s="17">
        <v>4.9656401384083058</v>
      </c>
      <c r="DE8" s="17">
        <v>4.9656401384083058</v>
      </c>
      <c r="DF8" s="17">
        <v>9.0595155709342556</v>
      </c>
      <c r="DG8" s="17">
        <v>9.0595155709342556</v>
      </c>
      <c r="DH8" s="17">
        <v>5.4698961937716275</v>
      </c>
      <c r="DI8" s="17">
        <v>5.4698961937716275</v>
      </c>
      <c r="DJ8" s="17">
        <v>4.6258333333333335</v>
      </c>
      <c r="DK8" s="17">
        <v>1.057993079584775</v>
      </c>
      <c r="DL8" s="17">
        <v>4.0725086505190315</v>
      </c>
      <c r="DM8" s="17">
        <v>2.6922145328719718</v>
      </c>
      <c r="DN8" s="17">
        <v>4.0383217993079592</v>
      </c>
      <c r="DO8" s="17">
        <v>0.97500000000000009</v>
      </c>
      <c r="DP8" s="17">
        <v>0.97500000000000009</v>
      </c>
      <c r="DQ8" s="17">
        <v>0.29441176470588237</v>
      </c>
      <c r="DR8" s="17">
        <v>0.79945578231292502</v>
      </c>
      <c r="DS8" s="17">
        <v>0.79945578231292502</v>
      </c>
      <c r="DT8" s="17">
        <v>2.4534688581314876</v>
      </c>
      <c r="DU8" s="17">
        <v>2.1217214532871975</v>
      </c>
      <c r="DV8" s="17">
        <v>2.1217214532871975</v>
      </c>
      <c r="DW8" s="17">
        <v>0.29171280276816619</v>
      </c>
      <c r="DX8" s="17">
        <v>0.29171280276816619</v>
      </c>
      <c r="DY8" s="17">
        <v>0.2863148788927336</v>
      </c>
      <c r="DZ8" s="17">
        <v>1.5</v>
      </c>
      <c r="EA8" s="17">
        <v>0.98377162629757786</v>
      </c>
      <c r="EB8" s="17">
        <v>0.98377162629757786</v>
      </c>
      <c r="EC8" s="17">
        <v>0.22727272727272727</v>
      </c>
      <c r="ED8" s="17">
        <v>1.9380530973451326</v>
      </c>
      <c r="EE8" s="17">
        <v>0.2863148788927336</v>
      </c>
      <c r="EF8" s="17">
        <v>1.0768858131487888</v>
      </c>
      <c r="EG8" s="17">
        <v>2.7121212121212119</v>
      </c>
      <c r="EH8" s="17">
        <v>3.4451582332587005</v>
      </c>
      <c r="EI8" s="17">
        <v>0.2863148788927336</v>
      </c>
      <c r="EJ8" s="17">
        <v>2.6580276816608999</v>
      </c>
      <c r="EK8" s="17">
        <v>2.2779238754325264</v>
      </c>
      <c r="EL8" s="17">
        <v>1.8046712018140594</v>
      </c>
      <c r="EM8" s="17">
        <v>2.5</v>
      </c>
      <c r="EN8" s="17">
        <v>1.8058503401360546</v>
      </c>
      <c r="EO8" s="17">
        <v>0.15</v>
      </c>
      <c r="EP8" s="17">
        <v>0.15</v>
      </c>
      <c r="EQ8" s="17">
        <v>0.61747851002865328</v>
      </c>
      <c r="ER8" s="17">
        <v>0</v>
      </c>
      <c r="ES8" s="17">
        <v>0</v>
      </c>
      <c r="ET8" s="17">
        <v>0</v>
      </c>
      <c r="EU8" s="17">
        <v>0</v>
      </c>
    </row>
    <row r="9" spans="1:151" x14ac:dyDescent="0.3">
      <c r="A9" s="15" t="s">
        <v>51</v>
      </c>
      <c r="B9" s="15" t="s">
        <v>56</v>
      </c>
      <c r="C9" s="7">
        <v>2025</v>
      </c>
      <c r="D9" s="7" t="s">
        <v>30</v>
      </c>
      <c r="E9" s="16">
        <v>3300</v>
      </c>
      <c r="F9" s="17">
        <v>4.1921626297577861</v>
      </c>
      <c r="G9" s="17">
        <v>4.1921626297577861</v>
      </c>
      <c r="H9" s="17">
        <v>1.2269031141868516</v>
      </c>
      <c r="I9" s="17">
        <v>1.8995069204152251</v>
      </c>
      <c r="J9" s="17">
        <v>1.0013545695094646</v>
      </c>
      <c r="K9" s="17">
        <v>2.2648788927335648</v>
      </c>
      <c r="L9" s="17">
        <v>0.7</v>
      </c>
      <c r="M9" s="17">
        <v>0.69869377162629764</v>
      </c>
      <c r="N9" s="17">
        <v>1.5447530864197532</v>
      </c>
      <c r="O9" s="17">
        <v>1.4031603229527105</v>
      </c>
      <c r="P9" s="17">
        <v>2.6800692041522489</v>
      </c>
      <c r="Q9" s="17">
        <v>1.3</v>
      </c>
      <c r="R9" s="17">
        <v>1.04</v>
      </c>
      <c r="S9" s="17">
        <v>15.566128027681662</v>
      </c>
      <c r="T9" s="17">
        <v>15.566128027681662</v>
      </c>
      <c r="U9" s="17">
        <v>7.0553114186851227</v>
      </c>
      <c r="V9" s="17">
        <v>7.0553114186851227</v>
      </c>
      <c r="W9" s="17">
        <v>6.4527681660899638</v>
      </c>
      <c r="X9" s="17">
        <v>6.4527681660899638</v>
      </c>
      <c r="Y9" s="17">
        <v>6.2128516181559146</v>
      </c>
      <c r="Z9" s="17">
        <v>0.4</v>
      </c>
      <c r="AA9" s="17">
        <v>45.844897959183669</v>
      </c>
      <c r="AB9" s="17">
        <v>57.519377162629752</v>
      </c>
      <c r="AC9" s="17">
        <v>63.665469163443937</v>
      </c>
      <c r="AD9" s="17">
        <v>0.69869377162629764</v>
      </c>
      <c r="AE9" s="17">
        <v>7.6238957324106122</v>
      </c>
      <c r="AF9" s="17">
        <v>1.606060606060606</v>
      </c>
      <c r="AG9" s="17">
        <v>0.85023059184353211</v>
      </c>
      <c r="AH9" s="17">
        <v>4.6171102177895387</v>
      </c>
      <c r="AI9" s="17">
        <v>6.6810553633217999</v>
      </c>
      <c r="AJ9" s="17">
        <v>41.785714285714292</v>
      </c>
      <c r="AK9" s="17">
        <v>4.2092560553633218</v>
      </c>
      <c r="AL9" s="17">
        <v>2.6</v>
      </c>
      <c r="AM9" s="17">
        <v>3.9000000000000004</v>
      </c>
      <c r="AN9" s="17">
        <v>1.2721814404432137</v>
      </c>
      <c r="AO9" s="17">
        <v>1.6078947368421057</v>
      </c>
      <c r="AP9" s="17">
        <v>1.6078947368421057</v>
      </c>
      <c r="AQ9" s="17">
        <v>1.436485260770975</v>
      </c>
      <c r="AR9" s="17">
        <v>1.436485260770975</v>
      </c>
      <c r="AS9" s="17">
        <v>1.2835813148788928</v>
      </c>
      <c r="AT9" s="17">
        <v>1.2835813148788928</v>
      </c>
      <c r="AU9" s="17">
        <v>10</v>
      </c>
      <c r="AV9" s="17">
        <v>6.5450223895786692</v>
      </c>
      <c r="AW9" s="17">
        <v>0.68160034602076114</v>
      </c>
      <c r="AX9" s="17">
        <v>0.99996539792387573</v>
      </c>
      <c r="AY9" s="17">
        <v>0.45499999999999996</v>
      </c>
      <c r="AZ9" s="17">
        <v>7.7830640138408311</v>
      </c>
      <c r="BA9" s="17">
        <v>7.7830640138408311</v>
      </c>
      <c r="BB9" s="17">
        <v>1.2727272727272727</v>
      </c>
      <c r="BC9" s="17">
        <v>1.2727272727272727</v>
      </c>
      <c r="BD9" s="17">
        <v>4.5041176470588242</v>
      </c>
      <c r="BE9" s="17">
        <v>4.5041176470588242</v>
      </c>
      <c r="BF9" s="17">
        <v>7.613411764705881</v>
      </c>
      <c r="BG9" s="17">
        <v>32.114273356401384</v>
      </c>
      <c r="BH9" s="17">
        <v>6.9399307958477499</v>
      </c>
      <c r="BI9" s="17">
        <v>13.290138408304498</v>
      </c>
      <c r="BJ9" s="17">
        <v>0.63636363636363602</v>
      </c>
      <c r="BK9" s="17">
        <v>2.7174048442906575</v>
      </c>
      <c r="BL9" s="17">
        <v>0.29081314878892739</v>
      </c>
      <c r="BM9" s="17">
        <v>0.30048442906574402</v>
      </c>
      <c r="BN9" s="17">
        <v>0.30048442906574402</v>
      </c>
      <c r="BO9" s="17">
        <v>0.47310553633217989</v>
      </c>
      <c r="BP9" s="17">
        <v>1.2</v>
      </c>
      <c r="BQ9" s="17">
        <v>0.2863148788927336</v>
      </c>
      <c r="BR9" s="17">
        <v>1</v>
      </c>
      <c r="BS9" s="17">
        <v>0.65495471198860178</v>
      </c>
      <c r="BT9" s="17">
        <v>1.36363636363636</v>
      </c>
      <c r="BU9" s="17">
        <v>1.0404498269896196</v>
      </c>
      <c r="BV9" s="17">
        <v>1.0404498269896196</v>
      </c>
      <c r="BW9" s="17">
        <v>0.97281701607978832</v>
      </c>
      <c r="BX9" s="17">
        <v>0.97281701607978832</v>
      </c>
      <c r="BY9" s="17">
        <v>1.1965397923875432</v>
      </c>
      <c r="BZ9" s="17">
        <v>1.1965397923875432</v>
      </c>
      <c r="CA9" s="17">
        <v>2.5757575757575757</v>
      </c>
      <c r="CB9" s="17">
        <v>0.98377162629757786</v>
      </c>
      <c r="CC9" s="17">
        <v>0.98377162629757786</v>
      </c>
      <c r="CD9" s="17">
        <v>0.52</v>
      </c>
      <c r="CE9" s="17">
        <v>0.45810380622837382</v>
      </c>
      <c r="CF9" s="17">
        <v>0.45810380622837382</v>
      </c>
      <c r="CG9" s="17">
        <v>0.91481481481481453</v>
      </c>
      <c r="CH9" s="17">
        <v>1.6225259515570933</v>
      </c>
      <c r="CI9" s="17">
        <v>1.6225259515570933</v>
      </c>
      <c r="CJ9" s="17">
        <v>6.5</v>
      </c>
      <c r="CK9" s="17">
        <v>6.5</v>
      </c>
      <c r="CL9" s="17">
        <v>8.6698860166904126</v>
      </c>
      <c r="CM9" s="17">
        <v>8.6698860166904126</v>
      </c>
      <c r="CN9" s="17">
        <v>0.84632963566049257</v>
      </c>
      <c r="CO9" s="17">
        <v>4.1435813148788929</v>
      </c>
      <c r="CP9" s="17">
        <v>0.65596020761245666</v>
      </c>
      <c r="CQ9" s="17">
        <v>1.6495684917565638</v>
      </c>
      <c r="CR9" s="17">
        <v>11.687629757785469</v>
      </c>
      <c r="CS9" s="17">
        <v>7.2948707510685935</v>
      </c>
      <c r="CT9" s="17">
        <v>7.2948707510685935</v>
      </c>
      <c r="CU9" s="17">
        <v>0.45454545454545497</v>
      </c>
      <c r="CV9" s="17">
        <v>0.45454545454545497</v>
      </c>
      <c r="CW9" s="17">
        <v>1.3973875432525953</v>
      </c>
      <c r="CX9" s="17">
        <v>1.3973875432525953</v>
      </c>
      <c r="CY9" s="17">
        <v>1.1110726643598619</v>
      </c>
      <c r="CZ9" s="17">
        <v>0.45454545454545497</v>
      </c>
      <c r="DA9" s="17">
        <v>0.45454545454545497</v>
      </c>
      <c r="DB9" s="17">
        <v>0.45499999999999996</v>
      </c>
      <c r="DC9" s="17">
        <v>0.45499999999999996</v>
      </c>
      <c r="DD9" s="17">
        <v>4.9656401384083058</v>
      </c>
      <c r="DE9" s="17">
        <v>4.9656401384083058</v>
      </c>
      <c r="DF9" s="17">
        <v>9.0595155709342556</v>
      </c>
      <c r="DG9" s="17">
        <v>9.0595155709342556</v>
      </c>
      <c r="DH9" s="17">
        <v>5.4698961937716275</v>
      </c>
      <c r="DI9" s="17">
        <v>5.4698961937716275</v>
      </c>
      <c r="DJ9" s="17">
        <v>4.6258333333333335</v>
      </c>
      <c r="DK9" s="17">
        <v>1.057993079584775</v>
      </c>
      <c r="DL9" s="17">
        <v>4.0725086505190315</v>
      </c>
      <c r="DM9" s="17">
        <v>2.6922145328719718</v>
      </c>
      <c r="DN9" s="17">
        <v>4.0383217993079592</v>
      </c>
      <c r="DO9" s="17">
        <v>0.97500000000000009</v>
      </c>
      <c r="DP9" s="17">
        <v>0.97500000000000009</v>
      </c>
      <c r="DQ9" s="17">
        <v>0.29441176470588237</v>
      </c>
      <c r="DR9" s="17">
        <v>0.79945578231292502</v>
      </c>
      <c r="DS9" s="17">
        <v>0.79945578231292502</v>
      </c>
      <c r="DT9" s="17">
        <v>2.4534688581314876</v>
      </c>
      <c r="DU9" s="17">
        <v>2.1217214532871975</v>
      </c>
      <c r="DV9" s="17">
        <v>2.1217214532871975</v>
      </c>
      <c r="DW9" s="17">
        <v>0.29171280276816619</v>
      </c>
      <c r="DX9" s="17">
        <v>0.29171280276816619</v>
      </c>
      <c r="DY9" s="17">
        <v>0.2863148788927336</v>
      </c>
      <c r="DZ9" s="17">
        <v>1.5</v>
      </c>
      <c r="EA9" s="17">
        <v>0.98377162629757786</v>
      </c>
      <c r="EB9" s="17">
        <v>0.98377162629757786</v>
      </c>
      <c r="EC9" s="17">
        <v>0.22727272727272727</v>
      </c>
      <c r="ED9" s="17">
        <v>1.9380530973451326</v>
      </c>
      <c r="EE9" s="17">
        <v>0.2863148788927336</v>
      </c>
      <c r="EF9" s="17">
        <v>1.0768858131487888</v>
      </c>
      <c r="EG9" s="17">
        <v>2.7121212121212119</v>
      </c>
      <c r="EH9" s="17">
        <v>3.4451582332587005</v>
      </c>
      <c r="EI9" s="17">
        <v>0.2863148788927336</v>
      </c>
      <c r="EJ9" s="17">
        <v>2.6580276816608999</v>
      </c>
      <c r="EK9" s="17">
        <v>2.2779238754325264</v>
      </c>
      <c r="EL9" s="17">
        <v>1.8046712018140594</v>
      </c>
      <c r="EM9" s="17">
        <v>2.5</v>
      </c>
      <c r="EN9" s="17">
        <v>1.8058503401360546</v>
      </c>
      <c r="EO9" s="17">
        <v>0.15</v>
      </c>
      <c r="EP9" s="17">
        <v>0.15</v>
      </c>
      <c r="EQ9" s="17">
        <v>0.61747851002865328</v>
      </c>
      <c r="ER9" s="17">
        <v>0</v>
      </c>
      <c r="ES9" s="17">
        <v>0</v>
      </c>
      <c r="ET9" s="17">
        <v>0</v>
      </c>
      <c r="EU9" s="17">
        <v>0</v>
      </c>
    </row>
    <row r="10" spans="1:151" x14ac:dyDescent="0.3">
      <c r="A10" s="15" t="s">
        <v>51</v>
      </c>
      <c r="B10" s="15" t="s">
        <v>59</v>
      </c>
      <c r="C10" s="7">
        <v>2025</v>
      </c>
      <c r="D10" s="7" t="s">
        <v>30</v>
      </c>
      <c r="E10" s="16">
        <v>3300</v>
      </c>
      <c r="F10" s="17">
        <v>4.1921626297577861</v>
      </c>
      <c r="G10" s="17">
        <v>4.1921626297577861</v>
      </c>
      <c r="H10" s="17">
        <v>1.2269031141868516</v>
      </c>
      <c r="I10" s="17">
        <v>1.8995069204152251</v>
      </c>
      <c r="J10" s="17">
        <v>1.0013545695094646</v>
      </c>
      <c r="K10" s="17">
        <v>2.2648788927335648</v>
      </c>
      <c r="L10" s="17">
        <v>0.7</v>
      </c>
      <c r="M10" s="17">
        <v>0.69869377162629764</v>
      </c>
      <c r="N10" s="17">
        <v>1.5447530864197532</v>
      </c>
      <c r="O10" s="17">
        <v>1.4031603229527105</v>
      </c>
      <c r="P10" s="17">
        <v>2.6800692041522489</v>
      </c>
      <c r="Q10" s="17">
        <v>1.3</v>
      </c>
      <c r="R10" s="17">
        <v>1.04</v>
      </c>
      <c r="S10" s="17">
        <v>15.566128027681662</v>
      </c>
      <c r="T10" s="17">
        <v>15.566128027681662</v>
      </c>
      <c r="U10" s="17">
        <v>7.0553114186851227</v>
      </c>
      <c r="V10" s="17">
        <v>7.0553114186851227</v>
      </c>
      <c r="W10" s="17">
        <v>6.4527681660899638</v>
      </c>
      <c r="X10" s="17">
        <v>6.4527681660899638</v>
      </c>
      <c r="Y10" s="17">
        <v>6.2128516181559146</v>
      </c>
      <c r="Z10" s="17">
        <v>0.4</v>
      </c>
      <c r="AA10" s="17">
        <v>45.844897959183669</v>
      </c>
      <c r="AB10" s="17">
        <v>57.519377162629752</v>
      </c>
      <c r="AC10" s="17">
        <v>63.665469163443937</v>
      </c>
      <c r="AD10" s="17">
        <v>0.69869377162629764</v>
      </c>
      <c r="AE10" s="17">
        <v>7.6238957324106122</v>
      </c>
      <c r="AF10" s="17">
        <v>1.606060606060606</v>
      </c>
      <c r="AG10" s="17">
        <v>0.85023059184353211</v>
      </c>
      <c r="AH10" s="17">
        <v>4.6171102177895387</v>
      </c>
      <c r="AI10" s="17">
        <v>6.6810553633217999</v>
      </c>
      <c r="AJ10" s="17">
        <v>41.785714285714292</v>
      </c>
      <c r="AK10" s="17">
        <v>4.2092560553633218</v>
      </c>
      <c r="AL10" s="17">
        <v>2.6</v>
      </c>
      <c r="AM10" s="17">
        <v>3.9000000000000004</v>
      </c>
      <c r="AN10" s="17">
        <v>1.2721814404432137</v>
      </c>
      <c r="AO10" s="17">
        <v>1.6078947368421057</v>
      </c>
      <c r="AP10" s="17">
        <v>1.6078947368421057</v>
      </c>
      <c r="AQ10" s="17">
        <v>1.436485260770975</v>
      </c>
      <c r="AR10" s="17">
        <v>1.436485260770975</v>
      </c>
      <c r="AS10" s="17">
        <v>1.2835813148788928</v>
      </c>
      <c r="AT10" s="17">
        <v>1.2835813148788928</v>
      </c>
      <c r="AU10" s="17">
        <v>10</v>
      </c>
      <c r="AV10" s="17">
        <v>6.5450223895786692</v>
      </c>
      <c r="AW10" s="17">
        <v>0.68160034602076114</v>
      </c>
      <c r="AX10" s="17">
        <v>0.99996539792387573</v>
      </c>
      <c r="AY10" s="17">
        <v>0.45499999999999996</v>
      </c>
      <c r="AZ10" s="17">
        <v>7.7830640138408311</v>
      </c>
      <c r="BA10" s="17">
        <v>7.7830640138408311</v>
      </c>
      <c r="BB10" s="17">
        <v>1.2727272727272727</v>
      </c>
      <c r="BC10" s="17">
        <v>1.2727272727272727</v>
      </c>
      <c r="BD10" s="17">
        <v>4.5041176470588242</v>
      </c>
      <c r="BE10" s="17">
        <v>4.5041176470588242</v>
      </c>
      <c r="BF10" s="17">
        <v>7.613411764705881</v>
      </c>
      <c r="BG10" s="17">
        <v>32.114273356401384</v>
      </c>
      <c r="BH10" s="17">
        <v>6.9399307958477499</v>
      </c>
      <c r="BI10" s="17">
        <v>13.290138408304498</v>
      </c>
      <c r="BJ10" s="17">
        <v>0.63636363636363602</v>
      </c>
      <c r="BK10" s="17">
        <v>2.7174048442906575</v>
      </c>
      <c r="BL10" s="17">
        <v>0.29081314878892739</v>
      </c>
      <c r="BM10" s="17">
        <v>0.3</v>
      </c>
      <c r="BN10" s="17">
        <v>0.3</v>
      </c>
      <c r="BO10" s="17">
        <v>0.47310553633217989</v>
      </c>
      <c r="BP10" s="17">
        <v>1.2</v>
      </c>
      <c r="BQ10" s="17">
        <v>0.2863148788927336</v>
      </c>
      <c r="BR10" s="17">
        <v>1</v>
      </c>
      <c r="BS10" s="17">
        <v>0.65495471198860178</v>
      </c>
      <c r="BT10" s="17">
        <v>1.36363636363636</v>
      </c>
      <c r="BU10" s="17">
        <v>1.0404498269896196</v>
      </c>
      <c r="BV10" s="17">
        <v>1.0404498269896196</v>
      </c>
      <c r="BW10" s="17">
        <v>0.97281701607978832</v>
      </c>
      <c r="BX10" s="17">
        <v>0.97281701607978832</v>
      </c>
      <c r="BY10" s="17">
        <v>1.1965397923875432</v>
      </c>
      <c r="BZ10" s="17">
        <v>1.1965397923875432</v>
      </c>
      <c r="CA10" s="17">
        <v>2.5757575757575757</v>
      </c>
      <c r="CB10" s="17">
        <v>0.98377162629757786</v>
      </c>
      <c r="CC10" s="17">
        <v>0.98377162629757786</v>
      </c>
      <c r="CD10" s="17">
        <v>0.52</v>
      </c>
      <c r="CE10" s="17">
        <v>0.45810380622837382</v>
      </c>
      <c r="CF10" s="17">
        <v>0.45810380622837382</v>
      </c>
      <c r="CG10" s="17">
        <v>0.91481481481481453</v>
      </c>
      <c r="CH10" s="17">
        <v>1.6225259515570933</v>
      </c>
      <c r="CI10" s="17">
        <v>1.6225259515570933</v>
      </c>
      <c r="CJ10" s="17">
        <v>6.5</v>
      </c>
      <c r="CK10" s="17">
        <v>6.5</v>
      </c>
      <c r="CL10" s="17">
        <v>8.6698860166904126</v>
      </c>
      <c r="CM10" s="17">
        <v>8.6698860166904126</v>
      </c>
      <c r="CN10" s="17">
        <v>0.84632963566049257</v>
      </c>
      <c r="CO10" s="17">
        <v>4.1435813148788929</v>
      </c>
      <c r="CP10" s="17">
        <v>0.65596020761245666</v>
      </c>
      <c r="CQ10" s="17">
        <v>1.6495684917565638</v>
      </c>
      <c r="CR10" s="17">
        <v>11.687629757785469</v>
      </c>
      <c r="CS10" s="17">
        <v>7.2948707510685935</v>
      </c>
      <c r="CT10" s="17">
        <v>7.2948707510685935</v>
      </c>
      <c r="CU10" s="17">
        <v>0.45454545454545497</v>
      </c>
      <c r="CV10" s="17">
        <v>0.45454545454545497</v>
      </c>
      <c r="CW10" s="17">
        <v>1.3973875432525953</v>
      </c>
      <c r="CX10" s="17">
        <v>1.3973875432525953</v>
      </c>
      <c r="CY10" s="17">
        <v>1.1110726643598619</v>
      </c>
      <c r="CZ10" s="17">
        <v>0.45454545454545497</v>
      </c>
      <c r="DA10" s="17">
        <v>0.45454545454545497</v>
      </c>
      <c r="DB10" s="17">
        <v>0.45499999999999996</v>
      </c>
      <c r="DC10" s="17">
        <v>0.45499999999999996</v>
      </c>
      <c r="DD10" s="17">
        <v>4.9656401384083058</v>
      </c>
      <c r="DE10" s="17">
        <v>4.9656401384083058</v>
      </c>
      <c r="DF10" s="17">
        <v>9.0595155709342556</v>
      </c>
      <c r="DG10" s="17">
        <v>9.0595155709342556</v>
      </c>
      <c r="DH10" s="17">
        <v>5.4698961937716275</v>
      </c>
      <c r="DI10" s="17">
        <v>5.4698961937716275</v>
      </c>
      <c r="DJ10" s="17">
        <v>4.6258333333333335</v>
      </c>
      <c r="DK10" s="17">
        <v>1.057993079584775</v>
      </c>
      <c r="DL10" s="17">
        <v>4.0725086505190315</v>
      </c>
      <c r="DM10" s="17">
        <v>2.6922145328719718</v>
      </c>
      <c r="DN10" s="17">
        <v>4.0383217993079592</v>
      </c>
      <c r="DO10" s="17">
        <v>0.97500000000000009</v>
      </c>
      <c r="DP10" s="17">
        <v>0.97500000000000009</v>
      </c>
      <c r="DQ10" s="17">
        <v>0.29441176470588237</v>
      </c>
      <c r="DR10" s="17">
        <v>0.79945578231292502</v>
      </c>
      <c r="DS10" s="17">
        <v>0.79945578231292502</v>
      </c>
      <c r="DT10" s="17">
        <v>2.4534688581314876</v>
      </c>
      <c r="DU10" s="17">
        <v>2.1217214532871975</v>
      </c>
      <c r="DV10" s="17">
        <v>2.1217214532871975</v>
      </c>
      <c r="DW10" s="17">
        <v>0.29171280276816619</v>
      </c>
      <c r="DX10" s="17">
        <v>0.29171280276816619</v>
      </c>
      <c r="DY10" s="17">
        <v>0.2863148788927336</v>
      </c>
      <c r="DZ10" s="17">
        <v>1.5</v>
      </c>
      <c r="EA10" s="17">
        <v>0.98377162629757786</v>
      </c>
      <c r="EB10" s="17">
        <v>0.98377162629757786</v>
      </c>
      <c r="EC10" s="17">
        <v>0.22727272727272727</v>
      </c>
      <c r="ED10" s="17">
        <v>1.9380530973451326</v>
      </c>
      <c r="EE10" s="17">
        <v>0.2863148788927336</v>
      </c>
      <c r="EF10" s="17">
        <v>1.0768858131487888</v>
      </c>
      <c r="EG10" s="17">
        <v>2.7121212121212119</v>
      </c>
      <c r="EH10" s="17">
        <v>3.4451582332587005</v>
      </c>
      <c r="EI10" s="17">
        <v>0.2863148788927336</v>
      </c>
      <c r="EJ10" s="17">
        <v>2.6580276816608999</v>
      </c>
      <c r="EK10" s="17">
        <v>2.2779238754325264</v>
      </c>
      <c r="EL10" s="17">
        <v>1.8046712018140594</v>
      </c>
      <c r="EM10" s="17">
        <v>2.5</v>
      </c>
      <c r="EN10" s="17">
        <v>1.8058503401360546</v>
      </c>
      <c r="EO10" s="17">
        <v>0.15</v>
      </c>
      <c r="EP10" s="17">
        <v>0.15</v>
      </c>
      <c r="EQ10" s="17">
        <v>0.61747851002865328</v>
      </c>
      <c r="ER10" s="17">
        <v>0</v>
      </c>
      <c r="ES10" s="17">
        <v>0</v>
      </c>
      <c r="ET10" s="17">
        <v>0</v>
      </c>
      <c r="EU10" s="17">
        <v>0</v>
      </c>
    </row>
    <row r="11" spans="1:151" x14ac:dyDescent="0.3">
      <c r="A11" s="15" t="s">
        <v>51</v>
      </c>
      <c r="B11" s="15" t="s">
        <v>60</v>
      </c>
      <c r="C11" s="7">
        <v>2025</v>
      </c>
      <c r="D11" s="7" t="s">
        <v>30</v>
      </c>
      <c r="E11" s="16">
        <v>3300</v>
      </c>
      <c r="F11" s="17">
        <v>4.1921626297577861</v>
      </c>
      <c r="G11" s="17">
        <v>4.1921626297577861</v>
      </c>
      <c r="H11" s="17">
        <v>1.2269031141868516</v>
      </c>
      <c r="I11" s="17">
        <v>1.8995069204152251</v>
      </c>
      <c r="J11" s="17">
        <v>1.0013545695094646</v>
      </c>
      <c r="K11" s="17">
        <v>2.2648788927335648</v>
      </c>
      <c r="L11" s="17">
        <v>0.7</v>
      </c>
      <c r="M11" s="17">
        <v>0.69869377162629764</v>
      </c>
      <c r="N11" s="17">
        <v>1.5447530864197532</v>
      </c>
      <c r="O11" s="17">
        <v>1.4031603229527105</v>
      </c>
      <c r="P11" s="17">
        <v>2.6800692041522489</v>
      </c>
      <c r="Q11" s="17">
        <v>1.3</v>
      </c>
      <c r="R11" s="17">
        <v>1.04</v>
      </c>
      <c r="S11" s="17">
        <v>15.566128027681662</v>
      </c>
      <c r="T11" s="17">
        <v>15.566128027681662</v>
      </c>
      <c r="U11" s="17">
        <v>7.0553114186851227</v>
      </c>
      <c r="V11" s="17">
        <v>7.0553114186851227</v>
      </c>
      <c r="W11" s="17">
        <v>6.4527681660899638</v>
      </c>
      <c r="X11" s="17">
        <v>6.4527681660899638</v>
      </c>
      <c r="Y11" s="17">
        <v>6.2128516181559146</v>
      </c>
      <c r="Z11" s="17">
        <v>0.4</v>
      </c>
      <c r="AA11" s="17">
        <v>45.844897959183669</v>
      </c>
      <c r="AB11" s="17">
        <v>57.519377162629752</v>
      </c>
      <c r="AC11" s="17">
        <v>63.665469163443937</v>
      </c>
      <c r="AD11" s="17">
        <v>0.69869377162629764</v>
      </c>
      <c r="AE11" s="17">
        <v>7.6238957324106122</v>
      </c>
      <c r="AF11" s="17">
        <v>1.606060606060606</v>
      </c>
      <c r="AG11" s="17">
        <v>0.85023059184353211</v>
      </c>
      <c r="AH11" s="17">
        <v>4.6171102177895387</v>
      </c>
      <c r="AI11" s="17">
        <v>6.6810553633217999</v>
      </c>
      <c r="AJ11" s="17">
        <v>41.785714285714292</v>
      </c>
      <c r="AK11" s="17">
        <v>4.2092560553633218</v>
      </c>
      <c r="AL11" s="17">
        <v>2.6</v>
      </c>
      <c r="AM11" s="17">
        <v>3.9000000000000004</v>
      </c>
      <c r="AN11" s="17">
        <v>1.2721814404432137</v>
      </c>
      <c r="AO11" s="17">
        <v>1.6078947368421057</v>
      </c>
      <c r="AP11" s="17">
        <v>1.6078947368421057</v>
      </c>
      <c r="AQ11" s="17">
        <v>1.436485260770975</v>
      </c>
      <c r="AR11" s="17">
        <v>1.436485260770975</v>
      </c>
      <c r="AS11" s="17">
        <v>1.2835813148788928</v>
      </c>
      <c r="AT11" s="17">
        <v>1.2835813148788928</v>
      </c>
      <c r="AU11" s="17">
        <v>10</v>
      </c>
      <c r="AV11" s="17">
        <v>6.5450223895786692</v>
      </c>
      <c r="AW11" s="17">
        <v>0.68160034602076114</v>
      </c>
      <c r="AX11" s="17">
        <v>0.99996539792387573</v>
      </c>
      <c r="AY11" s="17">
        <v>0.45499999999999996</v>
      </c>
      <c r="AZ11" s="17">
        <v>7.7830640138408311</v>
      </c>
      <c r="BA11" s="17">
        <v>7.7830640138408311</v>
      </c>
      <c r="BB11" s="17">
        <v>1.2727272727272727</v>
      </c>
      <c r="BC11" s="17">
        <v>1.2727272727272727</v>
      </c>
      <c r="BD11" s="17">
        <v>4.5041176470588242</v>
      </c>
      <c r="BE11" s="17">
        <v>4.5041176470588242</v>
      </c>
      <c r="BF11" s="17">
        <v>7.613411764705881</v>
      </c>
      <c r="BG11" s="17">
        <v>32.114273356401384</v>
      </c>
      <c r="BH11" s="17">
        <v>6.9399307958477499</v>
      </c>
      <c r="BI11" s="17">
        <v>13.290138408304498</v>
      </c>
      <c r="BJ11" s="17">
        <v>0.63636363636363602</v>
      </c>
      <c r="BK11" s="17">
        <v>2.7174048442906575</v>
      </c>
      <c r="BL11" s="17">
        <v>0.29081314878892739</v>
      </c>
      <c r="BM11" s="17">
        <v>0.30048442906574402</v>
      </c>
      <c r="BN11" s="17">
        <v>0.30048442906574402</v>
      </c>
      <c r="BO11" s="17">
        <v>0.47310553633217989</v>
      </c>
      <c r="BP11" s="17">
        <v>1.2</v>
      </c>
      <c r="BQ11" s="17">
        <v>0.2863148788927336</v>
      </c>
      <c r="BR11" s="17">
        <v>1</v>
      </c>
      <c r="BS11" s="17">
        <v>0.65495471198860178</v>
      </c>
      <c r="BT11" s="17">
        <v>1.36363636363636</v>
      </c>
      <c r="BU11" s="17">
        <v>1.0404498269896196</v>
      </c>
      <c r="BV11" s="17">
        <v>1.0404498269896196</v>
      </c>
      <c r="BW11" s="17">
        <v>0.97281701607978832</v>
      </c>
      <c r="BX11" s="17">
        <v>0.97281701607978832</v>
      </c>
      <c r="BY11" s="17">
        <v>1.1965397923875432</v>
      </c>
      <c r="BZ11" s="17">
        <v>1.1965397923875432</v>
      </c>
      <c r="CA11" s="17">
        <v>2.5757575757575757</v>
      </c>
      <c r="CB11" s="17">
        <v>0.98377162629757786</v>
      </c>
      <c r="CC11" s="17">
        <v>0.98377162629757786</v>
      </c>
      <c r="CD11" s="17">
        <v>0.52</v>
      </c>
      <c r="CE11" s="17">
        <v>0.45810380622837382</v>
      </c>
      <c r="CF11" s="17">
        <v>0.45810380622837382</v>
      </c>
      <c r="CG11" s="17">
        <v>0.91481481481481453</v>
      </c>
      <c r="CH11" s="17">
        <v>1.6225259515570933</v>
      </c>
      <c r="CI11" s="17">
        <v>1.6225259515570933</v>
      </c>
      <c r="CJ11" s="17">
        <v>6.5</v>
      </c>
      <c r="CK11" s="17">
        <v>6.5</v>
      </c>
      <c r="CL11" s="17">
        <v>8.6698860166904126</v>
      </c>
      <c r="CM11" s="17">
        <v>8.6698860166904126</v>
      </c>
      <c r="CN11" s="17">
        <v>0.84632963566049257</v>
      </c>
      <c r="CO11" s="17">
        <v>4.1435813148788929</v>
      </c>
      <c r="CP11" s="17">
        <v>0.65596020761245666</v>
      </c>
      <c r="CQ11" s="17">
        <v>1.6495684917565638</v>
      </c>
      <c r="CR11" s="17">
        <v>11.687629757785469</v>
      </c>
      <c r="CS11" s="17">
        <v>7.2948707510685935</v>
      </c>
      <c r="CT11" s="17">
        <v>7.2948707510685935</v>
      </c>
      <c r="CU11" s="17">
        <v>0.45454545454545497</v>
      </c>
      <c r="CV11" s="17">
        <v>0.45454545454545497</v>
      </c>
      <c r="CW11" s="17">
        <v>1.3973875432525953</v>
      </c>
      <c r="CX11" s="17">
        <v>1.3973875432525953</v>
      </c>
      <c r="CY11" s="17">
        <v>1.1110726643598619</v>
      </c>
      <c r="CZ11" s="17">
        <v>0.45454545454545497</v>
      </c>
      <c r="DA11" s="17">
        <v>0.45454545454545497</v>
      </c>
      <c r="DB11" s="17">
        <v>0.45499999999999996</v>
      </c>
      <c r="DC11" s="17">
        <v>0.45499999999999996</v>
      </c>
      <c r="DD11" s="17">
        <v>4.9656401384083058</v>
      </c>
      <c r="DE11" s="17">
        <v>4.9656401384083058</v>
      </c>
      <c r="DF11" s="17">
        <v>9.0595155709342556</v>
      </c>
      <c r="DG11" s="17">
        <v>9.0595155709342556</v>
      </c>
      <c r="DH11" s="17">
        <v>5.4698961937716275</v>
      </c>
      <c r="DI11" s="17">
        <v>5.4698961937716275</v>
      </c>
      <c r="DJ11" s="17">
        <v>4.6258333333333335</v>
      </c>
      <c r="DK11" s="17">
        <v>1.057993079584775</v>
      </c>
      <c r="DL11" s="17">
        <v>4.0725086505190315</v>
      </c>
      <c r="DM11" s="17">
        <v>2.6922145328719718</v>
      </c>
      <c r="DN11" s="17">
        <v>4.0383217993079592</v>
      </c>
      <c r="DO11" s="17">
        <v>0.97500000000000009</v>
      </c>
      <c r="DP11" s="17">
        <v>0.97500000000000009</v>
      </c>
      <c r="DQ11" s="17">
        <v>0.29441176470588237</v>
      </c>
      <c r="DR11" s="17">
        <v>0.79945578231292502</v>
      </c>
      <c r="DS11" s="17">
        <v>0.79945578231292502</v>
      </c>
      <c r="DT11" s="17">
        <v>2.4534688581314876</v>
      </c>
      <c r="DU11" s="17">
        <v>2.1217214532871975</v>
      </c>
      <c r="DV11" s="17">
        <v>2.1217214532871975</v>
      </c>
      <c r="DW11" s="17">
        <v>0.29171280276816619</v>
      </c>
      <c r="DX11" s="17">
        <v>0.29171280276816619</v>
      </c>
      <c r="DY11" s="17">
        <v>0.2863148788927336</v>
      </c>
      <c r="DZ11" s="17">
        <v>1.5</v>
      </c>
      <c r="EA11" s="17">
        <v>0.98377162629757786</v>
      </c>
      <c r="EB11" s="17">
        <v>0.98377162629757786</v>
      </c>
      <c r="EC11" s="17">
        <v>0.22727272727272727</v>
      </c>
      <c r="ED11" s="17">
        <v>1.9380530973451326</v>
      </c>
      <c r="EE11" s="17">
        <v>0.2863148788927336</v>
      </c>
      <c r="EF11" s="17">
        <v>1.0768858131487888</v>
      </c>
      <c r="EG11" s="17">
        <v>2.7121212121212119</v>
      </c>
      <c r="EH11" s="17">
        <v>3.4451582332587005</v>
      </c>
      <c r="EI11" s="17">
        <v>0.2863148788927336</v>
      </c>
      <c r="EJ11" s="17">
        <v>2.6580276816608999</v>
      </c>
      <c r="EK11" s="17">
        <v>2.2779238754325264</v>
      </c>
      <c r="EL11" s="17">
        <v>1.8046712018140594</v>
      </c>
      <c r="EM11" s="17">
        <v>2.5</v>
      </c>
      <c r="EN11" s="17">
        <v>1.8058503401360546</v>
      </c>
      <c r="EO11" s="17">
        <v>0.15</v>
      </c>
      <c r="EP11" s="17">
        <v>0.15</v>
      </c>
      <c r="EQ11" s="17">
        <v>0.61747851002865328</v>
      </c>
      <c r="ER11" s="17">
        <v>0</v>
      </c>
      <c r="ES11" s="17">
        <v>0</v>
      </c>
      <c r="ET11" s="17">
        <v>0</v>
      </c>
      <c r="EU11" s="17">
        <v>0</v>
      </c>
    </row>
    <row r="12" spans="1:151" x14ac:dyDescent="0.3">
      <c r="A12" s="15" t="s">
        <v>51</v>
      </c>
      <c r="B12" s="15" t="s">
        <v>58</v>
      </c>
      <c r="C12" s="7">
        <v>2025</v>
      </c>
      <c r="D12" s="7" t="s">
        <v>30</v>
      </c>
      <c r="E12" s="16">
        <v>3300</v>
      </c>
      <c r="F12" s="17">
        <v>4.6332644628099171</v>
      </c>
      <c r="G12" s="17">
        <v>4.6332644628099171</v>
      </c>
      <c r="H12" s="17">
        <v>1.5159504132231407</v>
      </c>
      <c r="I12" s="17">
        <v>2.2243026859504131</v>
      </c>
      <c r="J12" s="17">
        <v>1.1535604035002431</v>
      </c>
      <c r="K12" s="17">
        <v>2.4576446280991742</v>
      </c>
      <c r="L12" s="17">
        <v>0.7</v>
      </c>
      <c r="M12" s="17">
        <v>0.772210743801653</v>
      </c>
      <c r="N12" s="17">
        <v>1.5844875346260388</v>
      </c>
      <c r="O12" s="17">
        <v>1.3736027469177616</v>
      </c>
      <c r="P12" s="17">
        <v>2.597012430564964</v>
      </c>
      <c r="Q12" s="17">
        <v>1.3</v>
      </c>
      <c r="R12" s="17">
        <v>7.7918749999999992</v>
      </c>
      <c r="S12" s="17">
        <v>15.44421487603306</v>
      </c>
      <c r="T12" s="17">
        <v>15.44421487603306</v>
      </c>
      <c r="U12" s="17">
        <v>7.72210743801653</v>
      </c>
      <c r="V12" s="17">
        <v>7.72210743801653</v>
      </c>
      <c r="W12" s="17">
        <v>7.4171107003044803</v>
      </c>
      <c r="X12" s="17">
        <v>7.4171107003044803</v>
      </c>
      <c r="Y12" s="17">
        <v>9.4445851705913633</v>
      </c>
      <c r="Z12" s="17">
        <v>0.4</v>
      </c>
      <c r="AA12" s="17">
        <v>48.246332205882354</v>
      </c>
      <c r="AB12" s="17">
        <v>65.411286157024804</v>
      </c>
      <c r="AC12" s="17">
        <v>74.676333859990265</v>
      </c>
      <c r="AD12" s="17">
        <v>1.166978305785124</v>
      </c>
      <c r="AE12" s="17">
        <v>8.0111146896581076</v>
      </c>
      <c r="AF12" s="17">
        <v>1.606060606060606</v>
      </c>
      <c r="AG12" s="17">
        <v>1.2351196538117406</v>
      </c>
      <c r="AH12" s="17">
        <v>5.0129512032085559</v>
      </c>
      <c r="AI12" s="17">
        <v>7.6089795918367349</v>
      </c>
      <c r="AJ12" s="17">
        <v>36.123750000000001</v>
      </c>
      <c r="AK12" s="17">
        <v>4.5409624373391129</v>
      </c>
      <c r="AL12" s="17">
        <v>2.6</v>
      </c>
      <c r="AM12" s="17">
        <v>3.9000000000000004</v>
      </c>
      <c r="AN12" s="17">
        <v>1.6091769771075992</v>
      </c>
      <c r="AO12" s="17">
        <v>2.553331480675979</v>
      </c>
      <c r="AP12" s="17">
        <v>2.553331480675979</v>
      </c>
      <c r="AQ12" s="17">
        <v>2.5509141253040788</v>
      </c>
      <c r="AR12" s="17">
        <v>2.5509141253040788</v>
      </c>
      <c r="AS12" s="17">
        <v>1.5250826446280992</v>
      </c>
      <c r="AT12" s="17">
        <v>1.5250826446280992</v>
      </c>
      <c r="AU12" s="17">
        <v>10</v>
      </c>
      <c r="AV12" s="17">
        <v>7.0078618740884773</v>
      </c>
      <c r="AW12" s="17">
        <v>0.79739152892561982</v>
      </c>
      <c r="AX12" s="17">
        <v>1.1611231540441675</v>
      </c>
      <c r="AY12" s="17">
        <v>0.62096311475409827</v>
      </c>
      <c r="AZ12" s="17">
        <v>7.72210743801653</v>
      </c>
      <c r="BA12" s="17">
        <v>7.72210743801653</v>
      </c>
      <c r="BB12" s="17">
        <v>1.2727272727272727</v>
      </c>
      <c r="BC12" s="17">
        <v>1.2727272727272727</v>
      </c>
      <c r="BD12" s="17">
        <v>5.5666322314049586</v>
      </c>
      <c r="BE12" s="17">
        <v>5.5666322314049586</v>
      </c>
      <c r="BF12" s="17">
        <v>8.3835227272727249</v>
      </c>
      <c r="BG12" s="17">
        <v>36.680010330578511</v>
      </c>
      <c r="BH12" s="17">
        <v>7.5905979652989224</v>
      </c>
      <c r="BI12" s="17">
        <v>14.358276317572148</v>
      </c>
      <c r="BJ12" s="17">
        <v>0.63636363636363602</v>
      </c>
      <c r="BK12" s="17">
        <v>2.9716562796369055</v>
      </c>
      <c r="BL12" s="17">
        <v>0.31538561847988084</v>
      </c>
      <c r="BM12" s="17">
        <v>0.41054752066115713</v>
      </c>
      <c r="BN12" s="17">
        <v>0.41054752066115713</v>
      </c>
      <c r="BO12" s="17">
        <v>0.47722623966942151</v>
      </c>
      <c r="BP12" s="17">
        <v>1.2</v>
      </c>
      <c r="BQ12" s="17">
        <v>0.32677228695298743</v>
      </c>
      <c r="BR12" s="17">
        <v>1</v>
      </c>
      <c r="BS12" s="17">
        <v>0.73814262275158016</v>
      </c>
      <c r="BT12" s="17">
        <v>1.36363636363636</v>
      </c>
      <c r="BU12" s="17">
        <v>1.223529411764706</v>
      </c>
      <c r="BV12" s="17">
        <v>1.223529411764706</v>
      </c>
      <c r="BW12" s="17">
        <v>1.146268838113758</v>
      </c>
      <c r="BX12" s="17">
        <v>1.146268838113758</v>
      </c>
      <c r="BY12" s="17">
        <v>1.3295454545454546</v>
      </c>
      <c r="BZ12" s="17">
        <v>1.3295454545454546</v>
      </c>
      <c r="CA12" s="17">
        <v>2.5757575757575757</v>
      </c>
      <c r="CB12" s="17">
        <v>1.1819524793388427</v>
      </c>
      <c r="CC12" s="17">
        <v>1.1819524793388427</v>
      </c>
      <c r="CD12" s="17">
        <v>0.63374999999999992</v>
      </c>
      <c r="CE12" s="17">
        <v>0.72967141510801803</v>
      </c>
      <c r="CF12" s="17">
        <v>0.72967141510801803</v>
      </c>
      <c r="CG12" s="17">
        <v>1.3</v>
      </c>
      <c r="CH12" s="17">
        <v>2.2906125449068027</v>
      </c>
      <c r="CI12" s="17">
        <v>2.2906125449068027</v>
      </c>
      <c r="CJ12" s="17">
        <v>5.8500000000000005</v>
      </c>
      <c r="CK12" s="17">
        <v>5.8500000000000005</v>
      </c>
      <c r="CL12" s="17">
        <v>10.412072840469619</v>
      </c>
      <c r="CM12" s="17">
        <v>10.412072840469619</v>
      </c>
      <c r="CN12" s="17">
        <v>1.0461421366067087</v>
      </c>
      <c r="CO12" s="17">
        <v>5.1731404958677683</v>
      </c>
      <c r="CP12" s="17">
        <v>1.1710546305298981</v>
      </c>
      <c r="CQ12" s="17">
        <v>2.3817368544247239</v>
      </c>
      <c r="CR12" s="17">
        <v>12.720534189583232</v>
      </c>
      <c r="CS12" s="17">
        <v>7.9410107797650014</v>
      </c>
      <c r="CT12" s="17">
        <v>7.9410107797650014</v>
      </c>
      <c r="CU12" s="17">
        <v>0.45454545454545497</v>
      </c>
      <c r="CV12" s="17">
        <v>0.45454545454545497</v>
      </c>
      <c r="CW12" s="17">
        <v>1.7626549586776858</v>
      </c>
      <c r="CX12" s="17">
        <v>1.7626549586776858</v>
      </c>
      <c r="CY12" s="17">
        <v>1.7727272727272727</v>
      </c>
      <c r="CZ12" s="17">
        <v>0.45454545454545497</v>
      </c>
      <c r="DA12" s="17">
        <v>0.45454545454545497</v>
      </c>
      <c r="DB12" s="17">
        <v>5.484375</v>
      </c>
      <c r="DC12" s="17">
        <v>5.484375</v>
      </c>
      <c r="DD12" s="17">
        <v>5.5934917355371905</v>
      </c>
      <c r="DE12" s="17">
        <v>5.5934917355371905</v>
      </c>
      <c r="DF12" s="17">
        <v>9.6022727272727284</v>
      </c>
      <c r="DG12" s="17">
        <v>9.6022727272727284</v>
      </c>
      <c r="DH12" s="17">
        <v>5.8848733233979136</v>
      </c>
      <c r="DI12" s="17">
        <v>5.8848733233979136</v>
      </c>
      <c r="DJ12" s="17">
        <v>4.8849124999999995</v>
      </c>
      <c r="DK12" s="17">
        <v>1.2629338842975204</v>
      </c>
      <c r="DL12" s="17">
        <v>4.4486053719008263</v>
      </c>
      <c r="DM12" s="17">
        <v>3.0636621900826442</v>
      </c>
      <c r="DN12" s="17">
        <v>4.5303375220159872</v>
      </c>
      <c r="DO12" s="17">
        <v>1.7748463114754101</v>
      </c>
      <c r="DP12" s="17">
        <v>1.7748463114754101</v>
      </c>
      <c r="DQ12" s="17">
        <v>0.32097107438016537</v>
      </c>
      <c r="DR12" s="17">
        <v>1.1714772727272729</v>
      </c>
      <c r="DS12" s="17">
        <v>1.1714772727272729</v>
      </c>
      <c r="DT12" s="17">
        <v>2.5592407024793387</v>
      </c>
      <c r="DU12" s="17">
        <v>2.2644818622137928</v>
      </c>
      <c r="DV12" s="17">
        <v>2.2644818622137928</v>
      </c>
      <c r="DW12" s="17">
        <v>0.50240702479338839</v>
      </c>
      <c r="DX12" s="17">
        <v>0.50240702479338839</v>
      </c>
      <c r="DY12" s="17">
        <v>0.45996900826446285</v>
      </c>
      <c r="DZ12" s="17">
        <v>1.5</v>
      </c>
      <c r="EA12" s="17">
        <v>1.1819524793388427</v>
      </c>
      <c r="EB12" s="17">
        <v>1.1819524793388427</v>
      </c>
      <c r="EC12" s="17">
        <v>0.22727272727272727</v>
      </c>
      <c r="ED12" s="17">
        <v>2.1419761912926329</v>
      </c>
      <c r="EE12" s="17">
        <v>0.42639462809917378</v>
      </c>
      <c r="EF12" s="17">
        <v>1.2825413223140494</v>
      </c>
      <c r="EG12" s="17">
        <v>2.7121212121212119</v>
      </c>
      <c r="EH12" s="17">
        <v>3.8992774051140908</v>
      </c>
      <c r="EI12" s="17">
        <v>0.30775510204081641</v>
      </c>
      <c r="EJ12" s="17">
        <v>3.0775510204081633</v>
      </c>
      <c r="EK12" s="17">
        <v>2.5442857142857149</v>
      </c>
      <c r="EL12" s="17">
        <v>2.5053741496598647</v>
      </c>
      <c r="EM12" s="17">
        <v>2.5</v>
      </c>
      <c r="EN12" s="17">
        <v>2.5690476190476197</v>
      </c>
      <c r="EO12" s="17">
        <v>0.15</v>
      </c>
      <c r="EP12" s="17">
        <v>0.15</v>
      </c>
      <c r="EQ12" s="17">
        <v>0.61747851002865328</v>
      </c>
      <c r="ER12" s="17">
        <v>0</v>
      </c>
      <c r="ES12" s="17">
        <v>0</v>
      </c>
      <c r="ET12" s="17">
        <v>0</v>
      </c>
      <c r="EU12" s="17">
        <v>0</v>
      </c>
    </row>
    <row r="13" spans="1:151" x14ac:dyDescent="0.3">
      <c r="A13" s="15" t="s">
        <v>28</v>
      </c>
      <c r="B13" s="15" t="s">
        <v>29</v>
      </c>
      <c r="C13" s="7">
        <v>2025</v>
      </c>
      <c r="D13" s="7" t="s">
        <v>30</v>
      </c>
      <c r="E13" s="16">
        <v>3000</v>
      </c>
      <c r="F13" s="17">
        <v>4.6332644628099171</v>
      </c>
      <c r="G13" s="17">
        <v>4.6332644628099171</v>
      </c>
      <c r="H13" s="17">
        <v>1.5159504132231407</v>
      </c>
      <c r="I13" s="17">
        <v>2.2243026859504131</v>
      </c>
      <c r="J13" s="17">
        <v>1.1535604035002431</v>
      </c>
      <c r="K13" s="17">
        <v>2.4576446280991742</v>
      </c>
      <c r="L13" s="17">
        <v>4.8592327667172519</v>
      </c>
      <c r="M13" s="17">
        <v>0.772210743801653</v>
      </c>
      <c r="N13" s="17">
        <v>1.5844875346260388</v>
      </c>
      <c r="O13" s="17">
        <v>1.3736027469177616</v>
      </c>
      <c r="P13" s="17">
        <v>2.597012430564964</v>
      </c>
      <c r="Q13" s="17">
        <v>1.3</v>
      </c>
      <c r="R13" s="17">
        <v>7.7918749999999992</v>
      </c>
      <c r="S13" s="17">
        <v>15.44421487603306</v>
      </c>
      <c r="T13" s="17">
        <v>15.44421487603306</v>
      </c>
      <c r="U13" s="17">
        <v>7.72210743801653</v>
      </c>
      <c r="V13" s="17">
        <v>7.72210743801653</v>
      </c>
      <c r="W13" s="17">
        <v>7.4171107003044803</v>
      </c>
      <c r="X13" s="17">
        <v>7.4171107003044803</v>
      </c>
      <c r="Y13" s="17">
        <v>9.4445851705913633</v>
      </c>
      <c r="Z13" s="17">
        <v>0.4</v>
      </c>
      <c r="AA13" s="17">
        <v>48.246332205882354</v>
      </c>
      <c r="AB13" s="17">
        <v>65.411286157024804</v>
      </c>
      <c r="AC13" s="17">
        <v>74.676333859990265</v>
      </c>
      <c r="AD13" s="17">
        <v>1.166978305785124</v>
      </c>
      <c r="AE13" s="17">
        <v>8.0111146896581076</v>
      </c>
      <c r="AF13" s="17">
        <v>1.0083333333333333</v>
      </c>
      <c r="AG13" s="17">
        <v>1.2351196538117406</v>
      </c>
      <c r="AH13" s="17">
        <v>5.0129512032085559</v>
      </c>
      <c r="AI13" s="17">
        <v>7.6089795918367349</v>
      </c>
      <c r="AJ13" s="17">
        <v>36.123750000000001</v>
      </c>
      <c r="AK13" s="17">
        <v>4.5409624373391129</v>
      </c>
      <c r="AL13" s="17">
        <v>2.6</v>
      </c>
      <c r="AM13" s="17">
        <v>3.9000000000000004</v>
      </c>
      <c r="AN13" s="17">
        <v>1.6091769771075992</v>
      </c>
      <c r="AO13" s="17">
        <v>2.75</v>
      </c>
      <c r="AP13" s="17">
        <v>2.75</v>
      </c>
      <c r="AQ13" s="17">
        <v>2.75</v>
      </c>
      <c r="AR13" s="17">
        <v>2.75</v>
      </c>
      <c r="AS13" s="17">
        <v>1.5250826446280992</v>
      </c>
      <c r="AT13" s="17">
        <v>1.5250826446280992</v>
      </c>
      <c r="AU13" s="17">
        <v>10</v>
      </c>
      <c r="AV13" s="17">
        <v>7.0078618740884773</v>
      </c>
      <c r="AW13" s="17">
        <v>0.79739152892561982</v>
      </c>
      <c r="AX13" s="17">
        <v>1.1611231540441675</v>
      </c>
      <c r="AY13" s="17">
        <v>0.62096311475409827</v>
      </c>
      <c r="AZ13" s="17">
        <v>7.72210743801653</v>
      </c>
      <c r="BA13" s="17">
        <v>7.72210743801653</v>
      </c>
      <c r="BB13" s="17">
        <v>2.0166666666666666</v>
      </c>
      <c r="BC13" s="17">
        <v>2.0166666666666666</v>
      </c>
      <c r="BD13" s="17">
        <v>5.5666322314049586</v>
      </c>
      <c r="BE13" s="17">
        <v>5.5666322314049586</v>
      </c>
      <c r="BF13" s="17">
        <v>8.3835227272727249</v>
      </c>
      <c r="BG13" s="17">
        <v>36.680010330578511</v>
      </c>
      <c r="BH13" s="17">
        <v>7.5905979652989224</v>
      </c>
      <c r="BI13" s="17">
        <v>14.358276317572148</v>
      </c>
      <c r="BJ13" s="17">
        <v>0.63636363636363602</v>
      </c>
      <c r="BK13" s="17">
        <v>2.9716562796369055</v>
      </c>
      <c r="BL13" s="17">
        <v>0.31538561847988084</v>
      </c>
      <c r="BM13" s="17">
        <v>0.58333333333333337</v>
      </c>
      <c r="BN13" s="17">
        <v>0.58333333333333337</v>
      </c>
      <c r="BO13" s="17">
        <v>0.47722623966942151</v>
      </c>
      <c r="BP13" s="17">
        <v>0.96442454339853168</v>
      </c>
      <c r="BQ13" s="17">
        <v>0.32677228695298743</v>
      </c>
      <c r="BR13" s="17">
        <v>1</v>
      </c>
      <c r="BS13" s="17">
        <v>0.73814262275158016</v>
      </c>
      <c r="BT13" s="17">
        <v>1.36363636363636</v>
      </c>
      <c r="BU13" s="17">
        <v>1.223529411764706</v>
      </c>
      <c r="BV13" s="17">
        <v>1.223529411764706</v>
      </c>
      <c r="BW13" s="17">
        <v>1.146268838113758</v>
      </c>
      <c r="BX13" s="17">
        <v>1.146268838113758</v>
      </c>
      <c r="BY13" s="17">
        <v>1.3295454545454546</v>
      </c>
      <c r="BZ13" s="17">
        <v>1.3295454545454546</v>
      </c>
      <c r="CA13" s="17">
        <v>2.4054421768707486</v>
      </c>
      <c r="CB13" s="17">
        <v>1.1819524793388427</v>
      </c>
      <c r="CC13" s="17">
        <v>1.1819524793388427</v>
      </c>
      <c r="CD13" s="17">
        <v>0.63374999999999992</v>
      </c>
      <c r="CE13" s="17">
        <v>0.18333333333333332</v>
      </c>
      <c r="CF13" s="17">
        <v>0.18333333333333332</v>
      </c>
      <c r="CG13" s="17">
        <v>1.3</v>
      </c>
      <c r="CH13" s="17">
        <v>2.2906125449068027</v>
      </c>
      <c r="CI13" s="17">
        <v>2.2906125449068027</v>
      </c>
      <c r="CJ13" s="17">
        <v>5.8500000000000005</v>
      </c>
      <c r="CK13" s="17">
        <v>5.8500000000000005</v>
      </c>
      <c r="CL13" s="17">
        <v>10.412072840469619</v>
      </c>
      <c r="CM13" s="17">
        <v>10.412072840469619</v>
      </c>
      <c r="CN13" s="17">
        <v>1.0461421366067087</v>
      </c>
      <c r="CO13" s="17">
        <v>5.1731404958677683</v>
      </c>
      <c r="CP13" s="17">
        <v>1.1710546305298981</v>
      </c>
      <c r="CQ13" s="17">
        <v>2.3817368544247239</v>
      </c>
      <c r="CR13" s="17">
        <v>12.720534189583232</v>
      </c>
      <c r="CS13" s="17">
        <v>7.9410107797650014</v>
      </c>
      <c r="CT13" s="17">
        <v>7.9410107797650014</v>
      </c>
      <c r="CU13" s="17">
        <v>0.45454545454545497</v>
      </c>
      <c r="CV13" s="17">
        <v>0.45454545454545497</v>
      </c>
      <c r="CW13" s="17">
        <v>1.7626549586776858</v>
      </c>
      <c r="CX13" s="17">
        <v>1.7626549586776858</v>
      </c>
      <c r="CY13" s="17">
        <v>1.7727272727272727</v>
      </c>
      <c r="CZ13" s="17">
        <v>0.45454545454545497</v>
      </c>
      <c r="DA13" s="17">
        <v>0.45454545454545497</v>
      </c>
      <c r="DB13" s="17">
        <v>5.484375</v>
      </c>
      <c r="DC13" s="17">
        <v>5.484375</v>
      </c>
      <c r="DD13" s="17">
        <v>5.5934917355371905</v>
      </c>
      <c r="DE13" s="17">
        <v>5.5934917355371905</v>
      </c>
      <c r="DF13" s="17">
        <v>9.6022727272727284</v>
      </c>
      <c r="DG13" s="17">
        <v>9.6022727272727284</v>
      </c>
      <c r="DH13" s="17">
        <v>5.8848733233979136</v>
      </c>
      <c r="DI13" s="17">
        <v>5.8848733233979136</v>
      </c>
      <c r="DJ13" s="17">
        <v>4.8849124999999995</v>
      </c>
      <c r="DK13" s="17">
        <v>1.2629338842975204</v>
      </c>
      <c r="DL13" s="17">
        <v>4.4486053719008263</v>
      </c>
      <c r="DM13" s="17">
        <v>3.0636621900826442</v>
      </c>
      <c r="DN13" s="17">
        <v>4.5303375220159872</v>
      </c>
      <c r="DO13" s="17">
        <v>1.7748463114754101</v>
      </c>
      <c r="DP13" s="17">
        <v>1.7748463114754101</v>
      </c>
      <c r="DQ13" s="17">
        <v>0.32097107438016537</v>
      </c>
      <c r="DR13" s="17">
        <v>1.1714772727272729</v>
      </c>
      <c r="DS13" s="17">
        <v>1.1714772727272729</v>
      </c>
      <c r="DT13" s="17">
        <v>2.5592407024793387</v>
      </c>
      <c r="DU13" s="17">
        <v>2.2644818622137928</v>
      </c>
      <c r="DV13" s="17">
        <v>2.2644818622137928</v>
      </c>
      <c r="DW13" s="17">
        <v>0.50240702479338839</v>
      </c>
      <c r="DX13" s="17">
        <v>0.50240702479338839</v>
      </c>
      <c r="DY13" s="17">
        <v>0.45996900826446285</v>
      </c>
      <c r="DZ13" s="17">
        <v>1.5</v>
      </c>
      <c r="EA13" s="17">
        <v>1.1819524793388427</v>
      </c>
      <c r="EB13" s="17">
        <v>1.1819524793388427</v>
      </c>
      <c r="EC13" s="17">
        <v>0.38029755453190633</v>
      </c>
      <c r="ED13" s="17">
        <v>2.1419761912926329</v>
      </c>
      <c r="EE13" s="17">
        <v>0.42639462809917378</v>
      </c>
      <c r="EF13" s="17">
        <v>1.2825413223140494</v>
      </c>
      <c r="EG13" s="17">
        <v>4.8248978736670125</v>
      </c>
      <c r="EH13" s="17">
        <v>3.8992774051140908</v>
      </c>
      <c r="EI13" s="17">
        <v>0.30775510204081641</v>
      </c>
      <c r="EJ13" s="17">
        <v>3.0775510204081633</v>
      </c>
      <c r="EK13" s="17">
        <v>2.5442857142857149</v>
      </c>
      <c r="EL13" s="17">
        <v>2.5053741496598647</v>
      </c>
      <c r="EM13" s="17">
        <v>2.5</v>
      </c>
      <c r="EN13" s="17">
        <v>2.5690476190476197</v>
      </c>
      <c r="EO13" s="17">
        <v>0.15</v>
      </c>
      <c r="EP13" s="17">
        <v>0.15</v>
      </c>
      <c r="EQ13" s="17">
        <v>0.61747851002865328</v>
      </c>
      <c r="ER13" s="17">
        <v>0</v>
      </c>
      <c r="ES13" s="17">
        <v>0</v>
      </c>
      <c r="ET13" s="17">
        <v>0</v>
      </c>
      <c r="EU13" s="17">
        <v>0</v>
      </c>
    </row>
    <row r="14" spans="1:151" x14ac:dyDescent="0.3">
      <c r="A14" s="15" t="s">
        <v>28</v>
      </c>
      <c r="B14" s="15" t="s">
        <v>32</v>
      </c>
      <c r="C14" s="7">
        <v>2025</v>
      </c>
      <c r="D14" s="7" t="s">
        <v>30</v>
      </c>
      <c r="E14" s="16">
        <v>3000</v>
      </c>
      <c r="F14" s="17">
        <v>4.6332644628099171</v>
      </c>
      <c r="G14" s="17">
        <v>4.6332644628099171</v>
      </c>
      <c r="H14" s="17">
        <v>1.5159504132231407</v>
      </c>
      <c r="I14" s="17">
        <v>2.2243026859504131</v>
      </c>
      <c r="J14" s="17">
        <v>1.1535604035002431</v>
      </c>
      <c r="K14" s="17">
        <v>2.4576446280991742</v>
      </c>
      <c r="L14" s="17">
        <v>4.8592327667172519</v>
      </c>
      <c r="M14" s="17">
        <v>0.772210743801653</v>
      </c>
      <c r="N14" s="17">
        <v>1.5844875346260388</v>
      </c>
      <c r="O14" s="17">
        <v>1.3736027469177616</v>
      </c>
      <c r="P14" s="17">
        <v>2.597012430564964</v>
      </c>
      <c r="Q14" s="17">
        <v>1.3</v>
      </c>
      <c r="R14" s="17">
        <v>7.7918749999999992</v>
      </c>
      <c r="S14" s="17">
        <v>15.44421487603306</v>
      </c>
      <c r="T14" s="17">
        <v>15.44421487603306</v>
      </c>
      <c r="U14" s="17">
        <v>7.72210743801653</v>
      </c>
      <c r="V14" s="17">
        <v>7.72210743801653</v>
      </c>
      <c r="W14" s="17">
        <v>7.4171107003044803</v>
      </c>
      <c r="X14" s="17">
        <v>7.4171107003044803</v>
      </c>
      <c r="Y14" s="17">
        <v>9.4445851705913633</v>
      </c>
      <c r="Z14" s="17">
        <v>0.4</v>
      </c>
      <c r="AA14" s="17">
        <v>48.246332205882354</v>
      </c>
      <c r="AB14" s="17">
        <v>65.411286157024804</v>
      </c>
      <c r="AC14" s="17">
        <v>74.676333859990265</v>
      </c>
      <c r="AD14" s="17">
        <v>1.166978305785124</v>
      </c>
      <c r="AE14" s="17">
        <v>8.0111146896581076</v>
      </c>
      <c r="AF14" s="17">
        <v>1.0083333333333333</v>
      </c>
      <c r="AG14" s="17">
        <v>1.2351196538117406</v>
      </c>
      <c r="AH14" s="17">
        <v>5.0129512032085559</v>
      </c>
      <c r="AI14" s="17">
        <v>7.6089795918367349</v>
      </c>
      <c r="AJ14" s="17">
        <v>36.123750000000001</v>
      </c>
      <c r="AK14" s="17">
        <v>4.5409624373391129</v>
      </c>
      <c r="AL14" s="17">
        <v>2.6</v>
      </c>
      <c r="AM14" s="17">
        <v>3.9000000000000004</v>
      </c>
      <c r="AN14" s="17">
        <v>1.6091769771075992</v>
      </c>
      <c r="AO14" s="17">
        <v>2.75</v>
      </c>
      <c r="AP14" s="17">
        <v>2.75</v>
      </c>
      <c r="AQ14" s="17">
        <v>2.75</v>
      </c>
      <c r="AR14" s="17">
        <v>2.75</v>
      </c>
      <c r="AS14" s="17">
        <v>1.5250826446280992</v>
      </c>
      <c r="AT14" s="17">
        <v>1.5250826446280992</v>
      </c>
      <c r="AU14" s="17">
        <v>10</v>
      </c>
      <c r="AV14" s="17">
        <v>7.0078618740884773</v>
      </c>
      <c r="AW14" s="17">
        <v>0.79739152892561982</v>
      </c>
      <c r="AX14" s="17">
        <v>1.1611231540441675</v>
      </c>
      <c r="AY14" s="17">
        <v>0.62096311475409827</v>
      </c>
      <c r="AZ14" s="17">
        <v>7.72210743801653</v>
      </c>
      <c r="BA14" s="17">
        <v>7.72210743801653</v>
      </c>
      <c r="BB14" s="17">
        <v>2.0166666666666666</v>
      </c>
      <c r="BC14" s="17">
        <v>2.0166666666666666</v>
      </c>
      <c r="BD14" s="17">
        <v>5.5666322314049586</v>
      </c>
      <c r="BE14" s="17">
        <v>5.5666322314049586</v>
      </c>
      <c r="BF14" s="17">
        <v>8.3835227272727249</v>
      </c>
      <c r="BG14" s="17">
        <v>36.680010330578511</v>
      </c>
      <c r="BH14" s="17">
        <v>7.5905979652989224</v>
      </c>
      <c r="BI14" s="17">
        <v>14.358276317572148</v>
      </c>
      <c r="BJ14" s="17">
        <v>0.63636363636363602</v>
      </c>
      <c r="BK14" s="17">
        <v>2.9716562796369055</v>
      </c>
      <c r="BL14" s="17">
        <v>0.31538561847988084</v>
      </c>
      <c r="BM14" s="17">
        <v>0.58333333333333337</v>
      </c>
      <c r="BN14" s="17">
        <v>0.58333333333333337</v>
      </c>
      <c r="BO14" s="17">
        <v>0.47722623966942151</v>
      </c>
      <c r="BP14" s="17">
        <v>0.96442454339853168</v>
      </c>
      <c r="BQ14" s="17">
        <v>0.32677228695298743</v>
      </c>
      <c r="BR14" s="17">
        <v>1</v>
      </c>
      <c r="BS14" s="17">
        <v>0.73814262275158016</v>
      </c>
      <c r="BT14" s="17">
        <v>1.36363636363636</v>
      </c>
      <c r="BU14" s="17">
        <v>1.223529411764706</v>
      </c>
      <c r="BV14" s="17">
        <v>1.223529411764706</v>
      </c>
      <c r="BW14" s="17">
        <v>1.146268838113758</v>
      </c>
      <c r="BX14" s="17">
        <v>1.146268838113758</v>
      </c>
      <c r="BY14" s="17">
        <v>1.3295454545454546</v>
      </c>
      <c r="BZ14" s="17">
        <v>1.3295454545454546</v>
      </c>
      <c r="CA14" s="17">
        <v>2.4054421768707486</v>
      </c>
      <c r="CB14" s="17">
        <v>1.1819524793388427</v>
      </c>
      <c r="CC14" s="17">
        <v>1.1819524793388427</v>
      </c>
      <c r="CD14" s="17">
        <v>0.63374999999999992</v>
      </c>
      <c r="CE14" s="17">
        <v>0.18333333333333332</v>
      </c>
      <c r="CF14" s="17">
        <v>0.18333333333333332</v>
      </c>
      <c r="CG14" s="17">
        <v>1.3</v>
      </c>
      <c r="CH14" s="17">
        <v>2.2906125449068027</v>
      </c>
      <c r="CI14" s="17">
        <v>2.2906125449068027</v>
      </c>
      <c r="CJ14" s="17">
        <v>5.8500000000000005</v>
      </c>
      <c r="CK14" s="17">
        <v>5.8500000000000005</v>
      </c>
      <c r="CL14" s="17">
        <v>10.412072840469619</v>
      </c>
      <c r="CM14" s="17">
        <v>10.412072840469619</v>
      </c>
      <c r="CN14" s="17">
        <v>1.0461421366067087</v>
      </c>
      <c r="CO14" s="17">
        <v>5.1731404958677683</v>
      </c>
      <c r="CP14" s="17">
        <v>1.1710546305298981</v>
      </c>
      <c r="CQ14" s="17">
        <v>2.3817368544247239</v>
      </c>
      <c r="CR14" s="17">
        <v>12.720534189583232</v>
      </c>
      <c r="CS14" s="17">
        <v>7.9410107797650014</v>
      </c>
      <c r="CT14" s="17">
        <v>7.9410107797650014</v>
      </c>
      <c r="CU14" s="17">
        <v>0.45454545454545497</v>
      </c>
      <c r="CV14" s="17">
        <v>0.45454545454545497</v>
      </c>
      <c r="CW14" s="17">
        <v>1.7626549586776858</v>
      </c>
      <c r="CX14" s="17">
        <v>1.7626549586776858</v>
      </c>
      <c r="CY14" s="17">
        <v>1.7727272727272727</v>
      </c>
      <c r="CZ14" s="17">
        <v>0.45454545454545497</v>
      </c>
      <c r="DA14" s="17">
        <v>0.45454545454545497</v>
      </c>
      <c r="DB14" s="17">
        <v>5.484375</v>
      </c>
      <c r="DC14" s="17">
        <v>5.484375</v>
      </c>
      <c r="DD14" s="17">
        <v>5.5934917355371905</v>
      </c>
      <c r="DE14" s="17">
        <v>5.5934917355371905</v>
      </c>
      <c r="DF14" s="17">
        <v>9.6022727272727284</v>
      </c>
      <c r="DG14" s="17">
        <v>9.6022727272727284</v>
      </c>
      <c r="DH14" s="17">
        <v>5.8848733233979136</v>
      </c>
      <c r="DI14" s="17">
        <v>5.8848733233979136</v>
      </c>
      <c r="DJ14" s="17">
        <v>4.8849124999999995</v>
      </c>
      <c r="DK14" s="17">
        <v>1.2629338842975204</v>
      </c>
      <c r="DL14" s="17">
        <v>4.4486053719008263</v>
      </c>
      <c r="DM14" s="17">
        <v>3.0636621900826442</v>
      </c>
      <c r="DN14" s="17">
        <v>4.5303375220159872</v>
      </c>
      <c r="DO14" s="17">
        <v>1.7748463114754101</v>
      </c>
      <c r="DP14" s="17">
        <v>1.7748463114754101</v>
      </c>
      <c r="DQ14" s="17">
        <v>0.32097107438016537</v>
      </c>
      <c r="DR14" s="17">
        <v>1.1714772727272729</v>
      </c>
      <c r="DS14" s="17">
        <v>1.1714772727272729</v>
      </c>
      <c r="DT14" s="17">
        <v>2.5592407024793387</v>
      </c>
      <c r="DU14" s="17">
        <v>2.2644818622137928</v>
      </c>
      <c r="DV14" s="17">
        <v>2.2644818622137928</v>
      </c>
      <c r="DW14" s="17">
        <v>0.50240702479338839</v>
      </c>
      <c r="DX14" s="17">
        <v>0.50240702479338839</v>
      </c>
      <c r="DY14" s="17">
        <v>0.45996900826446285</v>
      </c>
      <c r="DZ14" s="17">
        <v>1.5</v>
      </c>
      <c r="EA14" s="17">
        <v>1.1819524793388427</v>
      </c>
      <c r="EB14" s="17">
        <v>1.1819524793388427</v>
      </c>
      <c r="EC14" s="17">
        <v>0.38029755453190633</v>
      </c>
      <c r="ED14" s="17">
        <v>2.1419761912926329</v>
      </c>
      <c r="EE14" s="17">
        <v>0.42639462809917378</v>
      </c>
      <c r="EF14" s="17">
        <v>1.2825413223140494</v>
      </c>
      <c r="EG14" s="17">
        <v>4.8248978736670125</v>
      </c>
      <c r="EH14" s="17">
        <v>3.8992774051140908</v>
      </c>
      <c r="EI14" s="17">
        <v>0.30775510204081641</v>
      </c>
      <c r="EJ14" s="17">
        <v>3.0775510204081633</v>
      </c>
      <c r="EK14" s="17">
        <v>2.5442857142857149</v>
      </c>
      <c r="EL14" s="17">
        <v>2.5053741496598647</v>
      </c>
      <c r="EM14" s="17">
        <v>2.5</v>
      </c>
      <c r="EN14" s="17">
        <v>2.5690476190476197</v>
      </c>
      <c r="EO14" s="17">
        <v>0.15</v>
      </c>
      <c r="EP14" s="17">
        <v>0.15</v>
      </c>
      <c r="EQ14" s="17">
        <v>0.61747851002865328</v>
      </c>
      <c r="ER14" s="17">
        <v>0</v>
      </c>
      <c r="ES14" s="17">
        <v>0</v>
      </c>
      <c r="ET14" s="17">
        <v>0</v>
      </c>
      <c r="EU14" s="17">
        <v>0</v>
      </c>
    </row>
    <row r="15" spans="1:151" x14ac:dyDescent="0.3">
      <c r="A15" s="15" t="s">
        <v>28</v>
      </c>
      <c r="B15" s="15" t="s">
        <v>33</v>
      </c>
      <c r="C15" s="7">
        <v>2025</v>
      </c>
      <c r="D15" s="7" t="s">
        <v>30</v>
      </c>
      <c r="E15" s="16">
        <v>3000</v>
      </c>
      <c r="F15" s="17">
        <v>4.6332644628099171</v>
      </c>
      <c r="G15" s="17">
        <v>4.6332644628099171</v>
      </c>
      <c r="H15" s="17">
        <v>1.5159504132231407</v>
      </c>
      <c r="I15" s="17">
        <v>2.2243026859504131</v>
      </c>
      <c r="J15" s="17">
        <v>1.1535604035002431</v>
      </c>
      <c r="K15" s="17">
        <v>2.4576446280991742</v>
      </c>
      <c r="L15" s="17">
        <v>4.8592327667172519</v>
      </c>
      <c r="M15" s="17">
        <v>0.772210743801653</v>
      </c>
      <c r="N15" s="17">
        <v>1.5844875346260388</v>
      </c>
      <c r="O15" s="17">
        <v>1.3736027469177616</v>
      </c>
      <c r="P15" s="17">
        <v>2.597012430564964</v>
      </c>
      <c r="Q15" s="17">
        <v>1.3</v>
      </c>
      <c r="R15" s="17">
        <v>7.7918749999999992</v>
      </c>
      <c r="S15" s="17">
        <v>15.44421487603306</v>
      </c>
      <c r="T15" s="17">
        <v>15.44421487603306</v>
      </c>
      <c r="U15" s="17">
        <v>7.72210743801653</v>
      </c>
      <c r="V15" s="17">
        <v>7.72210743801653</v>
      </c>
      <c r="W15" s="17">
        <v>7.4171107003044803</v>
      </c>
      <c r="X15" s="17">
        <v>7.4171107003044803</v>
      </c>
      <c r="Y15" s="17">
        <v>9.4445851705913633</v>
      </c>
      <c r="Z15" s="17">
        <v>0.4</v>
      </c>
      <c r="AA15" s="17">
        <v>48.246332205882354</v>
      </c>
      <c r="AB15" s="17">
        <v>65.411286157024804</v>
      </c>
      <c r="AC15" s="17">
        <v>74.676333859990265</v>
      </c>
      <c r="AD15" s="17">
        <v>1.166978305785124</v>
      </c>
      <c r="AE15" s="17">
        <v>8.0111146896581076</v>
      </c>
      <c r="AF15" s="17">
        <v>1.0083333333333333</v>
      </c>
      <c r="AG15" s="17">
        <v>1.2351196538117406</v>
      </c>
      <c r="AH15" s="17">
        <v>5.0129512032085559</v>
      </c>
      <c r="AI15" s="17">
        <v>7.6089795918367349</v>
      </c>
      <c r="AJ15" s="17">
        <v>36.123750000000001</v>
      </c>
      <c r="AK15" s="17">
        <v>4.5409624373391129</v>
      </c>
      <c r="AL15" s="17">
        <v>2.6</v>
      </c>
      <c r="AM15" s="17">
        <v>3.9000000000000004</v>
      </c>
      <c r="AN15" s="17">
        <v>1.6091769771075992</v>
      </c>
      <c r="AO15" s="17">
        <v>2.75</v>
      </c>
      <c r="AP15" s="17">
        <v>2.75</v>
      </c>
      <c r="AQ15" s="17">
        <v>2.75</v>
      </c>
      <c r="AR15" s="17">
        <v>2.75</v>
      </c>
      <c r="AS15" s="17">
        <v>1.5250826446280992</v>
      </c>
      <c r="AT15" s="17">
        <v>1.5250826446280992</v>
      </c>
      <c r="AU15" s="17">
        <v>10</v>
      </c>
      <c r="AV15" s="17">
        <v>7.0078618740884773</v>
      </c>
      <c r="AW15" s="17">
        <v>0.79739152892561982</v>
      </c>
      <c r="AX15" s="17">
        <v>1.1611231540441675</v>
      </c>
      <c r="AY15" s="17">
        <v>0.62096311475409827</v>
      </c>
      <c r="AZ15" s="17">
        <v>7.72210743801653</v>
      </c>
      <c r="BA15" s="17">
        <v>7.72210743801653</v>
      </c>
      <c r="BB15" s="17">
        <v>2.0166666666666666</v>
      </c>
      <c r="BC15" s="17">
        <v>2.0166666666666666</v>
      </c>
      <c r="BD15" s="17">
        <v>5.5666322314049586</v>
      </c>
      <c r="BE15" s="17">
        <v>5.5666322314049586</v>
      </c>
      <c r="BF15" s="17">
        <v>8.3835227272727249</v>
      </c>
      <c r="BG15" s="17">
        <v>36.680010330578511</v>
      </c>
      <c r="BH15" s="17">
        <v>7.5905979652989224</v>
      </c>
      <c r="BI15" s="17">
        <v>14.358276317572148</v>
      </c>
      <c r="BJ15" s="17">
        <v>0.63636363636363602</v>
      </c>
      <c r="BK15" s="17">
        <v>2.9716562796369055</v>
      </c>
      <c r="BL15" s="17">
        <v>0.31538561847988084</v>
      </c>
      <c r="BM15" s="17">
        <v>0.58333333333333337</v>
      </c>
      <c r="BN15" s="17">
        <v>0.58333333333333337</v>
      </c>
      <c r="BO15" s="17">
        <v>0.47722623966942151</v>
      </c>
      <c r="BP15" s="17">
        <v>0.96442454339853168</v>
      </c>
      <c r="BQ15" s="17">
        <v>0.32677228695298743</v>
      </c>
      <c r="BR15" s="17">
        <v>1</v>
      </c>
      <c r="BS15" s="17">
        <v>0.73814262275158016</v>
      </c>
      <c r="BT15" s="17">
        <v>1.36363636363636</v>
      </c>
      <c r="BU15" s="17">
        <v>1.223529411764706</v>
      </c>
      <c r="BV15" s="17">
        <v>1.223529411764706</v>
      </c>
      <c r="BW15" s="17">
        <v>1.146268838113758</v>
      </c>
      <c r="BX15" s="17">
        <v>1.146268838113758</v>
      </c>
      <c r="BY15" s="17">
        <v>1.3295454545454546</v>
      </c>
      <c r="BZ15" s="17">
        <v>1.3295454545454546</v>
      </c>
      <c r="CA15" s="17">
        <v>2.4054421768707486</v>
      </c>
      <c r="CB15" s="17">
        <v>1.1819524793388427</v>
      </c>
      <c r="CC15" s="17">
        <v>1.1819524793388427</v>
      </c>
      <c r="CD15" s="17">
        <v>0.63374999999999992</v>
      </c>
      <c r="CE15" s="17">
        <v>0.18333333333333332</v>
      </c>
      <c r="CF15" s="17">
        <v>0.18333333333333332</v>
      </c>
      <c r="CG15" s="17">
        <v>1.3</v>
      </c>
      <c r="CH15" s="17">
        <v>2.2906125449068027</v>
      </c>
      <c r="CI15" s="17">
        <v>2.2906125449068027</v>
      </c>
      <c r="CJ15" s="17">
        <v>5.8500000000000005</v>
      </c>
      <c r="CK15" s="17">
        <v>5.8500000000000005</v>
      </c>
      <c r="CL15" s="17">
        <v>10.412072840469619</v>
      </c>
      <c r="CM15" s="17">
        <v>10.412072840469619</v>
      </c>
      <c r="CN15" s="17">
        <v>1.0461421366067087</v>
      </c>
      <c r="CO15" s="17">
        <v>5.1731404958677683</v>
      </c>
      <c r="CP15" s="17">
        <v>1.1710546305298981</v>
      </c>
      <c r="CQ15" s="17">
        <v>2.3817368544247239</v>
      </c>
      <c r="CR15" s="17">
        <v>12.720534189583232</v>
      </c>
      <c r="CS15" s="17">
        <v>7.9410107797650014</v>
      </c>
      <c r="CT15" s="17">
        <v>7.9410107797650014</v>
      </c>
      <c r="CU15" s="17">
        <v>0.45454545454545497</v>
      </c>
      <c r="CV15" s="17">
        <v>0.45454545454545497</v>
      </c>
      <c r="CW15" s="17">
        <v>1.7626549586776858</v>
      </c>
      <c r="CX15" s="17">
        <v>1.7626549586776858</v>
      </c>
      <c r="CY15" s="17">
        <v>1.7727272727272727</v>
      </c>
      <c r="CZ15" s="17">
        <v>0.45454545454545497</v>
      </c>
      <c r="DA15" s="17">
        <v>0.45454545454545497</v>
      </c>
      <c r="DB15" s="17">
        <v>5.484375</v>
      </c>
      <c r="DC15" s="17">
        <v>5.484375</v>
      </c>
      <c r="DD15" s="17">
        <v>5.5934917355371905</v>
      </c>
      <c r="DE15" s="17">
        <v>5.5934917355371905</v>
      </c>
      <c r="DF15" s="17">
        <v>9.6022727272727284</v>
      </c>
      <c r="DG15" s="17">
        <v>9.6022727272727284</v>
      </c>
      <c r="DH15" s="17">
        <v>5.8848733233979136</v>
      </c>
      <c r="DI15" s="17">
        <v>5.8848733233979136</v>
      </c>
      <c r="DJ15" s="17">
        <v>4.8849124999999995</v>
      </c>
      <c r="DK15" s="17">
        <v>1.2629338842975204</v>
      </c>
      <c r="DL15" s="17">
        <v>4.4486053719008263</v>
      </c>
      <c r="DM15" s="17">
        <v>3.0636621900826442</v>
      </c>
      <c r="DN15" s="17">
        <v>4.5303375220159872</v>
      </c>
      <c r="DO15" s="17">
        <v>1.7748463114754101</v>
      </c>
      <c r="DP15" s="17">
        <v>1.7748463114754101</v>
      </c>
      <c r="DQ15" s="17">
        <v>0.32097107438016537</v>
      </c>
      <c r="DR15" s="17">
        <v>1.1714772727272729</v>
      </c>
      <c r="DS15" s="17">
        <v>1.1714772727272729</v>
      </c>
      <c r="DT15" s="17">
        <v>2.5592407024793387</v>
      </c>
      <c r="DU15" s="17">
        <v>2.2644818622137928</v>
      </c>
      <c r="DV15" s="17">
        <v>2.2644818622137928</v>
      </c>
      <c r="DW15" s="17">
        <v>0.50240702479338839</v>
      </c>
      <c r="DX15" s="17">
        <v>0.50240702479338839</v>
      </c>
      <c r="DY15" s="17">
        <v>0.45996900826446285</v>
      </c>
      <c r="DZ15" s="17">
        <v>1.5</v>
      </c>
      <c r="EA15" s="17">
        <v>1.1819524793388427</v>
      </c>
      <c r="EB15" s="17">
        <v>1.1819524793388427</v>
      </c>
      <c r="EC15" s="17">
        <v>0.38029755453190633</v>
      </c>
      <c r="ED15" s="17">
        <v>2.1419761912926329</v>
      </c>
      <c r="EE15" s="17">
        <v>0.42639462809917378</v>
      </c>
      <c r="EF15" s="17">
        <v>1.2825413223140494</v>
      </c>
      <c r="EG15" s="17">
        <v>4.8248978736670125</v>
      </c>
      <c r="EH15" s="17">
        <v>3.8992774051140908</v>
      </c>
      <c r="EI15" s="17">
        <v>0.30775510204081641</v>
      </c>
      <c r="EJ15" s="17">
        <v>3.0775510204081633</v>
      </c>
      <c r="EK15" s="17">
        <v>2.5442857142857149</v>
      </c>
      <c r="EL15" s="17">
        <v>2.5053741496598647</v>
      </c>
      <c r="EM15" s="17">
        <v>2.5</v>
      </c>
      <c r="EN15" s="17">
        <v>2.5690476190476197</v>
      </c>
      <c r="EO15" s="17">
        <v>0.15</v>
      </c>
      <c r="EP15" s="17">
        <v>0.15</v>
      </c>
      <c r="EQ15" s="17">
        <v>0.61747851002865328</v>
      </c>
      <c r="ER15" s="17">
        <v>0</v>
      </c>
      <c r="ES15" s="17">
        <v>0</v>
      </c>
      <c r="ET15" s="17">
        <v>0</v>
      </c>
      <c r="EU15" s="17">
        <v>0</v>
      </c>
    </row>
    <row r="16" spans="1:151" x14ac:dyDescent="0.3">
      <c r="A16" s="15" t="s">
        <v>28</v>
      </c>
      <c r="B16" s="15" t="s">
        <v>34</v>
      </c>
      <c r="C16" s="7">
        <v>2025</v>
      </c>
      <c r="D16" s="7" t="s">
        <v>30</v>
      </c>
      <c r="E16" s="16">
        <v>3000</v>
      </c>
      <c r="F16" s="17">
        <v>4.6332644628099171</v>
      </c>
      <c r="G16" s="17">
        <v>4.6332644628099171</v>
      </c>
      <c r="H16" s="17">
        <v>1.5159504132231407</v>
      </c>
      <c r="I16" s="17">
        <v>2.2243026859504131</v>
      </c>
      <c r="J16" s="17">
        <v>1.1535604035002431</v>
      </c>
      <c r="K16" s="17">
        <v>2.4576446280991742</v>
      </c>
      <c r="L16" s="17">
        <v>4.8592327667172519</v>
      </c>
      <c r="M16" s="17">
        <v>0.772210743801653</v>
      </c>
      <c r="N16" s="17">
        <v>1.5844875346260388</v>
      </c>
      <c r="O16" s="17">
        <v>1.3736027469177616</v>
      </c>
      <c r="P16" s="17">
        <v>2.597012430564964</v>
      </c>
      <c r="Q16" s="17">
        <v>1.3</v>
      </c>
      <c r="R16" s="17">
        <v>7.7918749999999992</v>
      </c>
      <c r="S16" s="17">
        <v>15.44421487603306</v>
      </c>
      <c r="T16" s="17">
        <v>15.44421487603306</v>
      </c>
      <c r="U16" s="17">
        <v>7.72210743801653</v>
      </c>
      <c r="V16" s="17">
        <v>7.72210743801653</v>
      </c>
      <c r="W16" s="17">
        <v>7.4171107003044803</v>
      </c>
      <c r="X16" s="17">
        <v>7.4171107003044803</v>
      </c>
      <c r="Y16" s="17">
        <v>9.4445851705913633</v>
      </c>
      <c r="Z16" s="17">
        <v>0.4</v>
      </c>
      <c r="AA16" s="17">
        <v>48.246332205882354</v>
      </c>
      <c r="AB16" s="17">
        <v>65.411286157024804</v>
      </c>
      <c r="AC16" s="17">
        <v>74.676333859990265</v>
      </c>
      <c r="AD16" s="17">
        <v>1.166978305785124</v>
      </c>
      <c r="AE16" s="17">
        <v>8.0111146896581076</v>
      </c>
      <c r="AF16" s="17">
        <v>1.0083333333333333</v>
      </c>
      <c r="AG16" s="17">
        <v>1.2351196538117406</v>
      </c>
      <c r="AH16" s="17">
        <v>5.0129512032085559</v>
      </c>
      <c r="AI16" s="17">
        <v>7.6089795918367349</v>
      </c>
      <c r="AJ16" s="17">
        <v>36.123750000000001</v>
      </c>
      <c r="AK16" s="17">
        <v>4.5409624373391129</v>
      </c>
      <c r="AL16" s="17">
        <v>2.6</v>
      </c>
      <c r="AM16" s="17">
        <v>3.9000000000000004</v>
      </c>
      <c r="AN16" s="17">
        <v>1.6091769771075992</v>
      </c>
      <c r="AO16" s="17">
        <v>2.75</v>
      </c>
      <c r="AP16" s="17">
        <v>2.75</v>
      </c>
      <c r="AQ16" s="17">
        <v>2.75</v>
      </c>
      <c r="AR16" s="17">
        <v>2.75</v>
      </c>
      <c r="AS16" s="17">
        <v>1.5250826446280992</v>
      </c>
      <c r="AT16" s="17">
        <v>1.5250826446280992</v>
      </c>
      <c r="AU16" s="17">
        <v>10</v>
      </c>
      <c r="AV16" s="17">
        <v>7.0078618740884773</v>
      </c>
      <c r="AW16" s="17">
        <v>0.79739152892561982</v>
      </c>
      <c r="AX16" s="17">
        <v>1.1611231540441675</v>
      </c>
      <c r="AY16" s="17">
        <v>0.62096311475409827</v>
      </c>
      <c r="AZ16" s="17">
        <v>7.72210743801653</v>
      </c>
      <c r="BA16" s="17">
        <v>7.72210743801653</v>
      </c>
      <c r="BB16" s="17">
        <v>2.0166666666666666</v>
      </c>
      <c r="BC16" s="17">
        <v>2.0166666666666666</v>
      </c>
      <c r="BD16" s="17">
        <v>5.5666322314049586</v>
      </c>
      <c r="BE16" s="17">
        <v>5.5666322314049586</v>
      </c>
      <c r="BF16" s="17">
        <v>8.3835227272727249</v>
      </c>
      <c r="BG16" s="17">
        <v>36.680010330578511</v>
      </c>
      <c r="BH16" s="17">
        <v>7.5905979652989224</v>
      </c>
      <c r="BI16" s="17">
        <v>14.358276317572148</v>
      </c>
      <c r="BJ16" s="17">
        <v>0.63636363636363602</v>
      </c>
      <c r="BK16" s="17">
        <v>2.9716562796369055</v>
      </c>
      <c r="BL16" s="17">
        <v>0.31538561847988084</v>
      </c>
      <c r="BM16" s="17">
        <v>0.58333333333333337</v>
      </c>
      <c r="BN16" s="17">
        <v>0.58333333333333337</v>
      </c>
      <c r="BO16" s="17">
        <v>0.47722623966942151</v>
      </c>
      <c r="BP16" s="17">
        <v>0.96442454339853168</v>
      </c>
      <c r="BQ16" s="17">
        <v>0.32677228695298743</v>
      </c>
      <c r="BR16" s="17">
        <v>1</v>
      </c>
      <c r="BS16" s="17">
        <v>0.73814262275158016</v>
      </c>
      <c r="BT16" s="17">
        <v>1.36363636363636</v>
      </c>
      <c r="BU16" s="17">
        <v>1.223529411764706</v>
      </c>
      <c r="BV16" s="17">
        <v>1.223529411764706</v>
      </c>
      <c r="BW16" s="17">
        <v>1.146268838113758</v>
      </c>
      <c r="BX16" s="17">
        <v>1.146268838113758</v>
      </c>
      <c r="BY16" s="17">
        <v>1.3295454545454546</v>
      </c>
      <c r="BZ16" s="17">
        <v>1.3295454545454546</v>
      </c>
      <c r="CA16" s="17">
        <v>2.4054421768707486</v>
      </c>
      <c r="CB16" s="17">
        <v>1.1819524793388427</v>
      </c>
      <c r="CC16" s="17">
        <v>1.1819524793388427</v>
      </c>
      <c r="CD16" s="17">
        <v>0.63374999999999992</v>
      </c>
      <c r="CE16" s="17">
        <v>0.18333333333333332</v>
      </c>
      <c r="CF16" s="17">
        <v>0.18333333333333332</v>
      </c>
      <c r="CG16" s="17">
        <v>1.3</v>
      </c>
      <c r="CH16" s="17">
        <v>2.2906125449068027</v>
      </c>
      <c r="CI16" s="17">
        <v>2.2906125449068027</v>
      </c>
      <c r="CJ16" s="17">
        <v>5.8500000000000005</v>
      </c>
      <c r="CK16" s="17">
        <v>5.8500000000000005</v>
      </c>
      <c r="CL16" s="17">
        <v>10.412072840469619</v>
      </c>
      <c r="CM16" s="17">
        <v>10.412072840469619</v>
      </c>
      <c r="CN16" s="17">
        <v>1.0461421366067087</v>
      </c>
      <c r="CO16" s="17">
        <v>5.1731404958677683</v>
      </c>
      <c r="CP16" s="17">
        <v>1.1710546305298981</v>
      </c>
      <c r="CQ16" s="17">
        <v>2.3817368544247239</v>
      </c>
      <c r="CR16" s="17">
        <v>12.720534189583232</v>
      </c>
      <c r="CS16" s="17">
        <v>7.9410107797650014</v>
      </c>
      <c r="CT16" s="17">
        <v>7.9410107797650014</v>
      </c>
      <c r="CU16" s="17">
        <v>0.45454545454545497</v>
      </c>
      <c r="CV16" s="17">
        <v>0.45454545454545497</v>
      </c>
      <c r="CW16" s="17">
        <v>1.7626549586776858</v>
      </c>
      <c r="CX16" s="17">
        <v>1.7626549586776858</v>
      </c>
      <c r="CY16" s="17">
        <v>1.7727272727272727</v>
      </c>
      <c r="CZ16" s="17">
        <v>0.45454545454545497</v>
      </c>
      <c r="DA16" s="17">
        <v>0.45454545454545497</v>
      </c>
      <c r="DB16" s="17">
        <v>5.484375</v>
      </c>
      <c r="DC16" s="17">
        <v>5.484375</v>
      </c>
      <c r="DD16" s="17">
        <v>5.5934917355371905</v>
      </c>
      <c r="DE16" s="17">
        <v>5.5934917355371905</v>
      </c>
      <c r="DF16" s="17">
        <v>9.6022727272727284</v>
      </c>
      <c r="DG16" s="17">
        <v>9.6022727272727284</v>
      </c>
      <c r="DH16" s="17">
        <v>5.8848733233979136</v>
      </c>
      <c r="DI16" s="17">
        <v>5.8848733233979136</v>
      </c>
      <c r="DJ16" s="17">
        <v>4.8849124999999995</v>
      </c>
      <c r="DK16" s="17">
        <v>1.2629338842975204</v>
      </c>
      <c r="DL16" s="17">
        <v>4.4486053719008263</v>
      </c>
      <c r="DM16" s="17">
        <v>3.0636621900826442</v>
      </c>
      <c r="DN16" s="17">
        <v>4.5303375220159872</v>
      </c>
      <c r="DO16" s="17">
        <v>1.7748463114754101</v>
      </c>
      <c r="DP16" s="17">
        <v>1.7748463114754101</v>
      </c>
      <c r="DQ16" s="17">
        <v>0.32097107438016537</v>
      </c>
      <c r="DR16" s="17">
        <v>1.1714772727272729</v>
      </c>
      <c r="DS16" s="17">
        <v>1.1714772727272729</v>
      </c>
      <c r="DT16" s="17">
        <v>2.5592407024793387</v>
      </c>
      <c r="DU16" s="17">
        <v>2.2644818622137928</v>
      </c>
      <c r="DV16" s="17">
        <v>2.2644818622137928</v>
      </c>
      <c r="DW16" s="17">
        <v>0.50240702479338839</v>
      </c>
      <c r="DX16" s="17">
        <v>0.50240702479338839</v>
      </c>
      <c r="DY16" s="17">
        <v>0.45996900826446285</v>
      </c>
      <c r="DZ16" s="17">
        <v>1.5</v>
      </c>
      <c r="EA16" s="17">
        <v>1.1819524793388427</v>
      </c>
      <c r="EB16" s="17">
        <v>1.1819524793388427</v>
      </c>
      <c r="EC16" s="17">
        <v>0.38029755453190633</v>
      </c>
      <c r="ED16" s="17">
        <v>2.1419761912926329</v>
      </c>
      <c r="EE16" s="17">
        <v>0.42639462809917378</v>
      </c>
      <c r="EF16" s="17">
        <v>1.2825413223140494</v>
      </c>
      <c r="EG16" s="17">
        <v>4.8248978736670125</v>
      </c>
      <c r="EH16" s="17">
        <v>3.8992774051140908</v>
      </c>
      <c r="EI16" s="17">
        <v>0.30775510204081641</v>
      </c>
      <c r="EJ16" s="17">
        <v>3.0775510204081633</v>
      </c>
      <c r="EK16" s="17">
        <v>2.5442857142857149</v>
      </c>
      <c r="EL16" s="17">
        <v>2.5053741496598647</v>
      </c>
      <c r="EM16" s="17">
        <v>2.5</v>
      </c>
      <c r="EN16" s="17">
        <v>2.5690476190476197</v>
      </c>
      <c r="EO16" s="17">
        <v>0.15</v>
      </c>
      <c r="EP16" s="17">
        <v>0.15</v>
      </c>
      <c r="EQ16" s="17">
        <v>0.61747851002865328</v>
      </c>
      <c r="ER16" s="17">
        <v>0</v>
      </c>
      <c r="ES16" s="17">
        <v>0</v>
      </c>
      <c r="ET16" s="17">
        <v>0</v>
      </c>
      <c r="EU16" s="17">
        <v>0</v>
      </c>
    </row>
    <row r="17" spans="1:151" x14ac:dyDescent="0.3">
      <c r="A17" s="15" t="s">
        <v>28</v>
      </c>
      <c r="B17" s="15" t="s">
        <v>35</v>
      </c>
      <c r="C17" s="7">
        <v>2025</v>
      </c>
      <c r="D17" s="7" t="s">
        <v>30</v>
      </c>
      <c r="E17" s="16">
        <v>3000</v>
      </c>
      <c r="F17" s="17">
        <v>4.6332644628099171</v>
      </c>
      <c r="G17" s="17">
        <v>4.6332644628099171</v>
      </c>
      <c r="H17" s="17">
        <v>1.5159504132231407</v>
      </c>
      <c r="I17" s="17">
        <v>2.2243026859504131</v>
      </c>
      <c r="J17" s="17">
        <v>1.1535604035002431</v>
      </c>
      <c r="K17" s="17">
        <v>2.4576446280991742</v>
      </c>
      <c r="L17" s="17">
        <v>4.8592327667172519</v>
      </c>
      <c r="M17" s="17">
        <v>0.772210743801653</v>
      </c>
      <c r="N17" s="17">
        <v>1.5844875346260388</v>
      </c>
      <c r="O17" s="17">
        <v>1.3736027469177616</v>
      </c>
      <c r="P17" s="17">
        <v>2.597012430564964</v>
      </c>
      <c r="Q17" s="17">
        <v>1.3</v>
      </c>
      <c r="R17" s="17">
        <v>7.7918749999999992</v>
      </c>
      <c r="S17" s="17">
        <v>15.44421487603306</v>
      </c>
      <c r="T17" s="17">
        <v>15.44421487603306</v>
      </c>
      <c r="U17" s="17">
        <v>7.72210743801653</v>
      </c>
      <c r="V17" s="17">
        <v>7.72210743801653</v>
      </c>
      <c r="W17" s="17">
        <v>7.4171107003044803</v>
      </c>
      <c r="X17" s="17">
        <v>7.4171107003044803</v>
      </c>
      <c r="Y17" s="17">
        <v>9.4445851705913633</v>
      </c>
      <c r="Z17" s="17">
        <v>0.4</v>
      </c>
      <c r="AA17" s="17">
        <v>48.246332205882354</v>
      </c>
      <c r="AB17" s="17">
        <v>65.411286157024804</v>
      </c>
      <c r="AC17" s="17">
        <v>74.676333859990265</v>
      </c>
      <c r="AD17" s="17">
        <v>1.166978305785124</v>
      </c>
      <c r="AE17" s="17">
        <v>8.0111146896581076</v>
      </c>
      <c r="AF17" s="17">
        <v>1.0083333333333333</v>
      </c>
      <c r="AG17" s="17">
        <v>1.2351196538117406</v>
      </c>
      <c r="AH17" s="17">
        <v>5.0129512032085559</v>
      </c>
      <c r="AI17" s="17">
        <v>7.6089795918367349</v>
      </c>
      <c r="AJ17" s="17">
        <v>36.123750000000001</v>
      </c>
      <c r="AK17" s="17">
        <v>4.5409624373391129</v>
      </c>
      <c r="AL17" s="17">
        <v>2.6</v>
      </c>
      <c r="AM17" s="17">
        <v>3.9000000000000004</v>
      </c>
      <c r="AN17" s="17">
        <v>1.6091769771075992</v>
      </c>
      <c r="AO17" s="17">
        <v>2.75</v>
      </c>
      <c r="AP17" s="17">
        <v>2.75</v>
      </c>
      <c r="AQ17" s="17">
        <v>2.75</v>
      </c>
      <c r="AR17" s="17">
        <v>2.75</v>
      </c>
      <c r="AS17" s="17">
        <v>1.5250826446280992</v>
      </c>
      <c r="AT17" s="17">
        <v>1.5250826446280992</v>
      </c>
      <c r="AU17" s="17">
        <v>10</v>
      </c>
      <c r="AV17" s="17">
        <v>7.0078618740884773</v>
      </c>
      <c r="AW17" s="17">
        <v>0.79739152892561982</v>
      </c>
      <c r="AX17" s="17">
        <v>1.1611231540441675</v>
      </c>
      <c r="AY17" s="17">
        <v>0.62096311475409827</v>
      </c>
      <c r="AZ17" s="17">
        <v>7.72210743801653</v>
      </c>
      <c r="BA17" s="17">
        <v>7.72210743801653</v>
      </c>
      <c r="BB17" s="17">
        <v>2.0166666666666666</v>
      </c>
      <c r="BC17" s="17">
        <v>2.0166666666666666</v>
      </c>
      <c r="BD17" s="17">
        <v>5.5666322314049586</v>
      </c>
      <c r="BE17" s="17">
        <v>5.5666322314049586</v>
      </c>
      <c r="BF17" s="17">
        <v>8.3835227272727249</v>
      </c>
      <c r="BG17" s="17">
        <v>36.680010330578511</v>
      </c>
      <c r="BH17" s="17">
        <v>7.5905979652989224</v>
      </c>
      <c r="BI17" s="17">
        <v>14.358276317572148</v>
      </c>
      <c r="BJ17" s="17">
        <v>0.63636363636363602</v>
      </c>
      <c r="BK17" s="17">
        <v>2.9716562796369055</v>
      </c>
      <c r="BL17" s="17">
        <v>0.31538561847988084</v>
      </c>
      <c r="BM17" s="17">
        <v>0.58333333333333337</v>
      </c>
      <c r="BN17" s="17">
        <v>0.58333333333333337</v>
      </c>
      <c r="BO17" s="17">
        <v>0.47722623966942151</v>
      </c>
      <c r="BP17" s="17">
        <v>0.96442454339853168</v>
      </c>
      <c r="BQ17" s="17">
        <v>0.32677228695298743</v>
      </c>
      <c r="BR17" s="17">
        <v>1</v>
      </c>
      <c r="BS17" s="17">
        <v>0.73814262275158016</v>
      </c>
      <c r="BT17" s="17">
        <v>1.36363636363636</v>
      </c>
      <c r="BU17" s="17">
        <v>1.223529411764706</v>
      </c>
      <c r="BV17" s="17">
        <v>1.223529411764706</v>
      </c>
      <c r="BW17" s="17">
        <v>1.146268838113758</v>
      </c>
      <c r="BX17" s="17">
        <v>1.146268838113758</v>
      </c>
      <c r="BY17" s="17">
        <v>1.3295454545454546</v>
      </c>
      <c r="BZ17" s="17">
        <v>1.3295454545454546</v>
      </c>
      <c r="CA17" s="17">
        <v>2.4054421768707486</v>
      </c>
      <c r="CB17" s="17">
        <v>1.1819524793388427</v>
      </c>
      <c r="CC17" s="17">
        <v>1.1819524793388427</v>
      </c>
      <c r="CD17" s="17">
        <v>0.63374999999999992</v>
      </c>
      <c r="CE17" s="17">
        <v>0.18333333333333332</v>
      </c>
      <c r="CF17" s="17">
        <v>0.18333333333333332</v>
      </c>
      <c r="CG17" s="17">
        <v>1.3</v>
      </c>
      <c r="CH17" s="17">
        <v>2.2906125449068027</v>
      </c>
      <c r="CI17" s="17">
        <v>2.2906125449068027</v>
      </c>
      <c r="CJ17" s="17">
        <v>5.8500000000000005</v>
      </c>
      <c r="CK17" s="17">
        <v>5.8500000000000005</v>
      </c>
      <c r="CL17" s="17">
        <v>10.412072840469619</v>
      </c>
      <c r="CM17" s="17">
        <v>10.412072840469619</v>
      </c>
      <c r="CN17" s="17">
        <v>1.0461421366067087</v>
      </c>
      <c r="CO17" s="17">
        <v>5.1731404958677683</v>
      </c>
      <c r="CP17" s="17">
        <v>1.1710546305298981</v>
      </c>
      <c r="CQ17" s="17">
        <v>2.3817368544247239</v>
      </c>
      <c r="CR17" s="17">
        <v>12.720534189583232</v>
      </c>
      <c r="CS17" s="17">
        <v>7.9410107797650014</v>
      </c>
      <c r="CT17" s="17">
        <v>7.9410107797650014</v>
      </c>
      <c r="CU17" s="17">
        <v>0.45454545454545497</v>
      </c>
      <c r="CV17" s="17">
        <v>0.45454545454545497</v>
      </c>
      <c r="CW17" s="17">
        <v>1.7626549586776858</v>
      </c>
      <c r="CX17" s="17">
        <v>1.7626549586776858</v>
      </c>
      <c r="CY17" s="17">
        <v>1.7727272727272727</v>
      </c>
      <c r="CZ17" s="17">
        <v>0.45454545454545497</v>
      </c>
      <c r="DA17" s="17">
        <v>0.45454545454545497</v>
      </c>
      <c r="DB17" s="17">
        <v>5.484375</v>
      </c>
      <c r="DC17" s="17">
        <v>5.484375</v>
      </c>
      <c r="DD17" s="17">
        <v>5.5934917355371905</v>
      </c>
      <c r="DE17" s="17">
        <v>5.5934917355371905</v>
      </c>
      <c r="DF17" s="17">
        <v>9.6022727272727284</v>
      </c>
      <c r="DG17" s="17">
        <v>9.6022727272727284</v>
      </c>
      <c r="DH17" s="17">
        <v>5.8848733233979136</v>
      </c>
      <c r="DI17" s="17">
        <v>5.8848733233979136</v>
      </c>
      <c r="DJ17" s="17">
        <v>4.8849124999999995</v>
      </c>
      <c r="DK17" s="17">
        <v>1.2629338842975204</v>
      </c>
      <c r="DL17" s="17">
        <v>4.4486053719008263</v>
      </c>
      <c r="DM17" s="17">
        <v>3.0636621900826442</v>
      </c>
      <c r="DN17" s="17">
        <v>4.5303375220159872</v>
      </c>
      <c r="DO17" s="17">
        <v>1.7748463114754101</v>
      </c>
      <c r="DP17" s="17">
        <v>1.7748463114754101</v>
      </c>
      <c r="DQ17" s="17">
        <v>0.32097107438016537</v>
      </c>
      <c r="DR17" s="17">
        <v>1.1714772727272729</v>
      </c>
      <c r="DS17" s="17">
        <v>1.1714772727272729</v>
      </c>
      <c r="DT17" s="17">
        <v>2.5592407024793387</v>
      </c>
      <c r="DU17" s="17">
        <v>2.2644818622137928</v>
      </c>
      <c r="DV17" s="17">
        <v>2.2644818622137928</v>
      </c>
      <c r="DW17" s="17">
        <v>0.50240702479338839</v>
      </c>
      <c r="DX17" s="17">
        <v>0.50240702479338839</v>
      </c>
      <c r="DY17" s="17">
        <v>0.45996900826446285</v>
      </c>
      <c r="DZ17" s="17">
        <v>1.5</v>
      </c>
      <c r="EA17" s="17">
        <v>1.1819524793388427</v>
      </c>
      <c r="EB17" s="17">
        <v>1.1819524793388427</v>
      </c>
      <c r="EC17" s="17">
        <v>0.38029755453190633</v>
      </c>
      <c r="ED17" s="17">
        <v>2.1419761912926329</v>
      </c>
      <c r="EE17" s="17">
        <v>0.42639462809917378</v>
      </c>
      <c r="EF17" s="17">
        <v>1.2825413223140494</v>
      </c>
      <c r="EG17" s="17">
        <v>4.8248978736670125</v>
      </c>
      <c r="EH17" s="17">
        <v>3.8992774051140908</v>
      </c>
      <c r="EI17" s="17">
        <v>0.30775510204081641</v>
      </c>
      <c r="EJ17" s="17">
        <v>3.0775510204081633</v>
      </c>
      <c r="EK17" s="17">
        <v>2.5442857142857149</v>
      </c>
      <c r="EL17" s="17">
        <v>2.5053741496598647</v>
      </c>
      <c r="EM17" s="17">
        <v>2.5</v>
      </c>
      <c r="EN17" s="17">
        <v>2.5690476190476197</v>
      </c>
      <c r="EO17" s="17">
        <v>0.15</v>
      </c>
      <c r="EP17" s="17">
        <v>0.15</v>
      </c>
      <c r="EQ17" s="17">
        <v>0.61747851002865328</v>
      </c>
      <c r="ER17" s="17">
        <v>0</v>
      </c>
      <c r="ES17" s="17">
        <v>0</v>
      </c>
      <c r="ET17" s="17">
        <v>0</v>
      </c>
      <c r="EU17" s="17">
        <v>0</v>
      </c>
    </row>
    <row r="18" spans="1:151" x14ac:dyDescent="0.3">
      <c r="A18" s="15" t="s">
        <v>28</v>
      </c>
      <c r="B18" s="15" t="s">
        <v>36</v>
      </c>
      <c r="C18" s="7">
        <v>2025</v>
      </c>
      <c r="D18" s="7" t="s">
        <v>30</v>
      </c>
      <c r="E18" s="16">
        <v>3000</v>
      </c>
      <c r="F18" s="17">
        <v>4.6332644628099171</v>
      </c>
      <c r="G18" s="17">
        <v>4.6332644628099171</v>
      </c>
      <c r="H18" s="17">
        <v>1.5159504132231407</v>
      </c>
      <c r="I18" s="17">
        <v>2.2243026859504131</v>
      </c>
      <c r="J18" s="17">
        <v>1.1535604035002431</v>
      </c>
      <c r="K18" s="17">
        <v>2.4576446280991742</v>
      </c>
      <c r="L18" s="17">
        <v>4.8592327667172519</v>
      </c>
      <c r="M18" s="17">
        <v>0.772210743801653</v>
      </c>
      <c r="N18" s="17">
        <v>1.5844875346260388</v>
      </c>
      <c r="O18" s="17">
        <v>1.3736027469177616</v>
      </c>
      <c r="P18" s="17">
        <v>2.597012430564964</v>
      </c>
      <c r="Q18" s="17">
        <v>1.3</v>
      </c>
      <c r="R18" s="17">
        <v>7.7918749999999992</v>
      </c>
      <c r="S18" s="17">
        <v>15.44421487603306</v>
      </c>
      <c r="T18" s="17">
        <v>15.44421487603306</v>
      </c>
      <c r="U18" s="17">
        <v>7.72210743801653</v>
      </c>
      <c r="V18" s="17">
        <v>7.72210743801653</v>
      </c>
      <c r="W18" s="17">
        <v>7.4171107003044803</v>
      </c>
      <c r="X18" s="17">
        <v>7.4171107003044803</v>
      </c>
      <c r="Y18" s="17">
        <v>9.4445851705913633</v>
      </c>
      <c r="Z18" s="17">
        <v>0.4</v>
      </c>
      <c r="AA18" s="17">
        <v>48.246332205882354</v>
      </c>
      <c r="AB18" s="17">
        <v>65.411286157024804</v>
      </c>
      <c r="AC18" s="17">
        <v>74.676333859990265</v>
      </c>
      <c r="AD18" s="17">
        <v>1.166978305785124</v>
      </c>
      <c r="AE18" s="17">
        <v>8.0111146896581076</v>
      </c>
      <c r="AF18" s="17">
        <v>1.0083333333333333</v>
      </c>
      <c r="AG18" s="17">
        <v>1.2351196538117406</v>
      </c>
      <c r="AH18" s="17">
        <v>5.0129512032085559</v>
      </c>
      <c r="AI18" s="17">
        <v>7.6089795918367349</v>
      </c>
      <c r="AJ18" s="17">
        <v>36.123750000000001</v>
      </c>
      <c r="AK18" s="17">
        <v>4.5409624373391129</v>
      </c>
      <c r="AL18" s="17">
        <v>2.6</v>
      </c>
      <c r="AM18" s="17">
        <v>3.9000000000000004</v>
      </c>
      <c r="AN18" s="17">
        <v>1.6091769771075992</v>
      </c>
      <c r="AO18" s="17">
        <v>2.75</v>
      </c>
      <c r="AP18" s="17">
        <v>2.75</v>
      </c>
      <c r="AQ18" s="17">
        <v>2.75</v>
      </c>
      <c r="AR18" s="17">
        <v>2.75</v>
      </c>
      <c r="AS18" s="17">
        <v>1.5250826446280992</v>
      </c>
      <c r="AT18" s="17">
        <v>1.5250826446280992</v>
      </c>
      <c r="AU18" s="17">
        <v>10</v>
      </c>
      <c r="AV18" s="17">
        <v>7.0078618740884773</v>
      </c>
      <c r="AW18" s="17">
        <v>0.79739152892561982</v>
      </c>
      <c r="AX18" s="17">
        <v>1.1611231540441675</v>
      </c>
      <c r="AY18" s="17">
        <v>0.62096311475409827</v>
      </c>
      <c r="AZ18" s="17">
        <v>7.72210743801653</v>
      </c>
      <c r="BA18" s="17">
        <v>7.72210743801653</v>
      </c>
      <c r="BB18" s="17">
        <v>2.0166666666666666</v>
      </c>
      <c r="BC18" s="17">
        <v>2.0166666666666666</v>
      </c>
      <c r="BD18" s="17">
        <v>5.5666322314049586</v>
      </c>
      <c r="BE18" s="17">
        <v>5.5666322314049586</v>
      </c>
      <c r="BF18" s="17">
        <v>8.3835227272727249</v>
      </c>
      <c r="BG18" s="17">
        <v>36.680010330578511</v>
      </c>
      <c r="BH18" s="17">
        <v>7.5905979652989224</v>
      </c>
      <c r="BI18" s="17">
        <v>14.358276317572148</v>
      </c>
      <c r="BJ18" s="17">
        <v>0.63636363636363602</v>
      </c>
      <c r="BK18" s="17">
        <v>2.9716562796369055</v>
      </c>
      <c r="BL18" s="17">
        <v>0.31538561847988084</v>
      </c>
      <c r="BM18" s="17">
        <v>0.58333333333333337</v>
      </c>
      <c r="BN18" s="17">
        <v>0.58333333333333337</v>
      </c>
      <c r="BO18" s="17">
        <v>0.47722623966942151</v>
      </c>
      <c r="BP18" s="17">
        <v>0.96442454339853168</v>
      </c>
      <c r="BQ18" s="17">
        <v>0.32677228695298743</v>
      </c>
      <c r="BR18" s="17">
        <v>1</v>
      </c>
      <c r="BS18" s="17">
        <v>0.73814262275158016</v>
      </c>
      <c r="BT18" s="17">
        <v>1.36363636363636</v>
      </c>
      <c r="BU18" s="17">
        <v>1.223529411764706</v>
      </c>
      <c r="BV18" s="17">
        <v>1.223529411764706</v>
      </c>
      <c r="BW18" s="17">
        <v>1.146268838113758</v>
      </c>
      <c r="BX18" s="17">
        <v>1.146268838113758</v>
      </c>
      <c r="BY18" s="17">
        <v>1.3295454545454546</v>
      </c>
      <c r="BZ18" s="17">
        <v>1.3295454545454546</v>
      </c>
      <c r="CA18" s="17">
        <v>2.4054421768707486</v>
      </c>
      <c r="CB18" s="17">
        <v>1.1819524793388427</v>
      </c>
      <c r="CC18" s="17">
        <v>1.1819524793388427</v>
      </c>
      <c r="CD18" s="17">
        <v>0.63374999999999992</v>
      </c>
      <c r="CE18" s="17">
        <v>0.18333333333333332</v>
      </c>
      <c r="CF18" s="17">
        <v>0.18333333333333332</v>
      </c>
      <c r="CG18" s="17">
        <v>1.3</v>
      </c>
      <c r="CH18" s="17">
        <v>2.2906125449068027</v>
      </c>
      <c r="CI18" s="17">
        <v>2.2906125449068027</v>
      </c>
      <c r="CJ18" s="17">
        <v>5.8500000000000005</v>
      </c>
      <c r="CK18" s="17">
        <v>5.8500000000000005</v>
      </c>
      <c r="CL18" s="17">
        <v>10.412072840469619</v>
      </c>
      <c r="CM18" s="17">
        <v>10.412072840469619</v>
      </c>
      <c r="CN18" s="17">
        <v>1.0461421366067087</v>
      </c>
      <c r="CO18" s="17">
        <v>5.1731404958677683</v>
      </c>
      <c r="CP18" s="17">
        <v>1.1710546305298981</v>
      </c>
      <c r="CQ18" s="17">
        <v>2.3817368544247239</v>
      </c>
      <c r="CR18" s="17">
        <v>12.720534189583232</v>
      </c>
      <c r="CS18" s="17">
        <v>7.9410107797650014</v>
      </c>
      <c r="CT18" s="17">
        <v>7.9410107797650014</v>
      </c>
      <c r="CU18" s="17">
        <v>0.45454545454545497</v>
      </c>
      <c r="CV18" s="17">
        <v>0.45454545454545497</v>
      </c>
      <c r="CW18" s="17">
        <v>1.7626549586776858</v>
      </c>
      <c r="CX18" s="17">
        <v>1.7626549586776858</v>
      </c>
      <c r="CY18" s="17">
        <v>1.7727272727272727</v>
      </c>
      <c r="CZ18" s="17">
        <v>0.45454545454545497</v>
      </c>
      <c r="DA18" s="17">
        <v>0.45454545454545497</v>
      </c>
      <c r="DB18" s="17">
        <v>5.484375</v>
      </c>
      <c r="DC18" s="17">
        <v>5.484375</v>
      </c>
      <c r="DD18" s="17">
        <v>5.5934917355371905</v>
      </c>
      <c r="DE18" s="17">
        <v>5.5934917355371905</v>
      </c>
      <c r="DF18" s="17">
        <v>9.6022727272727284</v>
      </c>
      <c r="DG18" s="17">
        <v>9.6022727272727284</v>
      </c>
      <c r="DH18" s="17">
        <v>5.8848733233979136</v>
      </c>
      <c r="DI18" s="17">
        <v>5.8848733233979136</v>
      </c>
      <c r="DJ18" s="17">
        <v>4.8849124999999995</v>
      </c>
      <c r="DK18" s="17">
        <v>1.2629338842975204</v>
      </c>
      <c r="DL18" s="17">
        <v>4.4486053719008263</v>
      </c>
      <c r="DM18" s="17">
        <v>3.0636621900826442</v>
      </c>
      <c r="DN18" s="17">
        <v>4.5303375220159872</v>
      </c>
      <c r="DO18" s="17">
        <v>1.7748463114754101</v>
      </c>
      <c r="DP18" s="17">
        <v>1.7748463114754101</v>
      </c>
      <c r="DQ18" s="17">
        <v>0.32097107438016537</v>
      </c>
      <c r="DR18" s="17">
        <v>1.1714772727272729</v>
      </c>
      <c r="DS18" s="17">
        <v>1.1714772727272729</v>
      </c>
      <c r="DT18" s="17">
        <v>2.5592407024793387</v>
      </c>
      <c r="DU18" s="17">
        <v>2.2644818622137928</v>
      </c>
      <c r="DV18" s="17">
        <v>2.2644818622137928</v>
      </c>
      <c r="DW18" s="17">
        <v>0.50240702479338839</v>
      </c>
      <c r="DX18" s="17">
        <v>0.50240702479338839</v>
      </c>
      <c r="DY18" s="17">
        <v>0.45996900826446285</v>
      </c>
      <c r="DZ18" s="17">
        <v>1.5</v>
      </c>
      <c r="EA18" s="17">
        <v>1.1819524793388427</v>
      </c>
      <c r="EB18" s="17">
        <v>1.1819524793388427</v>
      </c>
      <c r="EC18" s="17">
        <v>0.38029755453190633</v>
      </c>
      <c r="ED18" s="17">
        <v>2.1419761912926329</v>
      </c>
      <c r="EE18" s="17">
        <v>0.42639462809917378</v>
      </c>
      <c r="EF18" s="17">
        <v>1.2825413223140494</v>
      </c>
      <c r="EG18" s="17">
        <v>4.8248978736670125</v>
      </c>
      <c r="EH18" s="17">
        <v>3.8992774051140908</v>
      </c>
      <c r="EI18" s="17">
        <v>0.30775510204081641</v>
      </c>
      <c r="EJ18" s="17">
        <v>3.0775510204081633</v>
      </c>
      <c r="EK18" s="17">
        <v>2.5442857142857149</v>
      </c>
      <c r="EL18" s="17">
        <v>2.5053741496598647</v>
      </c>
      <c r="EM18" s="17">
        <v>2.5</v>
      </c>
      <c r="EN18" s="17">
        <v>2.5690476190476197</v>
      </c>
      <c r="EO18" s="17">
        <v>0.15</v>
      </c>
      <c r="EP18" s="17">
        <v>0.15</v>
      </c>
      <c r="EQ18" s="17">
        <v>0.61747851002865328</v>
      </c>
      <c r="ER18" s="17">
        <v>0</v>
      </c>
      <c r="ES18" s="17">
        <v>0</v>
      </c>
      <c r="ET18" s="17">
        <v>0</v>
      </c>
      <c r="EU18" s="17">
        <v>0</v>
      </c>
    </row>
    <row r="19" spans="1:151" x14ac:dyDescent="0.3">
      <c r="A19" s="15" t="s">
        <v>28</v>
      </c>
      <c r="B19" s="15" t="s">
        <v>37</v>
      </c>
      <c r="C19" s="7">
        <v>2025</v>
      </c>
      <c r="D19" s="7" t="s">
        <v>30</v>
      </c>
      <c r="E19" s="16">
        <v>3000</v>
      </c>
      <c r="F19" s="17">
        <v>4.1921626297577861</v>
      </c>
      <c r="G19" s="17">
        <v>4.1921626297577861</v>
      </c>
      <c r="H19" s="17">
        <v>1.2269031141868516</v>
      </c>
      <c r="I19" s="17">
        <v>1.8995069204152251</v>
      </c>
      <c r="J19" s="17">
        <v>1.0013545695094646</v>
      </c>
      <c r="K19" s="17">
        <v>2.2648788927335648</v>
      </c>
      <c r="L19" s="17">
        <v>4.4442906574394465</v>
      </c>
      <c r="M19" s="17">
        <v>0.69869377162629764</v>
      </c>
      <c r="N19" s="17">
        <v>1.5447530864197532</v>
      </c>
      <c r="O19" s="17">
        <v>1.4031603229527105</v>
      </c>
      <c r="P19" s="17">
        <v>2.6800692041522489</v>
      </c>
      <c r="Q19" s="17">
        <v>1.3</v>
      </c>
      <c r="R19" s="17">
        <v>1.04</v>
      </c>
      <c r="S19" s="17">
        <v>15.566128027681662</v>
      </c>
      <c r="T19" s="17">
        <v>15.566128027681662</v>
      </c>
      <c r="U19" s="17">
        <v>7.0553114186851227</v>
      </c>
      <c r="V19" s="17">
        <v>7.0553114186851227</v>
      </c>
      <c r="W19" s="17">
        <v>6.4527681660899638</v>
      </c>
      <c r="X19" s="17">
        <v>6.4527681660899638</v>
      </c>
      <c r="Y19" s="17">
        <v>6.2128516181559146</v>
      </c>
      <c r="Z19" s="17">
        <v>0.4</v>
      </c>
      <c r="AA19" s="17">
        <v>45.844897959183669</v>
      </c>
      <c r="AB19" s="17">
        <v>57.519377162629752</v>
      </c>
      <c r="AC19" s="17">
        <v>63.665469163443937</v>
      </c>
      <c r="AD19" s="17">
        <v>0.69869377162629764</v>
      </c>
      <c r="AE19" s="17">
        <v>7.6238957324106122</v>
      </c>
      <c r="AF19" s="17">
        <v>1.0083333333333333</v>
      </c>
      <c r="AG19" s="17">
        <v>0.85023059184353211</v>
      </c>
      <c r="AH19" s="17">
        <v>4.6171102177895387</v>
      </c>
      <c r="AI19" s="17">
        <v>6.6810553633217999</v>
      </c>
      <c r="AJ19" s="17">
        <v>41.785714285714292</v>
      </c>
      <c r="AK19" s="17">
        <v>4.2092560553633218</v>
      </c>
      <c r="AL19" s="17">
        <v>2.6</v>
      </c>
      <c r="AM19" s="17">
        <v>3.9000000000000004</v>
      </c>
      <c r="AN19" s="17">
        <v>1.2721814404432137</v>
      </c>
      <c r="AO19" s="17">
        <v>2.75</v>
      </c>
      <c r="AP19" s="17">
        <v>2.75</v>
      </c>
      <c r="AQ19" s="17">
        <v>2.75</v>
      </c>
      <c r="AR19" s="17">
        <v>2.75</v>
      </c>
      <c r="AS19" s="17">
        <v>1.2835813148788928</v>
      </c>
      <c r="AT19" s="17">
        <v>1.2835813148788928</v>
      </c>
      <c r="AU19" s="17">
        <v>10</v>
      </c>
      <c r="AV19" s="17">
        <v>6.5450223895786692</v>
      </c>
      <c r="AW19" s="17">
        <v>0.68160034602076114</v>
      </c>
      <c r="AX19" s="17">
        <v>0.99996539792387573</v>
      </c>
      <c r="AY19" s="17">
        <v>0.45499999999999996</v>
      </c>
      <c r="AZ19" s="17">
        <v>7.7830640138408311</v>
      </c>
      <c r="BA19" s="17">
        <v>7.7830640138408311</v>
      </c>
      <c r="BB19" s="17">
        <v>2.0166666666666666</v>
      </c>
      <c r="BC19" s="17">
        <v>2.0166666666666666</v>
      </c>
      <c r="BD19" s="17">
        <v>4.5041176470588242</v>
      </c>
      <c r="BE19" s="17">
        <v>4.5041176470588242</v>
      </c>
      <c r="BF19" s="17">
        <v>7.613411764705881</v>
      </c>
      <c r="BG19" s="17">
        <v>32.114273356401384</v>
      </c>
      <c r="BH19" s="17">
        <v>6.9399307958477499</v>
      </c>
      <c r="BI19" s="17">
        <v>13.290138408304498</v>
      </c>
      <c r="BJ19" s="17">
        <v>0.63636363636363602</v>
      </c>
      <c r="BK19" s="17">
        <v>2.7174048442906575</v>
      </c>
      <c r="BL19" s="17">
        <v>0.29081314878892739</v>
      </c>
      <c r="BM19" s="17">
        <v>0.58333333333333337</v>
      </c>
      <c r="BN19" s="17">
        <v>0.58333333333333337</v>
      </c>
      <c r="BO19" s="17">
        <v>0.47310553633217989</v>
      </c>
      <c r="BP19" s="17">
        <v>0.92169550173010384</v>
      </c>
      <c r="BQ19" s="17">
        <v>0.2863148788927336</v>
      </c>
      <c r="BR19" s="17">
        <v>1</v>
      </c>
      <c r="BS19" s="17">
        <v>0.65495471198860178</v>
      </c>
      <c r="BT19" s="17">
        <v>1.36363636363636</v>
      </c>
      <c r="BU19" s="17">
        <v>1.0404498269896196</v>
      </c>
      <c r="BV19" s="17">
        <v>1.0404498269896196</v>
      </c>
      <c r="BW19" s="17">
        <v>0.97281701607978832</v>
      </c>
      <c r="BX19" s="17">
        <v>0.97281701607978832</v>
      </c>
      <c r="BY19" s="17">
        <v>1.1965397923875432</v>
      </c>
      <c r="BZ19" s="17">
        <v>1.1965397923875432</v>
      </c>
      <c r="CA19" s="17">
        <v>2.471604938271605</v>
      </c>
      <c r="CB19" s="17">
        <v>0.98377162629757786</v>
      </c>
      <c r="CC19" s="17">
        <v>0.98377162629757786</v>
      </c>
      <c r="CD19" s="17">
        <v>0.52</v>
      </c>
      <c r="CE19" s="17">
        <v>0.18333333333333332</v>
      </c>
      <c r="CF19" s="17">
        <v>0.18333333333333332</v>
      </c>
      <c r="CG19" s="17">
        <v>0.91481481481481453</v>
      </c>
      <c r="CH19" s="17">
        <v>1.6225259515570933</v>
      </c>
      <c r="CI19" s="17">
        <v>1.6225259515570933</v>
      </c>
      <c r="CJ19" s="17">
        <v>6.5</v>
      </c>
      <c r="CK19" s="17">
        <v>6.5</v>
      </c>
      <c r="CL19" s="17">
        <v>8.6698860166904126</v>
      </c>
      <c r="CM19" s="17">
        <v>8.6698860166904126</v>
      </c>
      <c r="CN19" s="17">
        <v>0.84632963566049257</v>
      </c>
      <c r="CO19" s="17">
        <v>4.1435813148788929</v>
      </c>
      <c r="CP19" s="17">
        <v>0.65596020761245666</v>
      </c>
      <c r="CQ19" s="17">
        <v>1.6495684917565638</v>
      </c>
      <c r="CR19" s="17">
        <v>11.687629757785469</v>
      </c>
      <c r="CS19" s="17">
        <v>7.2948707510685935</v>
      </c>
      <c r="CT19" s="17">
        <v>7.2948707510685935</v>
      </c>
      <c r="CU19" s="17">
        <v>0.45454545454545497</v>
      </c>
      <c r="CV19" s="17">
        <v>0.45454545454545497</v>
      </c>
      <c r="CW19" s="17">
        <v>1.3973875432525953</v>
      </c>
      <c r="CX19" s="17">
        <v>1.3973875432525953</v>
      </c>
      <c r="CY19" s="17">
        <v>1.1110726643598619</v>
      </c>
      <c r="CZ19" s="17">
        <v>0.45454545454545497</v>
      </c>
      <c r="DA19" s="17">
        <v>0.45454545454545497</v>
      </c>
      <c r="DB19" s="17">
        <v>0.45499999999999996</v>
      </c>
      <c r="DC19" s="17">
        <v>0.45499999999999996</v>
      </c>
      <c r="DD19" s="17">
        <v>4.9656401384083058</v>
      </c>
      <c r="DE19" s="17">
        <v>4.9656401384083058</v>
      </c>
      <c r="DF19" s="17">
        <v>9.0595155709342556</v>
      </c>
      <c r="DG19" s="17">
        <v>9.0595155709342556</v>
      </c>
      <c r="DH19" s="17">
        <v>5.4698961937716275</v>
      </c>
      <c r="DI19" s="17">
        <v>5.4698961937716275</v>
      </c>
      <c r="DJ19" s="17">
        <v>4.6258333333333335</v>
      </c>
      <c r="DK19" s="17">
        <v>1.057993079584775</v>
      </c>
      <c r="DL19" s="17">
        <v>4.0725086505190315</v>
      </c>
      <c r="DM19" s="17">
        <v>2.6922145328719718</v>
      </c>
      <c r="DN19" s="17">
        <v>4.0383217993079592</v>
      </c>
      <c r="DO19" s="17">
        <v>0.97500000000000009</v>
      </c>
      <c r="DP19" s="17">
        <v>0.97500000000000009</v>
      </c>
      <c r="DQ19" s="17">
        <v>0.29441176470588237</v>
      </c>
      <c r="DR19" s="17">
        <v>0.79945578231292502</v>
      </c>
      <c r="DS19" s="17">
        <v>0.79945578231292502</v>
      </c>
      <c r="DT19" s="17">
        <v>2.4534688581314876</v>
      </c>
      <c r="DU19" s="17">
        <v>2.1217214532871975</v>
      </c>
      <c r="DV19" s="17">
        <v>2.1217214532871975</v>
      </c>
      <c r="DW19" s="17">
        <v>0.29171280276816619</v>
      </c>
      <c r="DX19" s="17">
        <v>0.29171280276816619</v>
      </c>
      <c r="DY19" s="17">
        <v>0.2863148788927336</v>
      </c>
      <c r="DZ19" s="17">
        <v>1.5</v>
      </c>
      <c r="EA19" s="17">
        <v>0.98377162629757786</v>
      </c>
      <c r="EB19" s="17">
        <v>0.98377162629757786</v>
      </c>
      <c r="EC19" s="17">
        <v>0.23007936507936513</v>
      </c>
      <c r="ED19" s="17">
        <v>1.9380530973451326</v>
      </c>
      <c r="EE19" s="17">
        <v>0.2863148788927336</v>
      </c>
      <c r="EF19" s="17">
        <v>1.0768858131487888</v>
      </c>
      <c r="EG19" s="17">
        <v>4.2768450742926936</v>
      </c>
      <c r="EH19" s="17">
        <v>3.4451582332587005</v>
      </c>
      <c r="EI19" s="17">
        <v>0.2863148788927336</v>
      </c>
      <c r="EJ19" s="17">
        <v>2.6580276816608999</v>
      </c>
      <c r="EK19" s="17">
        <v>2.2779238754325264</v>
      </c>
      <c r="EL19" s="17">
        <v>1.8046712018140594</v>
      </c>
      <c r="EM19" s="17">
        <v>2.5</v>
      </c>
      <c r="EN19" s="17">
        <v>1.8058503401360546</v>
      </c>
      <c r="EO19" s="17">
        <v>0.15</v>
      </c>
      <c r="EP19" s="17">
        <v>0.15</v>
      </c>
      <c r="EQ19" s="17">
        <v>0.61747851002865328</v>
      </c>
      <c r="ER19" s="17">
        <v>0</v>
      </c>
      <c r="ES19" s="17">
        <v>0</v>
      </c>
      <c r="ET19" s="17">
        <v>0</v>
      </c>
      <c r="EU19" s="17">
        <v>0</v>
      </c>
    </row>
    <row r="20" spans="1:151" x14ac:dyDescent="0.3">
      <c r="A20" s="15" t="s">
        <v>28</v>
      </c>
      <c r="B20" s="15" t="s">
        <v>38</v>
      </c>
      <c r="C20" s="7">
        <v>2025</v>
      </c>
      <c r="D20" s="7" t="s">
        <v>30</v>
      </c>
      <c r="E20" s="16">
        <v>3000</v>
      </c>
      <c r="F20" s="17">
        <v>4.1921626297577861</v>
      </c>
      <c r="G20" s="17">
        <v>4.1921626297577861</v>
      </c>
      <c r="H20" s="17">
        <v>1.2269031141868516</v>
      </c>
      <c r="I20" s="17">
        <v>1.8995069204152251</v>
      </c>
      <c r="J20" s="17">
        <v>1.0013545695094646</v>
      </c>
      <c r="K20" s="17">
        <v>2.2648788927335648</v>
      </c>
      <c r="L20" s="17">
        <v>4.4442906574394465</v>
      </c>
      <c r="M20" s="17">
        <v>0.69869377162629764</v>
      </c>
      <c r="N20" s="17">
        <v>1.5447530864197532</v>
      </c>
      <c r="O20" s="17">
        <v>1.4031603229527105</v>
      </c>
      <c r="P20" s="17">
        <v>2.6800692041522489</v>
      </c>
      <c r="Q20" s="17">
        <v>1.3</v>
      </c>
      <c r="R20" s="17">
        <v>1.04</v>
      </c>
      <c r="S20" s="17">
        <v>15.566128027681662</v>
      </c>
      <c r="T20" s="17">
        <v>15.566128027681662</v>
      </c>
      <c r="U20" s="17">
        <v>7.0553114186851227</v>
      </c>
      <c r="V20" s="17">
        <v>7.0553114186851227</v>
      </c>
      <c r="W20" s="17">
        <v>6.4527681660899638</v>
      </c>
      <c r="X20" s="17">
        <v>6.4527681660899638</v>
      </c>
      <c r="Y20" s="17">
        <v>6.2128516181559146</v>
      </c>
      <c r="Z20" s="17">
        <v>0.4</v>
      </c>
      <c r="AA20" s="17">
        <v>45.844897959183669</v>
      </c>
      <c r="AB20" s="17">
        <v>57.519377162629752</v>
      </c>
      <c r="AC20" s="17">
        <v>63.665469163443937</v>
      </c>
      <c r="AD20" s="17">
        <v>0.69869377162629764</v>
      </c>
      <c r="AE20" s="17">
        <v>7.6238957324106122</v>
      </c>
      <c r="AF20" s="17">
        <v>1.0083333333333333</v>
      </c>
      <c r="AG20" s="17">
        <v>0.85023059184353211</v>
      </c>
      <c r="AH20" s="17">
        <v>4.6171102177895387</v>
      </c>
      <c r="AI20" s="17">
        <v>6.6810553633217999</v>
      </c>
      <c r="AJ20" s="17">
        <v>41.785714285714292</v>
      </c>
      <c r="AK20" s="17">
        <v>4.2092560553633218</v>
      </c>
      <c r="AL20" s="17">
        <v>2.6</v>
      </c>
      <c r="AM20" s="17">
        <v>3.9000000000000004</v>
      </c>
      <c r="AN20" s="17">
        <v>1.2721814404432137</v>
      </c>
      <c r="AO20" s="17">
        <v>2.75</v>
      </c>
      <c r="AP20" s="17">
        <v>2.75</v>
      </c>
      <c r="AQ20" s="17">
        <v>2.75</v>
      </c>
      <c r="AR20" s="17">
        <v>2.75</v>
      </c>
      <c r="AS20" s="17">
        <v>1.2835813148788928</v>
      </c>
      <c r="AT20" s="17">
        <v>1.2835813148788928</v>
      </c>
      <c r="AU20" s="17">
        <v>10</v>
      </c>
      <c r="AV20" s="17">
        <v>6.5450223895786692</v>
      </c>
      <c r="AW20" s="17">
        <v>0.68160034602076114</v>
      </c>
      <c r="AX20" s="17">
        <v>0.99996539792387573</v>
      </c>
      <c r="AY20" s="17">
        <v>0.45499999999999996</v>
      </c>
      <c r="AZ20" s="17">
        <v>7.7830640138408311</v>
      </c>
      <c r="BA20" s="17">
        <v>7.7830640138408311</v>
      </c>
      <c r="BB20" s="17">
        <v>2.0166666666666666</v>
      </c>
      <c r="BC20" s="17">
        <v>2.0166666666666666</v>
      </c>
      <c r="BD20" s="17">
        <v>4.5041176470588242</v>
      </c>
      <c r="BE20" s="17">
        <v>4.5041176470588242</v>
      </c>
      <c r="BF20" s="17">
        <v>7.613411764705881</v>
      </c>
      <c r="BG20" s="17">
        <v>32.114273356401384</v>
      </c>
      <c r="BH20" s="17">
        <v>6.9399307958477499</v>
      </c>
      <c r="BI20" s="17">
        <v>13.290138408304498</v>
      </c>
      <c r="BJ20" s="17">
        <v>0.63636363636363602</v>
      </c>
      <c r="BK20" s="17">
        <v>2.7174048442906575</v>
      </c>
      <c r="BL20" s="17">
        <v>0.29081314878892739</v>
      </c>
      <c r="BM20" s="17">
        <v>0.58333333333333337</v>
      </c>
      <c r="BN20" s="17">
        <v>0.58333333333333337</v>
      </c>
      <c r="BO20" s="17">
        <v>0.47310553633217989</v>
      </c>
      <c r="BP20" s="17">
        <v>0.92169550173010384</v>
      </c>
      <c r="BQ20" s="17">
        <v>0.2863148788927336</v>
      </c>
      <c r="BR20" s="17">
        <v>1</v>
      </c>
      <c r="BS20" s="17">
        <v>0.65495471198860178</v>
      </c>
      <c r="BT20" s="17">
        <v>1.36363636363636</v>
      </c>
      <c r="BU20" s="17">
        <v>1.0404498269896196</v>
      </c>
      <c r="BV20" s="17">
        <v>1.0404498269896196</v>
      </c>
      <c r="BW20" s="17">
        <v>0.97281701607978832</v>
      </c>
      <c r="BX20" s="17">
        <v>0.97281701607978832</v>
      </c>
      <c r="BY20" s="17">
        <v>1.1965397923875432</v>
      </c>
      <c r="BZ20" s="17">
        <v>1.1965397923875432</v>
      </c>
      <c r="CA20" s="17">
        <v>2.471604938271605</v>
      </c>
      <c r="CB20" s="17">
        <v>0.98377162629757786</v>
      </c>
      <c r="CC20" s="17">
        <v>0.98377162629757786</v>
      </c>
      <c r="CD20" s="17">
        <v>0.52</v>
      </c>
      <c r="CE20" s="17">
        <v>0.18333333333333332</v>
      </c>
      <c r="CF20" s="17">
        <v>0.18333333333333332</v>
      </c>
      <c r="CG20" s="17">
        <v>0.91481481481481453</v>
      </c>
      <c r="CH20" s="17">
        <v>1.6225259515570933</v>
      </c>
      <c r="CI20" s="17">
        <v>1.6225259515570933</v>
      </c>
      <c r="CJ20" s="17">
        <v>6.5</v>
      </c>
      <c r="CK20" s="17">
        <v>6.5</v>
      </c>
      <c r="CL20" s="17">
        <v>8.6698860166904126</v>
      </c>
      <c r="CM20" s="17">
        <v>8.6698860166904126</v>
      </c>
      <c r="CN20" s="17">
        <v>0.84632963566049257</v>
      </c>
      <c r="CO20" s="17">
        <v>4.1435813148788929</v>
      </c>
      <c r="CP20" s="17">
        <v>0.65596020761245666</v>
      </c>
      <c r="CQ20" s="17">
        <v>1.6495684917565638</v>
      </c>
      <c r="CR20" s="17">
        <v>11.687629757785469</v>
      </c>
      <c r="CS20" s="17">
        <v>7.2948707510685935</v>
      </c>
      <c r="CT20" s="17">
        <v>7.2948707510685935</v>
      </c>
      <c r="CU20" s="17">
        <v>0.45454545454545497</v>
      </c>
      <c r="CV20" s="17">
        <v>0.45454545454545497</v>
      </c>
      <c r="CW20" s="17">
        <v>1.3973875432525953</v>
      </c>
      <c r="CX20" s="17">
        <v>1.3973875432525953</v>
      </c>
      <c r="CY20" s="17">
        <v>1.1110726643598619</v>
      </c>
      <c r="CZ20" s="17">
        <v>0.45454545454545497</v>
      </c>
      <c r="DA20" s="17">
        <v>0.45454545454545497</v>
      </c>
      <c r="DB20" s="17">
        <v>0.45499999999999996</v>
      </c>
      <c r="DC20" s="17">
        <v>0.45499999999999996</v>
      </c>
      <c r="DD20" s="17">
        <v>4.9656401384083058</v>
      </c>
      <c r="DE20" s="17">
        <v>4.9656401384083058</v>
      </c>
      <c r="DF20" s="17">
        <v>9.0595155709342556</v>
      </c>
      <c r="DG20" s="17">
        <v>9.0595155709342556</v>
      </c>
      <c r="DH20" s="17">
        <v>5.4698961937716275</v>
      </c>
      <c r="DI20" s="17">
        <v>5.4698961937716275</v>
      </c>
      <c r="DJ20" s="17">
        <v>4.6258333333333335</v>
      </c>
      <c r="DK20" s="17">
        <v>1.057993079584775</v>
      </c>
      <c r="DL20" s="17">
        <v>4.0725086505190315</v>
      </c>
      <c r="DM20" s="17">
        <v>2.6922145328719718</v>
      </c>
      <c r="DN20" s="17">
        <v>4.0383217993079592</v>
      </c>
      <c r="DO20" s="17">
        <v>0.97500000000000009</v>
      </c>
      <c r="DP20" s="17">
        <v>0.97500000000000009</v>
      </c>
      <c r="DQ20" s="17">
        <v>0.29441176470588237</v>
      </c>
      <c r="DR20" s="17">
        <v>0.79945578231292502</v>
      </c>
      <c r="DS20" s="17">
        <v>0.79945578231292502</v>
      </c>
      <c r="DT20" s="17">
        <v>2.4534688581314876</v>
      </c>
      <c r="DU20" s="17">
        <v>2.1217214532871975</v>
      </c>
      <c r="DV20" s="17">
        <v>2.1217214532871975</v>
      </c>
      <c r="DW20" s="17">
        <v>0.29171280276816619</v>
      </c>
      <c r="DX20" s="17">
        <v>0.29171280276816619</v>
      </c>
      <c r="DY20" s="17">
        <v>0.2863148788927336</v>
      </c>
      <c r="DZ20" s="17">
        <v>1.5</v>
      </c>
      <c r="EA20" s="17">
        <v>0.98377162629757786</v>
      </c>
      <c r="EB20" s="17">
        <v>0.98377162629757786</v>
      </c>
      <c r="EC20" s="17">
        <v>0.23007936507936513</v>
      </c>
      <c r="ED20" s="17">
        <v>1.9380530973451326</v>
      </c>
      <c r="EE20" s="17">
        <v>0.2863148788927336</v>
      </c>
      <c r="EF20" s="17">
        <v>1.0768858131487888</v>
      </c>
      <c r="EG20" s="17">
        <v>4.2768450742926936</v>
      </c>
      <c r="EH20" s="17">
        <v>3.4451582332587005</v>
      </c>
      <c r="EI20" s="17">
        <v>0.2863148788927336</v>
      </c>
      <c r="EJ20" s="17">
        <v>2.6580276816608999</v>
      </c>
      <c r="EK20" s="17">
        <v>2.2779238754325264</v>
      </c>
      <c r="EL20" s="17">
        <v>1.8046712018140594</v>
      </c>
      <c r="EM20" s="17">
        <v>2.5</v>
      </c>
      <c r="EN20" s="17">
        <v>1.8058503401360546</v>
      </c>
      <c r="EO20" s="17">
        <v>0.15</v>
      </c>
      <c r="EP20" s="17">
        <v>0.15</v>
      </c>
      <c r="EQ20" s="17">
        <v>0.61747851002865328</v>
      </c>
      <c r="ER20" s="17">
        <v>0</v>
      </c>
      <c r="ES20" s="17">
        <v>0</v>
      </c>
      <c r="ET20" s="17">
        <v>0</v>
      </c>
      <c r="EU20" s="17">
        <v>0</v>
      </c>
    </row>
    <row r="21" spans="1:151" x14ac:dyDescent="0.3">
      <c r="A21" s="15" t="s">
        <v>28</v>
      </c>
      <c r="B21" s="15" t="s">
        <v>39</v>
      </c>
      <c r="C21" s="7">
        <v>2025</v>
      </c>
      <c r="D21" s="7" t="s">
        <v>30</v>
      </c>
      <c r="E21" s="16">
        <v>3000</v>
      </c>
      <c r="F21" s="17">
        <v>4.1921626297577861</v>
      </c>
      <c r="G21" s="17">
        <v>4.1921626297577861</v>
      </c>
      <c r="H21" s="17">
        <v>1.2269031141868516</v>
      </c>
      <c r="I21" s="17">
        <v>1.8995069204152251</v>
      </c>
      <c r="J21" s="17">
        <v>1.0013545695094646</v>
      </c>
      <c r="K21" s="17">
        <v>2.2648788927335648</v>
      </c>
      <c r="L21" s="17">
        <v>4.4442906574394465</v>
      </c>
      <c r="M21" s="17">
        <v>0.69869377162629764</v>
      </c>
      <c r="N21" s="17">
        <v>1.5447530864197532</v>
      </c>
      <c r="O21" s="17">
        <v>1.4031603229527105</v>
      </c>
      <c r="P21" s="17">
        <v>2.6800692041522489</v>
      </c>
      <c r="Q21" s="17">
        <v>1.3</v>
      </c>
      <c r="R21" s="17">
        <v>1.04</v>
      </c>
      <c r="S21" s="17">
        <v>15.566128027681662</v>
      </c>
      <c r="T21" s="17">
        <v>15.566128027681662</v>
      </c>
      <c r="U21" s="17">
        <v>7.0553114186851227</v>
      </c>
      <c r="V21" s="17">
        <v>7.0553114186851227</v>
      </c>
      <c r="W21" s="17">
        <v>6.4527681660899638</v>
      </c>
      <c r="X21" s="17">
        <v>6.4527681660899638</v>
      </c>
      <c r="Y21" s="17">
        <v>6.2128516181559146</v>
      </c>
      <c r="Z21" s="17">
        <v>0.4</v>
      </c>
      <c r="AA21" s="17">
        <v>45.844897959183669</v>
      </c>
      <c r="AB21" s="17">
        <v>57.519377162629752</v>
      </c>
      <c r="AC21" s="17">
        <v>63.665469163443937</v>
      </c>
      <c r="AD21" s="17">
        <v>0.69869377162629764</v>
      </c>
      <c r="AE21" s="17">
        <v>7.6238957324106122</v>
      </c>
      <c r="AF21" s="17">
        <v>1.0083333333333333</v>
      </c>
      <c r="AG21" s="17">
        <v>0.85023059184353211</v>
      </c>
      <c r="AH21" s="17">
        <v>4.6171102177895387</v>
      </c>
      <c r="AI21" s="17">
        <v>6.6810553633217999</v>
      </c>
      <c r="AJ21" s="17">
        <v>41.785714285714292</v>
      </c>
      <c r="AK21" s="17">
        <v>4.2092560553633218</v>
      </c>
      <c r="AL21" s="17">
        <v>2.6</v>
      </c>
      <c r="AM21" s="17">
        <v>3.9000000000000004</v>
      </c>
      <c r="AN21" s="17">
        <v>1.2721814404432137</v>
      </c>
      <c r="AO21" s="17">
        <v>2.75</v>
      </c>
      <c r="AP21" s="17">
        <v>2.75</v>
      </c>
      <c r="AQ21" s="17">
        <v>2.75</v>
      </c>
      <c r="AR21" s="17">
        <v>2.75</v>
      </c>
      <c r="AS21" s="17">
        <v>1.2835813148788928</v>
      </c>
      <c r="AT21" s="17">
        <v>1.2835813148788928</v>
      </c>
      <c r="AU21" s="17">
        <v>10</v>
      </c>
      <c r="AV21" s="17">
        <v>6.5450223895786692</v>
      </c>
      <c r="AW21" s="17">
        <v>0.68160034602076114</v>
      </c>
      <c r="AX21" s="17">
        <v>0.99996539792387573</v>
      </c>
      <c r="AY21" s="17">
        <v>0.45499999999999996</v>
      </c>
      <c r="AZ21" s="17">
        <v>7.7830640138408311</v>
      </c>
      <c r="BA21" s="17">
        <v>7.7830640138408311</v>
      </c>
      <c r="BB21" s="17">
        <v>2.0166666666666666</v>
      </c>
      <c r="BC21" s="17">
        <v>2.0166666666666666</v>
      </c>
      <c r="BD21" s="17">
        <v>4.5041176470588242</v>
      </c>
      <c r="BE21" s="17">
        <v>4.5041176470588242</v>
      </c>
      <c r="BF21" s="17">
        <v>7.613411764705881</v>
      </c>
      <c r="BG21" s="17">
        <v>32.114273356401384</v>
      </c>
      <c r="BH21" s="17">
        <v>6.9399307958477499</v>
      </c>
      <c r="BI21" s="17">
        <v>13.290138408304498</v>
      </c>
      <c r="BJ21" s="17">
        <v>0.63636363636363602</v>
      </c>
      <c r="BK21" s="17">
        <v>2.7174048442906575</v>
      </c>
      <c r="BL21" s="17">
        <v>0.29081314878892739</v>
      </c>
      <c r="BM21" s="17">
        <v>0.58333333333333337</v>
      </c>
      <c r="BN21" s="17">
        <v>0.58333333333333337</v>
      </c>
      <c r="BO21" s="17">
        <v>0.47310553633217989</v>
      </c>
      <c r="BP21" s="17">
        <v>0.92169550173010384</v>
      </c>
      <c r="BQ21" s="17">
        <v>0.2863148788927336</v>
      </c>
      <c r="BR21" s="17">
        <v>1</v>
      </c>
      <c r="BS21" s="17">
        <v>0.65495471198860178</v>
      </c>
      <c r="BT21" s="17">
        <v>1.36363636363636</v>
      </c>
      <c r="BU21" s="17">
        <v>1.0404498269896196</v>
      </c>
      <c r="BV21" s="17">
        <v>1.0404498269896196</v>
      </c>
      <c r="BW21" s="17">
        <v>0.97281701607978832</v>
      </c>
      <c r="BX21" s="17">
        <v>0.97281701607978832</v>
      </c>
      <c r="BY21" s="17">
        <v>1.1965397923875432</v>
      </c>
      <c r="BZ21" s="17">
        <v>1.1965397923875432</v>
      </c>
      <c r="CA21" s="17">
        <v>2.471604938271605</v>
      </c>
      <c r="CB21" s="17">
        <v>0.98377162629757786</v>
      </c>
      <c r="CC21" s="17">
        <v>0.98377162629757786</v>
      </c>
      <c r="CD21" s="17">
        <v>0.52</v>
      </c>
      <c r="CE21" s="17">
        <v>0.18333333333333332</v>
      </c>
      <c r="CF21" s="17">
        <v>0.18333333333333332</v>
      </c>
      <c r="CG21" s="17">
        <v>0.91481481481481453</v>
      </c>
      <c r="CH21" s="17">
        <v>1.6225259515570933</v>
      </c>
      <c r="CI21" s="17">
        <v>1.6225259515570933</v>
      </c>
      <c r="CJ21" s="17">
        <v>6.5</v>
      </c>
      <c r="CK21" s="17">
        <v>6.5</v>
      </c>
      <c r="CL21" s="17">
        <v>8.6698860166904126</v>
      </c>
      <c r="CM21" s="17">
        <v>8.6698860166904126</v>
      </c>
      <c r="CN21" s="17">
        <v>0.84632963566049257</v>
      </c>
      <c r="CO21" s="17">
        <v>4.1435813148788929</v>
      </c>
      <c r="CP21" s="17">
        <v>0.65596020761245666</v>
      </c>
      <c r="CQ21" s="17">
        <v>1.6495684917565638</v>
      </c>
      <c r="CR21" s="17">
        <v>11.687629757785469</v>
      </c>
      <c r="CS21" s="17">
        <v>7.2948707510685935</v>
      </c>
      <c r="CT21" s="17">
        <v>7.2948707510685935</v>
      </c>
      <c r="CU21" s="17">
        <v>0.45454545454545497</v>
      </c>
      <c r="CV21" s="17">
        <v>0.45454545454545497</v>
      </c>
      <c r="CW21" s="17">
        <v>1.3973875432525953</v>
      </c>
      <c r="CX21" s="17">
        <v>1.3973875432525953</v>
      </c>
      <c r="CY21" s="17">
        <v>1.1110726643598619</v>
      </c>
      <c r="CZ21" s="17">
        <v>0.45454545454545497</v>
      </c>
      <c r="DA21" s="17">
        <v>0.45454545454545497</v>
      </c>
      <c r="DB21" s="17">
        <v>0.45499999999999996</v>
      </c>
      <c r="DC21" s="17">
        <v>0.45499999999999996</v>
      </c>
      <c r="DD21" s="17">
        <v>4.9656401384083058</v>
      </c>
      <c r="DE21" s="17">
        <v>4.9656401384083058</v>
      </c>
      <c r="DF21" s="17">
        <v>9.0595155709342556</v>
      </c>
      <c r="DG21" s="17">
        <v>9.0595155709342556</v>
      </c>
      <c r="DH21" s="17">
        <v>5.4698961937716275</v>
      </c>
      <c r="DI21" s="17">
        <v>5.4698961937716275</v>
      </c>
      <c r="DJ21" s="17">
        <v>4.6258333333333335</v>
      </c>
      <c r="DK21" s="17">
        <v>1.057993079584775</v>
      </c>
      <c r="DL21" s="17">
        <v>4.0725086505190315</v>
      </c>
      <c r="DM21" s="17">
        <v>2.6922145328719718</v>
      </c>
      <c r="DN21" s="17">
        <v>4.0383217993079592</v>
      </c>
      <c r="DO21" s="17">
        <v>0.97500000000000009</v>
      </c>
      <c r="DP21" s="17">
        <v>0.97500000000000009</v>
      </c>
      <c r="DQ21" s="17">
        <v>0.29441176470588237</v>
      </c>
      <c r="DR21" s="17">
        <v>0.79945578231292502</v>
      </c>
      <c r="DS21" s="17">
        <v>0.79945578231292502</v>
      </c>
      <c r="DT21" s="17">
        <v>2.4534688581314876</v>
      </c>
      <c r="DU21" s="17">
        <v>2.1217214532871975</v>
      </c>
      <c r="DV21" s="17">
        <v>2.1217214532871975</v>
      </c>
      <c r="DW21" s="17">
        <v>0.29171280276816619</v>
      </c>
      <c r="DX21" s="17">
        <v>0.29171280276816619</v>
      </c>
      <c r="DY21" s="17">
        <v>0.2863148788927336</v>
      </c>
      <c r="DZ21" s="17">
        <v>1.5</v>
      </c>
      <c r="EA21" s="17">
        <v>0.98377162629757786</v>
      </c>
      <c r="EB21" s="17">
        <v>0.98377162629757786</v>
      </c>
      <c r="EC21" s="17">
        <v>0.23007936507936513</v>
      </c>
      <c r="ED21" s="17">
        <v>1.9380530973451326</v>
      </c>
      <c r="EE21" s="17">
        <v>0.2863148788927336</v>
      </c>
      <c r="EF21" s="17">
        <v>1.0768858131487888</v>
      </c>
      <c r="EG21" s="17">
        <v>4.2768450742926936</v>
      </c>
      <c r="EH21" s="17">
        <v>3.4451582332587005</v>
      </c>
      <c r="EI21" s="17">
        <v>0.2863148788927336</v>
      </c>
      <c r="EJ21" s="17">
        <v>2.6580276816608999</v>
      </c>
      <c r="EK21" s="17">
        <v>2.2779238754325264</v>
      </c>
      <c r="EL21" s="17">
        <v>1.8046712018140594</v>
      </c>
      <c r="EM21" s="17">
        <v>2.5</v>
      </c>
      <c r="EN21" s="17">
        <v>1.8058503401360546</v>
      </c>
      <c r="EO21" s="17">
        <v>0.15</v>
      </c>
      <c r="EP21" s="17">
        <v>0.15</v>
      </c>
      <c r="EQ21" s="17">
        <v>0.61747851002865328</v>
      </c>
      <c r="ER21" s="17">
        <v>0</v>
      </c>
      <c r="ES21" s="17">
        <v>0</v>
      </c>
      <c r="ET21" s="17">
        <v>0</v>
      </c>
      <c r="EU21" s="17">
        <v>0</v>
      </c>
    </row>
    <row r="22" spans="1:151" x14ac:dyDescent="0.3">
      <c r="A22" s="15" t="s">
        <v>28</v>
      </c>
      <c r="B22" s="15" t="s">
        <v>40</v>
      </c>
      <c r="C22" s="7">
        <v>2025</v>
      </c>
      <c r="D22" s="7" t="s">
        <v>30</v>
      </c>
      <c r="E22" s="16">
        <v>3000</v>
      </c>
      <c r="F22" s="17">
        <v>4.1921626297577861</v>
      </c>
      <c r="G22" s="17">
        <v>4.1921626297577861</v>
      </c>
      <c r="H22" s="17">
        <v>1.2269031141868516</v>
      </c>
      <c r="I22" s="17">
        <v>1.8995069204152251</v>
      </c>
      <c r="J22" s="17">
        <v>1.0013545695094646</v>
      </c>
      <c r="K22" s="17">
        <v>2.2648788927335648</v>
      </c>
      <c r="L22" s="17">
        <v>4.4442906574394465</v>
      </c>
      <c r="M22" s="17">
        <v>0.69869377162629764</v>
      </c>
      <c r="N22" s="17">
        <v>1.5447530864197532</v>
      </c>
      <c r="O22" s="17">
        <v>1.4031603229527105</v>
      </c>
      <c r="P22" s="17">
        <v>2.6800692041522489</v>
      </c>
      <c r="Q22" s="17">
        <v>1.3</v>
      </c>
      <c r="R22" s="17">
        <v>1.04</v>
      </c>
      <c r="S22" s="17">
        <v>15.566128027681662</v>
      </c>
      <c r="T22" s="17">
        <v>15.566128027681662</v>
      </c>
      <c r="U22" s="17">
        <v>7.0553114186851227</v>
      </c>
      <c r="V22" s="17">
        <v>7.0553114186851227</v>
      </c>
      <c r="W22" s="17">
        <v>6.4527681660899638</v>
      </c>
      <c r="X22" s="17">
        <v>6.4527681660899638</v>
      </c>
      <c r="Y22" s="17">
        <v>6.2128516181559146</v>
      </c>
      <c r="Z22" s="17">
        <v>0.4</v>
      </c>
      <c r="AA22" s="17">
        <v>45.844897959183669</v>
      </c>
      <c r="AB22" s="17">
        <v>57.519377162629752</v>
      </c>
      <c r="AC22" s="17">
        <v>63.665469163443937</v>
      </c>
      <c r="AD22" s="17">
        <v>0.69869377162629764</v>
      </c>
      <c r="AE22" s="17">
        <v>7.6238957324106122</v>
      </c>
      <c r="AF22" s="17">
        <v>1.0083333333333333</v>
      </c>
      <c r="AG22" s="17">
        <v>0.85023059184353211</v>
      </c>
      <c r="AH22" s="17">
        <v>4.6171102177895387</v>
      </c>
      <c r="AI22" s="17">
        <v>6.6810553633217999</v>
      </c>
      <c r="AJ22" s="17">
        <v>41.785714285714292</v>
      </c>
      <c r="AK22" s="17">
        <v>4.2092560553633218</v>
      </c>
      <c r="AL22" s="17">
        <v>2.6</v>
      </c>
      <c r="AM22" s="17">
        <v>3.9000000000000004</v>
      </c>
      <c r="AN22" s="17">
        <v>1.2721814404432137</v>
      </c>
      <c r="AO22" s="17">
        <v>2.75</v>
      </c>
      <c r="AP22" s="17">
        <v>2.75</v>
      </c>
      <c r="AQ22" s="17">
        <v>2.75</v>
      </c>
      <c r="AR22" s="17">
        <v>2.75</v>
      </c>
      <c r="AS22" s="17">
        <v>1.2835813148788928</v>
      </c>
      <c r="AT22" s="17">
        <v>1.2835813148788928</v>
      </c>
      <c r="AU22" s="17">
        <v>10</v>
      </c>
      <c r="AV22" s="17">
        <v>6.5450223895786692</v>
      </c>
      <c r="AW22" s="17">
        <v>0.68160034602076114</v>
      </c>
      <c r="AX22" s="17">
        <v>0.99996539792387573</v>
      </c>
      <c r="AY22" s="17">
        <v>0.45499999999999996</v>
      </c>
      <c r="AZ22" s="17">
        <v>7.7830640138408311</v>
      </c>
      <c r="BA22" s="17">
        <v>7.7830640138408311</v>
      </c>
      <c r="BB22" s="17">
        <v>2.0166666666666666</v>
      </c>
      <c r="BC22" s="17">
        <v>2.0166666666666666</v>
      </c>
      <c r="BD22" s="17">
        <v>4.5041176470588242</v>
      </c>
      <c r="BE22" s="17">
        <v>4.5041176470588242</v>
      </c>
      <c r="BF22" s="17">
        <v>7.613411764705881</v>
      </c>
      <c r="BG22" s="17">
        <v>32.114273356401384</v>
      </c>
      <c r="BH22" s="17">
        <v>6.9399307958477499</v>
      </c>
      <c r="BI22" s="17">
        <v>13.290138408304498</v>
      </c>
      <c r="BJ22" s="17">
        <v>0.63636363636363602</v>
      </c>
      <c r="BK22" s="17">
        <v>2.7174048442906575</v>
      </c>
      <c r="BL22" s="17">
        <v>0.29081314878892739</v>
      </c>
      <c r="BM22" s="17">
        <v>0.58333333333333337</v>
      </c>
      <c r="BN22" s="17">
        <v>0.58333333333333337</v>
      </c>
      <c r="BO22" s="17">
        <v>0.47310553633217989</v>
      </c>
      <c r="BP22" s="17">
        <v>0.92169550173010384</v>
      </c>
      <c r="BQ22" s="17">
        <v>0.2863148788927336</v>
      </c>
      <c r="BR22" s="17">
        <v>1</v>
      </c>
      <c r="BS22" s="17">
        <v>0.65495471198860178</v>
      </c>
      <c r="BT22" s="17">
        <v>1.36363636363636</v>
      </c>
      <c r="BU22" s="17">
        <v>1.0404498269896196</v>
      </c>
      <c r="BV22" s="17">
        <v>1.0404498269896196</v>
      </c>
      <c r="BW22" s="17">
        <v>0.97281701607978832</v>
      </c>
      <c r="BX22" s="17">
        <v>0.97281701607978832</v>
      </c>
      <c r="BY22" s="17">
        <v>1.1965397923875432</v>
      </c>
      <c r="BZ22" s="17">
        <v>1.1965397923875432</v>
      </c>
      <c r="CA22" s="17">
        <v>2.471604938271605</v>
      </c>
      <c r="CB22" s="17">
        <v>0.98377162629757786</v>
      </c>
      <c r="CC22" s="17">
        <v>0.98377162629757786</v>
      </c>
      <c r="CD22" s="17">
        <v>0.52</v>
      </c>
      <c r="CE22" s="17">
        <v>0.18333333333333332</v>
      </c>
      <c r="CF22" s="17">
        <v>0.18333333333333332</v>
      </c>
      <c r="CG22" s="17">
        <v>0.91481481481481453</v>
      </c>
      <c r="CH22" s="17">
        <v>1.6225259515570933</v>
      </c>
      <c r="CI22" s="17">
        <v>1.6225259515570933</v>
      </c>
      <c r="CJ22" s="17">
        <v>6.5</v>
      </c>
      <c r="CK22" s="17">
        <v>6.5</v>
      </c>
      <c r="CL22" s="17">
        <v>8.6698860166904126</v>
      </c>
      <c r="CM22" s="17">
        <v>8.6698860166904126</v>
      </c>
      <c r="CN22" s="17">
        <v>0.84632963566049257</v>
      </c>
      <c r="CO22" s="17">
        <v>4.1435813148788929</v>
      </c>
      <c r="CP22" s="17">
        <v>0.65596020761245666</v>
      </c>
      <c r="CQ22" s="17">
        <v>1.6495684917565638</v>
      </c>
      <c r="CR22" s="17">
        <v>11.687629757785469</v>
      </c>
      <c r="CS22" s="17">
        <v>7.2948707510685935</v>
      </c>
      <c r="CT22" s="17">
        <v>7.2948707510685935</v>
      </c>
      <c r="CU22" s="17">
        <v>0.45454545454545497</v>
      </c>
      <c r="CV22" s="17">
        <v>0.45454545454545497</v>
      </c>
      <c r="CW22" s="17">
        <v>1.3973875432525953</v>
      </c>
      <c r="CX22" s="17">
        <v>1.3973875432525953</v>
      </c>
      <c r="CY22" s="17">
        <v>1.1110726643598619</v>
      </c>
      <c r="CZ22" s="17">
        <v>0.45454545454545497</v>
      </c>
      <c r="DA22" s="17">
        <v>0.45454545454545497</v>
      </c>
      <c r="DB22" s="17">
        <v>0.45499999999999996</v>
      </c>
      <c r="DC22" s="17">
        <v>0.45499999999999996</v>
      </c>
      <c r="DD22" s="17">
        <v>4.9656401384083058</v>
      </c>
      <c r="DE22" s="17">
        <v>4.9656401384083058</v>
      </c>
      <c r="DF22" s="17">
        <v>9.0595155709342556</v>
      </c>
      <c r="DG22" s="17">
        <v>9.0595155709342556</v>
      </c>
      <c r="DH22" s="17">
        <v>5.4698961937716275</v>
      </c>
      <c r="DI22" s="17">
        <v>5.4698961937716275</v>
      </c>
      <c r="DJ22" s="17">
        <v>4.6258333333333335</v>
      </c>
      <c r="DK22" s="17">
        <v>1.057993079584775</v>
      </c>
      <c r="DL22" s="17">
        <v>4.0725086505190315</v>
      </c>
      <c r="DM22" s="17">
        <v>2.6922145328719718</v>
      </c>
      <c r="DN22" s="17">
        <v>4.0383217993079592</v>
      </c>
      <c r="DO22" s="17">
        <v>0.97500000000000009</v>
      </c>
      <c r="DP22" s="17">
        <v>0.97500000000000009</v>
      </c>
      <c r="DQ22" s="17">
        <v>0.29441176470588237</v>
      </c>
      <c r="DR22" s="17">
        <v>0.79945578231292502</v>
      </c>
      <c r="DS22" s="17">
        <v>0.79945578231292502</v>
      </c>
      <c r="DT22" s="17">
        <v>2.4534688581314876</v>
      </c>
      <c r="DU22" s="17">
        <v>2.1217214532871975</v>
      </c>
      <c r="DV22" s="17">
        <v>2.1217214532871975</v>
      </c>
      <c r="DW22" s="17">
        <v>0.29171280276816619</v>
      </c>
      <c r="DX22" s="17">
        <v>0.29171280276816619</v>
      </c>
      <c r="DY22" s="17">
        <v>0.2863148788927336</v>
      </c>
      <c r="DZ22" s="17">
        <v>1.5</v>
      </c>
      <c r="EA22" s="17">
        <v>0.98377162629757786</v>
      </c>
      <c r="EB22" s="17">
        <v>0.98377162629757786</v>
      </c>
      <c r="EC22" s="17">
        <v>0.23007936507936513</v>
      </c>
      <c r="ED22" s="17">
        <v>1.9380530973451326</v>
      </c>
      <c r="EE22" s="17">
        <v>0.2863148788927336</v>
      </c>
      <c r="EF22" s="17">
        <v>1.0768858131487888</v>
      </c>
      <c r="EG22" s="17">
        <v>4.2768450742926936</v>
      </c>
      <c r="EH22" s="17">
        <v>3.4451582332587005</v>
      </c>
      <c r="EI22" s="17">
        <v>0.2863148788927336</v>
      </c>
      <c r="EJ22" s="17">
        <v>2.6580276816608999</v>
      </c>
      <c r="EK22" s="17">
        <v>2.2779238754325264</v>
      </c>
      <c r="EL22" s="17">
        <v>1.8046712018140594</v>
      </c>
      <c r="EM22" s="17">
        <v>2.5</v>
      </c>
      <c r="EN22" s="17">
        <v>1.8058503401360546</v>
      </c>
      <c r="EO22" s="17">
        <v>0.15</v>
      </c>
      <c r="EP22" s="17">
        <v>0.15</v>
      </c>
      <c r="EQ22" s="17">
        <v>0.61747851002865328</v>
      </c>
      <c r="ER22" s="17">
        <v>0</v>
      </c>
      <c r="ES22" s="17">
        <v>0</v>
      </c>
      <c r="ET22" s="17">
        <v>0</v>
      </c>
      <c r="EU22" s="17">
        <v>0</v>
      </c>
    </row>
    <row r="23" spans="1:151" x14ac:dyDescent="0.3">
      <c r="A23" s="15" t="s">
        <v>28</v>
      </c>
      <c r="B23" s="15" t="s">
        <v>41</v>
      </c>
      <c r="C23" s="7">
        <v>2025</v>
      </c>
      <c r="D23" s="7" t="s">
        <v>30</v>
      </c>
      <c r="E23" s="16">
        <v>3000</v>
      </c>
      <c r="F23" s="17">
        <v>4.1921626297577861</v>
      </c>
      <c r="G23" s="17">
        <v>4.1921626297577861</v>
      </c>
      <c r="H23" s="17">
        <v>1.2269031141868516</v>
      </c>
      <c r="I23" s="17">
        <v>1.8995069204152251</v>
      </c>
      <c r="J23" s="17">
        <v>1.0013545695094646</v>
      </c>
      <c r="K23" s="17">
        <v>2.2648788927335648</v>
      </c>
      <c r="L23" s="17">
        <v>4.4442906574394465</v>
      </c>
      <c r="M23" s="17">
        <v>0.69869377162629764</v>
      </c>
      <c r="N23" s="17">
        <v>1.5447530864197532</v>
      </c>
      <c r="O23" s="17">
        <v>1.4031603229527105</v>
      </c>
      <c r="P23" s="17">
        <v>2.6800692041522489</v>
      </c>
      <c r="Q23" s="17">
        <v>1.3</v>
      </c>
      <c r="R23" s="17">
        <v>1.04</v>
      </c>
      <c r="S23" s="17">
        <v>15.566128027681662</v>
      </c>
      <c r="T23" s="17">
        <v>15.566128027681662</v>
      </c>
      <c r="U23" s="17">
        <v>7.0553114186851227</v>
      </c>
      <c r="V23" s="17">
        <v>7.0553114186851227</v>
      </c>
      <c r="W23" s="17">
        <v>6.4527681660899638</v>
      </c>
      <c r="X23" s="17">
        <v>6.4527681660899638</v>
      </c>
      <c r="Y23" s="17">
        <v>6.2128516181559146</v>
      </c>
      <c r="Z23" s="17">
        <v>0.4</v>
      </c>
      <c r="AA23" s="17">
        <v>45.844897959183669</v>
      </c>
      <c r="AB23" s="17">
        <v>57.519377162629752</v>
      </c>
      <c r="AC23" s="17">
        <v>63.665469163443937</v>
      </c>
      <c r="AD23" s="17">
        <v>0.69869377162629764</v>
      </c>
      <c r="AE23" s="17">
        <v>7.6238957324106122</v>
      </c>
      <c r="AF23" s="17">
        <v>1.0083333333333333</v>
      </c>
      <c r="AG23" s="17">
        <v>0.85023059184353211</v>
      </c>
      <c r="AH23" s="17">
        <v>4.6171102177895387</v>
      </c>
      <c r="AI23" s="17">
        <v>6.6810553633217999</v>
      </c>
      <c r="AJ23" s="17">
        <v>41.785714285714292</v>
      </c>
      <c r="AK23" s="17">
        <v>4.2092560553633218</v>
      </c>
      <c r="AL23" s="17">
        <v>2.6</v>
      </c>
      <c r="AM23" s="17">
        <v>3.9000000000000004</v>
      </c>
      <c r="AN23" s="17">
        <v>1.2721814404432137</v>
      </c>
      <c r="AO23" s="17">
        <v>2.75</v>
      </c>
      <c r="AP23" s="17">
        <v>2.75</v>
      </c>
      <c r="AQ23" s="17">
        <v>2.75</v>
      </c>
      <c r="AR23" s="17">
        <v>2.75</v>
      </c>
      <c r="AS23" s="17">
        <v>1.2835813148788928</v>
      </c>
      <c r="AT23" s="17">
        <v>1.2835813148788928</v>
      </c>
      <c r="AU23" s="17">
        <v>10</v>
      </c>
      <c r="AV23" s="17">
        <v>6.5450223895786692</v>
      </c>
      <c r="AW23" s="17">
        <v>0.68160034602076114</v>
      </c>
      <c r="AX23" s="17">
        <v>0.99996539792387573</v>
      </c>
      <c r="AY23" s="17">
        <v>0.45499999999999996</v>
      </c>
      <c r="AZ23" s="17">
        <v>7.7830640138408311</v>
      </c>
      <c r="BA23" s="17">
        <v>7.7830640138408311</v>
      </c>
      <c r="BB23" s="17">
        <v>2.0166666666666666</v>
      </c>
      <c r="BC23" s="17">
        <v>2.0166666666666666</v>
      </c>
      <c r="BD23" s="17">
        <v>4.5041176470588242</v>
      </c>
      <c r="BE23" s="17">
        <v>4.5041176470588242</v>
      </c>
      <c r="BF23" s="17">
        <v>7.613411764705881</v>
      </c>
      <c r="BG23" s="17">
        <v>32.114273356401384</v>
      </c>
      <c r="BH23" s="17">
        <v>6.9399307958477499</v>
      </c>
      <c r="BI23" s="17">
        <v>13.290138408304498</v>
      </c>
      <c r="BJ23" s="17">
        <v>0.63636363636363602</v>
      </c>
      <c r="BK23" s="17">
        <v>2.7174048442906575</v>
      </c>
      <c r="BL23" s="17">
        <v>0.29081314878892739</v>
      </c>
      <c r="BM23" s="17">
        <v>0.58333333333333337</v>
      </c>
      <c r="BN23" s="17">
        <v>0.58333333333333337</v>
      </c>
      <c r="BO23" s="17">
        <v>0.47310553633217989</v>
      </c>
      <c r="BP23" s="17">
        <v>0.92169550173010384</v>
      </c>
      <c r="BQ23" s="17">
        <v>0.2863148788927336</v>
      </c>
      <c r="BR23" s="17">
        <v>1</v>
      </c>
      <c r="BS23" s="17">
        <v>0.65495471198860178</v>
      </c>
      <c r="BT23" s="17">
        <v>1.36363636363636</v>
      </c>
      <c r="BU23" s="17">
        <v>1.0404498269896196</v>
      </c>
      <c r="BV23" s="17">
        <v>1.0404498269896196</v>
      </c>
      <c r="BW23" s="17">
        <v>0.97281701607978832</v>
      </c>
      <c r="BX23" s="17">
        <v>0.97281701607978832</v>
      </c>
      <c r="BY23" s="17">
        <v>1.1965397923875432</v>
      </c>
      <c r="BZ23" s="17">
        <v>1.1965397923875432</v>
      </c>
      <c r="CA23" s="17">
        <v>2.471604938271605</v>
      </c>
      <c r="CB23" s="17">
        <v>0.98377162629757786</v>
      </c>
      <c r="CC23" s="17">
        <v>0.98377162629757786</v>
      </c>
      <c r="CD23" s="17">
        <v>0.52</v>
      </c>
      <c r="CE23" s="17">
        <v>0.18333333333333332</v>
      </c>
      <c r="CF23" s="17">
        <v>0.18333333333333332</v>
      </c>
      <c r="CG23" s="17">
        <v>0.91481481481481453</v>
      </c>
      <c r="CH23" s="17">
        <v>1.6225259515570933</v>
      </c>
      <c r="CI23" s="17">
        <v>1.6225259515570933</v>
      </c>
      <c r="CJ23" s="17">
        <v>6.5</v>
      </c>
      <c r="CK23" s="17">
        <v>6.5</v>
      </c>
      <c r="CL23" s="17">
        <v>8.6698860166904126</v>
      </c>
      <c r="CM23" s="17">
        <v>8.6698860166904126</v>
      </c>
      <c r="CN23" s="17">
        <v>0.84632963566049257</v>
      </c>
      <c r="CO23" s="17">
        <v>4.1435813148788929</v>
      </c>
      <c r="CP23" s="17">
        <v>0.65596020761245666</v>
      </c>
      <c r="CQ23" s="17">
        <v>1.6495684917565638</v>
      </c>
      <c r="CR23" s="17">
        <v>11.687629757785469</v>
      </c>
      <c r="CS23" s="17">
        <v>7.2948707510685935</v>
      </c>
      <c r="CT23" s="17">
        <v>7.2948707510685935</v>
      </c>
      <c r="CU23" s="17">
        <v>0.45454545454545497</v>
      </c>
      <c r="CV23" s="17">
        <v>0.45454545454545497</v>
      </c>
      <c r="CW23" s="17">
        <v>1.3973875432525953</v>
      </c>
      <c r="CX23" s="17">
        <v>1.3973875432525953</v>
      </c>
      <c r="CY23" s="17">
        <v>1.1110726643598619</v>
      </c>
      <c r="CZ23" s="17">
        <v>0.45454545454545497</v>
      </c>
      <c r="DA23" s="17">
        <v>0.45454545454545497</v>
      </c>
      <c r="DB23" s="17">
        <v>0.45499999999999996</v>
      </c>
      <c r="DC23" s="17">
        <v>0.45499999999999996</v>
      </c>
      <c r="DD23" s="17">
        <v>4.9656401384083058</v>
      </c>
      <c r="DE23" s="17">
        <v>4.9656401384083058</v>
      </c>
      <c r="DF23" s="17">
        <v>9.0595155709342556</v>
      </c>
      <c r="DG23" s="17">
        <v>9.0595155709342556</v>
      </c>
      <c r="DH23" s="17">
        <v>5.4698961937716275</v>
      </c>
      <c r="DI23" s="17">
        <v>5.4698961937716275</v>
      </c>
      <c r="DJ23" s="17">
        <v>4.6258333333333335</v>
      </c>
      <c r="DK23" s="17">
        <v>1.057993079584775</v>
      </c>
      <c r="DL23" s="17">
        <v>4.0725086505190315</v>
      </c>
      <c r="DM23" s="17">
        <v>2.6922145328719718</v>
      </c>
      <c r="DN23" s="17">
        <v>4.0383217993079592</v>
      </c>
      <c r="DO23" s="17">
        <v>0.97500000000000009</v>
      </c>
      <c r="DP23" s="17">
        <v>0.97500000000000009</v>
      </c>
      <c r="DQ23" s="17">
        <v>0.29441176470588237</v>
      </c>
      <c r="DR23" s="17">
        <v>0.79945578231292502</v>
      </c>
      <c r="DS23" s="17">
        <v>0.79945578231292502</v>
      </c>
      <c r="DT23" s="17">
        <v>2.4534688581314876</v>
      </c>
      <c r="DU23" s="17">
        <v>2.1217214532871975</v>
      </c>
      <c r="DV23" s="17">
        <v>2.1217214532871975</v>
      </c>
      <c r="DW23" s="17">
        <v>0.29171280276816619</v>
      </c>
      <c r="DX23" s="17">
        <v>0.29171280276816619</v>
      </c>
      <c r="DY23" s="17">
        <v>0.2863148788927336</v>
      </c>
      <c r="DZ23" s="17">
        <v>1.5</v>
      </c>
      <c r="EA23" s="17">
        <v>0.98377162629757786</v>
      </c>
      <c r="EB23" s="17">
        <v>0.98377162629757786</v>
      </c>
      <c r="EC23" s="17">
        <v>0.23007936507936513</v>
      </c>
      <c r="ED23" s="17">
        <v>1.9380530973451326</v>
      </c>
      <c r="EE23" s="17">
        <v>0.2863148788927336</v>
      </c>
      <c r="EF23" s="17">
        <v>1.0768858131487888</v>
      </c>
      <c r="EG23" s="17">
        <v>4.2768450742926936</v>
      </c>
      <c r="EH23" s="17">
        <v>3.4451582332587005</v>
      </c>
      <c r="EI23" s="17">
        <v>0.2863148788927336</v>
      </c>
      <c r="EJ23" s="17">
        <v>2.6580276816608999</v>
      </c>
      <c r="EK23" s="17">
        <v>2.2779238754325264</v>
      </c>
      <c r="EL23" s="17">
        <v>1.8046712018140594</v>
      </c>
      <c r="EM23" s="17">
        <v>2.5</v>
      </c>
      <c r="EN23" s="17">
        <v>1.8058503401360546</v>
      </c>
      <c r="EO23" s="17">
        <v>0.15</v>
      </c>
      <c r="EP23" s="17">
        <v>0.15</v>
      </c>
      <c r="EQ23" s="17">
        <v>0.61747851002865328</v>
      </c>
      <c r="ER23" s="17">
        <v>0</v>
      </c>
      <c r="ES23" s="17">
        <v>0</v>
      </c>
      <c r="ET23" s="17">
        <v>0</v>
      </c>
      <c r="EU23" s="17">
        <v>0</v>
      </c>
    </row>
    <row r="24" spans="1:151" x14ac:dyDescent="0.3">
      <c r="A24" s="15" t="s">
        <v>28</v>
      </c>
      <c r="B24" s="15" t="s">
        <v>42</v>
      </c>
      <c r="C24" s="7">
        <v>2025</v>
      </c>
      <c r="D24" s="7" t="s">
        <v>30</v>
      </c>
      <c r="E24" s="16">
        <v>3000</v>
      </c>
      <c r="F24" s="17">
        <v>4.1921626297577861</v>
      </c>
      <c r="G24" s="17">
        <v>4.1921626297577861</v>
      </c>
      <c r="H24" s="17">
        <v>1.2269031141868516</v>
      </c>
      <c r="I24" s="17">
        <v>1.8995069204152251</v>
      </c>
      <c r="J24" s="17">
        <v>1.0013545695094646</v>
      </c>
      <c r="K24" s="17">
        <v>2.2648788927335648</v>
      </c>
      <c r="L24" s="17">
        <v>4.4442906574394465</v>
      </c>
      <c r="M24" s="17">
        <v>0.69869377162629764</v>
      </c>
      <c r="N24" s="17">
        <v>1.5447530864197532</v>
      </c>
      <c r="O24" s="17">
        <v>1.4031603229527105</v>
      </c>
      <c r="P24" s="17">
        <v>2.6800692041522489</v>
      </c>
      <c r="Q24" s="17">
        <v>1.3</v>
      </c>
      <c r="R24" s="17">
        <v>1.04</v>
      </c>
      <c r="S24" s="17">
        <v>15.566128027681662</v>
      </c>
      <c r="T24" s="17">
        <v>15.566128027681662</v>
      </c>
      <c r="U24" s="17">
        <v>7.0553114186851227</v>
      </c>
      <c r="V24" s="17">
        <v>7.0553114186851227</v>
      </c>
      <c r="W24" s="17">
        <v>6.4527681660899638</v>
      </c>
      <c r="X24" s="17">
        <v>6.4527681660899638</v>
      </c>
      <c r="Y24" s="17">
        <v>6.2128516181559146</v>
      </c>
      <c r="Z24" s="17">
        <v>0.4</v>
      </c>
      <c r="AA24" s="17">
        <v>45.844897959183669</v>
      </c>
      <c r="AB24" s="17">
        <v>57.519377162629752</v>
      </c>
      <c r="AC24" s="17">
        <v>63.665469163443937</v>
      </c>
      <c r="AD24" s="17">
        <v>0.69869377162629764</v>
      </c>
      <c r="AE24" s="17">
        <v>7.6238957324106122</v>
      </c>
      <c r="AF24" s="17">
        <v>1.0083333333333333</v>
      </c>
      <c r="AG24" s="17">
        <v>0.85023059184353211</v>
      </c>
      <c r="AH24" s="17">
        <v>4.6171102177895387</v>
      </c>
      <c r="AI24" s="17">
        <v>6.6810553633217999</v>
      </c>
      <c r="AJ24" s="17">
        <v>41.785714285714292</v>
      </c>
      <c r="AK24" s="17">
        <v>4.2092560553633218</v>
      </c>
      <c r="AL24" s="17">
        <v>2.6</v>
      </c>
      <c r="AM24" s="17">
        <v>3.9000000000000004</v>
      </c>
      <c r="AN24" s="17">
        <v>1.2721814404432137</v>
      </c>
      <c r="AO24" s="17">
        <v>2.75</v>
      </c>
      <c r="AP24" s="17">
        <v>2.75</v>
      </c>
      <c r="AQ24" s="17">
        <v>2.75</v>
      </c>
      <c r="AR24" s="17">
        <v>2.75</v>
      </c>
      <c r="AS24" s="17">
        <v>1.2835813148788928</v>
      </c>
      <c r="AT24" s="17">
        <v>1.2835813148788928</v>
      </c>
      <c r="AU24" s="17">
        <v>10</v>
      </c>
      <c r="AV24" s="17">
        <v>6.5450223895786692</v>
      </c>
      <c r="AW24" s="17">
        <v>0.68160034602076114</v>
      </c>
      <c r="AX24" s="17">
        <v>0.99996539792387573</v>
      </c>
      <c r="AY24" s="17">
        <v>0.45499999999999996</v>
      </c>
      <c r="AZ24" s="17">
        <v>7.7830640138408311</v>
      </c>
      <c r="BA24" s="17">
        <v>7.7830640138408311</v>
      </c>
      <c r="BB24" s="17">
        <v>2.0166666666666666</v>
      </c>
      <c r="BC24" s="17">
        <v>2.0166666666666666</v>
      </c>
      <c r="BD24" s="17">
        <v>4.5041176470588242</v>
      </c>
      <c r="BE24" s="17">
        <v>4.5041176470588242</v>
      </c>
      <c r="BF24" s="17">
        <v>7.613411764705881</v>
      </c>
      <c r="BG24" s="17">
        <v>32.114273356401384</v>
      </c>
      <c r="BH24" s="17">
        <v>6.9399307958477499</v>
      </c>
      <c r="BI24" s="17">
        <v>13.290138408304498</v>
      </c>
      <c r="BJ24" s="17">
        <v>0.63636363636363602</v>
      </c>
      <c r="BK24" s="17">
        <v>2.7174048442906575</v>
      </c>
      <c r="BL24" s="17">
        <v>0.29081314878892739</v>
      </c>
      <c r="BM24" s="17">
        <v>0.58333333333333337</v>
      </c>
      <c r="BN24" s="17">
        <v>0.58333333333333337</v>
      </c>
      <c r="BO24" s="17">
        <v>0.47310553633217989</v>
      </c>
      <c r="BP24" s="17">
        <v>0.92169550173010384</v>
      </c>
      <c r="BQ24" s="17">
        <v>0.2863148788927336</v>
      </c>
      <c r="BR24" s="17">
        <v>1</v>
      </c>
      <c r="BS24" s="17">
        <v>0.65495471198860178</v>
      </c>
      <c r="BT24" s="17">
        <v>1.36363636363636</v>
      </c>
      <c r="BU24" s="17">
        <v>1.0404498269896196</v>
      </c>
      <c r="BV24" s="17">
        <v>1.0404498269896196</v>
      </c>
      <c r="BW24" s="17">
        <v>0.97281701607978832</v>
      </c>
      <c r="BX24" s="17">
        <v>0.97281701607978832</v>
      </c>
      <c r="BY24" s="17">
        <v>1.1965397923875432</v>
      </c>
      <c r="BZ24" s="17">
        <v>1.1965397923875432</v>
      </c>
      <c r="CA24" s="17">
        <v>2.471604938271605</v>
      </c>
      <c r="CB24" s="17">
        <v>0.98377162629757786</v>
      </c>
      <c r="CC24" s="17">
        <v>0.98377162629757786</v>
      </c>
      <c r="CD24" s="17">
        <v>0.52</v>
      </c>
      <c r="CE24" s="17">
        <v>0.18333333333333332</v>
      </c>
      <c r="CF24" s="17">
        <v>0.18333333333333332</v>
      </c>
      <c r="CG24" s="17">
        <v>0.91481481481481453</v>
      </c>
      <c r="CH24" s="17">
        <v>1.6225259515570933</v>
      </c>
      <c r="CI24" s="17">
        <v>1.6225259515570933</v>
      </c>
      <c r="CJ24" s="17">
        <v>6.5</v>
      </c>
      <c r="CK24" s="17">
        <v>6.5</v>
      </c>
      <c r="CL24" s="17">
        <v>8.6698860166904126</v>
      </c>
      <c r="CM24" s="17">
        <v>8.6698860166904126</v>
      </c>
      <c r="CN24" s="17">
        <v>0.84632963566049257</v>
      </c>
      <c r="CO24" s="17">
        <v>4.1435813148788929</v>
      </c>
      <c r="CP24" s="17">
        <v>0.65596020761245666</v>
      </c>
      <c r="CQ24" s="17">
        <v>1.6495684917565638</v>
      </c>
      <c r="CR24" s="17">
        <v>11.687629757785469</v>
      </c>
      <c r="CS24" s="17">
        <v>7.2948707510685935</v>
      </c>
      <c r="CT24" s="17">
        <v>7.2948707510685935</v>
      </c>
      <c r="CU24" s="17">
        <v>0.45454545454545497</v>
      </c>
      <c r="CV24" s="17">
        <v>0.45454545454545497</v>
      </c>
      <c r="CW24" s="17">
        <v>1.3973875432525953</v>
      </c>
      <c r="CX24" s="17">
        <v>1.3973875432525953</v>
      </c>
      <c r="CY24" s="17">
        <v>1.1110726643598619</v>
      </c>
      <c r="CZ24" s="17">
        <v>0.45454545454545497</v>
      </c>
      <c r="DA24" s="17">
        <v>0.45454545454545497</v>
      </c>
      <c r="DB24" s="17">
        <v>0.45499999999999996</v>
      </c>
      <c r="DC24" s="17">
        <v>0.45499999999999996</v>
      </c>
      <c r="DD24" s="17">
        <v>4.9656401384083058</v>
      </c>
      <c r="DE24" s="17">
        <v>4.9656401384083058</v>
      </c>
      <c r="DF24" s="17">
        <v>9.0595155709342556</v>
      </c>
      <c r="DG24" s="17">
        <v>9.0595155709342556</v>
      </c>
      <c r="DH24" s="17">
        <v>5.4698961937716275</v>
      </c>
      <c r="DI24" s="17">
        <v>5.4698961937716275</v>
      </c>
      <c r="DJ24" s="17">
        <v>4.6258333333333335</v>
      </c>
      <c r="DK24" s="17">
        <v>1.057993079584775</v>
      </c>
      <c r="DL24" s="17">
        <v>4.0725086505190315</v>
      </c>
      <c r="DM24" s="17">
        <v>2.6922145328719718</v>
      </c>
      <c r="DN24" s="17">
        <v>4.0383217993079592</v>
      </c>
      <c r="DO24" s="17">
        <v>0.97500000000000009</v>
      </c>
      <c r="DP24" s="17">
        <v>0.97500000000000009</v>
      </c>
      <c r="DQ24" s="17">
        <v>0.29441176470588237</v>
      </c>
      <c r="DR24" s="17">
        <v>0.79945578231292502</v>
      </c>
      <c r="DS24" s="17">
        <v>0.79945578231292502</v>
      </c>
      <c r="DT24" s="17">
        <v>2.4534688581314876</v>
      </c>
      <c r="DU24" s="17">
        <v>2.1217214532871975</v>
      </c>
      <c r="DV24" s="17">
        <v>2.1217214532871975</v>
      </c>
      <c r="DW24" s="17">
        <v>0.29171280276816619</v>
      </c>
      <c r="DX24" s="17">
        <v>0.29171280276816619</v>
      </c>
      <c r="DY24" s="17">
        <v>0.2863148788927336</v>
      </c>
      <c r="DZ24" s="17">
        <v>1.5</v>
      </c>
      <c r="EA24" s="17">
        <v>0.98377162629757786</v>
      </c>
      <c r="EB24" s="17">
        <v>0.98377162629757786</v>
      </c>
      <c r="EC24" s="17">
        <v>0.23007936507936513</v>
      </c>
      <c r="ED24" s="17">
        <v>1.9380530973451326</v>
      </c>
      <c r="EE24" s="17">
        <v>0.2863148788927336</v>
      </c>
      <c r="EF24" s="17">
        <v>1.0768858131487888</v>
      </c>
      <c r="EG24" s="17">
        <v>4.2768450742926936</v>
      </c>
      <c r="EH24" s="17">
        <v>3.4451582332587005</v>
      </c>
      <c r="EI24" s="17">
        <v>0.2863148788927336</v>
      </c>
      <c r="EJ24" s="17">
        <v>2.6580276816608999</v>
      </c>
      <c r="EK24" s="17">
        <v>2.2779238754325264</v>
      </c>
      <c r="EL24" s="17">
        <v>1.8046712018140594</v>
      </c>
      <c r="EM24" s="17">
        <v>2.5</v>
      </c>
      <c r="EN24" s="17">
        <v>1.8058503401360546</v>
      </c>
      <c r="EO24" s="17">
        <v>0.15</v>
      </c>
      <c r="EP24" s="17">
        <v>0.15</v>
      </c>
      <c r="EQ24" s="17">
        <v>0.61747851002865328</v>
      </c>
      <c r="ER24" s="17">
        <v>0</v>
      </c>
      <c r="ES24" s="17">
        <v>0</v>
      </c>
      <c r="ET24" s="17">
        <v>0</v>
      </c>
      <c r="EU24" s="17">
        <v>0</v>
      </c>
    </row>
    <row r="25" spans="1:151" x14ac:dyDescent="0.3">
      <c r="A25" s="15" t="s">
        <v>28</v>
      </c>
      <c r="B25" s="15" t="s">
        <v>43</v>
      </c>
      <c r="C25" s="7">
        <v>2025</v>
      </c>
      <c r="D25" s="7" t="s">
        <v>30</v>
      </c>
      <c r="E25" s="16">
        <v>3000</v>
      </c>
      <c r="F25" s="17">
        <v>4.6332644628099171</v>
      </c>
      <c r="G25" s="17">
        <v>4.6332644628099171</v>
      </c>
      <c r="H25" s="17">
        <v>1.5159504132231407</v>
      </c>
      <c r="I25" s="17">
        <v>2.2243026859504131</v>
      </c>
      <c r="J25" s="17">
        <v>1.1535604035002431</v>
      </c>
      <c r="K25" s="17">
        <v>2.4576446280991742</v>
      </c>
      <c r="L25" s="17">
        <v>4.8592327667172519</v>
      </c>
      <c r="M25" s="17">
        <v>0.772210743801653</v>
      </c>
      <c r="N25" s="17">
        <v>1.5844875346260388</v>
      </c>
      <c r="O25" s="17">
        <v>1.3736027469177616</v>
      </c>
      <c r="P25" s="17">
        <v>2.597012430564964</v>
      </c>
      <c r="Q25" s="17">
        <v>1.3</v>
      </c>
      <c r="R25" s="17">
        <v>7.7918749999999992</v>
      </c>
      <c r="S25" s="17">
        <v>15.44421487603306</v>
      </c>
      <c r="T25" s="17">
        <v>15.44421487603306</v>
      </c>
      <c r="U25" s="17">
        <v>7.72210743801653</v>
      </c>
      <c r="V25" s="17">
        <v>7.72210743801653</v>
      </c>
      <c r="W25" s="17">
        <v>7.4171107003044803</v>
      </c>
      <c r="X25" s="17">
        <v>7.4171107003044803</v>
      </c>
      <c r="Y25" s="17">
        <v>9.4445851705913633</v>
      </c>
      <c r="Z25" s="17">
        <v>0.4</v>
      </c>
      <c r="AA25" s="17">
        <v>48.246332205882354</v>
      </c>
      <c r="AB25" s="17">
        <v>65.411286157024804</v>
      </c>
      <c r="AC25" s="17">
        <v>74.676333859990265</v>
      </c>
      <c r="AD25" s="17">
        <v>1.166978305785124</v>
      </c>
      <c r="AE25" s="17">
        <v>8.0111146896581076</v>
      </c>
      <c r="AF25" s="17">
        <v>1.0083333333333333</v>
      </c>
      <c r="AG25" s="17">
        <v>1.2351196538117406</v>
      </c>
      <c r="AH25" s="17">
        <v>5.0129512032085559</v>
      </c>
      <c r="AI25" s="17">
        <v>7.6089795918367349</v>
      </c>
      <c r="AJ25" s="17">
        <v>36.123750000000001</v>
      </c>
      <c r="AK25" s="17">
        <v>4.5409624373391129</v>
      </c>
      <c r="AL25" s="17">
        <v>2.6</v>
      </c>
      <c r="AM25" s="17">
        <v>3.9000000000000004</v>
      </c>
      <c r="AN25" s="17">
        <v>1.6091769771075992</v>
      </c>
      <c r="AO25" s="17">
        <v>2.75</v>
      </c>
      <c r="AP25" s="17">
        <v>2.75</v>
      </c>
      <c r="AQ25" s="17">
        <v>2.75</v>
      </c>
      <c r="AR25" s="17">
        <v>2.75</v>
      </c>
      <c r="AS25" s="17">
        <v>1.5250826446280992</v>
      </c>
      <c r="AT25" s="17">
        <v>1.5250826446280992</v>
      </c>
      <c r="AU25" s="17">
        <v>10</v>
      </c>
      <c r="AV25" s="17">
        <v>7.0078618740884773</v>
      </c>
      <c r="AW25" s="17">
        <v>0.79739152892561982</v>
      </c>
      <c r="AX25" s="17">
        <v>1.1611231540441675</v>
      </c>
      <c r="AY25" s="17">
        <v>0.62096311475409827</v>
      </c>
      <c r="AZ25" s="17">
        <v>7.72210743801653</v>
      </c>
      <c r="BA25" s="17">
        <v>7.72210743801653</v>
      </c>
      <c r="BB25" s="17">
        <v>2.0166666666666666</v>
      </c>
      <c r="BC25" s="17">
        <v>2.0166666666666666</v>
      </c>
      <c r="BD25" s="17">
        <v>5.5666322314049586</v>
      </c>
      <c r="BE25" s="17">
        <v>5.5666322314049586</v>
      </c>
      <c r="BF25" s="17">
        <v>8.3835227272727249</v>
      </c>
      <c r="BG25" s="17">
        <v>36.680010330578511</v>
      </c>
      <c r="BH25" s="17">
        <v>7.5905979652989224</v>
      </c>
      <c r="BI25" s="17">
        <v>14.358276317572148</v>
      </c>
      <c r="BJ25" s="17">
        <v>0.63636363636363602</v>
      </c>
      <c r="BK25" s="17">
        <v>2.9716562796369055</v>
      </c>
      <c r="BL25" s="17">
        <v>0.31538561847988084</v>
      </c>
      <c r="BM25" s="17">
        <v>0.58333333333333337</v>
      </c>
      <c r="BN25" s="17">
        <v>0.58333333333333337</v>
      </c>
      <c r="BO25" s="17">
        <v>0.47722623966942151</v>
      </c>
      <c r="BP25" s="17">
        <v>0.96442454339853168</v>
      </c>
      <c r="BQ25" s="17">
        <v>0.32677228695298743</v>
      </c>
      <c r="BR25" s="17">
        <v>1</v>
      </c>
      <c r="BS25" s="17">
        <v>0.73814262275158016</v>
      </c>
      <c r="BT25" s="17">
        <v>1.36363636363636</v>
      </c>
      <c r="BU25" s="17">
        <v>1.223529411764706</v>
      </c>
      <c r="BV25" s="17">
        <v>1.223529411764706</v>
      </c>
      <c r="BW25" s="17">
        <v>1.146268838113758</v>
      </c>
      <c r="BX25" s="17">
        <v>1.146268838113758</v>
      </c>
      <c r="BY25" s="17">
        <v>1.3295454545454546</v>
      </c>
      <c r="BZ25" s="17">
        <v>1.3295454545454546</v>
      </c>
      <c r="CA25" s="17">
        <v>2.4054421768707486</v>
      </c>
      <c r="CB25" s="17">
        <v>1.1819524793388427</v>
      </c>
      <c r="CC25" s="17">
        <v>1.1819524793388427</v>
      </c>
      <c r="CD25" s="17">
        <v>0.63374999999999992</v>
      </c>
      <c r="CE25" s="17">
        <v>0.18333333333333332</v>
      </c>
      <c r="CF25" s="17">
        <v>0.18333333333333332</v>
      </c>
      <c r="CG25" s="17">
        <v>1.3</v>
      </c>
      <c r="CH25" s="17">
        <v>2.2906125449068027</v>
      </c>
      <c r="CI25" s="17">
        <v>2.2906125449068027</v>
      </c>
      <c r="CJ25" s="17">
        <v>5.8500000000000005</v>
      </c>
      <c r="CK25" s="17">
        <v>5.8500000000000005</v>
      </c>
      <c r="CL25" s="17">
        <v>10.412072840469619</v>
      </c>
      <c r="CM25" s="17">
        <v>10.412072840469619</v>
      </c>
      <c r="CN25" s="17">
        <v>1.0461421366067087</v>
      </c>
      <c r="CO25" s="17">
        <v>5.1731404958677683</v>
      </c>
      <c r="CP25" s="17">
        <v>1.1710546305298981</v>
      </c>
      <c r="CQ25" s="17">
        <v>2.3817368544247239</v>
      </c>
      <c r="CR25" s="17">
        <v>12.720534189583232</v>
      </c>
      <c r="CS25" s="17">
        <v>7.9410107797650014</v>
      </c>
      <c r="CT25" s="17">
        <v>7.9410107797650014</v>
      </c>
      <c r="CU25" s="17">
        <v>0.45454545454545497</v>
      </c>
      <c r="CV25" s="17">
        <v>0.45454545454545497</v>
      </c>
      <c r="CW25" s="17">
        <v>1.7626549586776858</v>
      </c>
      <c r="CX25" s="17">
        <v>1.7626549586776858</v>
      </c>
      <c r="CY25" s="17">
        <v>1.7727272727272727</v>
      </c>
      <c r="CZ25" s="17">
        <v>0.45454545454545497</v>
      </c>
      <c r="DA25" s="17">
        <v>0.45454545454545497</v>
      </c>
      <c r="DB25" s="17">
        <v>5.484375</v>
      </c>
      <c r="DC25" s="17">
        <v>5.484375</v>
      </c>
      <c r="DD25" s="17">
        <v>5.5934917355371905</v>
      </c>
      <c r="DE25" s="17">
        <v>5.5934917355371905</v>
      </c>
      <c r="DF25" s="17">
        <v>9.6022727272727284</v>
      </c>
      <c r="DG25" s="17">
        <v>9.6022727272727284</v>
      </c>
      <c r="DH25" s="17">
        <v>5.8848733233979136</v>
      </c>
      <c r="DI25" s="17">
        <v>5.8848733233979136</v>
      </c>
      <c r="DJ25" s="17">
        <v>4.8849124999999995</v>
      </c>
      <c r="DK25" s="17">
        <v>1.2629338842975204</v>
      </c>
      <c r="DL25" s="17">
        <v>4.4486053719008263</v>
      </c>
      <c r="DM25" s="17">
        <v>3.0636621900826442</v>
      </c>
      <c r="DN25" s="17">
        <v>4.5303375220159872</v>
      </c>
      <c r="DO25" s="17">
        <v>1.7748463114754101</v>
      </c>
      <c r="DP25" s="17">
        <v>1.7748463114754101</v>
      </c>
      <c r="DQ25" s="17">
        <v>0.32097107438016537</v>
      </c>
      <c r="DR25" s="17">
        <v>1.1714772727272729</v>
      </c>
      <c r="DS25" s="17">
        <v>1.1714772727272729</v>
      </c>
      <c r="DT25" s="17">
        <v>2.5592407024793387</v>
      </c>
      <c r="DU25" s="17">
        <v>2.2644818622137928</v>
      </c>
      <c r="DV25" s="17">
        <v>2.2644818622137928</v>
      </c>
      <c r="DW25" s="17">
        <v>0.50240702479338839</v>
      </c>
      <c r="DX25" s="17">
        <v>0.50240702479338839</v>
      </c>
      <c r="DY25" s="17">
        <v>0.45996900826446285</v>
      </c>
      <c r="DZ25" s="17">
        <v>1.5</v>
      </c>
      <c r="EA25" s="17">
        <v>1.1819524793388427</v>
      </c>
      <c r="EB25" s="17">
        <v>1.1819524793388427</v>
      </c>
      <c r="EC25" s="17">
        <v>0.38029755453190633</v>
      </c>
      <c r="ED25" s="17">
        <v>2.1419761912926329</v>
      </c>
      <c r="EE25" s="17">
        <v>0.42639462809917378</v>
      </c>
      <c r="EF25" s="17">
        <v>1.2825413223140494</v>
      </c>
      <c r="EG25" s="17">
        <v>4.8248978736670125</v>
      </c>
      <c r="EH25" s="17">
        <v>3.8992774051140908</v>
      </c>
      <c r="EI25" s="17">
        <v>0.30775510204081641</v>
      </c>
      <c r="EJ25" s="17">
        <v>3.0775510204081633</v>
      </c>
      <c r="EK25" s="17">
        <v>2.5442857142857149</v>
      </c>
      <c r="EL25" s="17">
        <v>2.5053741496598647</v>
      </c>
      <c r="EM25" s="17">
        <v>2.5</v>
      </c>
      <c r="EN25" s="17">
        <v>2.5690476190476197</v>
      </c>
      <c r="EO25" s="17">
        <v>0.15</v>
      </c>
      <c r="EP25" s="17">
        <v>0.15</v>
      </c>
      <c r="EQ25" s="17">
        <v>0.61747851002865328</v>
      </c>
      <c r="ER25" s="17">
        <v>0</v>
      </c>
      <c r="ES25" s="17">
        <v>0</v>
      </c>
      <c r="ET25" s="17">
        <v>0</v>
      </c>
      <c r="EU25" s="17">
        <v>0</v>
      </c>
    </row>
    <row r="26" spans="1:151" x14ac:dyDescent="0.3">
      <c r="A26" s="15" t="s">
        <v>28</v>
      </c>
      <c r="B26" s="15" t="s">
        <v>44</v>
      </c>
      <c r="C26" s="7">
        <v>2025</v>
      </c>
      <c r="D26" s="7" t="s">
        <v>30</v>
      </c>
      <c r="E26" s="16">
        <v>3000</v>
      </c>
      <c r="F26" s="17">
        <v>4.6332644628099171</v>
      </c>
      <c r="G26" s="17">
        <v>4.6332644628099171</v>
      </c>
      <c r="H26" s="17">
        <v>1.5159504132231407</v>
      </c>
      <c r="I26" s="17">
        <v>2.2243026859504131</v>
      </c>
      <c r="J26" s="17">
        <v>1.1535604035002431</v>
      </c>
      <c r="K26" s="17">
        <v>2.4576446280991742</v>
      </c>
      <c r="L26" s="17">
        <v>4.8592327667172519</v>
      </c>
      <c r="M26" s="17">
        <v>0.772210743801653</v>
      </c>
      <c r="N26" s="17">
        <v>1.5844875346260388</v>
      </c>
      <c r="O26" s="17">
        <v>1.3736027469177616</v>
      </c>
      <c r="P26" s="17">
        <v>2.597012430564964</v>
      </c>
      <c r="Q26" s="17">
        <v>1.3</v>
      </c>
      <c r="R26" s="17">
        <v>7.7918749999999992</v>
      </c>
      <c r="S26" s="17">
        <v>15.44421487603306</v>
      </c>
      <c r="T26" s="17">
        <v>15.44421487603306</v>
      </c>
      <c r="U26" s="17">
        <v>7.72210743801653</v>
      </c>
      <c r="V26" s="17">
        <v>7.72210743801653</v>
      </c>
      <c r="W26" s="17">
        <v>7.4171107003044803</v>
      </c>
      <c r="X26" s="17">
        <v>7.4171107003044803</v>
      </c>
      <c r="Y26" s="17">
        <v>9.4445851705913633</v>
      </c>
      <c r="Z26" s="17">
        <v>0.4</v>
      </c>
      <c r="AA26" s="17">
        <v>48.246332205882354</v>
      </c>
      <c r="AB26" s="17">
        <v>65.411286157024804</v>
      </c>
      <c r="AC26" s="17">
        <v>74.676333859990265</v>
      </c>
      <c r="AD26" s="17">
        <v>1.166978305785124</v>
      </c>
      <c r="AE26" s="17">
        <v>8.0111146896581076</v>
      </c>
      <c r="AF26" s="17">
        <v>1.0083333333333333</v>
      </c>
      <c r="AG26" s="17">
        <v>1.2351196538117406</v>
      </c>
      <c r="AH26" s="17">
        <v>5.0129512032085559</v>
      </c>
      <c r="AI26" s="17">
        <v>7.6089795918367349</v>
      </c>
      <c r="AJ26" s="17">
        <v>36.123750000000001</v>
      </c>
      <c r="AK26" s="17">
        <v>4.5409624373391129</v>
      </c>
      <c r="AL26" s="17">
        <v>2.6</v>
      </c>
      <c r="AM26" s="17">
        <v>3.9000000000000004</v>
      </c>
      <c r="AN26" s="17">
        <v>1.6091769771075992</v>
      </c>
      <c r="AO26" s="17">
        <v>2.75</v>
      </c>
      <c r="AP26" s="17">
        <v>2.75</v>
      </c>
      <c r="AQ26" s="17">
        <v>2.75</v>
      </c>
      <c r="AR26" s="17">
        <v>2.75</v>
      </c>
      <c r="AS26" s="17">
        <v>1.5250826446280992</v>
      </c>
      <c r="AT26" s="17">
        <v>1.5250826446280992</v>
      </c>
      <c r="AU26" s="17">
        <v>10</v>
      </c>
      <c r="AV26" s="17">
        <v>7.0078618740884773</v>
      </c>
      <c r="AW26" s="17">
        <v>0.79739152892561982</v>
      </c>
      <c r="AX26" s="17">
        <v>1.1611231540441675</v>
      </c>
      <c r="AY26" s="17">
        <v>0.62096311475409827</v>
      </c>
      <c r="AZ26" s="17">
        <v>7.72210743801653</v>
      </c>
      <c r="BA26" s="17">
        <v>7.72210743801653</v>
      </c>
      <c r="BB26" s="17">
        <v>2.0166666666666666</v>
      </c>
      <c r="BC26" s="17">
        <v>2.0166666666666666</v>
      </c>
      <c r="BD26" s="17">
        <v>5.5666322314049586</v>
      </c>
      <c r="BE26" s="17">
        <v>5.5666322314049586</v>
      </c>
      <c r="BF26" s="17">
        <v>8.3835227272727249</v>
      </c>
      <c r="BG26" s="17">
        <v>36.680010330578511</v>
      </c>
      <c r="BH26" s="17">
        <v>7.5905979652989224</v>
      </c>
      <c r="BI26" s="17">
        <v>14.358276317572148</v>
      </c>
      <c r="BJ26" s="17">
        <v>0.63636363636363602</v>
      </c>
      <c r="BK26" s="17">
        <v>2.9716562796369055</v>
      </c>
      <c r="BL26" s="17">
        <v>0.31538561847988084</v>
      </c>
      <c r="BM26" s="17">
        <v>0.58333333333333337</v>
      </c>
      <c r="BN26" s="17">
        <v>0.58333333333333337</v>
      </c>
      <c r="BO26" s="17">
        <v>0.47722623966942151</v>
      </c>
      <c r="BP26" s="17">
        <v>0.96442454339853168</v>
      </c>
      <c r="BQ26" s="17">
        <v>0.32677228695298743</v>
      </c>
      <c r="BR26" s="17">
        <v>1</v>
      </c>
      <c r="BS26" s="17">
        <v>0.73814262275158016</v>
      </c>
      <c r="BT26" s="17">
        <v>1.36363636363636</v>
      </c>
      <c r="BU26" s="17">
        <v>1.223529411764706</v>
      </c>
      <c r="BV26" s="17">
        <v>1.223529411764706</v>
      </c>
      <c r="BW26" s="17">
        <v>1.146268838113758</v>
      </c>
      <c r="BX26" s="17">
        <v>1.146268838113758</v>
      </c>
      <c r="BY26" s="17">
        <v>1.3295454545454546</v>
      </c>
      <c r="BZ26" s="17">
        <v>1.3295454545454546</v>
      </c>
      <c r="CA26" s="17">
        <v>2.4054421768707486</v>
      </c>
      <c r="CB26" s="17">
        <v>1.1819524793388427</v>
      </c>
      <c r="CC26" s="17">
        <v>1.1819524793388427</v>
      </c>
      <c r="CD26" s="17">
        <v>0.63374999999999992</v>
      </c>
      <c r="CE26" s="17">
        <v>0.18333333333333332</v>
      </c>
      <c r="CF26" s="17">
        <v>0.18333333333333332</v>
      </c>
      <c r="CG26" s="17">
        <v>1.3</v>
      </c>
      <c r="CH26" s="17">
        <v>2.2906125449068027</v>
      </c>
      <c r="CI26" s="17">
        <v>2.2906125449068027</v>
      </c>
      <c r="CJ26" s="17">
        <v>5.8500000000000005</v>
      </c>
      <c r="CK26" s="17">
        <v>5.8500000000000005</v>
      </c>
      <c r="CL26" s="17">
        <v>10.412072840469619</v>
      </c>
      <c r="CM26" s="17">
        <v>10.412072840469619</v>
      </c>
      <c r="CN26" s="17">
        <v>1.0461421366067087</v>
      </c>
      <c r="CO26" s="17">
        <v>5.1731404958677683</v>
      </c>
      <c r="CP26" s="17">
        <v>1.1710546305298981</v>
      </c>
      <c r="CQ26" s="17">
        <v>2.3817368544247239</v>
      </c>
      <c r="CR26" s="17">
        <v>12.720534189583232</v>
      </c>
      <c r="CS26" s="17">
        <v>7.9410107797650014</v>
      </c>
      <c r="CT26" s="17">
        <v>7.9410107797650014</v>
      </c>
      <c r="CU26" s="17">
        <v>0.45454545454545497</v>
      </c>
      <c r="CV26" s="17">
        <v>0.45454545454545497</v>
      </c>
      <c r="CW26" s="17">
        <v>1.7626549586776858</v>
      </c>
      <c r="CX26" s="17">
        <v>1.7626549586776858</v>
      </c>
      <c r="CY26" s="17">
        <v>1.7727272727272727</v>
      </c>
      <c r="CZ26" s="17">
        <v>0.45454545454545497</v>
      </c>
      <c r="DA26" s="17">
        <v>0.45454545454545497</v>
      </c>
      <c r="DB26" s="17">
        <v>5.484375</v>
      </c>
      <c r="DC26" s="17">
        <v>5.484375</v>
      </c>
      <c r="DD26" s="17">
        <v>5.5934917355371905</v>
      </c>
      <c r="DE26" s="17">
        <v>5.5934917355371905</v>
      </c>
      <c r="DF26" s="17">
        <v>9.6022727272727284</v>
      </c>
      <c r="DG26" s="17">
        <v>9.6022727272727284</v>
      </c>
      <c r="DH26" s="17">
        <v>5.8848733233979136</v>
      </c>
      <c r="DI26" s="17">
        <v>5.8848733233979136</v>
      </c>
      <c r="DJ26" s="17">
        <v>4.8849124999999995</v>
      </c>
      <c r="DK26" s="17">
        <v>1.2629338842975204</v>
      </c>
      <c r="DL26" s="17">
        <v>4.4486053719008263</v>
      </c>
      <c r="DM26" s="17">
        <v>3.0636621900826442</v>
      </c>
      <c r="DN26" s="17">
        <v>4.5303375220159872</v>
      </c>
      <c r="DO26" s="17">
        <v>1.7748463114754101</v>
      </c>
      <c r="DP26" s="17">
        <v>1.7748463114754101</v>
      </c>
      <c r="DQ26" s="17">
        <v>0.32097107438016537</v>
      </c>
      <c r="DR26" s="17">
        <v>1.1714772727272729</v>
      </c>
      <c r="DS26" s="17">
        <v>1.1714772727272729</v>
      </c>
      <c r="DT26" s="17">
        <v>2.5592407024793387</v>
      </c>
      <c r="DU26" s="17">
        <v>2.2644818622137928</v>
      </c>
      <c r="DV26" s="17">
        <v>2.2644818622137928</v>
      </c>
      <c r="DW26" s="17">
        <v>0.50240702479338839</v>
      </c>
      <c r="DX26" s="17">
        <v>0.50240702479338839</v>
      </c>
      <c r="DY26" s="17">
        <v>0.45996900826446285</v>
      </c>
      <c r="DZ26" s="17">
        <v>1.5</v>
      </c>
      <c r="EA26" s="17">
        <v>1.1819524793388427</v>
      </c>
      <c r="EB26" s="17">
        <v>1.1819524793388427</v>
      </c>
      <c r="EC26" s="17">
        <v>0.38029755453190633</v>
      </c>
      <c r="ED26" s="17">
        <v>2.1419761912926329</v>
      </c>
      <c r="EE26" s="17">
        <v>0.42639462809917378</v>
      </c>
      <c r="EF26" s="17">
        <v>1.2825413223140494</v>
      </c>
      <c r="EG26" s="17">
        <v>4.8248978736670125</v>
      </c>
      <c r="EH26" s="17">
        <v>3.8992774051140908</v>
      </c>
      <c r="EI26" s="17">
        <v>0.30775510204081641</v>
      </c>
      <c r="EJ26" s="17">
        <v>3.0775510204081633</v>
      </c>
      <c r="EK26" s="17">
        <v>2.5442857142857149</v>
      </c>
      <c r="EL26" s="17">
        <v>2.5053741496598647</v>
      </c>
      <c r="EM26" s="17">
        <v>2.5</v>
      </c>
      <c r="EN26" s="17">
        <v>2.5690476190476197</v>
      </c>
      <c r="EO26" s="17">
        <v>0.15</v>
      </c>
      <c r="EP26" s="17">
        <v>0.15</v>
      </c>
      <c r="EQ26" s="17">
        <v>0.61747851002865328</v>
      </c>
      <c r="ER26" s="17">
        <v>0</v>
      </c>
      <c r="ES26" s="17">
        <v>0</v>
      </c>
      <c r="ET26" s="17">
        <v>0</v>
      </c>
      <c r="EU26" s="17">
        <v>0</v>
      </c>
    </row>
    <row r="27" spans="1:151" x14ac:dyDescent="0.3">
      <c r="A27" s="15" t="s">
        <v>28</v>
      </c>
      <c r="B27" s="15" t="s">
        <v>45</v>
      </c>
      <c r="C27" s="7">
        <v>2025</v>
      </c>
      <c r="D27" s="7" t="s">
        <v>30</v>
      </c>
      <c r="E27" s="16">
        <v>3000</v>
      </c>
      <c r="F27" s="17">
        <v>4.6332644628099171</v>
      </c>
      <c r="G27" s="17">
        <v>4.6332644628099171</v>
      </c>
      <c r="H27" s="17">
        <v>1.5159504132231407</v>
      </c>
      <c r="I27" s="17">
        <v>2.2243026859504131</v>
      </c>
      <c r="J27" s="17">
        <v>1.1535604035002431</v>
      </c>
      <c r="K27" s="17">
        <v>2.4576446280991742</v>
      </c>
      <c r="L27" s="17">
        <v>4.8592327667172519</v>
      </c>
      <c r="M27" s="17">
        <v>0.772210743801653</v>
      </c>
      <c r="N27" s="17">
        <v>1.5844875346260388</v>
      </c>
      <c r="O27" s="17">
        <v>1.3736027469177616</v>
      </c>
      <c r="P27" s="17">
        <v>2.597012430564964</v>
      </c>
      <c r="Q27" s="17">
        <v>1.3</v>
      </c>
      <c r="R27" s="17">
        <v>7.7918749999999992</v>
      </c>
      <c r="S27" s="17">
        <v>15.44421487603306</v>
      </c>
      <c r="T27" s="17">
        <v>15.44421487603306</v>
      </c>
      <c r="U27" s="17">
        <v>7.72210743801653</v>
      </c>
      <c r="V27" s="17">
        <v>7.72210743801653</v>
      </c>
      <c r="W27" s="17">
        <v>7.4171107003044803</v>
      </c>
      <c r="X27" s="17">
        <v>7.4171107003044803</v>
      </c>
      <c r="Y27" s="17">
        <v>9.4445851705913633</v>
      </c>
      <c r="Z27" s="17">
        <v>0.4</v>
      </c>
      <c r="AA27" s="17">
        <v>48.246332205882354</v>
      </c>
      <c r="AB27" s="17">
        <v>65.411286157024804</v>
      </c>
      <c r="AC27" s="17">
        <v>74.676333859990265</v>
      </c>
      <c r="AD27" s="17">
        <v>1.166978305785124</v>
      </c>
      <c r="AE27" s="17">
        <v>8.0111146896581076</v>
      </c>
      <c r="AF27" s="17">
        <v>1.0083333333333333</v>
      </c>
      <c r="AG27" s="17">
        <v>1.2351196538117406</v>
      </c>
      <c r="AH27" s="17">
        <v>5.0129512032085559</v>
      </c>
      <c r="AI27" s="17">
        <v>7.6089795918367349</v>
      </c>
      <c r="AJ27" s="17">
        <v>36.123750000000001</v>
      </c>
      <c r="AK27" s="17">
        <v>4.5409624373391129</v>
      </c>
      <c r="AL27" s="17">
        <v>2.6</v>
      </c>
      <c r="AM27" s="17">
        <v>3.9000000000000004</v>
      </c>
      <c r="AN27" s="17">
        <v>1.6091769771075992</v>
      </c>
      <c r="AO27" s="17">
        <v>2.75</v>
      </c>
      <c r="AP27" s="17">
        <v>2.75</v>
      </c>
      <c r="AQ27" s="17">
        <v>2.75</v>
      </c>
      <c r="AR27" s="17">
        <v>2.75</v>
      </c>
      <c r="AS27" s="17">
        <v>1.5250826446280992</v>
      </c>
      <c r="AT27" s="17">
        <v>1.5250826446280992</v>
      </c>
      <c r="AU27" s="17">
        <v>10</v>
      </c>
      <c r="AV27" s="17">
        <v>7.0078618740884773</v>
      </c>
      <c r="AW27" s="17">
        <v>0.79739152892561982</v>
      </c>
      <c r="AX27" s="17">
        <v>1.1611231540441675</v>
      </c>
      <c r="AY27" s="17">
        <v>0.62096311475409827</v>
      </c>
      <c r="AZ27" s="17">
        <v>7.72210743801653</v>
      </c>
      <c r="BA27" s="17">
        <v>7.72210743801653</v>
      </c>
      <c r="BB27" s="17">
        <v>2.0166666666666666</v>
      </c>
      <c r="BC27" s="17">
        <v>2.0166666666666666</v>
      </c>
      <c r="BD27" s="17">
        <v>5.5666322314049586</v>
      </c>
      <c r="BE27" s="17">
        <v>5.5666322314049586</v>
      </c>
      <c r="BF27" s="17">
        <v>8.3835227272727249</v>
      </c>
      <c r="BG27" s="17">
        <v>36.680010330578511</v>
      </c>
      <c r="BH27" s="17">
        <v>7.5905979652989224</v>
      </c>
      <c r="BI27" s="17">
        <v>14.358276317572148</v>
      </c>
      <c r="BJ27" s="17">
        <v>0.63636363636363602</v>
      </c>
      <c r="BK27" s="17">
        <v>2.9716562796369055</v>
      </c>
      <c r="BL27" s="17">
        <v>0.31538561847988084</v>
      </c>
      <c r="BM27" s="17">
        <v>0.58333333333333337</v>
      </c>
      <c r="BN27" s="17">
        <v>0.58333333333333337</v>
      </c>
      <c r="BO27" s="17">
        <v>0.47722623966942151</v>
      </c>
      <c r="BP27" s="17">
        <v>0.96442454339853168</v>
      </c>
      <c r="BQ27" s="17">
        <v>0.32677228695298743</v>
      </c>
      <c r="BR27" s="17">
        <v>1</v>
      </c>
      <c r="BS27" s="17">
        <v>0.73814262275158016</v>
      </c>
      <c r="BT27" s="17">
        <v>1.36363636363636</v>
      </c>
      <c r="BU27" s="17">
        <v>1.223529411764706</v>
      </c>
      <c r="BV27" s="17">
        <v>1.223529411764706</v>
      </c>
      <c r="BW27" s="17">
        <v>1.146268838113758</v>
      </c>
      <c r="BX27" s="17">
        <v>1.146268838113758</v>
      </c>
      <c r="BY27" s="17">
        <v>1.3295454545454546</v>
      </c>
      <c r="BZ27" s="17">
        <v>1.3295454545454546</v>
      </c>
      <c r="CA27" s="17">
        <v>2.4054421768707486</v>
      </c>
      <c r="CB27" s="17">
        <v>1.1819524793388427</v>
      </c>
      <c r="CC27" s="17">
        <v>1.1819524793388427</v>
      </c>
      <c r="CD27" s="17">
        <v>0.63374999999999992</v>
      </c>
      <c r="CE27" s="17">
        <v>0.18333333333333332</v>
      </c>
      <c r="CF27" s="17">
        <v>0.18333333333333332</v>
      </c>
      <c r="CG27" s="17">
        <v>1.3</v>
      </c>
      <c r="CH27" s="17">
        <v>2.2906125449068027</v>
      </c>
      <c r="CI27" s="17">
        <v>2.2906125449068027</v>
      </c>
      <c r="CJ27" s="17">
        <v>5.8500000000000005</v>
      </c>
      <c r="CK27" s="17">
        <v>5.8500000000000005</v>
      </c>
      <c r="CL27" s="17">
        <v>10.412072840469619</v>
      </c>
      <c r="CM27" s="17">
        <v>10.412072840469619</v>
      </c>
      <c r="CN27" s="17">
        <v>1.0461421366067087</v>
      </c>
      <c r="CO27" s="17">
        <v>5.1731404958677683</v>
      </c>
      <c r="CP27" s="17">
        <v>1.1710546305298981</v>
      </c>
      <c r="CQ27" s="17">
        <v>2.3817368544247239</v>
      </c>
      <c r="CR27" s="17">
        <v>12.720534189583232</v>
      </c>
      <c r="CS27" s="17">
        <v>7.9410107797650014</v>
      </c>
      <c r="CT27" s="17">
        <v>7.9410107797650014</v>
      </c>
      <c r="CU27" s="17">
        <v>0.45454545454545497</v>
      </c>
      <c r="CV27" s="17">
        <v>0.45454545454545497</v>
      </c>
      <c r="CW27" s="17">
        <v>1.7626549586776858</v>
      </c>
      <c r="CX27" s="17">
        <v>1.7626549586776858</v>
      </c>
      <c r="CY27" s="17">
        <v>1.7727272727272727</v>
      </c>
      <c r="CZ27" s="17">
        <v>0.45454545454545497</v>
      </c>
      <c r="DA27" s="17">
        <v>0.45454545454545497</v>
      </c>
      <c r="DB27" s="17">
        <v>5.484375</v>
      </c>
      <c r="DC27" s="17">
        <v>5.484375</v>
      </c>
      <c r="DD27" s="17">
        <v>5.5934917355371905</v>
      </c>
      <c r="DE27" s="17">
        <v>5.5934917355371905</v>
      </c>
      <c r="DF27" s="17">
        <v>9.6022727272727284</v>
      </c>
      <c r="DG27" s="17">
        <v>9.6022727272727284</v>
      </c>
      <c r="DH27" s="17">
        <v>5.8848733233979136</v>
      </c>
      <c r="DI27" s="17">
        <v>5.8848733233979136</v>
      </c>
      <c r="DJ27" s="17">
        <v>4.8849124999999995</v>
      </c>
      <c r="DK27" s="17">
        <v>1.2629338842975204</v>
      </c>
      <c r="DL27" s="17">
        <v>4.4486053719008263</v>
      </c>
      <c r="DM27" s="17">
        <v>3.0636621900826442</v>
      </c>
      <c r="DN27" s="17">
        <v>4.5303375220159872</v>
      </c>
      <c r="DO27" s="17">
        <v>1.7748463114754101</v>
      </c>
      <c r="DP27" s="17">
        <v>1.7748463114754101</v>
      </c>
      <c r="DQ27" s="17">
        <v>0.32097107438016537</v>
      </c>
      <c r="DR27" s="17">
        <v>1.1714772727272729</v>
      </c>
      <c r="DS27" s="17">
        <v>1.1714772727272729</v>
      </c>
      <c r="DT27" s="17">
        <v>2.5592407024793387</v>
      </c>
      <c r="DU27" s="17">
        <v>2.2644818622137928</v>
      </c>
      <c r="DV27" s="17">
        <v>2.2644818622137928</v>
      </c>
      <c r="DW27" s="17">
        <v>0.50240702479338839</v>
      </c>
      <c r="DX27" s="17">
        <v>0.50240702479338839</v>
      </c>
      <c r="DY27" s="17">
        <v>0.45996900826446285</v>
      </c>
      <c r="DZ27" s="17">
        <v>1.5</v>
      </c>
      <c r="EA27" s="17">
        <v>1.1819524793388427</v>
      </c>
      <c r="EB27" s="17">
        <v>1.1819524793388427</v>
      </c>
      <c r="EC27" s="17">
        <v>0.38029755453190633</v>
      </c>
      <c r="ED27" s="17">
        <v>2.1419761912926329</v>
      </c>
      <c r="EE27" s="17">
        <v>0.42639462809917378</v>
      </c>
      <c r="EF27" s="17">
        <v>1.2825413223140494</v>
      </c>
      <c r="EG27" s="17">
        <v>4.8248978736670125</v>
      </c>
      <c r="EH27" s="17">
        <v>3.8992774051140908</v>
      </c>
      <c r="EI27" s="17">
        <v>0.30775510204081641</v>
      </c>
      <c r="EJ27" s="17">
        <v>3.0775510204081633</v>
      </c>
      <c r="EK27" s="17">
        <v>2.5442857142857149</v>
      </c>
      <c r="EL27" s="17">
        <v>2.5053741496598647</v>
      </c>
      <c r="EM27" s="17">
        <v>2.5</v>
      </c>
      <c r="EN27" s="17">
        <v>2.5690476190476197</v>
      </c>
      <c r="EO27" s="17">
        <v>0.15</v>
      </c>
      <c r="EP27" s="17">
        <v>0.15</v>
      </c>
      <c r="EQ27" s="17">
        <v>0.61747851002865328</v>
      </c>
      <c r="ER27" s="17">
        <v>0</v>
      </c>
      <c r="ES27" s="17">
        <v>0</v>
      </c>
      <c r="ET27" s="17">
        <v>0</v>
      </c>
      <c r="EU27" s="17">
        <v>0</v>
      </c>
    </row>
    <row r="28" spans="1:151" x14ac:dyDescent="0.3">
      <c r="A28" s="15" t="s">
        <v>28</v>
      </c>
      <c r="B28" s="15" t="s">
        <v>46</v>
      </c>
      <c r="C28" s="7">
        <v>2025</v>
      </c>
      <c r="D28" s="7" t="s">
        <v>30</v>
      </c>
      <c r="E28" s="16">
        <v>3000</v>
      </c>
      <c r="F28" s="17">
        <v>4.1921626297577861</v>
      </c>
      <c r="G28" s="17">
        <v>4.1921626297577861</v>
      </c>
      <c r="H28" s="17">
        <v>1.2269031141868516</v>
      </c>
      <c r="I28" s="17">
        <v>1.8995069204152251</v>
      </c>
      <c r="J28" s="17">
        <v>1.0013545695094646</v>
      </c>
      <c r="K28" s="17">
        <v>2.2648788927335648</v>
      </c>
      <c r="L28" s="17">
        <v>4.4442906574394465</v>
      </c>
      <c r="M28" s="17">
        <v>0.69869377162629764</v>
      </c>
      <c r="N28" s="17">
        <v>1.5447530864197532</v>
      </c>
      <c r="O28" s="17">
        <v>1.4031603229527105</v>
      </c>
      <c r="P28" s="17">
        <v>2.6800692041522489</v>
      </c>
      <c r="Q28" s="17">
        <v>1.3</v>
      </c>
      <c r="R28" s="17">
        <v>1.04</v>
      </c>
      <c r="S28" s="17">
        <v>15.566128027681662</v>
      </c>
      <c r="T28" s="17">
        <v>15.566128027681662</v>
      </c>
      <c r="U28" s="17">
        <v>7.0553114186851227</v>
      </c>
      <c r="V28" s="17">
        <v>7.0553114186851227</v>
      </c>
      <c r="W28" s="17">
        <v>6.4527681660899638</v>
      </c>
      <c r="X28" s="17">
        <v>6.4527681660899638</v>
      </c>
      <c r="Y28" s="17">
        <v>6.2128516181559146</v>
      </c>
      <c r="Z28" s="17">
        <v>0.4</v>
      </c>
      <c r="AA28" s="17">
        <v>45.844897959183669</v>
      </c>
      <c r="AB28" s="17">
        <v>57.519377162629752</v>
      </c>
      <c r="AC28" s="17">
        <v>63.665469163443937</v>
      </c>
      <c r="AD28" s="17">
        <v>0.69869377162629764</v>
      </c>
      <c r="AE28" s="17">
        <v>7.6238957324106122</v>
      </c>
      <c r="AF28" s="17">
        <v>1.0083333333333333</v>
      </c>
      <c r="AG28" s="17">
        <v>0.85023059184353211</v>
      </c>
      <c r="AH28" s="17">
        <v>4.6171102177895387</v>
      </c>
      <c r="AI28" s="17">
        <v>6.6810553633217999</v>
      </c>
      <c r="AJ28" s="17">
        <v>41.785714285714292</v>
      </c>
      <c r="AK28" s="17">
        <v>4.2092560553633218</v>
      </c>
      <c r="AL28" s="17">
        <v>2.6</v>
      </c>
      <c r="AM28" s="17">
        <v>3.9000000000000004</v>
      </c>
      <c r="AN28" s="17">
        <v>1.2721814404432137</v>
      </c>
      <c r="AO28" s="17">
        <v>2.75</v>
      </c>
      <c r="AP28" s="17">
        <v>2.75</v>
      </c>
      <c r="AQ28" s="17">
        <v>2.75</v>
      </c>
      <c r="AR28" s="17">
        <v>2.75</v>
      </c>
      <c r="AS28" s="17">
        <v>1.2835813148788928</v>
      </c>
      <c r="AT28" s="17">
        <v>1.2835813148788928</v>
      </c>
      <c r="AU28" s="17">
        <v>10</v>
      </c>
      <c r="AV28" s="17">
        <v>6.5450223895786692</v>
      </c>
      <c r="AW28" s="17">
        <v>0.68160034602076114</v>
      </c>
      <c r="AX28" s="17">
        <v>0.99996539792387573</v>
      </c>
      <c r="AY28" s="17">
        <v>0.45499999999999996</v>
      </c>
      <c r="AZ28" s="17">
        <v>7.7830640138408311</v>
      </c>
      <c r="BA28" s="17">
        <v>7.7830640138408311</v>
      </c>
      <c r="BB28" s="17">
        <v>2.0166666666666666</v>
      </c>
      <c r="BC28" s="17">
        <v>2.0166666666666666</v>
      </c>
      <c r="BD28" s="17">
        <v>4.5041176470588242</v>
      </c>
      <c r="BE28" s="17">
        <v>4.5041176470588242</v>
      </c>
      <c r="BF28" s="17">
        <v>7.613411764705881</v>
      </c>
      <c r="BG28" s="17">
        <v>32.114273356401384</v>
      </c>
      <c r="BH28" s="17">
        <v>6.9399307958477499</v>
      </c>
      <c r="BI28" s="17">
        <v>13.290138408304498</v>
      </c>
      <c r="BJ28" s="17">
        <v>0.63636363636363602</v>
      </c>
      <c r="BK28" s="17">
        <v>2.7174048442906575</v>
      </c>
      <c r="BL28" s="17">
        <v>0.29081314878892739</v>
      </c>
      <c r="BM28" s="17">
        <v>0.58333333333333337</v>
      </c>
      <c r="BN28" s="17">
        <v>0.58333333333333337</v>
      </c>
      <c r="BO28" s="17">
        <v>0.47310553633217989</v>
      </c>
      <c r="BP28" s="17">
        <v>0.92169550173010384</v>
      </c>
      <c r="BQ28" s="17">
        <v>0.2863148788927336</v>
      </c>
      <c r="BR28" s="17">
        <v>1</v>
      </c>
      <c r="BS28" s="17">
        <v>0.65495471198860178</v>
      </c>
      <c r="BT28" s="17">
        <v>1.36363636363636</v>
      </c>
      <c r="BU28" s="17">
        <v>1.0404498269896196</v>
      </c>
      <c r="BV28" s="17">
        <v>1.0404498269896196</v>
      </c>
      <c r="BW28" s="17">
        <v>0.97281701607978832</v>
      </c>
      <c r="BX28" s="17">
        <v>0.97281701607978832</v>
      </c>
      <c r="BY28" s="17">
        <v>1.1965397923875432</v>
      </c>
      <c r="BZ28" s="17">
        <v>1.1965397923875432</v>
      </c>
      <c r="CA28" s="17">
        <v>2.471604938271605</v>
      </c>
      <c r="CB28" s="17">
        <v>0.98377162629757786</v>
      </c>
      <c r="CC28" s="17">
        <v>0.98377162629757786</v>
      </c>
      <c r="CD28" s="17">
        <v>0.52</v>
      </c>
      <c r="CE28" s="17">
        <v>0.18333333333333332</v>
      </c>
      <c r="CF28" s="17">
        <v>0.18333333333333332</v>
      </c>
      <c r="CG28" s="17">
        <v>0.91481481481481453</v>
      </c>
      <c r="CH28" s="17">
        <v>1.6225259515570933</v>
      </c>
      <c r="CI28" s="17">
        <v>1.6225259515570933</v>
      </c>
      <c r="CJ28" s="17">
        <v>6.5</v>
      </c>
      <c r="CK28" s="17">
        <v>6.5</v>
      </c>
      <c r="CL28" s="17">
        <v>8.6698860166904126</v>
      </c>
      <c r="CM28" s="17">
        <v>8.6698860166904126</v>
      </c>
      <c r="CN28" s="17">
        <v>0.84632963566049257</v>
      </c>
      <c r="CO28" s="17">
        <v>4.1435813148788929</v>
      </c>
      <c r="CP28" s="17">
        <v>0.65596020761245666</v>
      </c>
      <c r="CQ28" s="17">
        <v>1.6495684917565638</v>
      </c>
      <c r="CR28" s="17">
        <v>11.687629757785469</v>
      </c>
      <c r="CS28" s="17">
        <v>7.2948707510685935</v>
      </c>
      <c r="CT28" s="17">
        <v>7.2948707510685935</v>
      </c>
      <c r="CU28" s="17">
        <v>0.45454545454545497</v>
      </c>
      <c r="CV28" s="17">
        <v>0.45454545454545497</v>
      </c>
      <c r="CW28" s="17">
        <v>1.3973875432525953</v>
      </c>
      <c r="CX28" s="17">
        <v>1.3973875432525953</v>
      </c>
      <c r="CY28" s="17">
        <v>1.1110726643598619</v>
      </c>
      <c r="CZ28" s="17">
        <v>0.45454545454545497</v>
      </c>
      <c r="DA28" s="17">
        <v>0.45454545454545497</v>
      </c>
      <c r="DB28" s="17">
        <v>0.45499999999999996</v>
      </c>
      <c r="DC28" s="17">
        <v>0.45499999999999996</v>
      </c>
      <c r="DD28" s="17">
        <v>4.9656401384083058</v>
      </c>
      <c r="DE28" s="17">
        <v>4.9656401384083058</v>
      </c>
      <c r="DF28" s="17">
        <v>9.0595155709342556</v>
      </c>
      <c r="DG28" s="17">
        <v>9.0595155709342556</v>
      </c>
      <c r="DH28" s="17">
        <v>5.4698961937716275</v>
      </c>
      <c r="DI28" s="17">
        <v>5.4698961937716275</v>
      </c>
      <c r="DJ28" s="17">
        <v>4.6258333333333335</v>
      </c>
      <c r="DK28" s="17">
        <v>1.057993079584775</v>
      </c>
      <c r="DL28" s="17">
        <v>4.0725086505190315</v>
      </c>
      <c r="DM28" s="17">
        <v>2.6922145328719718</v>
      </c>
      <c r="DN28" s="17">
        <v>4.0383217993079592</v>
      </c>
      <c r="DO28" s="17">
        <v>0.97500000000000009</v>
      </c>
      <c r="DP28" s="17">
        <v>0.97500000000000009</v>
      </c>
      <c r="DQ28" s="17">
        <v>0.29441176470588237</v>
      </c>
      <c r="DR28" s="17">
        <v>0.79945578231292502</v>
      </c>
      <c r="DS28" s="17">
        <v>0.79945578231292502</v>
      </c>
      <c r="DT28" s="17">
        <v>2.4534688581314876</v>
      </c>
      <c r="DU28" s="17">
        <v>2.1217214532871975</v>
      </c>
      <c r="DV28" s="17">
        <v>2.1217214532871975</v>
      </c>
      <c r="DW28" s="17">
        <v>0.29171280276816619</v>
      </c>
      <c r="DX28" s="17">
        <v>0.29171280276816619</v>
      </c>
      <c r="DY28" s="17">
        <v>0.2863148788927336</v>
      </c>
      <c r="DZ28" s="17">
        <v>1.5</v>
      </c>
      <c r="EA28" s="17">
        <v>0.98377162629757786</v>
      </c>
      <c r="EB28" s="17">
        <v>0.98377162629757786</v>
      </c>
      <c r="EC28" s="17">
        <v>0.23007936507936513</v>
      </c>
      <c r="ED28" s="17">
        <v>1.9380530973451326</v>
      </c>
      <c r="EE28" s="17">
        <v>0.2863148788927336</v>
      </c>
      <c r="EF28" s="17">
        <v>1.0768858131487888</v>
      </c>
      <c r="EG28" s="17">
        <v>4.2768450742926936</v>
      </c>
      <c r="EH28" s="17">
        <v>3.4451582332587005</v>
      </c>
      <c r="EI28" s="17">
        <v>0.2863148788927336</v>
      </c>
      <c r="EJ28" s="17">
        <v>2.6580276816608999</v>
      </c>
      <c r="EK28" s="17">
        <v>2.2779238754325264</v>
      </c>
      <c r="EL28" s="17">
        <v>1.8046712018140594</v>
      </c>
      <c r="EM28" s="17">
        <v>2.5</v>
      </c>
      <c r="EN28" s="17">
        <v>1.8058503401360546</v>
      </c>
      <c r="EO28" s="17">
        <v>0.15</v>
      </c>
      <c r="EP28" s="17">
        <v>0.15</v>
      </c>
      <c r="EQ28" s="17">
        <v>0.61747851002865328</v>
      </c>
      <c r="ER28" s="17">
        <v>0</v>
      </c>
      <c r="ES28" s="17">
        <v>0</v>
      </c>
      <c r="ET28" s="17">
        <v>0</v>
      </c>
      <c r="EU28" s="17">
        <v>0</v>
      </c>
    </row>
    <row r="29" spans="1:151" x14ac:dyDescent="0.3">
      <c r="A29" s="15" t="s">
        <v>28</v>
      </c>
      <c r="B29" s="15" t="s">
        <v>47</v>
      </c>
      <c r="C29" s="7">
        <v>2025</v>
      </c>
      <c r="D29" s="7" t="s">
        <v>30</v>
      </c>
      <c r="E29" s="16">
        <v>3000</v>
      </c>
      <c r="F29" s="17">
        <v>4.6332644628099171</v>
      </c>
      <c r="G29" s="17">
        <v>4.6332644628099171</v>
      </c>
      <c r="H29" s="17">
        <v>1.5159504132231407</v>
      </c>
      <c r="I29" s="17">
        <v>2.2243026859504131</v>
      </c>
      <c r="J29" s="17">
        <v>1.1535604035002431</v>
      </c>
      <c r="K29" s="17">
        <v>2.4576446280991742</v>
      </c>
      <c r="L29" s="17">
        <v>4.8592327667172519</v>
      </c>
      <c r="M29" s="17">
        <v>0.772210743801653</v>
      </c>
      <c r="N29" s="17">
        <v>1.5844875346260388</v>
      </c>
      <c r="O29" s="17">
        <v>1.3736027469177616</v>
      </c>
      <c r="P29" s="17">
        <v>2.597012430564964</v>
      </c>
      <c r="Q29" s="17">
        <v>1.3</v>
      </c>
      <c r="R29" s="17">
        <v>7.7918749999999992</v>
      </c>
      <c r="S29" s="17">
        <v>15.44421487603306</v>
      </c>
      <c r="T29" s="17">
        <v>15.44421487603306</v>
      </c>
      <c r="U29" s="17">
        <v>7.72210743801653</v>
      </c>
      <c r="V29" s="17">
        <v>7.72210743801653</v>
      </c>
      <c r="W29" s="17">
        <v>7.4171107003044803</v>
      </c>
      <c r="X29" s="17">
        <v>7.4171107003044803</v>
      </c>
      <c r="Y29" s="17">
        <v>9.4445851705913633</v>
      </c>
      <c r="Z29" s="17">
        <v>0.4</v>
      </c>
      <c r="AA29" s="17">
        <v>48.246332205882354</v>
      </c>
      <c r="AB29" s="17">
        <v>65.411286157024804</v>
      </c>
      <c r="AC29" s="17">
        <v>74.676333859990265</v>
      </c>
      <c r="AD29" s="17">
        <v>1.166978305785124</v>
      </c>
      <c r="AE29" s="17">
        <v>8.0111146896581076</v>
      </c>
      <c r="AF29" s="17">
        <v>1.0083333333333333</v>
      </c>
      <c r="AG29" s="17">
        <v>1.2351196538117406</v>
      </c>
      <c r="AH29" s="17">
        <v>5.0129512032085559</v>
      </c>
      <c r="AI29" s="17">
        <v>7.6089795918367349</v>
      </c>
      <c r="AJ29" s="17">
        <v>36.123750000000001</v>
      </c>
      <c r="AK29" s="17">
        <v>4.5409624373391129</v>
      </c>
      <c r="AL29" s="17">
        <v>2.6</v>
      </c>
      <c r="AM29" s="17">
        <v>3.9000000000000004</v>
      </c>
      <c r="AN29" s="17">
        <v>1.6091769771075992</v>
      </c>
      <c r="AO29" s="17">
        <v>2.75</v>
      </c>
      <c r="AP29" s="17">
        <v>2.75</v>
      </c>
      <c r="AQ29" s="17">
        <v>2.75</v>
      </c>
      <c r="AR29" s="17">
        <v>2.75</v>
      </c>
      <c r="AS29" s="17">
        <v>1.5250826446280992</v>
      </c>
      <c r="AT29" s="17">
        <v>1.5250826446280992</v>
      </c>
      <c r="AU29" s="17">
        <v>10</v>
      </c>
      <c r="AV29" s="17">
        <v>7.0078618740884773</v>
      </c>
      <c r="AW29" s="17">
        <v>0.79739152892561982</v>
      </c>
      <c r="AX29" s="17">
        <v>1.1611231540441675</v>
      </c>
      <c r="AY29" s="17">
        <v>0.62096311475409827</v>
      </c>
      <c r="AZ29" s="17">
        <v>7.72210743801653</v>
      </c>
      <c r="BA29" s="17">
        <v>7.72210743801653</v>
      </c>
      <c r="BB29" s="17">
        <v>2.0166666666666666</v>
      </c>
      <c r="BC29" s="17">
        <v>2.0166666666666666</v>
      </c>
      <c r="BD29" s="17">
        <v>5.5666322314049586</v>
      </c>
      <c r="BE29" s="17">
        <v>5.5666322314049586</v>
      </c>
      <c r="BF29" s="17">
        <v>8.3835227272727249</v>
      </c>
      <c r="BG29" s="17">
        <v>36.680010330578511</v>
      </c>
      <c r="BH29" s="17">
        <v>7.5905979652989224</v>
      </c>
      <c r="BI29" s="17">
        <v>14.358276317572148</v>
      </c>
      <c r="BJ29" s="17">
        <v>0.63636363636363602</v>
      </c>
      <c r="BK29" s="17">
        <v>2.9716562796369055</v>
      </c>
      <c r="BL29" s="17">
        <v>0.31538561847988084</v>
      </c>
      <c r="BM29" s="17">
        <v>0.58333333333333337</v>
      </c>
      <c r="BN29" s="17">
        <v>0.58333333333333337</v>
      </c>
      <c r="BO29" s="17">
        <v>0.47722623966942151</v>
      </c>
      <c r="BP29" s="17">
        <v>0.96442454339853168</v>
      </c>
      <c r="BQ29" s="17">
        <v>0.32677228695298743</v>
      </c>
      <c r="BR29" s="17">
        <v>1</v>
      </c>
      <c r="BS29" s="17">
        <v>0.73814262275158016</v>
      </c>
      <c r="BT29" s="17">
        <v>1.36363636363636</v>
      </c>
      <c r="BU29" s="17">
        <v>1.223529411764706</v>
      </c>
      <c r="BV29" s="17">
        <v>1.223529411764706</v>
      </c>
      <c r="BW29" s="17">
        <v>1.146268838113758</v>
      </c>
      <c r="BX29" s="17">
        <v>1.146268838113758</v>
      </c>
      <c r="BY29" s="17">
        <v>1.3295454545454546</v>
      </c>
      <c r="BZ29" s="17">
        <v>1.3295454545454546</v>
      </c>
      <c r="CA29" s="17">
        <v>2.4054421768707486</v>
      </c>
      <c r="CB29" s="17">
        <v>1.1819524793388427</v>
      </c>
      <c r="CC29" s="17">
        <v>1.1819524793388427</v>
      </c>
      <c r="CD29" s="17">
        <v>0.63374999999999992</v>
      </c>
      <c r="CE29" s="17">
        <v>0.18333333333333332</v>
      </c>
      <c r="CF29" s="17">
        <v>0.18333333333333332</v>
      </c>
      <c r="CG29" s="17">
        <v>1.3</v>
      </c>
      <c r="CH29" s="17">
        <v>2.2906125449068027</v>
      </c>
      <c r="CI29" s="17">
        <v>2.2906125449068027</v>
      </c>
      <c r="CJ29" s="17">
        <v>5.8500000000000005</v>
      </c>
      <c r="CK29" s="17">
        <v>5.8500000000000005</v>
      </c>
      <c r="CL29" s="17">
        <v>10.412072840469619</v>
      </c>
      <c r="CM29" s="17">
        <v>10.412072840469619</v>
      </c>
      <c r="CN29" s="17">
        <v>1.0461421366067087</v>
      </c>
      <c r="CO29" s="17">
        <v>5.1731404958677683</v>
      </c>
      <c r="CP29" s="17">
        <v>1.1710546305298981</v>
      </c>
      <c r="CQ29" s="17">
        <v>2.3817368544247239</v>
      </c>
      <c r="CR29" s="17">
        <v>12.720534189583232</v>
      </c>
      <c r="CS29" s="17">
        <v>7.9410107797650014</v>
      </c>
      <c r="CT29" s="17">
        <v>7.9410107797650014</v>
      </c>
      <c r="CU29" s="17">
        <v>0.45454545454545497</v>
      </c>
      <c r="CV29" s="17">
        <v>0.45454545454545497</v>
      </c>
      <c r="CW29" s="17">
        <v>1.7626549586776858</v>
      </c>
      <c r="CX29" s="17">
        <v>1.7626549586776858</v>
      </c>
      <c r="CY29" s="17">
        <v>1.7727272727272727</v>
      </c>
      <c r="CZ29" s="17">
        <v>0.45454545454545497</v>
      </c>
      <c r="DA29" s="17">
        <v>0.45454545454545497</v>
      </c>
      <c r="DB29" s="17">
        <v>5.484375</v>
      </c>
      <c r="DC29" s="17">
        <v>5.484375</v>
      </c>
      <c r="DD29" s="17">
        <v>5.5934917355371905</v>
      </c>
      <c r="DE29" s="17">
        <v>5.5934917355371905</v>
      </c>
      <c r="DF29" s="17">
        <v>9.6022727272727284</v>
      </c>
      <c r="DG29" s="17">
        <v>9.6022727272727284</v>
      </c>
      <c r="DH29" s="17">
        <v>5.8848733233979136</v>
      </c>
      <c r="DI29" s="17">
        <v>5.8848733233979136</v>
      </c>
      <c r="DJ29" s="17">
        <v>4.8849124999999995</v>
      </c>
      <c r="DK29" s="17">
        <v>1.2629338842975204</v>
      </c>
      <c r="DL29" s="17">
        <v>4.4486053719008263</v>
      </c>
      <c r="DM29" s="17">
        <v>3.0636621900826442</v>
      </c>
      <c r="DN29" s="17">
        <v>4.5303375220159872</v>
      </c>
      <c r="DO29" s="17">
        <v>1.7748463114754101</v>
      </c>
      <c r="DP29" s="17">
        <v>1.7748463114754101</v>
      </c>
      <c r="DQ29" s="17">
        <v>0.32097107438016537</v>
      </c>
      <c r="DR29" s="17">
        <v>1.1714772727272729</v>
      </c>
      <c r="DS29" s="17">
        <v>1.1714772727272729</v>
      </c>
      <c r="DT29" s="17">
        <v>2.5592407024793387</v>
      </c>
      <c r="DU29" s="17">
        <v>2.2644818622137928</v>
      </c>
      <c r="DV29" s="17">
        <v>2.2644818622137928</v>
      </c>
      <c r="DW29" s="17">
        <v>0.50240702479338839</v>
      </c>
      <c r="DX29" s="17">
        <v>0.50240702479338839</v>
      </c>
      <c r="DY29" s="17">
        <v>0.45996900826446285</v>
      </c>
      <c r="DZ29" s="17">
        <v>1.5</v>
      </c>
      <c r="EA29" s="17">
        <v>1.1819524793388427</v>
      </c>
      <c r="EB29" s="17">
        <v>1.1819524793388427</v>
      </c>
      <c r="EC29" s="17">
        <v>0.38029755453190633</v>
      </c>
      <c r="ED29" s="17">
        <v>2.1419761912926329</v>
      </c>
      <c r="EE29" s="17">
        <v>0.42639462809917378</v>
      </c>
      <c r="EF29" s="17">
        <v>1.2825413223140494</v>
      </c>
      <c r="EG29" s="17">
        <v>4.8248978736670125</v>
      </c>
      <c r="EH29" s="17">
        <v>3.8992774051140908</v>
      </c>
      <c r="EI29" s="17">
        <v>0.30775510204081641</v>
      </c>
      <c r="EJ29" s="17">
        <v>3.0775510204081633</v>
      </c>
      <c r="EK29" s="17">
        <v>2.5442857142857149</v>
      </c>
      <c r="EL29" s="17">
        <v>2.5053741496598647</v>
      </c>
      <c r="EM29" s="17">
        <v>2.5</v>
      </c>
      <c r="EN29" s="17">
        <v>2.5690476190476197</v>
      </c>
      <c r="EO29" s="17">
        <v>0.15</v>
      </c>
      <c r="EP29" s="17">
        <v>0.15</v>
      </c>
      <c r="EQ29" s="17">
        <v>0.61747851002865328</v>
      </c>
      <c r="ER29" s="17">
        <v>0</v>
      </c>
      <c r="ES29" s="17">
        <v>0</v>
      </c>
      <c r="ET29" s="17">
        <v>0</v>
      </c>
      <c r="EU29" s="17">
        <v>0</v>
      </c>
    </row>
    <row r="30" spans="1:151" x14ac:dyDescent="0.3">
      <c r="A30" s="15" t="s">
        <v>28</v>
      </c>
      <c r="B30" s="15" t="s">
        <v>48</v>
      </c>
      <c r="C30" s="7">
        <v>2025</v>
      </c>
      <c r="D30" s="7" t="s">
        <v>30</v>
      </c>
      <c r="E30" s="16">
        <v>3000</v>
      </c>
      <c r="F30" s="17">
        <v>4.6332644628099171</v>
      </c>
      <c r="G30" s="17">
        <v>4.6332644628099171</v>
      </c>
      <c r="H30" s="17">
        <v>1.5159504132231407</v>
      </c>
      <c r="I30" s="17">
        <v>2.2243026859504131</v>
      </c>
      <c r="J30" s="17">
        <v>1.1535604035002431</v>
      </c>
      <c r="K30" s="17">
        <v>2.4576446280991742</v>
      </c>
      <c r="L30" s="17">
        <v>4.8592327667172519</v>
      </c>
      <c r="M30" s="17">
        <v>0.772210743801653</v>
      </c>
      <c r="N30" s="17">
        <v>1.5844875346260388</v>
      </c>
      <c r="O30" s="17">
        <v>1.3736027469177616</v>
      </c>
      <c r="P30" s="17">
        <v>2.597012430564964</v>
      </c>
      <c r="Q30" s="17">
        <v>1.3</v>
      </c>
      <c r="R30" s="17">
        <v>7.7918749999999992</v>
      </c>
      <c r="S30" s="17">
        <v>15.44421487603306</v>
      </c>
      <c r="T30" s="17">
        <v>15.44421487603306</v>
      </c>
      <c r="U30" s="17">
        <v>7.72210743801653</v>
      </c>
      <c r="V30" s="17">
        <v>7.72210743801653</v>
      </c>
      <c r="W30" s="17">
        <v>7.4171107003044803</v>
      </c>
      <c r="X30" s="17">
        <v>7.4171107003044803</v>
      </c>
      <c r="Y30" s="17">
        <v>9.4445851705913633</v>
      </c>
      <c r="Z30" s="17">
        <v>0.4</v>
      </c>
      <c r="AA30" s="17">
        <v>48.246332205882354</v>
      </c>
      <c r="AB30" s="17">
        <v>65.411286157024804</v>
      </c>
      <c r="AC30" s="17">
        <v>74.676333859990265</v>
      </c>
      <c r="AD30" s="17">
        <v>1.166978305785124</v>
      </c>
      <c r="AE30" s="17">
        <v>8.0111146896581076</v>
      </c>
      <c r="AF30" s="17">
        <v>1.0083333333333333</v>
      </c>
      <c r="AG30" s="17">
        <v>1.2351196538117406</v>
      </c>
      <c r="AH30" s="17">
        <v>5.0129512032085559</v>
      </c>
      <c r="AI30" s="17">
        <v>7.6089795918367349</v>
      </c>
      <c r="AJ30" s="17">
        <v>36.123750000000001</v>
      </c>
      <c r="AK30" s="17">
        <v>4.5409624373391129</v>
      </c>
      <c r="AL30" s="17">
        <v>2.6</v>
      </c>
      <c r="AM30" s="17">
        <v>3.9000000000000004</v>
      </c>
      <c r="AN30" s="17">
        <v>1.6091769771075992</v>
      </c>
      <c r="AO30" s="17">
        <v>2.75</v>
      </c>
      <c r="AP30" s="17">
        <v>2.75</v>
      </c>
      <c r="AQ30" s="17">
        <v>2.75</v>
      </c>
      <c r="AR30" s="17">
        <v>2.75</v>
      </c>
      <c r="AS30" s="17">
        <v>1.5250826446280992</v>
      </c>
      <c r="AT30" s="17">
        <v>1.5250826446280992</v>
      </c>
      <c r="AU30" s="17">
        <v>10</v>
      </c>
      <c r="AV30" s="17">
        <v>7.0078618740884773</v>
      </c>
      <c r="AW30" s="17">
        <v>0.79739152892561982</v>
      </c>
      <c r="AX30" s="17">
        <v>1.1611231540441675</v>
      </c>
      <c r="AY30" s="17">
        <v>0.62096311475409827</v>
      </c>
      <c r="AZ30" s="17">
        <v>7.72210743801653</v>
      </c>
      <c r="BA30" s="17">
        <v>7.72210743801653</v>
      </c>
      <c r="BB30" s="17">
        <v>2.0166666666666666</v>
      </c>
      <c r="BC30" s="17">
        <v>2.0166666666666666</v>
      </c>
      <c r="BD30" s="17">
        <v>5.5666322314049586</v>
      </c>
      <c r="BE30" s="17">
        <v>5.5666322314049586</v>
      </c>
      <c r="BF30" s="17">
        <v>8.3835227272727249</v>
      </c>
      <c r="BG30" s="17">
        <v>36.680010330578511</v>
      </c>
      <c r="BH30" s="17">
        <v>7.5905979652989224</v>
      </c>
      <c r="BI30" s="17">
        <v>14.358276317572148</v>
      </c>
      <c r="BJ30" s="17">
        <v>0.63636363636363602</v>
      </c>
      <c r="BK30" s="17">
        <v>2.9716562796369055</v>
      </c>
      <c r="BL30" s="17">
        <v>0.31538561847988084</v>
      </c>
      <c r="BM30" s="17">
        <v>0.58333333333333337</v>
      </c>
      <c r="BN30" s="17">
        <v>0.58333333333333337</v>
      </c>
      <c r="BO30" s="17">
        <v>0.47722623966942151</v>
      </c>
      <c r="BP30" s="17">
        <v>0.96442454339853168</v>
      </c>
      <c r="BQ30" s="17">
        <v>0.32677228695298743</v>
      </c>
      <c r="BR30" s="17">
        <v>1</v>
      </c>
      <c r="BS30" s="17">
        <v>0.73814262275158016</v>
      </c>
      <c r="BT30" s="17">
        <v>1.36363636363636</v>
      </c>
      <c r="BU30" s="17">
        <v>1.223529411764706</v>
      </c>
      <c r="BV30" s="17">
        <v>1.223529411764706</v>
      </c>
      <c r="BW30" s="17">
        <v>1.146268838113758</v>
      </c>
      <c r="BX30" s="17">
        <v>1.146268838113758</v>
      </c>
      <c r="BY30" s="17">
        <v>1.3295454545454546</v>
      </c>
      <c r="BZ30" s="17">
        <v>1.3295454545454546</v>
      </c>
      <c r="CA30" s="17">
        <v>2.4054421768707486</v>
      </c>
      <c r="CB30" s="17">
        <v>1.1819524793388427</v>
      </c>
      <c r="CC30" s="17">
        <v>1.1819524793388427</v>
      </c>
      <c r="CD30" s="17">
        <v>0.63374999999999992</v>
      </c>
      <c r="CE30" s="17">
        <v>0.18333333333333332</v>
      </c>
      <c r="CF30" s="17">
        <v>0.18333333333333332</v>
      </c>
      <c r="CG30" s="17">
        <v>1.3</v>
      </c>
      <c r="CH30" s="17">
        <v>2.2906125449068027</v>
      </c>
      <c r="CI30" s="17">
        <v>2.2906125449068027</v>
      </c>
      <c r="CJ30" s="17">
        <v>5.8500000000000005</v>
      </c>
      <c r="CK30" s="17">
        <v>5.8500000000000005</v>
      </c>
      <c r="CL30" s="17">
        <v>10.412072840469619</v>
      </c>
      <c r="CM30" s="17">
        <v>10.412072840469619</v>
      </c>
      <c r="CN30" s="17">
        <v>1.0461421366067087</v>
      </c>
      <c r="CO30" s="17">
        <v>5.1731404958677683</v>
      </c>
      <c r="CP30" s="17">
        <v>1.1710546305298981</v>
      </c>
      <c r="CQ30" s="17">
        <v>2.3817368544247239</v>
      </c>
      <c r="CR30" s="17">
        <v>12.720534189583232</v>
      </c>
      <c r="CS30" s="17">
        <v>7.9410107797650014</v>
      </c>
      <c r="CT30" s="17">
        <v>7.9410107797650014</v>
      </c>
      <c r="CU30" s="17">
        <v>0.45454545454545497</v>
      </c>
      <c r="CV30" s="17">
        <v>0.45454545454545497</v>
      </c>
      <c r="CW30" s="17">
        <v>1.7626549586776858</v>
      </c>
      <c r="CX30" s="17">
        <v>1.7626549586776858</v>
      </c>
      <c r="CY30" s="17">
        <v>1.7727272727272727</v>
      </c>
      <c r="CZ30" s="17">
        <v>0.45454545454545497</v>
      </c>
      <c r="DA30" s="17">
        <v>0.45454545454545497</v>
      </c>
      <c r="DB30" s="17">
        <v>5.484375</v>
      </c>
      <c r="DC30" s="17">
        <v>5.484375</v>
      </c>
      <c r="DD30" s="17">
        <v>5.5934917355371905</v>
      </c>
      <c r="DE30" s="17">
        <v>5.5934917355371905</v>
      </c>
      <c r="DF30" s="17">
        <v>9.6022727272727284</v>
      </c>
      <c r="DG30" s="17">
        <v>9.6022727272727284</v>
      </c>
      <c r="DH30" s="17">
        <v>5.8848733233979136</v>
      </c>
      <c r="DI30" s="17">
        <v>5.8848733233979136</v>
      </c>
      <c r="DJ30" s="17">
        <v>4.8849124999999995</v>
      </c>
      <c r="DK30" s="17">
        <v>1.2629338842975204</v>
      </c>
      <c r="DL30" s="17">
        <v>4.4486053719008263</v>
      </c>
      <c r="DM30" s="17">
        <v>3.0636621900826442</v>
      </c>
      <c r="DN30" s="17">
        <v>4.5303375220159872</v>
      </c>
      <c r="DO30" s="17">
        <v>1.7748463114754101</v>
      </c>
      <c r="DP30" s="17">
        <v>1.7748463114754101</v>
      </c>
      <c r="DQ30" s="17">
        <v>0.32097107438016537</v>
      </c>
      <c r="DR30" s="17">
        <v>1.1714772727272729</v>
      </c>
      <c r="DS30" s="17">
        <v>1.1714772727272729</v>
      </c>
      <c r="DT30" s="17">
        <v>2.5592407024793387</v>
      </c>
      <c r="DU30" s="17">
        <v>2.2644818622137928</v>
      </c>
      <c r="DV30" s="17">
        <v>2.2644818622137928</v>
      </c>
      <c r="DW30" s="17">
        <v>0.50240702479338839</v>
      </c>
      <c r="DX30" s="17">
        <v>0.50240702479338839</v>
      </c>
      <c r="DY30" s="17">
        <v>0.45996900826446285</v>
      </c>
      <c r="DZ30" s="17">
        <v>1.5</v>
      </c>
      <c r="EA30" s="17">
        <v>1.1819524793388427</v>
      </c>
      <c r="EB30" s="17">
        <v>1.1819524793388427</v>
      </c>
      <c r="EC30" s="17">
        <v>0.38029755453190633</v>
      </c>
      <c r="ED30" s="17">
        <v>2.1419761912926329</v>
      </c>
      <c r="EE30" s="17">
        <v>0.42639462809917378</v>
      </c>
      <c r="EF30" s="17">
        <v>1.2825413223140494</v>
      </c>
      <c r="EG30" s="17">
        <v>4.8248978736670125</v>
      </c>
      <c r="EH30" s="17">
        <v>3.8992774051140908</v>
      </c>
      <c r="EI30" s="17">
        <v>0.30775510204081641</v>
      </c>
      <c r="EJ30" s="17">
        <v>3.0775510204081633</v>
      </c>
      <c r="EK30" s="17">
        <v>2.5442857142857149</v>
      </c>
      <c r="EL30" s="17">
        <v>2.5053741496598647</v>
      </c>
      <c r="EM30" s="17">
        <v>2.5</v>
      </c>
      <c r="EN30" s="17">
        <v>2.5690476190476197</v>
      </c>
      <c r="EO30" s="17">
        <v>0.15</v>
      </c>
      <c r="EP30" s="17">
        <v>0.15</v>
      </c>
      <c r="EQ30" s="17">
        <v>0.61747851002865328</v>
      </c>
      <c r="ER30" s="17">
        <v>0</v>
      </c>
      <c r="ES30" s="17">
        <v>0</v>
      </c>
      <c r="ET30" s="17">
        <v>0</v>
      </c>
      <c r="EU30" s="17">
        <v>0</v>
      </c>
    </row>
    <row r="31" spans="1:151" x14ac:dyDescent="0.3">
      <c r="A31" s="15" t="s">
        <v>28</v>
      </c>
      <c r="B31" s="15" t="s">
        <v>49</v>
      </c>
      <c r="C31" s="7">
        <v>2025</v>
      </c>
      <c r="D31" s="7" t="s">
        <v>30</v>
      </c>
      <c r="E31" s="16">
        <v>3000</v>
      </c>
      <c r="F31" s="17">
        <v>4.6332644628099171</v>
      </c>
      <c r="G31" s="17">
        <v>4.6332644628099171</v>
      </c>
      <c r="H31" s="17">
        <v>1.5159504132231407</v>
      </c>
      <c r="I31" s="17">
        <v>2.2243026859504131</v>
      </c>
      <c r="J31" s="17">
        <v>1.1535604035002431</v>
      </c>
      <c r="K31" s="17">
        <v>2.4576446280991742</v>
      </c>
      <c r="L31" s="17">
        <v>4.8592327667172519</v>
      </c>
      <c r="M31" s="17">
        <v>0.772210743801653</v>
      </c>
      <c r="N31" s="17">
        <v>1.5844875346260388</v>
      </c>
      <c r="O31" s="17">
        <v>1.3736027469177616</v>
      </c>
      <c r="P31" s="17">
        <v>2.597012430564964</v>
      </c>
      <c r="Q31" s="17">
        <v>1.3</v>
      </c>
      <c r="R31" s="17">
        <v>7.7918749999999992</v>
      </c>
      <c r="S31" s="17">
        <v>15.44421487603306</v>
      </c>
      <c r="T31" s="17">
        <v>15.44421487603306</v>
      </c>
      <c r="U31" s="17">
        <v>7.72210743801653</v>
      </c>
      <c r="V31" s="17">
        <v>7.72210743801653</v>
      </c>
      <c r="W31" s="17">
        <v>7.4171107003044803</v>
      </c>
      <c r="X31" s="17">
        <v>7.4171107003044803</v>
      </c>
      <c r="Y31" s="17">
        <v>9.4445851705913633</v>
      </c>
      <c r="Z31" s="17">
        <v>0.4</v>
      </c>
      <c r="AA31" s="17">
        <v>48.246332205882354</v>
      </c>
      <c r="AB31" s="17">
        <v>65.411286157024804</v>
      </c>
      <c r="AC31" s="17">
        <v>74.676333859990265</v>
      </c>
      <c r="AD31" s="17">
        <v>1.166978305785124</v>
      </c>
      <c r="AE31" s="17">
        <v>8.0111146896581076</v>
      </c>
      <c r="AF31" s="17">
        <v>1.0083333333333333</v>
      </c>
      <c r="AG31" s="17">
        <v>1.2351196538117406</v>
      </c>
      <c r="AH31" s="17">
        <v>5.0129512032085559</v>
      </c>
      <c r="AI31" s="17">
        <v>7.6089795918367349</v>
      </c>
      <c r="AJ31" s="17">
        <v>36.123750000000001</v>
      </c>
      <c r="AK31" s="17">
        <v>4.5409624373391129</v>
      </c>
      <c r="AL31" s="17">
        <v>2.6</v>
      </c>
      <c r="AM31" s="17">
        <v>3.9000000000000004</v>
      </c>
      <c r="AN31" s="17">
        <v>1.6091769771075992</v>
      </c>
      <c r="AO31" s="17">
        <v>2.75</v>
      </c>
      <c r="AP31" s="17">
        <v>2.75</v>
      </c>
      <c r="AQ31" s="17">
        <v>2.75</v>
      </c>
      <c r="AR31" s="17">
        <v>2.75</v>
      </c>
      <c r="AS31" s="17">
        <v>1.5250826446280992</v>
      </c>
      <c r="AT31" s="17">
        <v>1.5250826446280992</v>
      </c>
      <c r="AU31" s="17">
        <v>10</v>
      </c>
      <c r="AV31" s="17">
        <v>7.0078618740884773</v>
      </c>
      <c r="AW31" s="17">
        <v>0.79739152892561982</v>
      </c>
      <c r="AX31" s="17">
        <v>1.1611231540441675</v>
      </c>
      <c r="AY31" s="17">
        <v>0.62096311475409827</v>
      </c>
      <c r="AZ31" s="17">
        <v>7.72210743801653</v>
      </c>
      <c r="BA31" s="17">
        <v>7.72210743801653</v>
      </c>
      <c r="BB31" s="17">
        <v>2.0166666666666666</v>
      </c>
      <c r="BC31" s="17">
        <v>2.0166666666666666</v>
      </c>
      <c r="BD31" s="17">
        <v>5.5666322314049586</v>
      </c>
      <c r="BE31" s="17">
        <v>5.5666322314049586</v>
      </c>
      <c r="BF31" s="17">
        <v>8.3835227272727249</v>
      </c>
      <c r="BG31" s="17">
        <v>36.680010330578511</v>
      </c>
      <c r="BH31" s="17">
        <v>7.5905979652989224</v>
      </c>
      <c r="BI31" s="17">
        <v>14.358276317572148</v>
      </c>
      <c r="BJ31" s="17">
        <v>0.63636363636363602</v>
      </c>
      <c r="BK31" s="17">
        <v>2.9716562796369055</v>
      </c>
      <c r="BL31" s="17">
        <v>0.31538561847988084</v>
      </c>
      <c r="BM31" s="17">
        <v>0.58333333333333337</v>
      </c>
      <c r="BN31" s="17">
        <v>0.58333333333333337</v>
      </c>
      <c r="BO31" s="17">
        <v>0.47722623966942151</v>
      </c>
      <c r="BP31" s="17">
        <v>0.96442454339853168</v>
      </c>
      <c r="BQ31" s="17">
        <v>0.32677228695298743</v>
      </c>
      <c r="BR31" s="17">
        <v>1</v>
      </c>
      <c r="BS31" s="17">
        <v>0.73814262275158016</v>
      </c>
      <c r="BT31" s="17">
        <v>1.36363636363636</v>
      </c>
      <c r="BU31" s="17">
        <v>1.223529411764706</v>
      </c>
      <c r="BV31" s="17">
        <v>1.223529411764706</v>
      </c>
      <c r="BW31" s="17">
        <v>1.146268838113758</v>
      </c>
      <c r="BX31" s="17">
        <v>1.146268838113758</v>
      </c>
      <c r="BY31" s="17">
        <v>1.3295454545454546</v>
      </c>
      <c r="BZ31" s="17">
        <v>1.3295454545454546</v>
      </c>
      <c r="CA31" s="17">
        <v>2.4054421768707486</v>
      </c>
      <c r="CB31" s="17">
        <v>1.1819524793388427</v>
      </c>
      <c r="CC31" s="17">
        <v>1.1819524793388427</v>
      </c>
      <c r="CD31" s="17">
        <v>0.63374999999999992</v>
      </c>
      <c r="CE31" s="17">
        <v>0.18333333333333332</v>
      </c>
      <c r="CF31" s="17">
        <v>0.18333333333333332</v>
      </c>
      <c r="CG31" s="17">
        <v>1.3</v>
      </c>
      <c r="CH31" s="17">
        <v>2.2906125449068027</v>
      </c>
      <c r="CI31" s="17">
        <v>2.2906125449068027</v>
      </c>
      <c r="CJ31" s="17">
        <v>5.8500000000000005</v>
      </c>
      <c r="CK31" s="17">
        <v>5.8500000000000005</v>
      </c>
      <c r="CL31" s="17">
        <v>10.412072840469619</v>
      </c>
      <c r="CM31" s="17">
        <v>10.412072840469619</v>
      </c>
      <c r="CN31" s="17">
        <v>1.0461421366067087</v>
      </c>
      <c r="CO31" s="17">
        <v>5.1731404958677683</v>
      </c>
      <c r="CP31" s="17">
        <v>1.1710546305298981</v>
      </c>
      <c r="CQ31" s="17">
        <v>2.3817368544247239</v>
      </c>
      <c r="CR31" s="17">
        <v>12.720534189583232</v>
      </c>
      <c r="CS31" s="17">
        <v>7.9410107797650014</v>
      </c>
      <c r="CT31" s="17">
        <v>7.9410107797650014</v>
      </c>
      <c r="CU31" s="17">
        <v>0.45454545454545497</v>
      </c>
      <c r="CV31" s="17">
        <v>0.45454545454545497</v>
      </c>
      <c r="CW31" s="17">
        <v>1.7626549586776858</v>
      </c>
      <c r="CX31" s="17">
        <v>1.7626549586776858</v>
      </c>
      <c r="CY31" s="17">
        <v>1.7727272727272727</v>
      </c>
      <c r="CZ31" s="17">
        <v>0.45454545454545497</v>
      </c>
      <c r="DA31" s="17">
        <v>0.45454545454545497</v>
      </c>
      <c r="DB31" s="17">
        <v>5.484375</v>
      </c>
      <c r="DC31" s="17">
        <v>5.484375</v>
      </c>
      <c r="DD31" s="17">
        <v>5.5934917355371905</v>
      </c>
      <c r="DE31" s="17">
        <v>5.5934917355371905</v>
      </c>
      <c r="DF31" s="17">
        <v>9.6022727272727284</v>
      </c>
      <c r="DG31" s="17">
        <v>9.6022727272727284</v>
      </c>
      <c r="DH31" s="17">
        <v>5.8848733233979136</v>
      </c>
      <c r="DI31" s="17">
        <v>5.8848733233979136</v>
      </c>
      <c r="DJ31" s="17">
        <v>4.8849124999999995</v>
      </c>
      <c r="DK31" s="17">
        <v>1.2629338842975204</v>
      </c>
      <c r="DL31" s="17">
        <v>4.4486053719008263</v>
      </c>
      <c r="DM31" s="17">
        <v>3.0636621900826442</v>
      </c>
      <c r="DN31" s="17">
        <v>4.5303375220159872</v>
      </c>
      <c r="DO31" s="17">
        <v>1.7748463114754101</v>
      </c>
      <c r="DP31" s="17">
        <v>1.7748463114754101</v>
      </c>
      <c r="DQ31" s="17">
        <v>0.32097107438016537</v>
      </c>
      <c r="DR31" s="17">
        <v>1.1714772727272729</v>
      </c>
      <c r="DS31" s="17">
        <v>1.1714772727272729</v>
      </c>
      <c r="DT31" s="17">
        <v>2.5592407024793387</v>
      </c>
      <c r="DU31" s="17">
        <v>2.2644818622137928</v>
      </c>
      <c r="DV31" s="17">
        <v>2.2644818622137928</v>
      </c>
      <c r="DW31" s="17">
        <v>0.50240702479338839</v>
      </c>
      <c r="DX31" s="17">
        <v>0.50240702479338839</v>
      </c>
      <c r="DY31" s="17">
        <v>0.45996900826446285</v>
      </c>
      <c r="DZ31" s="17">
        <v>1.5</v>
      </c>
      <c r="EA31" s="17">
        <v>1.1819524793388427</v>
      </c>
      <c r="EB31" s="17">
        <v>1.1819524793388427</v>
      </c>
      <c r="EC31" s="17">
        <v>0.38029755453190633</v>
      </c>
      <c r="ED31" s="17">
        <v>2.1419761912926329</v>
      </c>
      <c r="EE31" s="17">
        <v>0.42639462809917378</v>
      </c>
      <c r="EF31" s="17">
        <v>1.2825413223140494</v>
      </c>
      <c r="EG31" s="17">
        <v>4.8248978736670125</v>
      </c>
      <c r="EH31" s="17">
        <v>3.8992774051140908</v>
      </c>
      <c r="EI31" s="17">
        <v>0.30775510204081641</v>
      </c>
      <c r="EJ31" s="17">
        <v>3.0775510204081633</v>
      </c>
      <c r="EK31" s="17">
        <v>2.5442857142857149</v>
      </c>
      <c r="EL31" s="17">
        <v>2.5053741496598647</v>
      </c>
      <c r="EM31" s="17">
        <v>2.5</v>
      </c>
      <c r="EN31" s="17">
        <v>2.5690476190476197</v>
      </c>
      <c r="EO31" s="17">
        <v>0.15</v>
      </c>
      <c r="EP31" s="17">
        <v>0.15</v>
      </c>
      <c r="EQ31" s="17">
        <v>0.61747851002865328</v>
      </c>
      <c r="ER31" s="17">
        <v>0</v>
      </c>
      <c r="ES31" s="17">
        <v>0</v>
      </c>
      <c r="ET31" s="17">
        <v>0</v>
      </c>
      <c r="EU31" s="17">
        <v>0</v>
      </c>
    </row>
    <row r="32" spans="1:151" x14ac:dyDescent="0.3">
      <c r="A32" s="15" t="s">
        <v>28</v>
      </c>
      <c r="B32" s="15" t="s">
        <v>50</v>
      </c>
      <c r="C32" s="7">
        <v>2025</v>
      </c>
      <c r="D32" s="7" t="s">
        <v>30</v>
      </c>
      <c r="E32" s="16">
        <v>3000</v>
      </c>
      <c r="F32" s="17">
        <v>4.6332644628099171</v>
      </c>
      <c r="G32" s="17">
        <v>4.6332644628099171</v>
      </c>
      <c r="H32" s="17">
        <v>1.5159504132231407</v>
      </c>
      <c r="I32" s="17">
        <v>2.2243026859504131</v>
      </c>
      <c r="J32" s="17">
        <v>1.1535604035002431</v>
      </c>
      <c r="K32" s="17">
        <v>2.4576446280991742</v>
      </c>
      <c r="L32" s="17">
        <v>4.8592327667172519</v>
      </c>
      <c r="M32" s="17">
        <v>0.772210743801653</v>
      </c>
      <c r="N32" s="17">
        <v>1.5844875346260388</v>
      </c>
      <c r="O32" s="17">
        <v>1.3736027469177616</v>
      </c>
      <c r="P32" s="17">
        <v>2.597012430564964</v>
      </c>
      <c r="Q32" s="17">
        <v>1.3</v>
      </c>
      <c r="R32" s="17">
        <v>7.7918749999999992</v>
      </c>
      <c r="S32" s="17">
        <v>15.44421487603306</v>
      </c>
      <c r="T32" s="17">
        <v>15.44421487603306</v>
      </c>
      <c r="U32" s="17">
        <v>7.72210743801653</v>
      </c>
      <c r="V32" s="17">
        <v>7.72210743801653</v>
      </c>
      <c r="W32" s="17">
        <v>7.4171107003044803</v>
      </c>
      <c r="X32" s="17">
        <v>7.4171107003044803</v>
      </c>
      <c r="Y32" s="17">
        <v>9.4445851705913633</v>
      </c>
      <c r="Z32" s="17">
        <v>0.4</v>
      </c>
      <c r="AA32" s="17">
        <v>48.246332205882354</v>
      </c>
      <c r="AB32" s="17">
        <v>65.411286157024804</v>
      </c>
      <c r="AC32" s="17">
        <v>74.676333859990265</v>
      </c>
      <c r="AD32" s="17">
        <v>1.166978305785124</v>
      </c>
      <c r="AE32" s="17">
        <v>8.0111146896581076</v>
      </c>
      <c r="AF32" s="17">
        <v>1.0083333333333333</v>
      </c>
      <c r="AG32" s="17">
        <v>1.2351196538117406</v>
      </c>
      <c r="AH32" s="17">
        <v>5.0129512032085559</v>
      </c>
      <c r="AI32" s="17">
        <v>7.6089795918367349</v>
      </c>
      <c r="AJ32" s="17">
        <v>36.123750000000001</v>
      </c>
      <c r="AK32" s="17">
        <v>4.5409624373391129</v>
      </c>
      <c r="AL32" s="17">
        <v>2.6</v>
      </c>
      <c r="AM32" s="17">
        <v>3.9000000000000004</v>
      </c>
      <c r="AN32" s="17">
        <v>1.6091769771075992</v>
      </c>
      <c r="AO32" s="17">
        <v>2.75</v>
      </c>
      <c r="AP32" s="17">
        <v>2.75</v>
      </c>
      <c r="AQ32" s="17">
        <v>2.75</v>
      </c>
      <c r="AR32" s="17">
        <v>2.75</v>
      </c>
      <c r="AS32" s="17">
        <v>1.5250826446280992</v>
      </c>
      <c r="AT32" s="17">
        <v>1.5250826446280992</v>
      </c>
      <c r="AU32" s="17">
        <v>10</v>
      </c>
      <c r="AV32" s="17">
        <v>7.0078618740884773</v>
      </c>
      <c r="AW32" s="17">
        <v>0.79739152892561982</v>
      </c>
      <c r="AX32" s="17">
        <v>1.1611231540441675</v>
      </c>
      <c r="AY32" s="17">
        <v>0.62096311475409827</v>
      </c>
      <c r="AZ32" s="17">
        <v>7.72210743801653</v>
      </c>
      <c r="BA32" s="17">
        <v>7.72210743801653</v>
      </c>
      <c r="BB32" s="17">
        <v>2.0166666666666666</v>
      </c>
      <c r="BC32" s="17">
        <v>2.0166666666666666</v>
      </c>
      <c r="BD32" s="17">
        <v>5.5666322314049586</v>
      </c>
      <c r="BE32" s="17">
        <v>5.5666322314049586</v>
      </c>
      <c r="BF32" s="17">
        <v>8.3835227272727249</v>
      </c>
      <c r="BG32" s="17">
        <v>36.680010330578511</v>
      </c>
      <c r="BH32" s="17">
        <v>7.5905979652989224</v>
      </c>
      <c r="BI32" s="17">
        <v>14.358276317572148</v>
      </c>
      <c r="BJ32" s="17">
        <v>0.63636363636363602</v>
      </c>
      <c r="BK32" s="17">
        <v>2.9716562796369055</v>
      </c>
      <c r="BL32" s="17">
        <v>0.31538561847988084</v>
      </c>
      <c r="BM32" s="17">
        <v>0.58333333333333337</v>
      </c>
      <c r="BN32" s="17">
        <v>0.58333333333333337</v>
      </c>
      <c r="BO32" s="17">
        <v>0.47722623966942151</v>
      </c>
      <c r="BP32" s="17">
        <v>0.96442454339853168</v>
      </c>
      <c r="BQ32" s="17">
        <v>0.32677228695298743</v>
      </c>
      <c r="BR32" s="17">
        <v>1</v>
      </c>
      <c r="BS32" s="17">
        <v>0.73814262275158016</v>
      </c>
      <c r="BT32" s="17">
        <v>1.36363636363636</v>
      </c>
      <c r="BU32" s="17">
        <v>1.223529411764706</v>
      </c>
      <c r="BV32" s="17">
        <v>1.223529411764706</v>
      </c>
      <c r="BW32" s="17">
        <v>1.146268838113758</v>
      </c>
      <c r="BX32" s="17">
        <v>1.146268838113758</v>
      </c>
      <c r="BY32" s="17">
        <v>1.3295454545454546</v>
      </c>
      <c r="BZ32" s="17">
        <v>1.3295454545454546</v>
      </c>
      <c r="CA32" s="17">
        <v>2.4054421768707486</v>
      </c>
      <c r="CB32" s="17">
        <v>1.1819524793388427</v>
      </c>
      <c r="CC32" s="17">
        <v>1.1819524793388427</v>
      </c>
      <c r="CD32" s="17">
        <v>0.63374999999999992</v>
      </c>
      <c r="CE32" s="17">
        <v>0.18333333333333332</v>
      </c>
      <c r="CF32" s="17">
        <v>0.18333333333333332</v>
      </c>
      <c r="CG32" s="17">
        <v>1.3</v>
      </c>
      <c r="CH32" s="17">
        <v>2.2906125449068027</v>
      </c>
      <c r="CI32" s="17">
        <v>2.2906125449068027</v>
      </c>
      <c r="CJ32" s="17">
        <v>5.8500000000000005</v>
      </c>
      <c r="CK32" s="17">
        <v>5.8500000000000005</v>
      </c>
      <c r="CL32" s="17">
        <v>10.412072840469619</v>
      </c>
      <c r="CM32" s="17">
        <v>10.412072840469619</v>
      </c>
      <c r="CN32" s="17">
        <v>1.0461421366067087</v>
      </c>
      <c r="CO32" s="17">
        <v>5.1731404958677683</v>
      </c>
      <c r="CP32" s="17">
        <v>1.1710546305298981</v>
      </c>
      <c r="CQ32" s="17">
        <v>2.3817368544247239</v>
      </c>
      <c r="CR32" s="17">
        <v>12.720534189583232</v>
      </c>
      <c r="CS32" s="17">
        <v>7.9410107797650014</v>
      </c>
      <c r="CT32" s="17">
        <v>7.9410107797650014</v>
      </c>
      <c r="CU32" s="17">
        <v>0.45454545454545497</v>
      </c>
      <c r="CV32" s="17">
        <v>0.45454545454545497</v>
      </c>
      <c r="CW32" s="17">
        <v>1.7626549586776858</v>
      </c>
      <c r="CX32" s="17">
        <v>1.7626549586776858</v>
      </c>
      <c r="CY32" s="17">
        <v>1.7727272727272727</v>
      </c>
      <c r="CZ32" s="17">
        <v>0.45454545454545497</v>
      </c>
      <c r="DA32" s="17">
        <v>0.45454545454545497</v>
      </c>
      <c r="DB32" s="17">
        <v>5.484375</v>
      </c>
      <c r="DC32" s="17">
        <v>5.484375</v>
      </c>
      <c r="DD32" s="17">
        <v>5.5934917355371905</v>
      </c>
      <c r="DE32" s="17">
        <v>5.5934917355371905</v>
      </c>
      <c r="DF32" s="17">
        <v>9.6022727272727284</v>
      </c>
      <c r="DG32" s="17">
        <v>9.6022727272727284</v>
      </c>
      <c r="DH32" s="17">
        <v>5.8848733233979136</v>
      </c>
      <c r="DI32" s="17">
        <v>5.8848733233979136</v>
      </c>
      <c r="DJ32" s="17">
        <v>4.8849124999999995</v>
      </c>
      <c r="DK32" s="17">
        <v>1.2629338842975204</v>
      </c>
      <c r="DL32" s="17">
        <v>4.4486053719008263</v>
      </c>
      <c r="DM32" s="17">
        <v>3.0636621900826442</v>
      </c>
      <c r="DN32" s="17">
        <v>4.5303375220159872</v>
      </c>
      <c r="DO32" s="17">
        <v>1.7748463114754101</v>
      </c>
      <c r="DP32" s="17">
        <v>1.7748463114754101</v>
      </c>
      <c r="DQ32" s="17">
        <v>0.32097107438016537</v>
      </c>
      <c r="DR32" s="17">
        <v>1.1714772727272729</v>
      </c>
      <c r="DS32" s="17">
        <v>1.1714772727272729</v>
      </c>
      <c r="DT32" s="17">
        <v>2.5592407024793387</v>
      </c>
      <c r="DU32" s="17">
        <v>2.2644818622137928</v>
      </c>
      <c r="DV32" s="17">
        <v>2.2644818622137928</v>
      </c>
      <c r="DW32" s="17">
        <v>0.50240702479338839</v>
      </c>
      <c r="DX32" s="17">
        <v>0.50240702479338839</v>
      </c>
      <c r="DY32" s="17">
        <v>0.45996900826446285</v>
      </c>
      <c r="DZ32" s="17">
        <v>1.5</v>
      </c>
      <c r="EA32" s="17">
        <v>1.1819524793388427</v>
      </c>
      <c r="EB32" s="17">
        <v>1.1819524793388427</v>
      </c>
      <c r="EC32" s="17">
        <v>0.38029755453190633</v>
      </c>
      <c r="ED32" s="17">
        <v>2.1419761912926329</v>
      </c>
      <c r="EE32" s="17">
        <v>0.42639462809917378</v>
      </c>
      <c r="EF32" s="17">
        <v>1.2825413223140494</v>
      </c>
      <c r="EG32" s="17">
        <v>4.8248978736670125</v>
      </c>
      <c r="EH32" s="17">
        <v>3.8992774051140908</v>
      </c>
      <c r="EI32" s="17">
        <v>0.30775510204081641</v>
      </c>
      <c r="EJ32" s="17">
        <v>3.0775510204081633</v>
      </c>
      <c r="EK32" s="17">
        <v>2.5442857142857149</v>
      </c>
      <c r="EL32" s="17">
        <v>2.5053741496598647</v>
      </c>
      <c r="EM32" s="17">
        <v>2.5</v>
      </c>
      <c r="EN32" s="17">
        <v>2.5690476190476197</v>
      </c>
      <c r="EO32" s="17">
        <v>0.15</v>
      </c>
      <c r="EP32" s="17">
        <v>0.15</v>
      </c>
      <c r="EQ32" s="17">
        <v>0.61747851002865328</v>
      </c>
      <c r="ER32" s="17">
        <v>0</v>
      </c>
      <c r="ES32" s="17">
        <v>0</v>
      </c>
      <c r="ET32" s="17">
        <v>0</v>
      </c>
      <c r="EU32" s="17">
        <v>0</v>
      </c>
    </row>
  </sheetData>
  <conditionalFormatting sqref="A2:B32 E2:E32">
    <cfRule type="expression" dxfId="30" priority="1">
      <formula>$P1=#REF!</formula>
    </cfRule>
  </conditionalFormatting>
  <conditionalFormatting sqref="E1">
    <cfRule type="expression" dxfId="29" priority="2">
      <formula>#REF!=#REF!</formula>
    </cfRule>
  </conditionalFormatting>
  <conditionalFormatting sqref="F1:EU32">
    <cfRule type="expression" dxfId="28" priority="32">
      <formula>$P1=#REF!</formula>
    </cfRule>
  </conditionalFormatting>
  <conditionalFormatting sqref="U1:Y1 F1:S1 AG1:AT1 AA1:AE1 BC1:BN1 AV1:BA1">
    <cfRule type="duplicateValues" dxfId="27" priority="26"/>
  </conditionalFormatting>
  <conditionalFormatting sqref="Z1">
    <cfRule type="duplicateValues" dxfId="26" priority="17"/>
    <cfRule type="duplicateValues" dxfId="25" priority="18"/>
  </conditionalFormatting>
  <conditionalFormatting sqref="AF1">
    <cfRule type="duplicateValues" dxfId="24" priority="19"/>
    <cfRule type="duplicateValues" dxfId="23" priority="20"/>
  </conditionalFormatting>
  <conditionalFormatting sqref="AU1">
    <cfRule type="duplicateValues" dxfId="22" priority="6"/>
  </conditionalFormatting>
  <conditionalFormatting sqref="BB1">
    <cfRule type="duplicateValues" dxfId="21" priority="15"/>
    <cfRule type="duplicateValues" dxfId="20" priority="16"/>
  </conditionalFormatting>
  <conditionalFormatting sqref="BO1">
    <cfRule type="duplicateValues" dxfId="19" priority="25"/>
  </conditionalFormatting>
  <conditionalFormatting sqref="CY1:CZ1">
    <cfRule type="duplicateValues" dxfId="18" priority="7"/>
  </conditionalFormatting>
  <conditionalFormatting sqref="DG1">
    <cfRule type="duplicateValues" dxfId="17" priority="23"/>
    <cfRule type="duplicateValues" dxfId="16" priority="24"/>
  </conditionalFormatting>
  <conditionalFormatting sqref="DH1">
    <cfRule type="duplicateValues" dxfId="15" priority="21"/>
    <cfRule type="duplicateValues" dxfId="14" priority="22"/>
  </conditionalFormatting>
  <conditionalFormatting sqref="DJ1">
    <cfRule type="duplicateValues" dxfId="13" priority="13"/>
    <cfRule type="duplicateValues" dxfId="12" priority="14"/>
  </conditionalFormatting>
  <conditionalFormatting sqref="DK1">
    <cfRule type="duplicateValues" dxfId="11" priority="12"/>
  </conditionalFormatting>
  <conditionalFormatting sqref="DL1">
    <cfRule type="duplicateValues" dxfId="10" priority="10"/>
    <cfRule type="duplicateValues" dxfId="9" priority="11"/>
  </conditionalFormatting>
  <conditionalFormatting sqref="DN1">
    <cfRule type="duplicateValues" dxfId="8" priority="9"/>
  </conditionalFormatting>
  <conditionalFormatting sqref="DO1">
    <cfRule type="duplicateValues" dxfId="7" priority="8"/>
  </conditionalFormatting>
  <conditionalFormatting sqref="DR1">
    <cfRule type="duplicateValues" dxfId="6" priority="4"/>
  </conditionalFormatting>
  <conditionalFormatting sqref="DS1">
    <cfRule type="duplicateValues" dxfId="5" priority="5"/>
  </conditionalFormatting>
  <conditionalFormatting sqref="DX1:EG1 EI1:EM1 EU1 EO1:ES1">
    <cfRule type="duplicateValues" dxfId="4" priority="31"/>
  </conditionalFormatting>
  <conditionalFormatting sqref="EN1">
    <cfRule type="duplicateValues" dxfId="3" priority="27"/>
    <cfRule type="duplicateValues" dxfId="2" priority="28"/>
  </conditionalFormatting>
  <conditionalFormatting sqref="ET1">
    <cfRule type="duplicateValues" dxfId="1" priority="29"/>
    <cfRule type="duplicateValues" dxfId="0" priority="30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7567F-2BA8-4966-9935-18FACB7A19C1}">
  <dimension ref="A1:A99"/>
  <sheetViews>
    <sheetView workbookViewId="0">
      <selection activeCell="A17" sqref="A17"/>
    </sheetView>
  </sheetViews>
  <sheetFormatPr defaultRowHeight="14.4" x14ac:dyDescent="0.3"/>
  <cols>
    <col min="1" max="1" width="30.44140625" style="23" customWidth="1"/>
  </cols>
  <sheetData>
    <row r="1" spans="1:1" x14ac:dyDescent="0.3">
      <c r="A1" s="23" t="s">
        <v>72</v>
      </c>
    </row>
    <row r="2" spans="1:1" x14ac:dyDescent="0.3">
      <c r="A2" s="23" t="s">
        <v>73</v>
      </c>
    </row>
    <row r="3" spans="1:1" x14ac:dyDescent="0.3">
      <c r="A3" s="23" t="s">
        <v>74</v>
      </c>
    </row>
    <row r="4" spans="1:1" x14ac:dyDescent="0.3">
      <c r="A4" s="23" t="s">
        <v>75</v>
      </c>
    </row>
    <row r="5" spans="1:1" x14ac:dyDescent="0.3">
      <c r="A5" s="23" t="s">
        <v>76</v>
      </c>
    </row>
    <row r="6" spans="1:1" x14ac:dyDescent="0.3">
      <c r="A6" s="23" t="s">
        <v>77</v>
      </c>
    </row>
    <row r="7" spans="1:1" x14ac:dyDescent="0.3">
      <c r="A7" s="23" t="s">
        <v>78</v>
      </c>
    </row>
    <row r="8" spans="1:1" x14ac:dyDescent="0.3">
      <c r="A8" s="23" t="s">
        <v>79</v>
      </c>
    </row>
    <row r="9" spans="1:1" x14ac:dyDescent="0.3">
      <c r="A9" s="23" t="s">
        <v>80</v>
      </c>
    </row>
    <row r="10" spans="1:1" x14ac:dyDescent="0.3">
      <c r="A10" s="23" t="s">
        <v>81</v>
      </c>
    </row>
    <row r="11" spans="1:1" x14ac:dyDescent="0.3">
      <c r="A11" s="23" t="s">
        <v>82</v>
      </c>
    </row>
    <row r="12" spans="1:1" x14ac:dyDescent="0.3">
      <c r="A12" s="23" t="s">
        <v>90</v>
      </c>
    </row>
    <row r="13" spans="1:1" x14ac:dyDescent="0.3">
      <c r="A13" s="23" t="s">
        <v>91</v>
      </c>
    </row>
    <row r="14" spans="1:1" x14ac:dyDescent="0.3">
      <c r="A14" s="23" t="s">
        <v>92</v>
      </c>
    </row>
    <row r="15" spans="1:1" x14ac:dyDescent="0.3">
      <c r="A15" s="23" t="s">
        <v>93</v>
      </c>
    </row>
    <row r="16" spans="1:1" x14ac:dyDescent="0.3">
      <c r="A16" s="23" t="s">
        <v>94</v>
      </c>
    </row>
    <row r="17" spans="1:1" x14ac:dyDescent="0.3">
      <c r="A17" s="23" t="s">
        <v>96</v>
      </c>
    </row>
    <row r="18" spans="1:1" x14ac:dyDescent="0.3">
      <c r="A18" s="23" t="s">
        <v>97</v>
      </c>
    </row>
    <row r="19" spans="1:1" x14ac:dyDescent="0.3">
      <c r="A19" s="23" t="s">
        <v>98</v>
      </c>
    </row>
    <row r="20" spans="1:1" x14ac:dyDescent="0.3">
      <c r="A20" s="23" t="s">
        <v>99</v>
      </c>
    </row>
    <row r="21" spans="1:1" x14ac:dyDescent="0.3">
      <c r="A21" s="23" t="s">
        <v>100</v>
      </c>
    </row>
    <row r="22" spans="1:1" x14ac:dyDescent="0.3">
      <c r="A22" s="23" t="s">
        <v>211</v>
      </c>
    </row>
    <row r="23" spans="1:1" x14ac:dyDescent="0.3">
      <c r="A23" s="23" t="s">
        <v>102</v>
      </c>
    </row>
    <row r="24" spans="1:1" x14ac:dyDescent="0.3">
      <c r="A24" s="23" t="s">
        <v>103</v>
      </c>
    </row>
    <row r="25" spans="1:1" x14ac:dyDescent="0.3">
      <c r="A25" s="23" t="s">
        <v>104</v>
      </c>
    </row>
    <row r="26" spans="1:1" x14ac:dyDescent="0.3">
      <c r="A26" s="23" t="s">
        <v>105</v>
      </c>
    </row>
    <row r="27" spans="1:1" x14ac:dyDescent="0.3">
      <c r="A27" s="23" t="s">
        <v>106</v>
      </c>
    </row>
    <row r="28" spans="1:1" x14ac:dyDescent="0.3">
      <c r="A28" s="23" t="s">
        <v>107</v>
      </c>
    </row>
    <row r="29" spans="1:1" x14ac:dyDescent="0.3">
      <c r="A29" s="23" t="s">
        <v>108</v>
      </c>
    </row>
    <row r="30" spans="1:1" x14ac:dyDescent="0.3">
      <c r="A30" s="23" t="s">
        <v>109</v>
      </c>
    </row>
    <row r="31" spans="1:1" x14ac:dyDescent="0.3">
      <c r="A31" s="23" t="s">
        <v>110</v>
      </c>
    </row>
    <row r="32" spans="1:1" x14ac:dyDescent="0.3">
      <c r="A32" s="23" t="s">
        <v>111</v>
      </c>
    </row>
    <row r="33" spans="1:1" x14ac:dyDescent="0.3">
      <c r="A33" s="23" t="s">
        <v>112</v>
      </c>
    </row>
    <row r="34" spans="1:1" x14ac:dyDescent="0.3">
      <c r="A34" s="23" t="s">
        <v>113</v>
      </c>
    </row>
    <row r="35" spans="1:1" x14ac:dyDescent="0.3">
      <c r="A35" s="23" t="s">
        <v>114</v>
      </c>
    </row>
    <row r="36" spans="1:1" x14ac:dyDescent="0.3">
      <c r="A36" s="23" t="s">
        <v>115</v>
      </c>
    </row>
    <row r="37" spans="1:1" x14ac:dyDescent="0.3">
      <c r="A37" s="23" t="s">
        <v>118</v>
      </c>
    </row>
    <row r="38" spans="1:1" x14ac:dyDescent="0.3">
      <c r="A38" s="23" t="s">
        <v>119</v>
      </c>
    </row>
    <row r="39" spans="1:1" x14ac:dyDescent="0.3">
      <c r="A39" s="23" t="s">
        <v>126</v>
      </c>
    </row>
    <row r="40" spans="1:1" x14ac:dyDescent="0.3">
      <c r="A40" s="23" t="s">
        <v>127</v>
      </c>
    </row>
    <row r="41" spans="1:1" x14ac:dyDescent="0.3">
      <c r="A41" s="23" t="s">
        <v>128</v>
      </c>
    </row>
    <row r="42" spans="1:1" x14ac:dyDescent="0.3">
      <c r="A42" s="23" t="s">
        <v>129</v>
      </c>
    </row>
    <row r="43" spans="1:1" x14ac:dyDescent="0.3">
      <c r="A43" s="23" t="s">
        <v>130</v>
      </c>
    </row>
    <row r="44" spans="1:1" x14ac:dyDescent="0.3">
      <c r="A44" s="23" t="s">
        <v>210</v>
      </c>
    </row>
    <row r="45" spans="1:1" x14ac:dyDescent="0.3">
      <c r="A45" s="23" t="s">
        <v>209</v>
      </c>
    </row>
    <row r="46" spans="1:1" x14ac:dyDescent="0.3">
      <c r="A46" s="23" t="s">
        <v>132</v>
      </c>
    </row>
    <row r="47" spans="1:1" x14ac:dyDescent="0.3">
      <c r="A47" s="23" t="s">
        <v>133</v>
      </c>
    </row>
    <row r="48" spans="1:1" x14ac:dyDescent="0.3">
      <c r="A48" s="23" t="s">
        <v>134</v>
      </c>
    </row>
    <row r="49" spans="1:1" x14ac:dyDescent="0.3">
      <c r="A49" s="23" t="s">
        <v>135</v>
      </c>
    </row>
    <row r="50" spans="1:1" x14ac:dyDescent="0.3">
      <c r="A50" s="23" t="s">
        <v>136</v>
      </c>
    </row>
    <row r="51" spans="1:1" x14ac:dyDescent="0.3">
      <c r="A51" s="23" t="s">
        <v>137</v>
      </c>
    </row>
    <row r="52" spans="1:1" x14ac:dyDescent="0.3">
      <c r="A52" s="23" t="s">
        <v>138</v>
      </c>
    </row>
    <row r="53" spans="1:1" x14ac:dyDescent="0.3">
      <c r="A53" s="23" t="s">
        <v>143</v>
      </c>
    </row>
    <row r="54" spans="1:1" x14ac:dyDescent="0.3">
      <c r="A54" s="23" t="s">
        <v>144</v>
      </c>
    </row>
    <row r="55" spans="1:1" x14ac:dyDescent="0.3">
      <c r="A55" s="23" t="s">
        <v>145</v>
      </c>
    </row>
    <row r="56" spans="1:1" x14ac:dyDescent="0.3">
      <c r="A56" s="23" t="s">
        <v>146</v>
      </c>
    </row>
    <row r="57" spans="1:1" x14ac:dyDescent="0.3">
      <c r="A57" s="23" t="s">
        <v>147</v>
      </c>
    </row>
    <row r="58" spans="1:1" x14ac:dyDescent="0.3">
      <c r="A58" s="23" t="s">
        <v>148</v>
      </c>
    </row>
    <row r="59" spans="1:1" x14ac:dyDescent="0.3">
      <c r="A59" s="23" t="s">
        <v>149</v>
      </c>
    </row>
    <row r="60" spans="1:1" x14ac:dyDescent="0.3">
      <c r="A60" s="23" t="s">
        <v>156</v>
      </c>
    </row>
    <row r="61" spans="1:1" x14ac:dyDescent="0.3">
      <c r="A61" s="23" t="s">
        <v>157</v>
      </c>
    </row>
    <row r="62" spans="1:1" x14ac:dyDescent="0.3">
      <c r="A62" s="23" t="s">
        <v>159</v>
      </c>
    </row>
    <row r="63" spans="1:1" x14ac:dyDescent="0.3">
      <c r="A63" s="23" t="s">
        <v>163</v>
      </c>
    </row>
    <row r="64" spans="1:1" x14ac:dyDescent="0.3">
      <c r="A64" s="23" t="s">
        <v>164</v>
      </c>
    </row>
    <row r="65" spans="1:1" x14ac:dyDescent="0.3">
      <c r="A65" s="23" t="s">
        <v>165</v>
      </c>
    </row>
    <row r="66" spans="1:1" x14ac:dyDescent="0.3">
      <c r="A66" s="23" t="s">
        <v>166</v>
      </c>
    </row>
    <row r="67" spans="1:1" x14ac:dyDescent="0.3">
      <c r="A67" s="23" t="s">
        <v>167</v>
      </c>
    </row>
    <row r="68" spans="1:1" x14ac:dyDescent="0.3">
      <c r="A68" s="23" t="s">
        <v>168</v>
      </c>
    </row>
    <row r="69" spans="1:1" x14ac:dyDescent="0.3">
      <c r="A69" s="23" t="s">
        <v>169</v>
      </c>
    </row>
    <row r="70" spans="1:1" x14ac:dyDescent="0.3">
      <c r="A70" s="23" t="s">
        <v>170</v>
      </c>
    </row>
    <row r="71" spans="1:1" x14ac:dyDescent="0.3">
      <c r="A71" s="23" t="s">
        <v>171</v>
      </c>
    </row>
    <row r="72" spans="1:1" x14ac:dyDescent="0.3">
      <c r="A72" s="23" t="s">
        <v>179</v>
      </c>
    </row>
    <row r="73" spans="1:1" x14ac:dyDescent="0.3">
      <c r="A73" s="23" t="s">
        <v>180</v>
      </c>
    </row>
    <row r="74" spans="1:1" x14ac:dyDescent="0.3">
      <c r="A74" s="23" t="s">
        <v>181</v>
      </c>
    </row>
    <row r="75" spans="1:1" x14ac:dyDescent="0.3">
      <c r="A75" s="23" t="s">
        <v>182</v>
      </c>
    </row>
    <row r="76" spans="1:1" x14ac:dyDescent="0.3">
      <c r="A76" s="23" t="s">
        <v>183</v>
      </c>
    </row>
    <row r="77" spans="1:1" x14ac:dyDescent="0.3">
      <c r="A77" s="23" t="s">
        <v>184</v>
      </c>
    </row>
    <row r="78" spans="1:1" x14ac:dyDescent="0.3">
      <c r="A78" s="23" t="s">
        <v>185</v>
      </c>
    </row>
    <row r="79" spans="1:1" x14ac:dyDescent="0.3">
      <c r="A79" s="23" t="s">
        <v>186</v>
      </c>
    </row>
    <row r="80" spans="1:1" x14ac:dyDescent="0.3">
      <c r="A80" s="23" t="s">
        <v>187</v>
      </c>
    </row>
    <row r="81" spans="1:1" x14ac:dyDescent="0.3">
      <c r="A81" s="23" t="s">
        <v>188</v>
      </c>
    </row>
    <row r="82" spans="1:1" x14ac:dyDescent="0.3">
      <c r="A82" s="23" t="s">
        <v>189</v>
      </c>
    </row>
    <row r="83" spans="1:1" x14ac:dyDescent="0.3">
      <c r="A83" s="23" t="s">
        <v>190</v>
      </c>
    </row>
    <row r="84" spans="1:1" x14ac:dyDescent="0.3">
      <c r="A84" s="23" t="s">
        <v>191</v>
      </c>
    </row>
    <row r="85" spans="1:1" x14ac:dyDescent="0.3">
      <c r="A85" s="23" t="s">
        <v>192</v>
      </c>
    </row>
    <row r="86" spans="1:1" x14ac:dyDescent="0.3">
      <c r="A86" s="23" t="s">
        <v>193</v>
      </c>
    </row>
    <row r="87" spans="1:1" x14ac:dyDescent="0.3">
      <c r="A87" s="23" t="s">
        <v>194</v>
      </c>
    </row>
    <row r="88" spans="1:1" x14ac:dyDescent="0.3">
      <c r="A88" s="23" t="s">
        <v>195</v>
      </c>
    </row>
    <row r="89" spans="1:1" x14ac:dyDescent="0.3">
      <c r="A89" s="23" t="s">
        <v>196</v>
      </c>
    </row>
    <row r="90" spans="1:1" x14ac:dyDescent="0.3">
      <c r="A90" s="23" t="s">
        <v>197</v>
      </c>
    </row>
    <row r="91" spans="1:1" x14ac:dyDescent="0.3">
      <c r="A91" s="23" t="s">
        <v>198</v>
      </c>
    </row>
    <row r="92" spans="1:1" x14ac:dyDescent="0.3">
      <c r="A92" s="23" t="s">
        <v>199</v>
      </c>
    </row>
    <row r="93" spans="1:1" x14ac:dyDescent="0.3">
      <c r="A93" s="23" t="s">
        <v>200</v>
      </c>
    </row>
    <row r="94" spans="1:1" x14ac:dyDescent="0.3">
      <c r="A94" s="23" t="s">
        <v>203</v>
      </c>
    </row>
    <row r="95" spans="1:1" x14ac:dyDescent="0.3">
      <c r="A95" s="23" t="s">
        <v>204</v>
      </c>
    </row>
    <row r="96" spans="1:1" x14ac:dyDescent="0.3">
      <c r="A96" s="23" t="s">
        <v>205</v>
      </c>
    </row>
    <row r="97" spans="1:1" x14ac:dyDescent="0.3">
      <c r="A97" s="23" t="s">
        <v>206</v>
      </c>
    </row>
    <row r="98" spans="1:1" x14ac:dyDescent="0.3">
      <c r="A98" s="23" t="s">
        <v>207</v>
      </c>
    </row>
    <row r="99" spans="1:1" x14ac:dyDescent="0.3">
      <c r="A99" s="23" t="s">
        <v>208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TINKERING</vt:lpstr>
      <vt:lpstr>ASSEEMENT</vt:lpstr>
      <vt:lpstr>LAB</vt:lpstr>
      <vt:lpstr>PAINTING</vt:lpstr>
      <vt:lpstr>DATABASE_PAINT</vt:lpstr>
      <vt:lpstr>DATABASE_LAB</vt:lpstr>
      <vt:lpstr>R&amp;R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ahad aluva</dc:creator>
  <cp:lastModifiedBy>ahad aluva</cp:lastModifiedBy>
  <dcterms:created xsi:type="dcterms:W3CDTF">2025-06-22T15:41:16Z</dcterms:created>
  <dcterms:modified xsi:type="dcterms:W3CDTF">2025-06-29T16:24:35Z</dcterms:modified>
</cp:coreProperties>
</file>