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codeName="ThisWorkbook" defaultThemeVersion="124226"/>
  <xr:revisionPtr revIDLastSave="0" documentId="13_ncr:1_{DC2633D0-542D-44D1-93FB-122C391FCDBF}" xr6:coauthVersionLast="45" xr6:coauthVersionMax="45" xr10:uidLastSave="{00000000-0000-0000-0000-000000000000}"/>
  <bookViews>
    <workbookView xWindow="-108" yWindow="-108" windowWidth="23256" windowHeight="12576" tabRatio="842" xr2:uid="{00000000-000D-0000-FFFF-FFFF00000000}"/>
  </bookViews>
  <sheets>
    <sheet name="Instrucciones" sheetId="2" r:id="rId1"/>
    <sheet name="Evolución" sheetId="23" r:id="rId2"/>
    <sheet name="Configuración" sheetId="3" r:id="rId3"/>
    <sheet name="01-2020" sheetId="5" r:id="rId4"/>
    <sheet name="02-2020" sheetId="24" r:id="rId5"/>
    <sheet name="03-2020" sheetId="26" r:id="rId6"/>
    <sheet name="04-2020" sheetId="27" r:id="rId7"/>
    <sheet name="05-2020" sheetId="28" r:id="rId8"/>
    <sheet name="06-2020" sheetId="29" r:id="rId9"/>
    <sheet name="07-2020" sheetId="30" r:id="rId10"/>
    <sheet name="08-2020" sheetId="31" r:id="rId11"/>
    <sheet name="09-2020" sheetId="32" r:id="rId12"/>
    <sheet name="10-2020" sheetId="33" r:id="rId13"/>
    <sheet name="11-2020" sheetId="35" r:id="rId14"/>
    <sheet name="12-2020" sheetId="36" r:id="rId15"/>
  </sheets>
  <definedNames>
    <definedName name="Impacto" localSheetId="4">tblPonderaciónImpacto[Impacto]</definedName>
    <definedName name="Impacto" localSheetId="5">tblPonderaciónImpacto[Impacto]</definedName>
    <definedName name="Impacto" localSheetId="6">tblPonderaciónImpacto[Impacto]</definedName>
    <definedName name="Impacto" localSheetId="7">tblPonderaciónImpacto[Impacto]</definedName>
    <definedName name="Impacto" localSheetId="8">tblPonderaciónImpacto[Impacto]</definedName>
    <definedName name="Impacto" localSheetId="9">tblPonderaciónImpacto[Impacto]</definedName>
    <definedName name="Impacto" localSheetId="10">tblPonderaciónImpacto[Impacto]</definedName>
    <definedName name="Impacto" localSheetId="11">tblPonderaciónImpacto[Impacto]</definedName>
    <definedName name="Impacto" localSheetId="12">tblPonderaciónImpacto[Impacto]</definedName>
    <definedName name="Impacto" localSheetId="13">tblPonderaciónImpacto[Impacto]</definedName>
    <definedName name="Impacto" localSheetId="14">tblPonderaciónImpacto[Impacto]</definedName>
    <definedName name="Impacto">tblPonderaciónImpacto[Impacto]</definedName>
    <definedName name="lblCatFuncional" localSheetId="11">Configuración!#REF!</definedName>
    <definedName name="lblCatFuncional" localSheetId="12">Configuración!#REF!</definedName>
    <definedName name="lblCatFuncional" localSheetId="13">Configuración!#REF!</definedName>
    <definedName name="lblCatFuncional" localSheetId="14">Configuración!#REF!</definedName>
    <definedName name="lblCatFuncional">Configuración!#REF!</definedName>
    <definedName name="lblCatGestión" localSheetId="11">Configuración!#REF!</definedName>
    <definedName name="lblCatGestión" localSheetId="12">Configuración!#REF!</definedName>
    <definedName name="lblCatGestión" localSheetId="13">Configuración!#REF!</definedName>
    <definedName name="lblCatGestión" localSheetId="14">Configuración!#REF!</definedName>
    <definedName name="lblCatGestión">Configuración!#REF!</definedName>
    <definedName name="lblCatProyecto" localSheetId="11">Configuración!#REF!</definedName>
    <definedName name="lblCatProyecto" localSheetId="12">Configuración!#REF!</definedName>
    <definedName name="lblCatProyecto" localSheetId="13">Configuración!#REF!</definedName>
    <definedName name="lblCatProyecto" localSheetId="14">Configuración!#REF!</definedName>
    <definedName name="lblCatProyecto">Configuración!#REF!</definedName>
    <definedName name="lblCatServicio" localSheetId="11">Configuración!#REF!</definedName>
    <definedName name="lblCatServicio" localSheetId="12">Configuración!#REF!</definedName>
    <definedName name="lblCatServicio" localSheetId="13">Configuración!#REF!</definedName>
    <definedName name="lblCatServicio" localSheetId="14">Configuración!#REF!</definedName>
    <definedName name="lblCatServicio">Configuración!#REF!</definedName>
    <definedName name="lblCatTécnico" localSheetId="11">Configuración!#REF!</definedName>
    <definedName name="lblCatTécnico" localSheetId="12">Configuración!#REF!</definedName>
    <definedName name="lblCatTécnico" localSheetId="13">Configuración!#REF!</definedName>
    <definedName name="lblCatTécnico" localSheetId="14">Configuración!#REF!</definedName>
    <definedName name="lblCatTécnico">Configuración!#REF!</definedName>
    <definedName name="lblCatTI" localSheetId="11">Configuración!#REF!</definedName>
    <definedName name="lblCatTI" localSheetId="12">Configuración!#REF!</definedName>
    <definedName name="lblCatTI" localSheetId="13">Configuración!#REF!</definedName>
    <definedName name="lblCatTI" localSheetId="14">Configuración!#REF!</definedName>
    <definedName name="lblCatTI">Configuración!#REF!</definedName>
    <definedName name="Probabilidad" localSheetId="4">tblPonderaciónProbabilidad[Probabilidad]</definedName>
    <definedName name="Probabilidad" localSheetId="5">tblPonderaciónProbabilidad[Probabilidad]</definedName>
    <definedName name="Probabilidad" localSheetId="6">tblPonderaciónProbabilidad[Probabilidad]</definedName>
    <definedName name="Probabilidad" localSheetId="7">tblPonderaciónProbabilidad[Probabilidad]</definedName>
    <definedName name="Probabilidad" localSheetId="8">tblPonderaciónProbabilidad[Probabilidad]</definedName>
    <definedName name="Probabilidad" localSheetId="9">tblPonderaciónProbabilidad[Probabilidad]</definedName>
    <definedName name="Probabilidad" localSheetId="10">tblPonderaciónProbabilidad[Probabilidad]</definedName>
    <definedName name="Probabilidad" localSheetId="11">tblPonderaciónProbabilidad[Probabilidad]</definedName>
    <definedName name="Probabilidad" localSheetId="12">tblPonderaciónProbabilidad[Probabilidad]</definedName>
    <definedName name="Probabilidad" localSheetId="13">tblPonderaciónProbabilidad[Probabilidad]</definedName>
    <definedName name="Probabilidad" localSheetId="14">tblPonderaciónProbabilidad[Probabilidad]</definedName>
    <definedName name="Probabilidad">tblPonderaciónProbabilidad[Probabilidad]</definedName>
    <definedName name="Proximidad" localSheetId="4">tblProximidad[Proximidad]</definedName>
    <definedName name="Proximidad" localSheetId="5">tblProximidad[Proximidad]</definedName>
    <definedName name="Proximidad" localSheetId="6">tblProximidad[Proximidad]</definedName>
    <definedName name="Proximidad" localSheetId="7">tblProximidad[Proximidad]</definedName>
    <definedName name="Proximidad" localSheetId="8">tblProximidad[Proximidad]</definedName>
    <definedName name="Proximidad" localSheetId="9">tblProximidad[Proximidad]</definedName>
    <definedName name="Proximidad" localSheetId="10">tblProximidad[Proximidad]</definedName>
    <definedName name="Proximidad" localSheetId="11">tblProximidad[Proximidad]</definedName>
    <definedName name="Proximidad" localSheetId="12">tblProximidad[Proximidad]</definedName>
    <definedName name="Proximidad" localSheetId="13">tblProximidad[Proximidad]</definedName>
    <definedName name="Proximidad" localSheetId="14">tblProximidad[Proximidad]</definedName>
    <definedName name="Proximidad">tblProximidad[Proximidad]</definedName>
    <definedName name="tblCategoria" localSheetId="4">tblCategorias[#All]</definedName>
    <definedName name="tblCategoria" localSheetId="5">tblCategorias[#All]</definedName>
    <definedName name="tblCategoria" localSheetId="6">tblCategorias[#All]</definedName>
    <definedName name="tblCategoria" localSheetId="7">tblCategorias[#All]</definedName>
    <definedName name="tblCategoria" localSheetId="8">tblCategorias[#All]</definedName>
    <definedName name="tblCategoria" localSheetId="9">tblCategorias[#All]</definedName>
    <definedName name="tblCategoria" localSheetId="10">tblCategorias[#All]</definedName>
    <definedName name="tblCategoria" localSheetId="11">tblCategorias[#All]</definedName>
    <definedName name="tblCategoria" localSheetId="12">tblCategorias[#All]</definedName>
    <definedName name="tblCategoria" localSheetId="13">tblCategorias[#All]</definedName>
    <definedName name="tblCategoria" localSheetId="14">tblCategorias[#All]</definedName>
    <definedName name="tblCategoria">tblCategorias[#All]</definedName>
    <definedName name="w" localSheetId="5">tblCategorias[#All]</definedName>
    <definedName name="w" localSheetId="6">tblCategorias[#All]</definedName>
    <definedName name="w" localSheetId="7">tblCategorias[#All]</definedName>
    <definedName name="w" localSheetId="8">tblCategorias[#All]</definedName>
    <definedName name="w" localSheetId="9">tblCategorias[#All]</definedName>
    <definedName name="w" localSheetId="10">tblCategorias[#All]</definedName>
    <definedName name="w" localSheetId="11">tblCategorias[#All]</definedName>
    <definedName name="w" localSheetId="12">tblCategorias[#All]</definedName>
    <definedName name="w" localSheetId="13">tblCategorias[#All]</definedName>
    <definedName name="w" localSheetId="14">tblCategorias[#All]</definedName>
    <definedName name="w">tblCategorias[#All]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36" l="1"/>
  <c r="E31" i="35"/>
  <c r="E31" i="33"/>
  <c r="E31" i="32"/>
  <c r="E31" i="31"/>
  <c r="E31" i="30"/>
  <c r="E31" i="29"/>
  <c r="E31" i="28"/>
  <c r="E31" i="27"/>
  <c r="E31" i="26"/>
  <c r="E31" i="24"/>
  <c r="E31" i="5"/>
  <c r="W7" i="36" l="1"/>
  <c r="W8" i="36"/>
  <c r="W9" i="36"/>
  <c r="W10" i="36"/>
  <c r="W11" i="36"/>
  <c r="W12" i="36"/>
  <c r="W13" i="36"/>
  <c r="W14" i="36"/>
  <c r="W15" i="36"/>
  <c r="W16" i="36"/>
  <c r="W17" i="36"/>
  <c r="W18" i="36"/>
  <c r="W19" i="36"/>
  <c r="W20" i="36"/>
  <c r="W21" i="36"/>
  <c r="W22" i="36"/>
  <c r="W23" i="36"/>
  <c r="W24" i="36"/>
  <c r="W25" i="36"/>
  <c r="W26" i="36"/>
  <c r="W27" i="36"/>
  <c r="W7" i="35"/>
  <c r="W8" i="35"/>
  <c r="W9" i="35"/>
  <c r="W10" i="35"/>
  <c r="W11" i="35"/>
  <c r="W12" i="35"/>
  <c r="W13" i="35"/>
  <c r="W14" i="35"/>
  <c r="W15" i="35"/>
  <c r="W16" i="35"/>
  <c r="W17" i="35"/>
  <c r="W18" i="35"/>
  <c r="W19" i="35"/>
  <c r="W20" i="35"/>
  <c r="W21" i="35"/>
  <c r="W22" i="35"/>
  <c r="W23" i="35"/>
  <c r="W24" i="35"/>
  <c r="W25" i="35"/>
  <c r="W26" i="35"/>
  <c r="W27" i="35"/>
  <c r="W7" i="33"/>
  <c r="W8" i="33"/>
  <c r="W9" i="33"/>
  <c r="W10" i="33"/>
  <c r="W11" i="33"/>
  <c r="W12" i="33"/>
  <c r="W13" i="33"/>
  <c r="W14" i="33"/>
  <c r="W15" i="33"/>
  <c r="W16" i="33"/>
  <c r="W17" i="33"/>
  <c r="W18" i="33"/>
  <c r="W19" i="33"/>
  <c r="W20" i="33"/>
  <c r="W21" i="33"/>
  <c r="W22" i="33"/>
  <c r="W23" i="33"/>
  <c r="W24" i="33"/>
  <c r="W25" i="33"/>
  <c r="W26" i="33"/>
  <c r="W27" i="33"/>
  <c r="W7" i="32"/>
  <c r="W8" i="32"/>
  <c r="W9" i="32"/>
  <c r="W10" i="32"/>
  <c r="W11" i="32"/>
  <c r="W12" i="32"/>
  <c r="W13" i="32"/>
  <c r="W14" i="32"/>
  <c r="W15" i="32"/>
  <c r="W16" i="32"/>
  <c r="W17" i="32"/>
  <c r="W18" i="32"/>
  <c r="W19" i="32"/>
  <c r="W20" i="32"/>
  <c r="W21" i="32"/>
  <c r="W22" i="32"/>
  <c r="W23" i="32"/>
  <c r="W24" i="32"/>
  <c r="W25" i="32"/>
  <c r="W26" i="32"/>
  <c r="W27" i="32"/>
  <c r="W7" i="31"/>
  <c r="W8" i="31"/>
  <c r="W9" i="31"/>
  <c r="W10" i="31"/>
  <c r="W11" i="31"/>
  <c r="W12" i="31"/>
  <c r="W13" i="31"/>
  <c r="W14" i="31"/>
  <c r="W15" i="31"/>
  <c r="W16" i="31"/>
  <c r="W17" i="31"/>
  <c r="W18" i="31"/>
  <c r="W19" i="31"/>
  <c r="W20" i="31"/>
  <c r="W21" i="31"/>
  <c r="W22" i="31"/>
  <c r="W23" i="31"/>
  <c r="W24" i="31"/>
  <c r="W25" i="31"/>
  <c r="W26" i="31"/>
  <c r="W27" i="31"/>
  <c r="W7" i="30"/>
  <c r="W8" i="30"/>
  <c r="W9" i="30"/>
  <c r="W10" i="30"/>
  <c r="W11" i="30"/>
  <c r="W12" i="30"/>
  <c r="W13" i="30"/>
  <c r="W14" i="30"/>
  <c r="W15" i="30"/>
  <c r="W16" i="30"/>
  <c r="W17" i="30"/>
  <c r="W18" i="30"/>
  <c r="W19" i="30"/>
  <c r="W20" i="30"/>
  <c r="W21" i="30"/>
  <c r="W22" i="30"/>
  <c r="W23" i="30"/>
  <c r="W24" i="30"/>
  <c r="W25" i="30"/>
  <c r="W26" i="30"/>
  <c r="W27" i="30"/>
  <c r="W7" i="29"/>
  <c r="W8" i="29"/>
  <c r="W9" i="29"/>
  <c r="W10" i="29"/>
  <c r="W11" i="29"/>
  <c r="W12" i="29"/>
  <c r="W13" i="29"/>
  <c r="W14" i="29"/>
  <c r="W15" i="29"/>
  <c r="W16" i="29"/>
  <c r="W17" i="29"/>
  <c r="W18" i="29"/>
  <c r="W19" i="29"/>
  <c r="W20" i="29"/>
  <c r="W21" i="29"/>
  <c r="W22" i="29"/>
  <c r="W23" i="29"/>
  <c r="W24" i="29"/>
  <c r="W25" i="29"/>
  <c r="W26" i="29"/>
  <c r="W27" i="29"/>
  <c r="W7" i="28"/>
  <c r="W8" i="28"/>
  <c r="W9" i="28"/>
  <c r="W10" i="28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7" i="27"/>
  <c r="W8" i="27"/>
  <c r="W9" i="27"/>
  <c r="W10" i="27"/>
  <c r="W11" i="27"/>
  <c r="W12" i="27"/>
  <c r="W13" i="27"/>
  <c r="W14" i="27"/>
  <c r="W15" i="27"/>
  <c r="W16" i="27"/>
  <c r="W17" i="27"/>
  <c r="W18" i="27"/>
  <c r="W19" i="27"/>
  <c r="W20" i="27"/>
  <c r="W21" i="27"/>
  <c r="W22" i="27"/>
  <c r="W23" i="27"/>
  <c r="W24" i="27"/>
  <c r="W25" i="27"/>
  <c r="W26" i="27"/>
  <c r="W27" i="27"/>
  <c r="W7" i="26"/>
  <c r="W8" i="26"/>
  <c r="W9" i="26"/>
  <c r="W10" i="26"/>
  <c r="W11" i="26"/>
  <c r="W12" i="26"/>
  <c r="W13" i="26"/>
  <c r="W14" i="26"/>
  <c r="W15" i="26"/>
  <c r="W16" i="26"/>
  <c r="W17" i="26"/>
  <c r="W18" i="26"/>
  <c r="W19" i="26"/>
  <c r="W20" i="26"/>
  <c r="W21" i="26"/>
  <c r="W22" i="26"/>
  <c r="W23" i="26"/>
  <c r="W24" i="26"/>
  <c r="W25" i="26"/>
  <c r="W26" i="26"/>
  <c r="W27" i="26"/>
  <c r="W7" i="24"/>
  <c r="W8" i="24"/>
  <c r="W9" i="24"/>
  <c r="W10" i="24"/>
  <c r="W11" i="24"/>
  <c r="W12" i="24"/>
  <c r="W13" i="24"/>
  <c r="W14" i="24"/>
  <c r="W15" i="24"/>
  <c r="W16" i="24"/>
  <c r="W17" i="24"/>
  <c r="W18" i="24"/>
  <c r="W19" i="24"/>
  <c r="W20" i="24"/>
  <c r="W21" i="24"/>
  <c r="W22" i="24"/>
  <c r="W23" i="24"/>
  <c r="W24" i="24"/>
  <c r="W25" i="24"/>
  <c r="W26" i="24"/>
  <c r="W27" i="24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E37" i="36" l="1"/>
  <c r="G14" i="23" s="1"/>
  <c r="E36" i="36"/>
  <c r="F14" i="23" s="1"/>
  <c r="E35" i="36"/>
  <c r="E14" i="23" s="1"/>
  <c r="M27" i="36"/>
  <c r="L27" i="36"/>
  <c r="XFB26" i="36"/>
  <c r="L26" i="36"/>
  <c r="M26" i="36" s="1"/>
  <c r="XFB25" i="36"/>
  <c r="L25" i="36"/>
  <c r="M25" i="36" s="1"/>
  <c r="XFB24" i="36"/>
  <c r="L24" i="36"/>
  <c r="M24" i="36" s="1"/>
  <c r="XFB23" i="36"/>
  <c r="L23" i="36"/>
  <c r="M23" i="36" s="1"/>
  <c r="XFB22" i="36"/>
  <c r="L22" i="36"/>
  <c r="M22" i="36" s="1"/>
  <c r="XFB21" i="36"/>
  <c r="L21" i="36"/>
  <c r="M21" i="36" s="1"/>
  <c r="XFB20" i="36"/>
  <c r="L20" i="36"/>
  <c r="M20" i="36" s="1"/>
  <c r="XFB19" i="36"/>
  <c r="L19" i="36"/>
  <c r="M19" i="36" s="1"/>
  <c r="XFB18" i="36"/>
  <c r="L18" i="36"/>
  <c r="M18" i="36" s="1"/>
  <c r="XFB17" i="36"/>
  <c r="L17" i="36"/>
  <c r="M17" i="36" s="1"/>
  <c r="XFB16" i="36"/>
  <c r="L16" i="36"/>
  <c r="M16" i="36" s="1"/>
  <c r="XFB15" i="36"/>
  <c r="L15" i="36"/>
  <c r="M15" i="36" s="1"/>
  <c r="XFB14" i="36"/>
  <c r="L14" i="36"/>
  <c r="M14" i="36" s="1"/>
  <c r="XFB13" i="36"/>
  <c r="L13" i="36"/>
  <c r="M13" i="36" s="1"/>
  <c r="XFB12" i="36"/>
  <c r="L12" i="36"/>
  <c r="M12" i="36" s="1"/>
  <c r="XFB11" i="36"/>
  <c r="L11" i="36"/>
  <c r="M11" i="36" s="1"/>
  <c r="XFB10" i="36"/>
  <c r="L10" i="36"/>
  <c r="XFB9" i="36"/>
  <c r="L9" i="36"/>
  <c r="M9" i="36" s="1"/>
  <c r="XFB8" i="36"/>
  <c r="M8" i="36"/>
  <c r="L8" i="36"/>
  <c r="XFB7" i="36"/>
  <c r="L7" i="36"/>
  <c r="M7" i="36" s="1"/>
  <c r="E37" i="35"/>
  <c r="G13" i="23" s="1"/>
  <c r="E36" i="35"/>
  <c r="F13" i="23" s="1"/>
  <c r="E35" i="35"/>
  <c r="E13" i="23" s="1"/>
  <c r="L27" i="35"/>
  <c r="M27" i="35" s="1"/>
  <c r="XFB26" i="35"/>
  <c r="L26" i="35"/>
  <c r="M26" i="35" s="1"/>
  <c r="XFB25" i="35"/>
  <c r="L25" i="35"/>
  <c r="M25" i="35" s="1"/>
  <c r="XFB24" i="35"/>
  <c r="L24" i="35"/>
  <c r="M24" i="35" s="1"/>
  <c r="XFB23" i="35"/>
  <c r="M23" i="35"/>
  <c r="L23" i="35"/>
  <c r="XFB22" i="35"/>
  <c r="L22" i="35"/>
  <c r="M22" i="35" s="1"/>
  <c r="XFB21" i="35"/>
  <c r="L21" i="35"/>
  <c r="M21" i="35" s="1"/>
  <c r="XFB20" i="35"/>
  <c r="L20" i="35"/>
  <c r="M20" i="35" s="1"/>
  <c r="XFB19" i="35"/>
  <c r="L19" i="35"/>
  <c r="M19" i="35" s="1"/>
  <c r="XFB18" i="35"/>
  <c r="L18" i="35"/>
  <c r="M18" i="35" s="1"/>
  <c r="XFB17" i="35"/>
  <c r="L17" i="35"/>
  <c r="M17" i="35" s="1"/>
  <c r="XFB16" i="35"/>
  <c r="L16" i="35"/>
  <c r="M16" i="35" s="1"/>
  <c r="XFB15" i="35"/>
  <c r="L15" i="35"/>
  <c r="M15" i="35" s="1"/>
  <c r="XFB14" i="35"/>
  <c r="L14" i="35"/>
  <c r="M14" i="35" s="1"/>
  <c r="XFB13" i="35"/>
  <c r="L13" i="35"/>
  <c r="M13" i="35" s="1"/>
  <c r="XFB12" i="35"/>
  <c r="L12" i="35"/>
  <c r="M12" i="35" s="1"/>
  <c r="XFB11" i="35"/>
  <c r="L11" i="35"/>
  <c r="M11" i="35" s="1"/>
  <c r="XFB10" i="35"/>
  <c r="L10" i="35"/>
  <c r="M10" i="35" s="1"/>
  <c r="XFB9" i="35"/>
  <c r="L9" i="35"/>
  <c r="M9" i="35" s="1"/>
  <c r="XFB8" i="35"/>
  <c r="L8" i="35"/>
  <c r="M8" i="35" s="1"/>
  <c r="XFB7" i="35"/>
  <c r="L7" i="35"/>
  <c r="M7" i="35" s="1"/>
  <c r="E37" i="33"/>
  <c r="G12" i="23" s="1"/>
  <c r="E36" i="33"/>
  <c r="F12" i="23" s="1"/>
  <c r="E35" i="33"/>
  <c r="E12" i="23" s="1"/>
  <c r="L27" i="33"/>
  <c r="M27" i="33" s="1"/>
  <c r="XFB26" i="33"/>
  <c r="L26" i="33"/>
  <c r="M26" i="33" s="1"/>
  <c r="XFB25" i="33"/>
  <c r="L25" i="33"/>
  <c r="M25" i="33" s="1"/>
  <c r="XFB24" i="33"/>
  <c r="L24" i="33"/>
  <c r="M24" i="33" s="1"/>
  <c r="XFB23" i="33"/>
  <c r="L23" i="33"/>
  <c r="M23" i="33" s="1"/>
  <c r="XFB22" i="33"/>
  <c r="L22" i="33"/>
  <c r="M22" i="33" s="1"/>
  <c r="XFB21" i="33"/>
  <c r="L21" i="33"/>
  <c r="M21" i="33" s="1"/>
  <c r="XFB20" i="33"/>
  <c r="L20" i="33"/>
  <c r="M20" i="33" s="1"/>
  <c r="XFB19" i="33"/>
  <c r="L19" i="33"/>
  <c r="M19" i="33" s="1"/>
  <c r="XFB18" i="33"/>
  <c r="L18" i="33"/>
  <c r="M18" i="33" s="1"/>
  <c r="XFB17" i="33"/>
  <c r="L17" i="33"/>
  <c r="M17" i="33" s="1"/>
  <c r="XFB16" i="33"/>
  <c r="L16" i="33"/>
  <c r="M16" i="33" s="1"/>
  <c r="XFB15" i="33"/>
  <c r="L15" i="33"/>
  <c r="M15" i="33" s="1"/>
  <c r="XFB14" i="33"/>
  <c r="L14" i="33"/>
  <c r="M14" i="33" s="1"/>
  <c r="XFB13" i="33"/>
  <c r="L13" i="33"/>
  <c r="M13" i="33" s="1"/>
  <c r="XFB12" i="33"/>
  <c r="L12" i="33"/>
  <c r="M12" i="33" s="1"/>
  <c r="XFB11" i="33"/>
  <c r="L11" i="33"/>
  <c r="M11" i="33" s="1"/>
  <c r="XFB10" i="33"/>
  <c r="L10" i="33"/>
  <c r="M10" i="33" s="1"/>
  <c r="XFB9" i="33"/>
  <c r="L9" i="33"/>
  <c r="M9" i="33" s="1"/>
  <c r="XFB8" i="33"/>
  <c r="M8" i="33"/>
  <c r="L8" i="33"/>
  <c r="XFB7" i="33"/>
  <c r="L7" i="33"/>
  <c r="E37" i="32"/>
  <c r="G11" i="23" s="1"/>
  <c r="E36" i="32"/>
  <c r="F11" i="23" s="1"/>
  <c r="E35" i="32"/>
  <c r="E11" i="23" s="1"/>
  <c r="L27" i="32"/>
  <c r="M27" i="32" s="1"/>
  <c r="XFB26" i="32"/>
  <c r="L26" i="32"/>
  <c r="M26" i="32" s="1"/>
  <c r="XFB25" i="32"/>
  <c r="L25" i="32"/>
  <c r="M25" i="32" s="1"/>
  <c r="XFB24" i="32"/>
  <c r="M24" i="32"/>
  <c r="L24" i="32"/>
  <c r="XFB23" i="32"/>
  <c r="L23" i="32"/>
  <c r="M23" i="32" s="1"/>
  <c r="XFB22" i="32"/>
  <c r="L22" i="32"/>
  <c r="M22" i="32" s="1"/>
  <c r="XFB21" i="32"/>
  <c r="L21" i="32"/>
  <c r="M21" i="32" s="1"/>
  <c r="XFB20" i="32"/>
  <c r="L20" i="32"/>
  <c r="M20" i="32" s="1"/>
  <c r="XFB19" i="32"/>
  <c r="L19" i="32"/>
  <c r="M19" i="32" s="1"/>
  <c r="XFB18" i="32"/>
  <c r="L18" i="32"/>
  <c r="M18" i="32" s="1"/>
  <c r="XFB17" i="32"/>
  <c r="L17" i="32"/>
  <c r="M17" i="32" s="1"/>
  <c r="XFB16" i="32"/>
  <c r="L16" i="32"/>
  <c r="M16" i="32" s="1"/>
  <c r="XFB15" i="32"/>
  <c r="L15" i="32"/>
  <c r="M15" i="32" s="1"/>
  <c r="XFB14" i="32"/>
  <c r="L14" i="32"/>
  <c r="M14" i="32" s="1"/>
  <c r="XFB13" i="32"/>
  <c r="L13" i="32"/>
  <c r="M13" i="32" s="1"/>
  <c r="XFB12" i="32"/>
  <c r="L12" i="32"/>
  <c r="M12" i="32" s="1"/>
  <c r="XFB11" i="32"/>
  <c r="L11" i="32"/>
  <c r="M11" i="32" s="1"/>
  <c r="XFB10" i="32"/>
  <c r="L10" i="32"/>
  <c r="M10" i="32" s="1"/>
  <c r="XFB9" i="32"/>
  <c r="L9" i="32"/>
  <c r="M9" i="32" s="1"/>
  <c r="XFB8" i="32"/>
  <c r="L8" i="32"/>
  <c r="M8" i="32" s="1"/>
  <c r="XFB7" i="32"/>
  <c r="L7" i="32"/>
  <c r="E33" i="32" l="1"/>
  <c r="C11" i="23" s="1"/>
  <c r="E33" i="36"/>
  <c r="C14" i="23" s="1"/>
  <c r="E34" i="36"/>
  <c r="D14" i="23" s="1"/>
  <c r="E33" i="35"/>
  <c r="C13" i="23" s="1"/>
  <c r="E33" i="33"/>
  <c r="C12" i="23" s="1"/>
  <c r="M10" i="36"/>
  <c r="E32" i="36"/>
  <c r="B14" i="23" s="1"/>
  <c r="E34" i="35"/>
  <c r="D13" i="23" s="1"/>
  <c r="E32" i="35"/>
  <c r="B13" i="23" s="1"/>
  <c r="M7" i="33"/>
  <c r="E34" i="33"/>
  <c r="D12" i="23" s="1"/>
  <c r="E32" i="33"/>
  <c r="B12" i="23" s="1"/>
  <c r="E34" i="32"/>
  <c r="D11" i="23" s="1"/>
  <c r="M7" i="32"/>
  <c r="E32" i="32"/>
  <c r="B11" i="23" s="1"/>
  <c r="E35" i="5"/>
  <c r="E36" i="5"/>
  <c r="E37" i="5"/>
  <c r="E35" i="24"/>
  <c r="E36" i="24"/>
  <c r="E37" i="24"/>
  <c r="XFB27" i="5" l="1"/>
  <c r="E37" i="31"/>
  <c r="E36" i="31"/>
  <c r="E35" i="31"/>
  <c r="E37" i="30"/>
  <c r="E36" i="30"/>
  <c r="E35" i="30"/>
  <c r="E37" i="29"/>
  <c r="E36" i="29"/>
  <c r="E35" i="29"/>
  <c r="E37" i="28"/>
  <c r="E36" i="28"/>
  <c r="E35" i="28"/>
  <c r="E37" i="27"/>
  <c r="E36" i="27"/>
  <c r="E35" i="27"/>
  <c r="E37" i="26"/>
  <c r="E36" i="26"/>
  <c r="E35" i="26"/>
  <c r="F10" i="23" l="1"/>
  <c r="F9" i="23"/>
  <c r="F8" i="23"/>
  <c r="F7" i="23"/>
  <c r="E10" i="23"/>
  <c r="E9" i="23"/>
  <c r="E8" i="23"/>
  <c r="E7" i="23"/>
  <c r="F6" i="23"/>
  <c r="E6" i="23"/>
  <c r="F5" i="23"/>
  <c r="E5" i="23"/>
  <c r="G10" i="23"/>
  <c r="L27" i="31"/>
  <c r="M27" i="31" s="1"/>
  <c r="XFB26" i="31"/>
  <c r="L26" i="31"/>
  <c r="M26" i="31" s="1"/>
  <c r="XFB25" i="31"/>
  <c r="L25" i="31"/>
  <c r="M25" i="31" s="1"/>
  <c r="XFB24" i="31"/>
  <c r="L24" i="31"/>
  <c r="M24" i="31" s="1"/>
  <c r="XFB23" i="31"/>
  <c r="L23" i="31"/>
  <c r="M23" i="31" s="1"/>
  <c r="XFB22" i="31"/>
  <c r="L22" i="31"/>
  <c r="M22" i="31" s="1"/>
  <c r="XFB21" i="31"/>
  <c r="L21" i="31"/>
  <c r="M21" i="31" s="1"/>
  <c r="XFB20" i="31"/>
  <c r="L20" i="31"/>
  <c r="M20" i="31" s="1"/>
  <c r="XFB19" i="31"/>
  <c r="L19" i="31"/>
  <c r="M19" i="31" s="1"/>
  <c r="XFB18" i="31"/>
  <c r="L18" i="31"/>
  <c r="M18" i="31" s="1"/>
  <c r="XFB17" i="31"/>
  <c r="M17" i="31"/>
  <c r="L17" i="31"/>
  <c r="XFB16" i="31"/>
  <c r="L16" i="31"/>
  <c r="M16" i="31" s="1"/>
  <c r="XFB15" i="31"/>
  <c r="L15" i="31"/>
  <c r="M15" i="31" s="1"/>
  <c r="XFB14" i="31"/>
  <c r="L14" i="31"/>
  <c r="M14" i="31" s="1"/>
  <c r="XFB13" i="31"/>
  <c r="L13" i="31"/>
  <c r="M13" i="31" s="1"/>
  <c r="XFB12" i="31"/>
  <c r="L12" i="31"/>
  <c r="M12" i="31" s="1"/>
  <c r="XFB11" i="31"/>
  <c r="L11" i="31"/>
  <c r="M11" i="31" s="1"/>
  <c r="XFB10" i="31"/>
  <c r="L10" i="31"/>
  <c r="M10" i="31" s="1"/>
  <c r="XFB9" i="31"/>
  <c r="L9" i="31"/>
  <c r="M9" i="31" s="1"/>
  <c r="XFB8" i="31"/>
  <c r="L8" i="31"/>
  <c r="M8" i="31" s="1"/>
  <c r="XFB7" i="31"/>
  <c r="L7" i="31"/>
  <c r="M7" i="31" s="1"/>
  <c r="G9" i="23"/>
  <c r="L27" i="30"/>
  <c r="M27" i="30" s="1"/>
  <c r="XFB26" i="30"/>
  <c r="L26" i="30"/>
  <c r="M26" i="30" s="1"/>
  <c r="XFB25" i="30"/>
  <c r="L25" i="30"/>
  <c r="M25" i="30" s="1"/>
  <c r="XFB24" i="30"/>
  <c r="L24" i="30"/>
  <c r="M24" i="30" s="1"/>
  <c r="XFB23" i="30"/>
  <c r="L23" i="30"/>
  <c r="M23" i="30" s="1"/>
  <c r="XFB22" i="30"/>
  <c r="L22" i="30"/>
  <c r="M22" i="30" s="1"/>
  <c r="XFB21" i="30"/>
  <c r="L21" i="30"/>
  <c r="M21" i="30" s="1"/>
  <c r="XFB20" i="30"/>
  <c r="L20" i="30"/>
  <c r="M20" i="30" s="1"/>
  <c r="XFB19" i="30"/>
  <c r="L19" i="30"/>
  <c r="M19" i="30" s="1"/>
  <c r="XFB18" i="30"/>
  <c r="L18" i="30"/>
  <c r="M18" i="30" s="1"/>
  <c r="XFB17" i="30"/>
  <c r="L17" i="30"/>
  <c r="M17" i="30" s="1"/>
  <c r="XFB16" i="30"/>
  <c r="L16" i="30"/>
  <c r="M16" i="30" s="1"/>
  <c r="XFB15" i="30"/>
  <c r="L15" i="30"/>
  <c r="M15" i="30" s="1"/>
  <c r="XFB14" i="30"/>
  <c r="L14" i="30"/>
  <c r="M14" i="30" s="1"/>
  <c r="XFB13" i="30"/>
  <c r="L13" i="30"/>
  <c r="M13" i="30" s="1"/>
  <c r="XFB12" i="30"/>
  <c r="L12" i="30"/>
  <c r="M12" i="30" s="1"/>
  <c r="XFB11" i="30"/>
  <c r="L11" i="30"/>
  <c r="M11" i="30" s="1"/>
  <c r="XFB10" i="30"/>
  <c r="L10" i="30"/>
  <c r="XFB9" i="30"/>
  <c r="L9" i="30"/>
  <c r="M9" i="30" s="1"/>
  <c r="XFB8" i="30"/>
  <c r="L8" i="30"/>
  <c r="M8" i="30" s="1"/>
  <c r="XFB7" i="30"/>
  <c r="L7" i="30"/>
  <c r="M7" i="30" s="1"/>
  <c r="G8" i="23"/>
  <c r="L27" i="29"/>
  <c r="M27" i="29" s="1"/>
  <c r="XFB26" i="29"/>
  <c r="L26" i="29"/>
  <c r="M26" i="29" s="1"/>
  <c r="XFB25" i="29"/>
  <c r="L25" i="29"/>
  <c r="M25" i="29" s="1"/>
  <c r="XFB24" i="29"/>
  <c r="L24" i="29"/>
  <c r="M24" i="29" s="1"/>
  <c r="XFB23" i="29"/>
  <c r="L23" i="29"/>
  <c r="M23" i="29" s="1"/>
  <c r="XFB22" i="29"/>
  <c r="L22" i="29"/>
  <c r="M22" i="29" s="1"/>
  <c r="XFB21" i="29"/>
  <c r="L21" i="29"/>
  <c r="M21" i="29" s="1"/>
  <c r="XFB20" i="29"/>
  <c r="L20" i="29"/>
  <c r="M20" i="29" s="1"/>
  <c r="XFB19" i="29"/>
  <c r="L19" i="29"/>
  <c r="M19" i="29" s="1"/>
  <c r="XFB18" i="29"/>
  <c r="L18" i="29"/>
  <c r="M18" i="29" s="1"/>
  <c r="XFB17" i="29"/>
  <c r="L17" i="29"/>
  <c r="M17" i="29" s="1"/>
  <c r="XFB16" i="29"/>
  <c r="L16" i="29"/>
  <c r="M16" i="29" s="1"/>
  <c r="XFB15" i="29"/>
  <c r="L15" i="29"/>
  <c r="M15" i="29" s="1"/>
  <c r="XFB14" i="29"/>
  <c r="L14" i="29"/>
  <c r="M14" i="29" s="1"/>
  <c r="XFB13" i="29"/>
  <c r="L13" i="29"/>
  <c r="M13" i="29" s="1"/>
  <c r="XFB12" i="29"/>
  <c r="L12" i="29"/>
  <c r="M12" i="29" s="1"/>
  <c r="XFB11" i="29"/>
  <c r="L11" i="29"/>
  <c r="M11" i="29" s="1"/>
  <c r="XFB10" i="29"/>
  <c r="L10" i="29"/>
  <c r="M10" i="29" s="1"/>
  <c r="XFB9" i="29"/>
  <c r="L9" i="29"/>
  <c r="M9" i="29" s="1"/>
  <c r="XFB8" i="29"/>
  <c r="L8" i="29"/>
  <c r="M8" i="29" s="1"/>
  <c r="XFB7" i="29"/>
  <c r="L7" i="29"/>
  <c r="G7" i="23"/>
  <c r="L27" i="28"/>
  <c r="M27" i="28" s="1"/>
  <c r="XFB26" i="28"/>
  <c r="L26" i="28"/>
  <c r="M26" i="28" s="1"/>
  <c r="XFB25" i="28"/>
  <c r="L25" i="28"/>
  <c r="M25" i="28" s="1"/>
  <c r="XFB24" i="28"/>
  <c r="L24" i="28"/>
  <c r="M24" i="28" s="1"/>
  <c r="XFB23" i="28"/>
  <c r="L23" i="28"/>
  <c r="M23" i="28" s="1"/>
  <c r="XFB22" i="28"/>
  <c r="L22" i="28"/>
  <c r="M22" i="28" s="1"/>
  <c r="XFB21" i="28"/>
  <c r="L21" i="28"/>
  <c r="M21" i="28" s="1"/>
  <c r="XFB20" i="28"/>
  <c r="L20" i="28"/>
  <c r="M20" i="28" s="1"/>
  <c r="XFB19" i="28"/>
  <c r="L19" i="28"/>
  <c r="M19" i="28" s="1"/>
  <c r="XFB18" i="28"/>
  <c r="L18" i="28"/>
  <c r="M18" i="28" s="1"/>
  <c r="XFB17" i="28"/>
  <c r="L17" i="28"/>
  <c r="M17" i="28" s="1"/>
  <c r="XFB16" i="28"/>
  <c r="L16" i="28"/>
  <c r="M16" i="28" s="1"/>
  <c r="XFB15" i="28"/>
  <c r="L15" i="28"/>
  <c r="M15" i="28" s="1"/>
  <c r="XFB14" i="28"/>
  <c r="L14" i="28"/>
  <c r="M14" i="28" s="1"/>
  <c r="XFB13" i="28"/>
  <c r="L13" i="28"/>
  <c r="M13" i="28" s="1"/>
  <c r="XFB12" i="28"/>
  <c r="L12" i="28"/>
  <c r="M12" i="28" s="1"/>
  <c r="XFB11" i="28"/>
  <c r="L11" i="28"/>
  <c r="M11" i="28" s="1"/>
  <c r="XFB10" i="28"/>
  <c r="L10" i="28"/>
  <c r="M10" i="28" s="1"/>
  <c r="XFB9" i="28"/>
  <c r="L9" i="28"/>
  <c r="M9" i="28" s="1"/>
  <c r="XFB8" i="28"/>
  <c r="L8" i="28"/>
  <c r="M8" i="28" s="1"/>
  <c r="XFB7" i="28"/>
  <c r="L7" i="28"/>
  <c r="M7" i="28" s="1"/>
  <c r="G6" i="23"/>
  <c r="L27" i="27"/>
  <c r="M27" i="27" s="1"/>
  <c r="XFB26" i="27"/>
  <c r="L26" i="27"/>
  <c r="M26" i="27" s="1"/>
  <c r="XFB25" i="27"/>
  <c r="L25" i="27"/>
  <c r="M25" i="27" s="1"/>
  <c r="XFB24" i="27"/>
  <c r="L24" i="27"/>
  <c r="M24" i="27" s="1"/>
  <c r="XFB23" i="27"/>
  <c r="L23" i="27"/>
  <c r="M23" i="27" s="1"/>
  <c r="XFB22" i="27"/>
  <c r="L22" i="27"/>
  <c r="M22" i="27" s="1"/>
  <c r="XFB21" i="27"/>
  <c r="L21" i="27"/>
  <c r="M21" i="27" s="1"/>
  <c r="XFB20" i="27"/>
  <c r="L20" i="27"/>
  <c r="M20" i="27" s="1"/>
  <c r="XFB19" i="27"/>
  <c r="L19" i="27"/>
  <c r="M19" i="27" s="1"/>
  <c r="XFB18" i="27"/>
  <c r="L18" i="27"/>
  <c r="M18" i="27" s="1"/>
  <c r="XFB17" i="27"/>
  <c r="L17" i="27"/>
  <c r="M17" i="27" s="1"/>
  <c r="XFB16" i="27"/>
  <c r="L16" i="27"/>
  <c r="M16" i="27" s="1"/>
  <c r="XFB15" i="27"/>
  <c r="L15" i="27"/>
  <c r="M15" i="27" s="1"/>
  <c r="XFB14" i="27"/>
  <c r="L14" i="27"/>
  <c r="M14" i="27" s="1"/>
  <c r="XFB13" i="27"/>
  <c r="L13" i="27"/>
  <c r="M13" i="27" s="1"/>
  <c r="XFB12" i="27"/>
  <c r="L12" i="27"/>
  <c r="M12" i="27" s="1"/>
  <c r="XFB11" i="27"/>
  <c r="L11" i="27"/>
  <c r="M11" i="27" s="1"/>
  <c r="XFB10" i="27"/>
  <c r="L10" i="27"/>
  <c r="M10" i="27" s="1"/>
  <c r="XFB9" i="27"/>
  <c r="L9" i="27"/>
  <c r="M9" i="27" s="1"/>
  <c r="XFB8" i="27"/>
  <c r="L8" i="27"/>
  <c r="M8" i="27" s="1"/>
  <c r="XFB7" i="27"/>
  <c r="L7" i="27"/>
  <c r="G5" i="23"/>
  <c r="L27" i="26"/>
  <c r="M27" i="26" s="1"/>
  <c r="XFB26" i="26"/>
  <c r="L26" i="26"/>
  <c r="M26" i="26" s="1"/>
  <c r="XFB25" i="26"/>
  <c r="L25" i="26"/>
  <c r="M25" i="26" s="1"/>
  <c r="XFB24" i="26"/>
  <c r="L24" i="26"/>
  <c r="M24" i="26" s="1"/>
  <c r="XFB23" i="26"/>
  <c r="L23" i="26"/>
  <c r="M23" i="26" s="1"/>
  <c r="XFB22" i="26"/>
  <c r="L22" i="26"/>
  <c r="M22" i="26" s="1"/>
  <c r="XFB21" i="26"/>
  <c r="L21" i="26"/>
  <c r="M21" i="26" s="1"/>
  <c r="XFB20" i="26"/>
  <c r="L20" i="26"/>
  <c r="M20" i="26" s="1"/>
  <c r="XFB19" i="26"/>
  <c r="L19" i="26"/>
  <c r="M19" i="26" s="1"/>
  <c r="XFB18" i="26"/>
  <c r="L18" i="26"/>
  <c r="M18" i="26" s="1"/>
  <c r="XFB17" i="26"/>
  <c r="L17" i="26"/>
  <c r="M17" i="26" s="1"/>
  <c r="XFB16" i="26"/>
  <c r="L16" i="26"/>
  <c r="M16" i="26" s="1"/>
  <c r="XFB15" i="26"/>
  <c r="L15" i="26"/>
  <c r="M15" i="26" s="1"/>
  <c r="XFB14" i="26"/>
  <c r="L14" i="26"/>
  <c r="M14" i="26" s="1"/>
  <c r="XFB13" i="26"/>
  <c r="L13" i="26"/>
  <c r="M13" i="26" s="1"/>
  <c r="XFB12" i="26"/>
  <c r="L12" i="26"/>
  <c r="M12" i="26" s="1"/>
  <c r="XFB11" i="26"/>
  <c r="L11" i="26"/>
  <c r="M11" i="26" s="1"/>
  <c r="XFB10" i="26"/>
  <c r="L10" i="26"/>
  <c r="XFB9" i="26"/>
  <c r="L9" i="26"/>
  <c r="M9" i="26" s="1"/>
  <c r="XFB8" i="26"/>
  <c r="L8" i="26"/>
  <c r="M8" i="26" s="1"/>
  <c r="XFB7" i="26"/>
  <c r="L7" i="26"/>
  <c r="M7" i="26" s="1"/>
  <c r="F4" i="23"/>
  <c r="E4" i="23"/>
  <c r="G4" i="23"/>
  <c r="L27" i="24"/>
  <c r="M27" i="24" s="1"/>
  <c r="XFB26" i="24"/>
  <c r="L26" i="24"/>
  <c r="M26" i="24" s="1"/>
  <c r="XFB25" i="24"/>
  <c r="L25" i="24"/>
  <c r="M25" i="24" s="1"/>
  <c r="XFB24" i="24"/>
  <c r="L24" i="24"/>
  <c r="M24" i="24" s="1"/>
  <c r="XFB23" i="24"/>
  <c r="L23" i="24"/>
  <c r="M23" i="24" s="1"/>
  <c r="XFB22" i="24"/>
  <c r="L22" i="24"/>
  <c r="M22" i="24" s="1"/>
  <c r="XFB21" i="24"/>
  <c r="L21" i="24"/>
  <c r="M21" i="24" s="1"/>
  <c r="XFB20" i="24"/>
  <c r="L20" i="24"/>
  <c r="M20" i="24" s="1"/>
  <c r="XFB19" i="24"/>
  <c r="L19" i="24"/>
  <c r="M19" i="24" s="1"/>
  <c r="XFB18" i="24"/>
  <c r="L18" i="24"/>
  <c r="M18" i="24" s="1"/>
  <c r="XFB17" i="24"/>
  <c r="L17" i="24"/>
  <c r="M17" i="24" s="1"/>
  <c r="XFB16" i="24"/>
  <c r="L16" i="24"/>
  <c r="M16" i="24" s="1"/>
  <c r="XFB15" i="24"/>
  <c r="L15" i="24"/>
  <c r="M15" i="24" s="1"/>
  <c r="XFB14" i="24"/>
  <c r="L14" i="24"/>
  <c r="M14" i="24" s="1"/>
  <c r="XFB13" i="24"/>
  <c r="L13" i="24"/>
  <c r="M13" i="24" s="1"/>
  <c r="XFB12" i="24"/>
  <c r="L12" i="24"/>
  <c r="M12" i="24" s="1"/>
  <c r="XFB11" i="24"/>
  <c r="L11" i="24"/>
  <c r="M11" i="24" s="1"/>
  <c r="XFB10" i="24"/>
  <c r="L10" i="24"/>
  <c r="M10" i="24" s="1"/>
  <c r="XFB9" i="24"/>
  <c r="L9" i="24"/>
  <c r="M9" i="24" s="1"/>
  <c r="XFB8" i="24"/>
  <c r="L8" i="24"/>
  <c r="M8" i="24" s="1"/>
  <c r="XFB7" i="24"/>
  <c r="L7" i="24"/>
  <c r="E32" i="24" l="1"/>
  <c r="E33" i="24"/>
  <c r="C4" i="23" s="1"/>
  <c r="E34" i="24"/>
  <c r="D4" i="23" s="1"/>
  <c r="F15" i="23"/>
  <c r="P17" i="23" s="1"/>
  <c r="E32" i="31"/>
  <c r="B10" i="23" s="1"/>
  <c r="E34" i="31"/>
  <c r="D10" i="23" s="1"/>
  <c r="E33" i="31"/>
  <c r="C10" i="23" s="1"/>
  <c r="E33" i="30"/>
  <c r="C9" i="23" s="1"/>
  <c r="E32" i="30"/>
  <c r="B9" i="23" s="1"/>
  <c r="E34" i="30"/>
  <c r="D9" i="23" s="1"/>
  <c r="E34" i="29"/>
  <c r="D8" i="23" s="1"/>
  <c r="E33" i="29"/>
  <c r="C8" i="23" s="1"/>
  <c r="E32" i="29"/>
  <c r="B8" i="23" s="1"/>
  <c r="M7" i="29"/>
  <c r="E32" i="28"/>
  <c r="B7" i="23" s="1"/>
  <c r="E34" i="28"/>
  <c r="D7" i="23" s="1"/>
  <c r="E33" i="28"/>
  <c r="C7" i="23" s="1"/>
  <c r="E32" i="27"/>
  <c r="B6" i="23" s="1"/>
  <c r="E34" i="27"/>
  <c r="D6" i="23" s="1"/>
  <c r="E33" i="27"/>
  <c r="C6" i="23" s="1"/>
  <c r="M7" i="27"/>
  <c r="E34" i="26"/>
  <c r="D5" i="23" s="1"/>
  <c r="E33" i="26"/>
  <c r="C5" i="23" s="1"/>
  <c r="E32" i="26"/>
  <c r="B5" i="23" s="1"/>
  <c r="E15" i="23"/>
  <c r="M10" i="30"/>
  <c r="M10" i="26"/>
  <c r="M7" i="24"/>
  <c r="B4" i="23"/>
  <c r="L10" i="5"/>
  <c r="M10" i="5" s="1"/>
  <c r="L11" i="5"/>
  <c r="M11" i="5" s="1"/>
  <c r="L12" i="5"/>
  <c r="M12" i="5" s="1"/>
  <c r="L13" i="5"/>
  <c r="M13" i="5" s="1"/>
  <c r="L14" i="5"/>
  <c r="M14" i="5" s="1"/>
  <c r="L15" i="5"/>
  <c r="M15" i="5" s="1"/>
  <c r="L16" i="5"/>
  <c r="M16" i="5" s="1"/>
  <c r="L17" i="5"/>
  <c r="M17" i="5" s="1"/>
  <c r="L18" i="5"/>
  <c r="M18" i="5" s="1"/>
  <c r="L19" i="5"/>
  <c r="M19" i="5" s="1"/>
  <c r="L20" i="5"/>
  <c r="M20" i="5" s="1"/>
  <c r="L21" i="5"/>
  <c r="M21" i="5" s="1"/>
  <c r="L22" i="5"/>
  <c r="M22" i="5" s="1"/>
  <c r="L23" i="5"/>
  <c r="M23" i="5" s="1"/>
  <c r="L24" i="5"/>
  <c r="M24" i="5" s="1"/>
  <c r="L25" i="5"/>
  <c r="M25" i="5" s="1"/>
  <c r="L26" i="5"/>
  <c r="M26" i="5" s="1"/>
  <c r="L27" i="5"/>
  <c r="M27" i="5" s="1"/>
  <c r="L8" i="5"/>
  <c r="M8" i="5" s="1"/>
  <c r="L9" i="5"/>
  <c r="M9" i="5" s="1"/>
  <c r="L7" i="5"/>
  <c r="P16" i="23" l="1"/>
  <c r="E32" i="5"/>
  <c r="E34" i="5"/>
  <c r="E33" i="5"/>
  <c r="M7" i="5"/>
  <c r="XFB8" i="5" l="1"/>
  <c r="XFB9" i="5"/>
  <c r="XFB10" i="5"/>
  <c r="XFB11" i="5"/>
  <c r="XFB12" i="5"/>
  <c r="XFB13" i="5"/>
  <c r="XFB14" i="5"/>
  <c r="XFB15" i="5"/>
  <c r="XFB16" i="5"/>
  <c r="XFB17" i="5"/>
  <c r="XFB18" i="5"/>
  <c r="XFB19" i="5"/>
  <c r="XFB20" i="5"/>
  <c r="XFB21" i="5"/>
  <c r="XFB22" i="5"/>
  <c r="XFB23" i="5"/>
  <c r="XFB24" i="5"/>
  <c r="XFB25" i="5"/>
  <c r="XFB26" i="5"/>
  <c r="XFB7" i="5"/>
  <c r="G3" i="23" s="1"/>
  <c r="C3" i="23" l="1"/>
  <c r="D3" i="23"/>
  <c r="D15" i="23" s="1"/>
  <c r="B3" i="23"/>
  <c r="F3" i="23"/>
  <c r="E3" i="23"/>
  <c r="K8" i="3" l="1"/>
  <c r="J8" i="3"/>
  <c r="I8" i="3"/>
  <c r="H8" i="3"/>
  <c r="G8" i="3"/>
  <c r="K7" i="3"/>
  <c r="J7" i="3"/>
  <c r="I7" i="3"/>
  <c r="H7" i="3"/>
  <c r="G7" i="3"/>
  <c r="K6" i="3"/>
  <c r="J6" i="3"/>
  <c r="I6" i="3"/>
  <c r="H6" i="3"/>
  <c r="G6" i="3"/>
  <c r="K5" i="3"/>
  <c r="J5" i="3"/>
  <c r="I5" i="3"/>
  <c r="H5" i="3"/>
  <c r="G5" i="3"/>
  <c r="K4" i="3"/>
  <c r="J4" i="3"/>
  <c r="I4" i="3"/>
  <c r="H4" i="3"/>
  <c r="G4" i="3"/>
</calcChain>
</file>

<file path=xl/sharedStrings.xml><?xml version="1.0" encoding="utf-8"?>
<sst xmlns="http://schemas.openxmlformats.org/spreadsheetml/2006/main" count="512" uniqueCount="120">
  <si>
    <t>Probabilidad de Ocurrencia</t>
  </si>
  <si>
    <t>Impacto</t>
  </si>
  <si>
    <t>Plan de Contingencia</t>
  </si>
  <si>
    <t>Alcance del Riesgo</t>
  </si>
  <si>
    <t>ID</t>
  </si>
  <si>
    <t>Exposición del Riesgo</t>
  </si>
  <si>
    <t>Estrategia de Mitigación</t>
  </si>
  <si>
    <t>Fecha Log</t>
  </si>
  <si>
    <t>Estado</t>
  </si>
  <si>
    <t>Comentarios</t>
  </si>
  <si>
    <t>Numero secuencial asignado al riesgo</t>
  </si>
  <si>
    <t>Multiplicación del impacto por la probabilidad de ocurrencia</t>
  </si>
  <si>
    <t>Fecha en que se ingresó el riesgo a la planilla</t>
  </si>
  <si>
    <t>Acciones orientadas a bajar la probabilidad de ocurrencia</t>
  </si>
  <si>
    <t xml:space="preserve">Acciones sugeridas en caso de que el riesgo se transforme un problema
</t>
  </si>
  <si>
    <t>Ponderación</t>
  </si>
  <si>
    <t>Categoria</t>
  </si>
  <si>
    <t>Funcional</t>
  </si>
  <si>
    <t>Muy Baja</t>
  </si>
  <si>
    <t>Muy Bajo</t>
  </si>
  <si>
    <t>Bajo</t>
  </si>
  <si>
    <t>Medio</t>
  </si>
  <si>
    <t>Alto</t>
  </si>
  <si>
    <t>Muy Alto</t>
  </si>
  <si>
    <t>Baja</t>
  </si>
  <si>
    <t>Muy Alta</t>
  </si>
  <si>
    <t>Alta</t>
  </si>
  <si>
    <t>Probabilidad</t>
  </si>
  <si>
    <t>Muy baja</t>
  </si>
  <si>
    <t>Media</t>
  </si>
  <si>
    <t>Muy alta</t>
  </si>
  <si>
    <t>Matriz de Riesgos</t>
  </si>
  <si>
    <t>Proximidad</t>
  </si>
  <si>
    <t>Corto Plazo</t>
  </si>
  <si>
    <t>Largo Plazo</t>
  </si>
  <si>
    <t>Descripción</t>
  </si>
  <si>
    <t>Ocurrencia mayor a 3 meses</t>
  </si>
  <si>
    <t>Ocurrencia anterior 1 mes</t>
  </si>
  <si>
    <t>Ocurrencia entre 2-3 meses</t>
  </si>
  <si>
    <t>Mediano Plazo</t>
  </si>
  <si>
    <t>Corto plazo</t>
  </si>
  <si>
    <t>Exposición del riesgo</t>
  </si>
  <si>
    <t>Severidad del Riesgo</t>
  </si>
  <si>
    <t>Exposición</t>
  </si>
  <si>
    <t>Equipo</t>
  </si>
  <si>
    <t>Combinación de la Exposición del Riesgo con la proximidad</t>
  </si>
  <si>
    <t>Abierto
Cerrado</t>
  </si>
  <si>
    <t>Desarrollo</t>
  </si>
  <si>
    <t>Aplicación/Equipo</t>
  </si>
  <si>
    <t>Fecha en la que se notifica  del mismo al cliente</t>
  </si>
  <si>
    <t>Se notifica al cliente</t>
  </si>
  <si>
    <t>Fecha de notificación al cliente</t>
  </si>
  <si>
    <t>Notificación al Cliente</t>
  </si>
  <si>
    <t>Interrupción muy significativa en el Plan, costos, y productos de mediano y largo plazo, pudiendo paralizar el proyecto.</t>
  </si>
  <si>
    <t>Interrupción significativa en el Plan, costos, y productos de mediano y largo plazo.</t>
  </si>
  <si>
    <t xml:space="preserve">Interrupción progresiva con incrementos de los tiempos del plan y los costos de corto y mediano plazo. </t>
  </si>
  <si>
    <t xml:space="preserve">Interrupción progresiva manejables en costos y tiempos de parte del equipo del proyecto a corto plazo </t>
  </si>
  <si>
    <t>La ocurrencia del riesgo tiene una mínima influencia en los costos  y tiempos. La exposición en el plan es despreciable</t>
  </si>
  <si>
    <t>90% de probabilidad de ocurrencia</t>
  </si>
  <si>
    <t>70% de probabilidad de ocurrencia</t>
  </si>
  <si>
    <t>50% de probabilidad de ocurrencia</t>
  </si>
  <si>
    <t>30% de probabilidad de ocurrencia</t>
  </si>
  <si>
    <t>10% de probabilidad de ocurrencia</t>
  </si>
  <si>
    <t>Escala</t>
  </si>
  <si>
    <t>Esta es una estimación de la escala total del impacto que sigue la ocurrencia de un riesgo.</t>
  </si>
  <si>
    <t>Cualquier riesgo que sea probable que ocurra antes del fin de la fase actual de la operación o en el plazo de 1 mes o menor.</t>
  </si>
  <si>
    <t xml:space="preserve">Cualquier riesgo que sea probable que ocurra antes del fin de la siguiente fase del la operación, o dentro de 2-3 meses. </t>
  </si>
  <si>
    <t>Cualquier riesgo que sea probable que ocurra más adelante que el período definido arriba se considera riesgo de largo plazo.</t>
  </si>
  <si>
    <t>Es el tiempo de prevención de que el riesgo ocurra.</t>
  </si>
  <si>
    <t>Exposición 5 primeros riesgos</t>
  </si>
  <si>
    <t>Exposición 10 primeros riesgos</t>
  </si>
  <si>
    <t>Exposición Total</t>
  </si>
  <si>
    <t>Cantidad de riesgos gestionados</t>
  </si>
  <si>
    <t>Cantidad de riesgos ocurridos</t>
  </si>
  <si>
    <t>Impacto de los riesgos ocurridos</t>
  </si>
  <si>
    <t>Exposición Top 5</t>
  </si>
  <si>
    <t>Exposición Top 10</t>
  </si>
  <si>
    <t>Total</t>
  </si>
  <si>
    <t>Q Riesgos Gestionados</t>
  </si>
  <si>
    <t>Q Riesgos Ocurridos</t>
  </si>
  <si>
    <t>Impacto Riesgos Ocurridos</t>
  </si>
  <si>
    <t>Periodo</t>
  </si>
  <si>
    <t>Empresa Responsable en el Accionar. 
Valores Posibles:
- &lt;Cliente&gt;
- Lagash</t>
  </si>
  <si>
    <t>Sprint</t>
  </si>
  <si>
    <t>Identificación del Sprint</t>
  </si>
  <si>
    <t>Motivo</t>
  </si>
  <si>
    <t>¿Ocurrió el riesgo?</t>
  </si>
  <si>
    <t>Indicador si/no para saber si el Riesgo se materializó</t>
  </si>
  <si>
    <t>Categoría</t>
  </si>
  <si>
    <t>Aplicación afectada por el Riesgo</t>
  </si>
  <si>
    <t>Descripción del riesgo y sus consecuencias</t>
  </si>
  <si>
    <t>Probabilidad de que el riesgo se transforme en problema</t>
  </si>
  <si>
    <t>Descripción breve del riesgo</t>
  </si>
  <si>
    <t>Riesgo</t>
  </si>
  <si>
    <t>Determina si el riesgo es necesario escalarlo al cliente para su conocimiento y/o determinación en la mitigación correspondiente.
En el caso de escalar indicar a quien se le escalo. 
En el caso que no sea necesario de escalar indicar NA(no aplica)</t>
  </si>
  <si>
    <t>Área principal a la que afecta el riesgo
Valores Posibles: 
- Presupuesto
- Calendario
- Desarrollo
- Funcional
- Operación
- Gestión Proyecto</t>
  </si>
  <si>
    <t>Responsable</t>
  </si>
  <si>
    <t>Persona responsable del Riesgo</t>
  </si>
  <si>
    <t>Presupuesto</t>
  </si>
  <si>
    <t>Calendario</t>
  </si>
  <si>
    <t>Operación</t>
  </si>
  <si>
    <t>Gestión Proyecto</t>
  </si>
  <si>
    <t>Aging</t>
  </si>
  <si>
    <t>Feriados</t>
  </si>
  <si>
    <r>
      <t xml:space="preserve">ID
</t>
    </r>
    <r>
      <rPr>
        <sz val="10"/>
        <color rgb="FFFF0000"/>
        <rFont val="Segoe UI Light"/>
        <family val="2"/>
      </rPr>
      <t>(*)</t>
    </r>
  </si>
  <si>
    <r>
      <t xml:space="preserve">Alcance del Riesgo
</t>
    </r>
    <r>
      <rPr>
        <sz val="10"/>
        <color rgb="FFFF0000"/>
        <rFont val="Segoe UI Light"/>
        <family val="2"/>
      </rPr>
      <t>(*)</t>
    </r>
  </si>
  <si>
    <r>
      <t xml:space="preserve">Categoria
</t>
    </r>
    <r>
      <rPr>
        <sz val="10"/>
        <color rgb="FFFF0000"/>
        <rFont val="Segoe UI Light"/>
        <family val="2"/>
      </rPr>
      <t>(*)</t>
    </r>
  </si>
  <si>
    <r>
      <t xml:space="preserve">Riesgo
</t>
    </r>
    <r>
      <rPr>
        <sz val="10"/>
        <color rgb="FFFF0000"/>
        <rFont val="Segoe UI Light"/>
        <family val="2"/>
      </rPr>
      <t>(*)</t>
    </r>
  </si>
  <si>
    <r>
      <t xml:space="preserve">Motivo
</t>
    </r>
    <r>
      <rPr>
        <sz val="10"/>
        <color rgb="FFFF0000"/>
        <rFont val="Segoe UI Light"/>
        <family val="2"/>
      </rPr>
      <t>(*)</t>
    </r>
  </si>
  <si>
    <r>
      <t xml:space="preserve">Prob. de Ocurrencia
</t>
    </r>
    <r>
      <rPr>
        <sz val="10"/>
        <color rgb="FFFF0000"/>
        <rFont val="Segoe UI Light"/>
        <family val="2"/>
      </rPr>
      <t>(*)</t>
    </r>
  </si>
  <si>
    <r>
      <t xml:space="preserve">Impacto
</t>
    </r>
    <r>
      <rPr>
        <sz val="10"/>
        <color rgb="FFFF0000"/>
        <rFont val="Segoe UI Light"/>
        <family val="2"/>
      </rPr>
      <t>(*)</t>
    </r>
  </si>
  <si>
    <r>
      <t xml:space="preserve">Proximidad
</t>
    </r>
    <r>
      <rPr>
        <sz val="10"/>
        <color rgb="FFFF0000"/>
        <rFont val="Segoe UI Light"/>
        <family val="2"/>
      </rPr>
      <t>(*)</t>
    </r>
  </si>
  <si>
    <r>
      <t xml:space="preserve">Estado
</t>
    </r>
    <r>
      <rPr>
        <sz val="10"/>
        <color rgb="FFFF0000"/>
        <rFont val="Segoe UI Light"/>
        <family val="2"/>
      </rPr>
      <t>(*)</t>
    </r>
  </si>
  <si>
    <r>
      <t xml:space="preserve">Plan de Contingencia 
</t>
    </r>
    <r>
      <rPr>
        <sz val="10"/>
        <color rgb="FFFF0000"/>
        <rFont val="Segoe UI Light"/>
        <family val="2"/>
      </rPr>
      <t>(*)</t>
    </r>
  </si>
  <si>
    <r>
      <t xml:space="preserve">Estrategia de Mitigación
</t>
    </r>
    <r>
      <rPr>
        <sz val="10"/>
        <color rgb="FFFF0000"/>
        <rFont val="Segoe UI Light"/>
        <family val="2"/>
      </rPr>
      <t>(*)</t>
    </r>
  </si>
  <si>
    <r>
      <t xml:space="preserve">Responsable
</t>
    </r>
    <r>
      <rPr>
        <sz val="10"/>
        <color rgb="FFFF0000"/>
        <rFont val="Segoe UI Light"/>
        <family val="2"/>
      </rPr>
      <t>(*)</t>
    </r>
  </si>
  <si>
    <r>
      <t xml:space="preserve">¿Ocurrió el riesgo?
</t>
    </r>
    <r>
      <rPr>
        <sz val="10"/>
        <color rgb="FFFF0000"/>
        <rFont val="Segoe UI Light"/>
        <family val="2"/>
      </rPr>
      <t>(*)</t>
    </r>
  </si>
  <si>
    <r>
      <t xml:space="preserve">Fecha Log
</t>
    </r>
    <r>
      <rPr>
        <sz val="10"/>
        <color rgb="FFFF0000"/>
        <rFont val="Segoe UI Light"/>
        <family val="2"/>
      </rPr>
      <t>(*)</t>
    </r>
  </si>
  <si>
    <r>
      <t xml:space="preserve">Sprint
</t>
    </r>
    <r>
      <rPr>
        <sz val="10"/>
        <color rgb="FFFF0000"/>
        <rFont val="Segoe UI Light"/>
        <family val="2"/>
      </rPr>
      <t>(*)</t>
    </r>
  </si>
  <si>
    <r>
      <t xml:space="preserve">Comentarios
</t>
    </r>
    <r>
      <rPr>
        <sz val="10"/>
        <color rgb="FFFF0000"/>
        <rFont val="Segoe UI Light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</si>
</sst>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.00;\-#,##0.00;&quot;-&quot;"/>
    <numFmt numFmtId="165" formatCode="dd/mm/yy;@"/>
    <numFmt numFmtId="166" formatCode="[$-409]d\-mm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0"/>
      <color theme="0"/>
      <name val="Segoe UI Light"/>
      <family val="2"/>
    </font>
    <font>
      <i/>
      <sz val="10"/>
      <name val="Segoe UI Light"/>
      <family val="2"/>
    </font>
    <font>
      <i/>
      <sz val="10"/>
      <color theme="4"/>
      <name val="Segoe UI Light"/>
      <family val="2"/>
    </font>
    <font>
      <sz val="11"/>
      <name val="Segoe UI Light"/>
      <family val="2"/>
    </font>
    <font>
      <sz val="10"/>
      <color theme="1"/>
      <name val="Segoe UI Light"/>
      <family val="2"/>
    </font>
    <font>
      <b/>
      <sz val="10"/>
      <color theme="0"/>
      <name val="Segoe UI Light"/>
      <family val="2"/>
    </font>
    <font>
      <b/>
      <u/>
      <sz val="11"/>
      <color theme="1"/>
      <name val="Segoe UI Light"/>
      <family val="2"/>
    </font>
    <font>
      <sz val="10"/>
      <name val="Segoe UI Light"/>
      <family val="2"/>
    </font>
    <font>
      <b/>
      <sz val="18"/>
      <color theme="4"/>
      <name val="Segoe UI Light"/>
      <family val="2"/>
    </font>
    <font>
      <sz val="10"/>
      <color rgb="FFFF0000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DD441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6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auto="1"/>
      </left>
      <right style="thin">
        <color theme="0" tint="-4.9989318521683403E-2"/>
      </right>
      <top style="thin">
        <color theme="0" tint="-4.9989318521683403E-2"/>
      </top>
      <bottom style="medium">
        <color auto="1"/>
      </bottom>
      <diagonal/>
    </border>
    <border>
      <left style="medium">
        <color auto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7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/>
    </xf>
    <xf numFmtId="2" fontId="6" fillId="2" borderId="3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 wrapText="1"/>
    </xf>
    <xf numFmtId="2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2" fontId="6" fillId="2" borderId="4" xfId="0" applyNumberFormat="1" applyFont="1" applyFill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1" fontId="6" fillId="3" borderId="3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3" borderId="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1" fillId="0" borderId="8" xfId="0" applyFont="1" applyBorder="1"/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164" fontId="6" fillId="5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 wrapText="1"/>
    </xf>
    <xf numFmtId="15" fontId="6" fillId="0" borderId="7" xfId="0" applyNumberFormat="1" applyFont="1" applyBorder="1" applyAlignment="1" applyProtection="1">
      <alignment vertical="center" wrapText="1"/>
      <protection locked="0"/>
    </xf>
    <xf numFmtId="166" fontId="6" fillId="0" borderId="7" xfId="0" applyNumberFormat="1" applyFont="1" applyBorder="1" applyAlignment="1" applyProtection="1">
      <alignment horizontal="center" vertical="center" wrapText="1"/>
      <protection locked="0"/>
    </xf>
    <xf numFmtId="1" fontId="6" fillId="0" borderId="13" xfId="0" applyNumberFormat="1" applyFont="1" applyBorder="1" applyAlignment="1" applyProtection="1">
      <alignment vertical="center" wrapText="1"/>
      <protection locked="0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vertical="center" wrapText="1"/>
    </xf>
    <xf numFmtId="16" fontId="6" fillId="0" borderId="7" xfId="0" applyNumberFormat="1" applyFont="1" applyBorder="1" applyAlignment="1">
      <alignment vertical="center" wrapText="1"/>
    </xf>
    <xf numFmtId="164" fontId="6" fillId="0" borderId="7" xfId="0" applyNumberFormat="1" applyFont="1" applyBorder="1" applyAlignment="1" applyProtection="1">
      <alignment vertical="center" wrapText="1"/>
      <protection locked="0"/>
    </xf>
    <xf numFmtId="166" fontId="6" fillId="0" borderId="7" xfId="0" applyNumberFormat="1" applyFont="1" applyBorder="1" applyAlignment="1" applyProtection="1">
      <alignment vertical="center" wrapText="1"/>
      <protection locked="0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164" fontId="6" fillId="5" borderId="15" xfId="0" applyNumberFormat="1" applyFont="1" applyFill="1" applyBorder="1" applyAlignment="1">
      <alignment horizontal="center" vertical="center" wrapText="1"/>
    </xf>
    <xf numFmtId="0" fontId="6" fillId="0" borderId="15" xfId="0" applyNumberFormat="1" applyFont="1" applyBorder="1" applyAlignment="1">
      <alignment horizontal="center" vertical="center" wrapText="1"/>
    </xf>
    <xf numFmtId="164" fontId="6" fillId="0" borderId="15" xfId="0" applyNumberFormat="1" applyFont="1" applyBorder="1" applyAlignment="1" applyProtection="1">
      <alignment vertical="center" wrapText="1"/>
      <protection locked="0"/>
    </xf>
    <xf numFmtId="16" fontId="6" fillId="0" borderId="15" xfId="0" applyNumberFormat="1" applyFont="1" applyBorder="1" applyAlignment="1" applyProtection="1">
      <alignment vertical="center" wrapText="1"/>
      <protection locked="0"/>
    </xf>
    <xf numFmtId="1" fontId="6" fillId="0" borderId="16" xfId="0" applyNumberFormat="1" applyFont="1" applyBorder="1" applyAlignment="1" applyProtection="1">
      <alignment vertical="center" wrapText="1"/>
      <protection locked="0"/>
    </xf>
    <xf numFmtId="0" fontId="6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right"/>
    </xf>
    <xf numFmtId="0" fontId="2" fillId="7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2" fillId="7" borderId="7" xfId="0" applyFont="1" applyFill="1" applyBorder="1" applyAlignment="1">
      <alignment horizontal="left"/>
    </xf>
    <xf numFmtId="0" fontId="10" fillId="0" borderId="0" xfId="0" applyFont="1" applyAlignment="1">
      <alignment horizontal="left" vertical="center" wrapText="1"/>
    </xf>
    <xf numFmtId="0" fontId="7" fillId="7" borderId="7" xfId="0" applyFont="1" applyFill="1" applyBorder="1" applyAlignment="1">
      <alignment horizontal="left"/>
    </xf>
  </cellXfs>
  <cellStyles count="1">
    <cellStyle name="Normal" xfId="0" builtinId="0"/>
  </cellStyles>
  <dxfs count="4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Segoe UI Light"/>
        <scheme val="none"/>
      </font>
      <alignment horizontal="general" vertical="center" textRotation="0" wrapText="1" relativeIndent="0" justifyLastLine="0" shrinkToFit="0" readingOrder="0"/>
    </dxf>
    <dxf>
      <border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Segoe UI Light"/>
        <scheme val="none"/>
      </font>
      <alignment horizontal="general" vertical="center" textRotation="0" wrapText="1" relativeIndent="0" justifyLastLine="0" shrinkToFit="0" readingOrder="0"/>
    </dxf>
    <dxf>
      <border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Segoe UI Light"/>
        <scheme val="none"/>
      </font>
      <alignment horizontal="general" vertical="center" textRotation="0" wrapText="1" relativeIndent="0" justifyLastLine="0" shrinkToFit="0" readingOrder="0"/>
    </dxf>
    <dxf>
      <border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Segoe UI Light"/>
        <scheme val="none"/>
      </font>
      <alignment horizontal="general" vertical="center" textRotation="0" wrapText="1" relativeIndent="0" justifyLastLine="0" shrinkToFit="0" readingOrder="0"/>
    </dxf>
    <dxf>
      <border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Segoe UI Light"/>
        <scheme val="none"/>
      </font>
      <alignment horizontal="general" vertical="center" textRotation="0" wrapText="1" relativeIndent="0" justifyLastLine="0" shrinkToFit="0" readingOrder="0"/>
    </dxf>
    <dxf>
      <border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0"/>
        <name val="Segoe UI Light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vertAlign val="baseline"/>
        <name val="Segoe UI Light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 Ligh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 Ligh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 Ligh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5" formatCode="dd/mm/yy;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</dxf>
    <dxf>
      <font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79998168889431442"/>
        </vertical>
        <horizontal style="thin">
          <color theme="4" tint="0.79998168889431442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418"/>
      <tableStyleElement type="headerRow" dxfId="417"/>
    </tableStyle>
  </tableStyles>
  <colors>
    <mruColors>
      <color rgb="FFDD4411"/>
      <color rgb="FF992222"/>
      <color rgb="FF359B4C"/>
      <color rgb="FF66AA44"/>
      <color rgb="FFFFD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s-AR" sz="1600"/>
              <a:t>Exposición del riesgo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Evolución!$B$2</c:f>
              <c:strCache>
                <c:ptCount val="1"/>
                <c:pt idx="0">
                  <c:v>Exposición Top 5</c:v>
                </c:pt>
              </c:strCache>
            </c:strRef>
          </c:tx>
          <c:cat>
            <c:numRef>
              <c:f>Evolución!$A$3:$A$14</c:f>
              <c:numCache>
                <c:formatCode>dd/mm/yy;@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Evolución!$B$3:$B$14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A-4079-98B3-AA1A9BD8DB82}"/>
            </c:ext>
          </c:extLst>
        </c:ser>
        <c:ser>
          <c:idx val="1"/>
          <c:order val="1"/>
          <c:tx>
            <c:strRef>
              <c:f>Evolución!$C$2</c:f>
              <c:strCache>
                <c:ptCount val="1"/>
                <c:pt idx="0">
                  <c:v>Exposición Top 10</c:v>
                </c:pt>
              </c:strCache>
            </c:strRef>
          </c:tx>
          <c:cat>
            <c:numRef>
              <c:f>Evolución!$A$3:$A$14</c:f>
              <c:numCache>
                <c:formatCode>dd/mm/yy;@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Evolución!$C$3:$C$14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A-4079-98B3-AA1A9BD8DB82}"/>
            </c:ext>
          </c:extLst>
        </c:ser>
        <c:ser>
          <c:idx val="0"/>
          <c:order val="2"/>
          <c:tx>
            <c:strRef>
              <c:f>Evolución!$D$2</c:f>
              <c:strCache>
                <c:ptCount val="1"/>
                <c:pt idx="0">
                  <c:v>Exposición Total</c:v>
                </c:pt>
              </c:strCache>
            </c:strRef>
          </c:tx>
          <c:cat>
            <c:numRef>
              <c:f>Evolución!$A$3:$A$14</c:f>
              <c:numCache>
                <c:formatCode>dd/mm/yy;@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Evolución!$D$3:$D$14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2A-4079-98B3-AA1A9BD8D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637632"/>
        <c:axId val="1621638176"/>
      </c:lineChart>
      <c:dateAx>
        <c:axId val="1621637632"/>
        <c:scaling>
          <c:orientation val="minMax"/>
        </c:scaling>
        <c:delete val="0"/>
        <c:axPos val="b"/>
        <c:numFmt formatCode="dd/mm/yy;@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s-CL"/>
          </a:p>
        </c:txPr>
        <c:crossAx val="1621638176"/>
        <c:crosses val="autoZero"/>
        <c:auto val="1"/>
        <c:lblOffset val="100"/>
        <c:baseTimeUnit val="months"/>
      </c:dateAx>
      <c:valAx>
        <c:axId val="1621638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Exposición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6216376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Segoe UI Light" panose="020B0502040204020203" pitchFamily="34" charset="0"/>
          <a:cs typeface="Segoe UI Light" panose="020B0502040204020203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34-44FA-A47C-AD60B37749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34-44FA-A47C-AD60B37749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Evolución!$O$16:$O$17</c:f>
              <c:strCache>
                <c:ptCount val="2"/>
                <c:pt idx="0">
                  <c:v>Q Riesgos Gestionados</c:v>
                </c:pt>
                <c:pt idx="1">
                  <c:v>Q Riesgos Ocurridos</c:v>
                </c:pt>
              </c:strCache>
            </c:strRef>
          </c:cat>
          <c:val>
            <c:numRef>
              <c:f>Evolución!$P$16:$P$17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34-44FA-A47C-AD60B377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atin typeface="Segoe UI Light" panose="020B0502040204020203" pitchFamily="34" charset="0"/>
          <a:cs typeface="Segoe UI Light" panose="020B0502040204020203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99483</xdr:colOff>
      <xdr:row>0</xdr:row>
      <xdr:rowOff>188383</xdr:rowOff>
    </xdr:from>
    <xdr:to>
      <xdr:col>18</xdr:col>
      <xdr:colOff>306916</xdr:colOff>
      <xdr:row>14</xdr:row>
      <xdr:rowOff>2116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111125</xdr:colOff>
      <xdr:row>14</xdr:row>
      <xdr:rowOff>83610</xdr:rowOff>
    </xdr:from>
    <xdr:to>
      <xdr:col>13</xdr:col>
      <xdr:colOff>111125</xdr:colOff>
      <xdr:row>27</xdr:row>
      <xdr:rowOff>75143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0000000}" name="Table23" displayName="Table23" ref="A2:G15" totalsRowCount="1" headerRowDxfId="416" dataDxfId="415" totalsRowDxfId="414">
  <tableColumns count="7">
    <tableColumn id="1" xr3:uid="{00000000-0010-0000-0000-000001000000}" name="Periodo" totalsRowLabel="Total" dataDxfId="413" totalsRowDxfId="6"/>
    <tableColumn id="2" xr3:uid="{00000000-0010-0000-0000-000002000000}" name="Exposición Top 5" dataDxfId="412" totalsRowDxfId="5"/>
    <tableColumn id="3" xr3:uid="{00000000-0010-0000-0000-000003000000}" name="Exposición Top 10" dataDxfId="411" totalsRowDxfId="4"/>
    <tableColumn id="4" xr3:uid="{00000000-0010-0000-0000-000004000000}" name="Exposición Total" totalsRowFunction="custom" dataDxfId="410" totalsRowDxfId="3">
      <totalsRowFormula>SUM(D3:D14)</totalsRowFormula>
    </tableColumn>
    <tableColumn id="5" xr3:uid="{00000000-0010-0000-0000-000005000000}" name="Q Riesgos Gestionados" totalsRowFunction="custom" dataDxfId="409" totalsRowDxfId="2">
      <totalsRowFormula>IF(COUNT(E4:E10)&lt;&gt;0,SUM(E4:E10),"")</totalsRowFormula>
    </tableColumn>
    <tableColumn id="6" xr3:uid="{00000000-0010-0000-0000-000006000000}" name="Q Riesgos Ocurridos" totalsRowFunction="custom" dataDxfId="408" totalsRowDxfId="1">
      <totalsRowFormula>IF(COUNT(F4:F10)&lt;&gt;0,SUM(F4:F10),"")</totalsRowFormula>
    </tableColumn>
    <tableColumn id="7" xr3:uid="{00000000-0010-0000-0000-000007000000}" name="Impacto Riesgos Ocurridos" dataDxfId="407" totalsRow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PonderaciónProbabilidad" displayName="tblPonderaciónProbabilidad" ref="B2:C7" totalsRowShown="0" headerRowDxfId="406" dataDxfId="405">
  <tableColumns count="2">
    <tableColumn id="1" xr3:uid="{00000000-0010-0000-0100-000001000000}" name="Probabilidad" dataDxfId="404"/>
    <tableColumn id="2" xr3:uid="{00000000-0010-0000-0100-000002000000}" name="Ponderación" dataDxfId="40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PonderaciónImpacto" displayName="tblPonderaciónImpacto" ref="B9:C14" totalsRowShown="0" headerRowDxfId="402" dataDxfId="401">
  <tableColumns count="2">
    <tableColumn id="1" xr3:uid="{00000000-0010-0000-0200-000001000000}" name="Impacto" dataDxfId="400"/>
    <tableColumn id="2" xr3:uid="{00000000-0010-0000-0200-000002000000}" name="Ponderación" dataDxfId="39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Proximidad" displayName="tblProximidad" ref="M7:N10" totalsRowShown="0" headerRowDxfId="398" dataDxfId="397">
  <tableColumns count="2">
    <tableColumn id="1" xr3:uid="{00000000-0010-0000-0300-000001000000}" name="Proximidad" dataDxfId="396"/>
    <tableColumn id="2" xr3:uid="{00000000-0010-0000-0300-000002000000}" name="Descripción" dataDxfId="39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CategorizacionExpRiesgo" displayName="tblCategorizacionExpRiesgo" ref="M2:N5" totalsRowShown="0" headerRowDxfId="394" dataDxfId="393">
  <tableColumns count="2">
    <tableColumn id="1" xr3:uid="{00000000-0010-0000-0400-000001000000}" name="Exposición" dataDxfId="392"/>
    <tableColumn id="2" xr3:uid="{00000000-0010-0000-0400-000002000000}" name="Categoria" dataDxfId="39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blCategorias" displayName="tblCategorias" ref="M12:M18" totalsRowShown="0" headerRowDxfId="390" dataDxfId="389">
  <tableColumns count="1">
    <tableColumn id="1" xr3:uid="{00000000-0010-0000-0500-000001000000}" name="Categoria" dataDxfId="38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6000000}" name="Table161" displayName="Table161" ref="P2:P16" totalsRowShown="0" headerRowDxfId="387" dataDxfId="385" headerRowBorderDxfId="386">
  <autoFilter ref="P2:P16" xr:uid="{00000000-0009-0000-0100-00003C000000}"/>
  <tableColumns count="1">
    <tableColumn id="1" xr3:uid="{00000000-0010-0000-0600-000001000000}" name="Feriados" dataDxfId="3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tblMatrizRiesgo7" displayName="tblMatrizRiesgo7" ref="B6:W27" totalsRowShown="0" headerRowDxfId="383" headerRowBorderDxfId="382" tableBorderDxfId="381" totalsRowBorderDxfId="380">
  <sortState xmlns:xlrd2="http://schemas.microsoft.com/office/spreadsheetml/2017/richdata2" ref="B7:V27">
    <sortCondition ref="M7:M27"/>
  </sortState>
  <tableColumns count="22">
    <tableColumn id="7" xr3:uid="{00000000-0010-0000-0700-000007000000}" name="ID_x000a_(*)" dataDxfId="379"/>
    <tableColumn id="1" xr3:uid="{00000000-0010-0000-0700-000001000000}" name="Alcance del Riesgo_x000a_(*)" dataDxfId="378"/>
    <tableColumn id="15" xr3:uid="{00000000-0010-0000-0700-00000F000000}" name="Categoria_x000a_(*)" dataDxfId="377"/>
    <tableColumn id="13" xr3:uid="{00000000-0010-0000-0700-00000D000000}" name="Equipo" dataDxfId="376"/>
    <tableColumn id="24" xr3:uid="{00000000-0010-0000-0700-000018000000}" name="Sprint" dataDxfId="375"/>
    <tableColumn id="2" xr3:uid="{00000000-0010-0000-0700-000002000000}" name="Riesgo_x000a_(*)" dataDxfId="374"/>
    <tableColumn id="17" xr3:uid="{00000000-0010-0000-0700-000011000000}" name="Motivo_x000a_(*)" dataDxfId="373"/>
    <tableColumn id="3" xr3:uid="{00000000-0010-0000-0700-000003000000}" name="Prob. de Ocurrencia_x000a_(*)" dataDxfId="372"/>
    <tableColumn id="4" xr3:uid="{00000000-0010-0000-0700-000004000000}" name="Impacto_x000a_(*)" dataDxfId="371"/>
    <tableColumn id="9" xr3:uid="{00000000-0010-0000-0700-000009000000}" name="Proximidad_x000a_(*)" dataDxfId="370"/>
    <tableColumn id="8" xr3:uid="{00000000-0010-0000-0700-000008000000}" name="Exposición del Riesgo" dataDxfId="369">
      <calculatedColumnFormula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calculatedColumnFormula>
    </tableColumn>
    <tableColumn id="14" xr3:uid="{00000000-0010-0000-0700-00000E000000}" name="Severidad del Riesgo" dataDxfId="368">
      <calculatedColumnFormula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calculatedColumnFormula>
    </tableColumn>
    <tableColumn id="12" xr3:uid="{00000000-0010-0000-0700-00000C000000}" name="Estado_x000a_(*)" dataDxfId="367"/>
    <tableColumn id="5" xr3:uid="{00000000-0010-0000-0700-000005000000}" name="Plan de Contingencia _x000a_(*)" dataDxfId="366"/>
    <tableColumn id="6" xr3:uid="{00000000-0010-0000-0700-000006000000}" name="Estrategia de Mitigación_x000a_(*)" dataDxfId="365"/>
    <tableColumn id="21" xr3:uid="{00000000-0010-0000-0700-000015000000}" name="Responsable_x000a_(*)" dataDxfId="364"/>
    <tableColumn id="19" xr3:uid="{00000000-0010-0000-0700-000013000000}" name="Se notifica al cliente" dataDxfId="363"/>
    <tableColumn id="18" xr3:uid="{00000000-0010-0000-0700-000012000000}" name="Fecha de notificación al cliente" dataDxfId="362"/>
    <tableColumn id="10" xr3:uid="{00000000-0010-0000-0700-00000A000000}" name="Comentarios" dataDxfId="361"/>
    <tableColumn id="20" xr3:uid="{00000000-0010-0000-0700-000014000000}" name="¿Ocurrió el riesgo?_x000a_(*)" dataDxfId="360"/>
    <tableColumn id="11" xr3:uid="{00000000-0010-0000-0700-00000B000000}" name="Fecha Log_x000a_(*)" dataDxfId="359"/>
    <tableColumn id="16" xr3:uid="{00000000-0010-0000-0700-000010000000}" name="Aging" dataDxfId="358">
      <calculatedColumnFormula>IF(tblMatrizRiesgo7[[#This Row],[Fecha Log
(*)]]&lt;&gt;"",NETWORKDAYS(tblMatrizRiesgo7[[#This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blMatrizRiesgo712" displayName="tblMatrizRiesgo712" ref="B6:W27" totalsRowShown="0" headerRowDxfId="357" headerRowBorderDxfId="356" tableBorderDxfId="355" totalsRowBorderDxfId="354">
  <sortState xmlns:xlrd2="http://schemas.microsoft.com/office/spreadsheetml/2017/richdata2" ref="B7:V27">
    <sortCondition ref="M7:M27"/>
  </sortState>
  <tableColumns count="22">
    <tableColumn id="7" xr3:uid="{00000000-0010-0000-0800-000007000000}" name="ID" dataDxfId="353"/>
    <tableColumn id="1" xr3:uid="{00000000-0010-0000-0800-000001000000}" name="Alcance del Riesgo_x000a_(*)" dataDxfId="352"/>
    <tableColumn id="15" xr3:uid="{00000000-0010-0000-0800-00000F000000}" name="Categoria" dataDxfId="351"/>
    <tableColumn id="13" xr3:uid="{00000000-0010-0000-0800-00000D000000}" name="Equipo" dataDxfId="350"/>
    <tableColumn id="24" xr3:uid="{00000000-0010-0000-0800-000018000000}" name="Sprint_x000a_(*)" dataDxfId="349"/>
    <tableColumn id="2" xr3:uid="{00000000-0010-0000-0800-000002000000}" name="Riesgo_x000a_(*)" dataDxfId="348"/>
    <tableColumn id="17" xr3:uid="{00000000-0010-0000-0800-000011000000}" name="Motivo_x000a_(*)" dataDxfId="347"/>
    <tableColumn id="3" xr3:uid="{00000000-0010-0000-0800-000003000000}" name="Prob. de Ocurrencia_x000a_(*)" dataDxfId="346"/>
    <tableColumn id="4" xr3:uid="{00000000-0010-0000-0800-000004000000}" name="Impacto_x000a_(*)" dataDxfId="345"/>
    <tableColumn id="9" xr3:uid="{00000000-0010-0000-0800-000009000000}" name="Proximidad_x000a_(*)" dataDxfId="344"/>
    <tableColumn id="8" xr3:uid="{00000000-0010-0000-0800-000008000000}" name="Exposición del Riesgo" dataDxfId="343">
      <calculatedColumnFormula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calculatedColumnFormula>
    </tableColumn>
    <tableColumn id="14" xr3:uid="{00000000-0010-0000-0800-00000E000000}" name="Severidad del Riesgo" dataDxfId="342">
      <calculatedColumnFormula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calculatedColumnFormula>
    </tableColumn>
    <tableColumn id="12" xr3:uid="{00000000-0010-0000-0800-00000C000000}" name="Estado_x000a_(*)" dataDxfId="341"/>
    <tableColumn id="5" xr3:uid="{00000000-0010-0000-0800-000005000000}" name="Plan de Contingencia" dataDxfId="340"/>
    <tableColumn id="6" xr3:uid="{00000000-0010-0000-0800-000006000000}" name="Estrategia de Mitigación_x000a_(*)" dataDxfId="339"/>
    <tableColumn id="21" xr3:uid="{00000000-0010-0000-0800-000015000000}" name="Responsable_x000a_(*)" dataDxfId="338"/>
    <tableColumn id="19" xr3:uid="{00000000-0010-0000-0800-000013000000}" name="Se notifica al cliente" dataDxfId="337"/>
    <tableColumn id="18" xr3:uid="{00000000-0010-0000-0800-000012000000}" name="Fecha de notificación al cliente" dataDxfId="336"/>
    <tableColumn id="10" xr3:uid="{00000000-0010-0000-0800-00000A000000}" name="Comentarios_x000a_(*)" dataDxfId="335"/>
    <tableColumn id="20" xr3:uid="{00000000-0010-0000-0800-000014000000}" name="¿Ocurrió el riesgo?_x000a_(*)" dataDxfId="334"/>
    <tableColumn id="11" xr3:uid="{00000000-0010-0000-0800-00000B000000}" name="Fecha Log_x000a_(*)" dataDxfId="333"/>
    <tableColumn id="16" xr3:uid="{00000000-0010-0000-0800-000010000000}" name="Aging" dataDxfId="332">
      <calculatedColumnFormula>IF(tblMatrizRiesgo712[[#This Row],[Fecha Log
(*)]]&lt;&gt;"",NETWORKDAYS(tblMatrizRiesgo712[[#This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blMatrizRiesgo714" displayName="tblMatrizRiesgo714" ref="B6:W27" totalsRowShown="0" headerRowDxfId="331" headerRowBorderDxfId="330" tableBorderDxfId="329" totalsRowBorderDxfId="328">
  <sortState xmlns:xlrd2="http://schemas.microsoft.com/office/spreadsheetml/2017/richdata2" ref="B7:V27">
    <sortCondition ref="M7:M27"/>
  </sortState>
  <tableColumns count="22">
    <tableColumn id="7" xr3:uid="{00000000-0010-0000-0900-000007000000}" name="ID" dataDxfId="327"/>
    <tableColumn id="1" xr3:uid="{00000000-0010-0000-0900-000001000000}" name="Alcance del Riesgo_x000a_(*)" dataDxfId="326"/>
    <tableColumn id="15" xr3:uid="{00000000-0010-0000-0900-00000F000000}" name="Categoria" dataDxfId="325"/>
    <tableColumn id="13" xr3:uid="{00000000-0010-0000-0900-00000D000000}" name="Equipo" dataDxfId="324"/>
    <tableColumn id="24" xr3:uid="{00000000-0010-0000-0900-000018000000}" name="Sprint_x000a_(*)" dataDxfId="323"/>
    <tableColumn id="2" xr3:uid="{00000000-0010-0000-0900-000002000000}" name="Riesgo_x000a_(*)" dataDxfId="322"/>
    <tableColumn id="17" xr3:uid="{00000000-0010-0000-0900-000011000000}" name="Motivo_x000a_(*)" dataDxfId="321"/>
    <tableColumn id="3" xr3:uid="{00000000-0010-0000-0900-000003000000}" name="Prob. de Ocurrencia_x000a_(*)" dataDxfId="320"/>
    <tableColumn id="4" xr3:uid="{00000000-0010-0000-0900-000004000000}" name="Impacto_x000a_(*)" dataDxfId="319"/>
    <tableColumn id="9" xr3:uid="{00000000-0010-0000-0900-000009000000}" name="Proximidad_x000a_(*)" dataDxfId="318"/>
    <tableColumn id="8" xr3:uid="{00000000-0010-0000-0900-000008000000}" name="Exposición del Riesgo" dataDxfId="317">
      <calculatedColumnFormula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calculatedColumnFormula>
    </tableColumn>
    <tableColumn id="14" xr3:uid="{00000000-0010-0000-0900-00000E000000}" name="Severidad del Riesgo" dataDxfId="316">
      <calculatedColumnFormula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calculatedColumnFormula>
    </tableColumn>
    <tableColumn id="12" xr3:uid="{00000000-0010-0000-0900-00000C000000}" name="Estado_x000a_(*)" dataDxfId="315"/>
    <tableColumn id="5" xr3:uid="{00000000-0010-0000-0900-000005000000}" name="Plan de Contingencia" dataDxfId="314"/>
    <tableColumn id="6" xr3:uid="{00000000-0010-0000-0900-000006000000}" name="Estrategia de Mitigación_x000a_(*)" dataDxfId="313"/>
    <tableColumn id="21" xr3:uid="{00000000-0010-0000-0900-000015000000}" name="Responsable_x000a_(*)" dataDxfId="312"/>
    <tableColumn id="19" xr3:uid="{00000000-0010-0000-0900-000013000000}" name="Se notifica al cliente" dataDxfId="311"/>
    <tableColumn id="18" xr3:uid="{00000000-0010-0000-0900-000012000000}" name="Fecha de notificación al cliente" dataDxfId="310"/>
    <tableColumn id="10" xr3:uid="{00000000-0010-0000-0900-00000A000000}" name="Comentarios_x000a_(*)" dataDxfId="309"/>
    <tableColumn id="20" xr3:uid="{00000000-0010-0000-0900-000014000000}" name="¿Ocurrió el riesgo?_x000a_(*)" dataDxfId="308"/>
    <tableColumn id="11" xr3:uid="{00000000-0010-0000-0900-00000B000000}" name="Fecha Log_x000a_(*)" dataDxfId="307"/>
    <tableColumn id="16" xr3:uid="{00000000-0010-0000-0900-000010000000}" name="Aging" dataDxfId="306">
      <calculatedColumnFormula>IF(tblMatrizRiesgo714[[#This Row],[Fecha Log
(*)]]&lt;&gt;"",NETWORKDAYS(tblMatrizRiesgo714[[#This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A000000}" name="tblMatrizRiesgo715" displayName="tblMatrizRiesgo715" ref="B6:W27" totalsRowShown="0" headerRowDxfId="305" headerRowBorderDxfId="304" tableBorderDxfId="303" totalsRowBorderDxfId="302">
  <sortState xmlns:xlrd2="http://schemas.microsoft.com/office/spreadsheetml/2017/richdata2" ref="B7:V27">
    <sortCondition ref="M7:M27"/>
  </sortState>
  <tableColumns count="22">
    <tableColumn id="7" xr3:uid="{00000000-0010-0000-0A00-000007000000}" name="ID" dataDxfId="301"/>
    <tableColumn id="1" xr3:uid="{00000000-0010-0000-0A00-000001000000}" name="Alcance del Riesgo_x000a_(*)" dataDxfId="300"/>
    <tableColumn id="15" xr3:uid="{00000000-0010-0000-0A00-00000F000000}" name="Categoria" dataDxfId="299"/>
    <tableColumn id="13" xr3:uid="{00000000-0010-0000-0A00-00000D000000}" name="Equipo" dataDxfId="298"/>
    <tableColumn id="24" xr3:uid="{00000000-0010-0000-0A00-000018000000}" name="Sprint_x000a_(*)" dataDxfId="297"/>
    <tableColumn id="2" xr3:uid="{00000000-0010-0000-0A00-000002000000}" name="Riesgo_x000a_(*)" dataDxfId="296"/>
    <tableColumn id="17" xr3:uid="{00000000-0010-0000-0A00-000011000000}" name="Motivo_x000a_(*)" dataDxfId="295"/>
    <tableColumn id="3" xr3:uid="{00000000-0010-0000-0A00-000003000000}" name="Prob. de Ocurrencia_x000a_(*)" dataDxfId="294"/>
    <tableColumn id="4" xr3:uid="{00000000-0010-0000-0A00-000004000000}" name="Impacto_x000a_(*)" dataDxfId="293"/>
    <tableColumn id="9" xr3:uid="{00000000-0010-0000-0A00-000009000000}" name="Proximidad_x000a_(*)" dataDxfId="292"/>
    <tableColumn id="8" xr3:uid="{00000000-0010-0000-0A00-000008000000}" name="Exposición del Riesgo" dataDxfId="291">
      <calculatedColumnFormula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calculatedColumnFormula>
    </tableColumn>
    <tableColumn id="14" xr3:uid="{00000000-0010-0000-0A00-00000E000000}" name="Severidad del Riesgo" dataDxfId="290">
      <calculatedColumnFormula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calculatedColumnFormula>
    </tableColumn>
    <tableColumn id="12" xr3:uid="{00000000-0010-0000-0A00-00000C000000}" name="Estado_x000a_(*)" dataDxfId="289"/>
    <tableColumn id="5" xr3:uid="{00000000-0010-0000-0A00-000005000000}" name="Plan de Contingencia" dataDxfId="288"/>
    <tableColumn id="6" xr3:uid="{00000000-0010-0000-0A00-000006000000}" name="Estrategia de Mitigación_x000a_(*)" dataDxfId="287"/>
    <tableColumn id="21" xr3:uid="{00000000-0010-0000-0A00-000015000000}" name="Responsable_x000a_(*)" dataDxfId="286"/>
    <tableColumn id="19" xr3:uid="{00000000-0010-0000-0A00-000013000000}" name="Se notifica al cliente" dataDxfId="285"/>
    <tableColumn id="18" xr3:uid="{00000000-0010-0000-0A00-000012000000}" name="Fecha de notificación al cliente" dataDxfId="284"/>
    <tableColumn id="10" xr3:uid="{00000000-0010-0000-0A00-00000A000000}" name="Comentarios_x000a_(*)" dataDxfId="283"/>
    <tableColumn id="20" xr3:uid="{00000000-0010-0000-0A00-000014000000}" name="¿Ocurrió el riesgo?_x000a_(*)" dataDxfId="282"/>
    <tableColumn id="11" xr3:uid="{00000000-0010-0000-0A00-00000B000000}" name="Fecha Log_x000a_(*)" dataDxfId="281"/>
    <tableColumn id="16" xr3:uid="{00000000-0010-0000-0A00-000010000000}" name="Aging" dataDxfId="280">
      <calculatedColumnFormula>IF(tblMatrizRiesgo715[[#This Row],[Fecha Log
(*)]]&lt;&gt;"",NETWORKDAYS(tblMatrizRiesgo715[[#This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B000000}" name="tblMatrizRiesgo716" displayName="tblMatrizRiesgo716" ref="B6:W27" totalsRowShown="0" headerRowDxfId="279" headerRowBorderDxfId="278" tableBorderDxfId="277" totalsRowBorderDxfId="276">
  <sortState xmlns:xlrd2="http://schemas.microsoft.com/office/spreadsheetml/2017/richdata2" ref="B7:V27">
    <sortCondition ref="M7:M27"/>
  </sortState>
  <tableColumns count="22">
    <tableColumn id="7" xr3:uid="{00000000-0010-0000-0B00-000007000000}" name="ID" dataDxfId="275"/>
    <tableColumn id="1" xr3:uid="{00000000-0010-0000-0B00-000001000000}" name="Alcance del Riesgo_x000a_(*)" dataDxfId="274"/>
    <tableColumn id="15" xr3:uid="{00000000-0010-0000-0B00-00000F000000}" name="Categoria" dataDxfId="273"/>
    <tableColumn id="13" xr3:uid="{00000000-0010-0000-0B00-00000D000000}" name="Equipo" dataDxfId="272"/>
    <tableColumn id="24" xr3:uid="{00000000-0010-0000-0B00-000018000000}" name="Sprint_x000a_(*)" dataDxfId="271"/>
    <tableColumn id="2" xr3:uid="{00000000-0010-0000-0B00-000002000000}" name="Riesgo_x000a_(*)" dataDxfId="270"/>
    <tableColumn id="17" xr3:uid="{00000000-0010-0000-0B00-000011000000}" name="Motivo_x000a_(*)" dataDxfId="269"/>
    <tableColumn id="3" xr3:uid="{00000000-0010-0000-0B00-000003000000}" name="Prob. de Ocurrencia_x000a_(*)" dataDxfId="268"/>
    <tableColumn id="4" xr3:uid="{00000000-0010-0000-0B00-000004000000}" name="Impacto_x000a_(*)" dataDxfId="267"/>
    <tableColumn id="9" xr3:uid="{00000000-0010-0000-0B00-000009000000}" name="Proximidad_x000a_(*)" dataDxfId="266"/>
    <tableColumn id="8" xr3:uid="{00000000-0010-0000-0B00-000008000000}" name="Exposición del Riesgo" dataDxfId="265">
      <calculatedColumnFormula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calculatedColumnFormula>
    </tableColumn>
    <tableColumn id="14" xr3:uid="{00000000-0010-0000-0B00-00000E000000}" name="Severidad del Riesgo" dataDxfId="264">
      <calculatedColumnFormula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calculatedColumnFormula>
    </tableColumn>
    <tableColumn id="12" xr3:uid="{00000000-0010-0000-0B00-00000C000000}" name="Estado_x000a_(*)" dataDxfId="263"/>
    <tableColumn id="5" xr3:uid="{00000000-0010-0000-0B00-000005000000}" name="Plan de Contingencia" dataDxfId="262"/>
    <tableColumn id="6" xr3:uid="{00000000-0010-0000-0B00-000006000000}" name="Estrategia de Mitigación_x000a_(*)" dataDxfId="261"/>
    <tableColumn id="21" xr3:uid="{00000000-0010-0000-0B00-000015000000}" name="Responsable_x000a_(*)" dataDxfId="260"/>
    <tableColumn id="19" xr3:uid="{00000000-0010-0000-0B00-000013000000}" name="Se notifica al cliente" dataDxfId="259"/>
    <tableColumn id="18" xr3:uid="{00000000-0010-0000-0B00-000012000000}" name="Fecha de notificación al cliente" dataDxfId="258"/>
    <tableColumn id="10" xr3:uid="{00000000-0010-0000-0B00-00000A000000}" name="Comentarios_x000a_(*)" dataDxfId="257"/>
    <tableColumn id="20" xr3:uid="{00000000-0010-0000-0B00-000014000000}" name="¿Ocurrió el riesgo?_x000a_(*)" dataDxfId="256"/>
    <tableColumn id="11" xr3:uid="{00000000-0010-0000-0B00-00000B000000}" name="Fecha Log_x000a_(*)" dataDxfId="255"/>
    <tableColumn id="16" xr3:uid="{00000000-0010-0000-0B00-000010000000}" name="Aging" dataDxfId="254">
      <calculatedColumnFormula>IF(tblMatrizRiesgo716[[#This Row],[Fecha Log
(*)]]&lt;&gt;"",NETWORKDAYS(tblMatrizRiesgo716[[#This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C000000}" name="tblMatrizRiesgo717" displayName="tblMatrizRiesgo717" ref="B6:W27" totalsRowShown="0" headerRowDxfId="253" headerRowBorderDxfId="252" tableBorderDxfId="251" totalsRowBorderDxfId="250">
  <sortState xmlns:xlrd2="http://schemas.microsoft.com/office/spreadsheetml/2017/richdata2" ref="B7:V27">
    <sortCondition ref="M7:M27"/>
  </sortState>
  <tableColumns count="22">
    <tableColumn id="7" xr3:uid="{00000000-0010-0000-0C00-000007000000}" name="ID" dataDxfId="249"/>
    <tableColumn id="1" xr3:uid="{00000000-0010-0000-0C00-000001000000}" name="Alcance del Riesgo_x000a_(*)" dataDxfId="248"/>
    <tableColumn id="15" xr3:uid="{00000000-0010-0000-0C00-00000F000000}" name="Categoria" dataDxfId="247"/>
    <tableColumn id="13" xr3:uid="{00000000-0010-0000-0C00-00000D000000}" name="Equipo" dataDxfId="246"/>
    <tableColumn id="24" xr3:uid="{00000000-0010-0000-0C00-000018000000}" name="Sprint_x000a_(*)" dataDxfId="245"/>
    <tableColumn id="2" xr3:uid="{00000000-0010-0000-0C00-000002000000}" name="Riesgo_x000a_(*)" dataDxfId="244"/>
    <tableColumn id="17" xr3:uid="{00000000-0010-0000-0C00-000011000000}" name="Motivo_x000a_(*)" dataDxfId="243"/>
    <tableColumn id="3" xr3:uid="{00000000-0010-0000-0C00-000003000000}" name="Prob. de Ocurrencia_x000a_(*)" dataDxfId="242"/>
    <tableColumn id="4" xr3:uid="{00000000-0010-0000-0C00-000004000000}" name="Impacto_x000a_(*)" dataDxfId="241"/>
    <tableColumn id="9" xr3:uid="{00000000-0010-0000-0C00-000009000000}" name="Proximidad_x000a_(*)" dataDxfId="240"/>
    <tableColumn id="8" xr3:uid="{00000000-0010-0000-0C00-000008000000}" name="Exposición del Riesgo" dataDxfId="239">
      <calculatedColumnFormula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calculatedColumnFormula>
    </tableColumn>
    <tableColumn id="14" xr3:uid="{00000000-0010-0000-0C00-00000E000000}" name="Severidad del Riesgo" dataDxfId="238">
      <calculatedColumnFormula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calculatedColumnFormula>
    </tableColumn>
    <tableColumn id="12" xr3:uid="{00000000-0010-0000-0C00-00000C000000}" name="Estado_x000a_(*)" dataDxfId="237"/>
    <tableColumn id="5" xr3:uid="{00000000-0010-0000-0C00-000005000000}" name="Plan de Contingencia" dataDxfId="236"/>
    <tableColumn id="6" xr3:uid="{00000000-0010-0000-0C00-000006000000}" name="Estrategia de Mitigación_x000a_(*)" dataDxfId="235"/>
    <tableColumn id="21" xr3:uid="{00000000-0010-0000-0C00-000015000000}" name="Responsable_x000a_(*)" dataDxfId="234"/>
    <tableColumn id="19" xr3:uid="{00000000-0010-0000-0C00-000013000000}" name="Se notifica al cliente" dataDxfId="233"/>
    <tableColumn id="18" xr3:uid="{00000000-0010-0000-0C00-000012000000}" name="Fecha de notificación al cliente" dataDxfId="232"/>
    <tableColumn id="10" xr3:uid="{00000000-0010-0000-0C00-00000A000000}" name="Comentarios_x000a_(*)" dataDxfId="231"/>
    <tableColumn id="20" xr3:uid="{00000000-0010-0000-0C00-000014000000}" name="¿Ocurrió el riesgo?_x000a_(*)" dataDxfId="230"/>
    <tableColumn id="11" xr3:uid="{00000000-0010-0000-0C00-00000B000000}" name="Fecha Log_x000a_(*)" dataDxfId="229"/>
    <tableColumn id="16" xr3:uid="{00000000-0010-0000-0C00-000010000000}" name="Aging" dataDxfId="228">
      <calculatedColumnFormula>IF(tblMatrizRiesgo717[[#This Row],[Fecha Log
(*)]]&lt;&gt;"",NETWORKDAYS(tblMatrizRiesgo717[[#This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blMatrizRiesgo718" displayName="tblMatrizRiesgo718" ref="B6:W27" totalsRowShown="0" headerRowDxfId="227" headerRowBorderDxfId="226" tableBorderDxfId="225" totalsRowBorderDxfId="224">
  <sortState xmlns:xlrd2="http://schemas.microsoft.com/office/spreadsheetml/2017/richdata2" ref="B7:V27">
    <sortCondition ref="M7:M27"/>
  </sortState>
  <tableColumns count="22">
    <tableColumn id="7" xr3:uid="{00000000-0010-0000-0D00-000007000000}" name="ID" dataDxfId="223"/>
    <tableColumn id="1" xr3:uid="{00000000-0010-0000-0D00-000001000000}" name="Alcance del Riesgo_x000a_(*)" dataDxfId="222"/>
    <tableColumn id="15" xr3:uid="{00000000-0010-0000-0D00-00000F000000}" name="Categoria" dataDxfId="221"/>
    <tableColumn id="13" xr3:uid="{00000000-0010-0000-0D00-00000D000000}" name="Equipo" dataDxfId="220"/>
    <tableColumn id="24" xr3:uid="{00000000-0010-0000-0D00-000018000000}" name="Sprint_x000a_(*)" dataDxfId="219"/>
    <tableColumn id="2" xr3:uid="{00000000-0010-0000-0D00-000002000000}" name="Riesgo_x000a_(*)" dataDxfId="218"/>
    <tableColumn id="17" xr3:uid="{00000000-0010-0000-0D00-000011000000}" name="Motivo_x000a_(*)" dataDxfId="217"/>
    <tableColumn id="3" xr3:uid="{00000000-0010-0000-0D00-000003000000}" name="Prob. de Ocurrencia_x000a_(*)" dataDxfId="216"/>
    <tableColumn id="4" xr3:uid="{00000000-0010-0000-0D00-000004000000}" name="Impacto_x000a_(*)" dataDxfId="215"/>
    <tableColumn id="9" xr3:uid="{00000000-0010-0000-0D00-000009000000}" name="Proximidad_x000a_(*)" dataDxfId="214"/>
    <tableColumn id="8" xr3:uid="{00000000-0010-0000-0D00-000008000000}" name="Exposición del Riesgo" dataDxfId="213">
      <calculatedColumnFormula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calculatedColumnFormula>
    </tableColumn>
    <tableColumn id="14" xr3:uid="{00000000-0010-0000-0D00-00000E000000}" name="Severidad del Riesgo" dataDxfId="212">
      <calculatedColumnFormula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calculatedColumnFormula>
    </tableColumn>
    <tableColumn id="12" xr3:uid="{00000000-0010-0000-0D00-00000C000000}" name="Estado_x000a_(*)" dataDxfId="211"/>
    <tableColumn id="5" xr3:uid="{00000000-0010-0000-0D00-000005000000}" name="Plan de Contingencia" dataDxfId="210"/>
    <tableColumn id="6" xr3:uid="{00000000-0010-0000-0D00-000006000000}" name="Estrategia de Mitigación_x000a_(*)" dataDxfId="209"/>
    <tableColumn id="21" xr3:uid="{00000000-0010-0000-0D00-000015000000}" name="Responsable_x000a_(*)" dataDxfId="208"/>
    <tableColumn id="19" xr3:uid="{00000000-0010-0000-0D00-000013000000}" name="Se notifica al cliente" dataDxfId="207"/>
    <tableColumn id="18" xr3:uid="{00000000-0010-0000-0D00-000012000000}" name="Fecha de notificación al cliente" dataDxfId="206"/>
    <tableColumn id="10" xr3:uid="{00000000-0010-0000-0D00-00000A000000}" name="Comentarios_x000a_(*)" dataDxfId="205"/>
    <tableColumn id="20" xr3:uid="{00000000-0010-0000-0D00-000014000000}" name="¿Ocurrió el riesgo?_x000a_(*)" dataDxfId="204"/>
    <tableColumn id="11" xr3:uid="{00000000-0010-0000-0D00-00000B000000}" name="Fecha Log_x000a_(*)" dataDxfId="203"/>
    <tableColumn id="16" xr3:uid="{00000000-0010-0000-0D00-000010000000}" name="Aging" dataDxfId="202">
      <calculatedColumnFormula>IF(tblMatrizRiesgo718[[#This Row],[Fecha Log
(*)]]&lt;&gt;"",NETWORKDAYS(tblMatrizRiesgo718[[#This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blMatrizRiesgo719" displayName="tblMatrizRiesgo719" ref="B6:W27" totalsRowShown="0" headerRowDxfId="201" dataDxfId="199" headerRowBorderDxfId="200" tableBorderDxfId="198" totalsRowBorderDxfId="197">
  <sortState xmlns:xlrd2="http://schemas.microsoft.com/office/spreadsheetml/2017/richdata2" ref="B7:V27">
    <sortCondition ref="M7:M27"/>
  </sortState>
  <tableColumns count="22">
    <tableColumn id="7" xr3:uid="{00000000-0010-0000-0E00-000007000000}" name="ID" dataDxfId="196"/>
    <tableColumn id="1" xr3:uid="{00000000-0010-0000-0E00-000001000000}" name="Alcance del Riesgo_x000a_(*)" dataDxfId="195"/>
    <tableColumn id="15" xr3:uid="{00000000-0010-0000-0E00-00000F000000}" name="Categoria" dataDxfId="194"/>
    <tableColumn id="13" xr3:uid="{00000000-0010-0000-0E00-00000D000000}" name="Equipo" dataDxfId="193"/>
    <tableColumn id="24" xr3:uid="{00000000-0010-0000-0E00-000018000000}" name="Sprint_x000a_(*)" dataDxfId="192"/>
    <tableColumn id="2" xr3:uid="{00000000-0010-0000-0E00-000002000000}" name="Riesgo_x000a_(*)" dataDxfId="191"/>
    <tableColumn id="17" xr3:uid="{00000000-0010-0000-0E00-000011000000}" name="Motivo_x000a_(*)" dataDxfId="190"/>
    <tableColumn id="3" xr3:uid="{00000000-0010-0000-0E00-000003000000}" name="Prob. de Ocurrencia_x000a_(*)" dataDxfId="189"/>
    <tableColumn id="4" xr3:uid="{00000000-0010-0000-0E00-000004000000}" name="Impacto_x000a_(*)" dataDxfId="188"/>
    <tableColumn id="9" xr3:uid="{00000000-0010-0000-0E00-000009000000}" name="Proximidad_x000a_(*)" dataDxfId="187"/>
    <tableColumn id="8" xr3:uid="{00000000-0010-0000-0E00-000008000000}" name="Exposición del Riesgo" dataDxfId="186">
      <calculatedColumnFormula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calculatedColumnFormula>
    </tableColumn>
    <tableColumn id="14" xr3:uid="{00000000-0010-0000-0E00-00000E000000}" name="Severidad del Riesgo" dataDxfId="185">
      <calculatedColumnFormula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calculatedColumnFormula>
    </tableColumn>
    <tableColumn id="12" xr3:uid="{00000000-0010-0000-0E00-00000C000000}" name="Estado_x000a_(*)" dataDxfId="184"/>
    <tableColumn id="5" xr3:uid="{00000000-0010-0000-0E00-000005000000}" name="Plan de Contingencia" dataDxfId="183"/>
    <tableColumn id="6" xr3:uid="{00000000-0010-0000-0E00-000006000000}" name="Estrategia de Mitigación_x000a_(*)" dataDxfId="182"/>
    <tableColumn id="21" xr3:uid="{00000000-0010-0000-0E00-000015000000}" name="Responsable_x000a_(*)" dataDxfId="181"/>
    <tableColumn id="19" xr3:uid="{00000000-0010-0000-0E00-000013000000}" name="Se notifica al cliente" dataDxfId="180"/>
    <tableColumn id="18" xr3:uid="{00000000-0010-0000-0E00-000012000000}" name="Fecha de notificación al cliente" dataDxfId="179"/>
    <tableColumn id="10" xr3:uid="{00000000-0010-0000-0E00-00000A000000}" name="Comentarios_x000a_(*)" dataDxfId="178"/>
    <tableColumn id="20" xr3:uid="{00000000-0010-0000-0E00-000014000000}" name="¿Ocurrió el riesgo?_x000a_(*)" dataDxfId="177"/>
    <tableColumn id="11" xr3:uid="{00000000-0010-0000-0E00-00000B000000}" name="Fecha Log_x000a_(*)" dataDxfId="176"/>
    <tableColumn id="16" xr3:uid="{00000000-0010-0000-0E00-000010000000}" name="Aging" dataDxfId="175">
      <calculatedColumnFormula>IF(tblMatrizRiesgo719[[#This Row],[Fecha Log
(*)]]&lt;&gt;"",NETWORKDAYS(tblMatrizRiesgo719[[#This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tblMatrizRiesgo7192" displayName="tblMatrizRiesgo7192" ref="B6:W27" totalsRowShown="0" headerRowDxfId="174" dataDxfId="172" headerRowBorderDxfId="173" tableBorderDxfId="171" totalsRowBorderDxfId="170">
  <sortState xmlns:xlrd2="http://schemas.microsoft.com/office/spreadsheetml/2017/richdata2" ref="B7:V27">
    <sortCondition ref="M7:M27"/>
  </sortState>
  <tableColumns count="22">
    <tableColumn id="7" xr3:uid="{00000000-0010-0000-0F00-000007000000}" name="ID" dataDxfId="169"/>
    <tableColumn id="1" xr3:uid="{00000000-0010-0000-0F00-000001000000}" name="Alcance del Riesgo_x000a_(*)" dataDxfId="168"/>
    <tableColumn id="15" xr3:uid="{00000000-0010-0000-0F00-00000F000000}" name="Categoria" dataDxfId="167"/>
    <tableColumn id="13" xr3:uid="{00000000-0010-0000-0F00-00000D000000}" name="Equipo" dataDxfId="166"/>
    <tableColumn id="24" xr3:uid="{00000000-0010-0000-0F00-000018000000}" name="Sprint_x000a_(*)" dataDxfId="165"/>
    <tableColumn id="2" xr3:uid="{00000000-0010-0000-0F00-000002000000}" name="Riesgo_x000a_(*)" dataDxfId="164"/>
    <tableColumn id="17" xr3:uid="{00000000-0010-0000-0F00-000011000000}" name="Motivo_x000a_(*)" dataDxfId="163"/>
    <tableColumn id="3" xr3:uid="{00000000-0010-0000-0F00-000003000000}" name="Prob. de Ocurrencia_x000a_(*)" dataDxfId="162"/>
    <tableColumn id="4" xr3:uid="{00000000-0010-0000-0F00-000004000000}" name="Impacto_x000a_(*)" dataDxfId="161"/>
    <tableColumn id="9" xr3:uid="{00000000-0010-0000-0F00-000009000000}" name="Proximidad_x000a_(*)" dataDxfId="160"/>
    <tableColumn id="8" xr3:uid="{00000000-0010-0000-0F00-000008000000}" name="Exposición del Riesgo" dataDxfId="159">
      <calculatedColumnFormula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calculatedColumnFormula>
    </tableColumn>
    <tableColumn id="14" xr3:uid="{00000000-0010-0000-0F00-00000E000000}" name="Severidad del Riesgo" dataDxfId="158">
      <calculatedColumnFormula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calculatedColumnFormula>
    </tableColumn>
    <tableColumn id="12" xr3:uid="{00000000-0010-0000-0F00-00000C000000}" name="Estado_x000a_(*)" dataDxfId="157"/>
    <tableColumn id="5" xr3:uid="{00000000-0010-0000-0F00-000005000000}" name="Plan de Contingencia" dataDxfId="156"/>
    <tableColumn id="6" xr3:uid="{00000000-0010-0000-0F00-000006000000}" name="Estrategia de Mitigación_x000a_(*)" dataDxfId="155"/>
    <tableColumn id="21" xr3:uid="{00000000-0010-0000-0F00-000015000000}" name="Responsable_x000a_(*)" dataDxfId="154"/>
    <tableColumn id="19" xr3:uid="{00000000-0010-0000-0F00-000013000000}" name="Se notifica al cliente" dataDxfId="153"/>
    <tableColumn id="18" xr3:uid="{00000000-0010-0000-0F00-000012000000}" name="Fecha de notificación al cliente" dataDxfId="152"/>
    <tableColumn id="10" xr3:uid="{00000000-0010-0000-0F00-00000A000000}" name="Comentarios_x000a_(*)" dataDxfId="151"/>
    <tableColumn id="20" xr3:uid="{00000000-0010-0000-0F00-000014000000}" name="¿Ocurrió el riesgo?_x000a_(*)" dataDxfId="150"/>
    <tableColumn id="11" xr3:uid="{00000000-0010-0000-0F00-00000B000000}" name="Fecha Log_x000a_(*)" dataDxfId="149"/>
    <tableColumn id="16" xr3:uid="{00000000-0010-0000-0F00-000010000000}" name="Aging" dataDxfId="148">
      <calculatedColumnFormula>IF(tblMatrizRiesgo7192[[#This Row],[Fecha Log
(*)]]&lt;&gt;"",NETWORKDAYS(tblMatrizRiesgo7192[[#This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0000000}" name="tblMatrizRiesgo71929" displayName="tblMatrizRiesgo71929" ref="B6:W27" totalsRowShown="0" headerRowDxfId="147" dataDxfId="145" headerRowBorderDxfId="146" tableBorderDxfId="144" totalsRowBorderDxfId="143">
  <sortState xmlns:xlrd2="http://schemas.microsoft.com/office/spreadsheetml/2017/richdata2" ref="B7:V27">
    <sortCondition ref="M7:M27"/>
  </sortState>
  <tableColumns count="22">
    <tableColumn id="7" xr3:uid="{00000000-0010-0000-1000-000007000000}" name="ID" dataDxfId="142"/>
    <tableColumn id="1" xr3:uid="{00000000-0010-0000-1000-000001000000}" name="Alcance del Riesgo_x000a_(*)" dataDxfId="141"/>
    <tableColumn id="15" xr3:uid="{00000000-0010-0000-1000-00000F000000}" name="Categoria" dataDxfId="140"/>
    <tableColumn id="13" xr3:uid="{00000000-0010-0000-1000-00000D000000}" name="Equipo" dataDxfId="139"/>
    <tableColumn id="24" xr3:uid="{00000000-0010-0000-1000-000018000000}" name="Sprint_x000a_(*)" dataDxfId="138"/>
    <tableColumn id="2" xr3:uid="{00000000-0010-0000-1000-000002000000}" name="Riesgo_x000a_(*)" dataDxfId="137"/>
    <tableColumn id="17" xr3:uid="{00000000-0010-0000-1000-000011000000}" name="Motivo_x000a_(*)" dataDxfId="136"/>
    <tableColumn id="3" xr3:uid="{00000000-0010-0000-1000-000003000000}" name="Prob. de Ocurrencia_x000a_(*)" dataDxfId="135"/>
    <tableColumn id="4" xr3:uid="{00000000-0010-0000-1000-000004000000}" name="Impacto_x000a_(*)" dataDxfId="134"/>
    <tableColumn id="9" xr3:uid="{00000000-0010-0000-1000-000009000000}" name="Proximidad_x000a_(*)" dataDxfId="133"/>
    <tableColumn id="8" xr3:uid="{00000000-0010-0000-1000-000008000000}" name="Exposición del Riesgo" dataDxfId="132">
      <calculatedColumnFormula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calculatedColumnFormula>
    </tableColumn>
    <tableColumn id="14" xr3:uid="{00000000-0010-0000-1000-00000E000000}" name="Severidad del Riesgo" dataDxfId="131">
      <calculatedColumnFormula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calculatedColumnFormula>
    </tableColumn>
    <tableColumn id="12" xr3:uid="{00000000-0010-0000-1000-00000C000000}" name="Estado_x000a_(*)" dataDxfId="130"/>
    <tableColumn id="5" xr3:uid="{00000000-0010-0000-1000-000005000000}" name="Plan de Contingencia" dataDxfId="129"/>
    <tableColumn id="6" xr3:uid="{00000000-0010-0000-1000-000006000000}" name="Estrategia de Mitigación_x000a_(*)" dataDxfId="128"/>
    <tableColumn id="21" xr3:uid="{00000000-0010-0000-1000-000015000000}" name="Responsable_x000a_(*)" dataDxfId="127"/>
    <tableColumn id="19" xr3:uid="{00000000-0010-0000-1000-000013000000}" name="Se notifica al cliente" dataDxfId="126"/>
    <tableColumn id="18" xr3:uid="{00000000-0010-0000-1000-000012000000}" name="Fecha de notificación al cliente" dataDxfId="125"/>
    <tableColumn id="10" xr3:uid="{00000000-0010-0000-1000-00000A000000}" name="Comentarios_x000a_(*)" dataDxfId="124"/>
    <tableColumn id="20" xr3:uid="{00000000-0010-0000-1000-000014000000}" name="¿Ocurrió el riesgo?_x000a_(*)" dataDxfId="123"/>
    <tableColumn id="11" xr3:uid="{00000000-0010-0000-1000-00000B000000}" name="Fecha Log_x000a_(*)" dataDxfId="122"/>
    <tableColumn id="16" xr3:uid="{00000000-0010-0000-1000-000010000000}" name="Aging" dataDxfId="121">
      <calculatedColumnFormula>IF(tblMatrizRiesgo71929[[#This Row],[Fecha Log
(*)]]&lt;&gt;"",NETWORKDAYS(tblMatrizRiesgo71929[[#This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1000000}" name="tblMatrizRiesgo7192911" displayName="tblMatrizRiesgo7192911" ref="B6:W27" totalsRowShown="0" headerRowDxfId="120" dataDxfId="118" headerRowBorderDxfId="119" tableBorderDxfId="117" totalsRowBorderDxfId="116">
  <sortState xmlns:xlrd2="http://schemas.microsoft.com/office/spreadsheetml/2017/richdata2" ref="B7:V27">
    <sortCondition ref="M7:M27"/>
  </sortState>
  <tableColumns count="22">
    <tableColumn id="7" xr3:uid="{00000000-0010-0000-1100-000007000000}" name="ID" dataDxfId="115"/>
    <tableColumn id="1" xr3:uid="{00000000-0010-0000-1100-000001000000}" name="Alcance del Riesgo_x000a_(*)" dataDxfId="114"/>
    <tableColumn id="15" xr3:uid="{00000000-0010-0000-1100-00000F000000}" name="Categoria" dataDxfId="113"/>
    <tableColumn id="13" xr3:uid="{00000000-0010-0000-1100-00000D000000}" name="Equipo" dataDxfId="112"/>
    <tableColumn id="24" xr3:uid="{00000000-0010-0000-1100-000018000000}" name="Sprint_x000a_(*)" dataDxfId="111"/>
    <tableColumn id="2" xr3:uid="{00000000-0010-0000-1100-000002000000}" name="Riesgo_x000a_(*)" dataDxfId="110"/>
    <tableColumn id="17" xr3:uid="{00000000-0010-0000-1100-000011000000}" name="Motivo_x000a_(*)" dataDxfId="109"/>
    <tableColumn id="3" xr3:uid="{00000000-0010-0000-1100-000003000000}" name="Prob. de Ocurrencia_x000a_(*)" dataDxfId="108"/>
    <tableColumn id="4" xr3:uid="{00000000-0010-0000-1100-000004000000}" name="Impacto_x000a_(*)" dataDxfId="107"/>
    <tableColumn id="9" xr3:uid="{00000000-0010-0000-1100-000009000000}" name="Proximidad_x000a_(*)" dataDxfId="106"/>
    <tableColumn id="8" xr3:uid="{00000000-0010-0000-1100-000008000000}" name="Exposición del Riesgo" dataDxfId="105">
      <calculatedColumnFormula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calculatedColumnFormula>
    </tableColumn>
    <tableColumn id="14" xr3:uid="{00000000-0010-0000-1100-00000E000000}" name="Severidad del Riesgo" dataDxfId="104">
      <calculatedColumnFormula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calculatedColumnFormula>
    </tableColumn>
    <tableColumn id="12" xr3:uid="{00000000-0010-0000-1100-00000C000000}" name="Estado_x000a_(*)" dataDxfId="103"/>
    <tableColumn id="5" xr3:uid="{00000000-0010-0000-1100-000005000000}" name="Plan de Contingencia" dataDxfId="102"/>
    <tableColumn id="6" xr3:uid="{00000000-0010-0000-1100-000006000000}" name="Estrategia de Mitigación_x000a_(*)" dataDxfId="101"/>
    <tableColumn id="21" xr3:uid="{00000000-0010-0000-1100-000015000000}" name="Responsable_x000a_(*)" dataDxfId="100"/>
    <tableColumn id="19" xr3:uid="{00000000-0010-0000-1100-000013000000}" name="Se notifica al cliente" dataDxfId="99"/>
    <tableColumn id="18" xr3:uid="{00000000-0010-0000-1100-000012000000}" name="Fecha de notificación al cliente" dataDxfId="98"/>
    <tableColumn id="10" xr3:uid="{00000000-0010-0000-1100-00000A000000}" name="Comentarios_x000a_(*)" dataDxfId="97"/>
    <tableColumn id="20" xr3:uid="{00000000-0010-0000-1100-000014000000}" name="¿Ocurrió el riesgo?_x000a_(*)" dataDxfId="96"/>
    <tableColumn id="11" xr3:uid="{00000000-0010-0000-1100-00000B000000}" name="Fecha Log_x000a_(*)" dataDxfId="95"/>
    <tableColumn id="16" xr3:uid="{00000000-0010-0000-1100-000010000000}" name="Aging" dataDxfId="94">
      <calculatedColumnFormula>IF(tblMatrizRiesgo7192911[[#This Row],[Fecha Log
(*)]]&lt;&gt;"",NETWORKDAYS(tblMatrizRiesgo7192911[[#This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2000000}" name="tblMatrizRiesgo719291113" displayName="tblMatrizRiesgo719291113" ref="B6:W27" totalsRowShown="0" headerRowDxfId="93" dataDxfId="91" headerRowBorderDxfId="92" tableBorderDxfId="90" totalsRowBorderDxfId="89">
  <sortState xmlns:xlrd2="http://schemas.microsoft.com/office/spreadsheetml/2017/richdata2" ref="B7:V27">
    <sortCondition ref="M7:M27"/>
  </sortState>
  <tableColumns count="22">
    <tableColumn id="7" xr3:uid="{00000000-0010-0000-1200-000007000000}" name="ID" dataDxfId="88"/>
    <tableColumn id="1" xr3:uid="{00000000-0010-0000-1200-000001000000}" name="Alcance del Riesgo_x000a_(*)" dataDxfId="87"/>
    <tableColumn id="15" xr3:uid="{00000000-0010-0000-1200-00000F000000}" name="Categoria" dataDxfId="86"/>
    <tableColumn id="13" xr3:uid="{00000000-0010-0000-1200-00000D000000}" name="Equipo" dataDxfId="85"/>
    <tableColumn id="24" xr3:uid="{00000000-0010-0000-1200-000018000000}" name="Sprint_x000a_(*)" dataDxfId="84"/>
    <tableColumn id="2" xr3:uid="{00000000-0010-0000-1200-000002000000}" name="Riesgo_x000a_(*)" dataDxfId="83"/>
    <tableColumn id="17" xr3:uid="{00000000-0010-0000-1200-000011000000}" name="Motivo_x000a_(*)" dataDxfId="82"/>
    <tableColumn id="3" xr3:uid="{00000000-0010-0000-1200-000003000000}" name="Prob. de Ocurrencia_x000a_(*)" dataDxfId="81"/>
    <tableColumn id="4" xr3:uid="{00000000-0010-0000-1200-000004000000}" name="Impacto_x000a_(*)" dataDxfId="80"/>
    <tableColumn id="9" xr3:uid="{00000000-0010-0000-1200-000009000000}" name="Proximidad_x000a_(*)" dataDxfId="79"/>
    <tableColumn id="8" xr3:uid="{00000000-0010-0000-1200-000008000000}" name="Exposición del Riesgo" dataDxfId="78">
      <calculatedColumnFormula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calculatedColumnFormula>
    </tableColumn>
    <tableColumn id="14" xr3:uid="{00000000-0010-0000-1200-00000E000000}" name="Severidad del Riesgo" dataDxfId="77">
      <calculatedColumnFormula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calculatedColumnFormula>
    </tableColumn>
    <tableColumn id="12" xr3:uid="{00000000-0010-0000-1200-00000C000000}" name="Estado_x000a_(*)" dataDxfId="76"/>
    <tableColumn id="5" xr3:uid="{00000000-0010-0000-1200-000005000000}" name="Plan de Contingencia" dataDxfId="75"/>
    <tableColumn id="6" xr3:uid="{00000000-0010-0000-1200-000006000000}" name="Estrategia de Mitigación_x000a_(*)" dataDxfId="74"/>
    <tableColumn id="21" xr3:uid="{00000000-0010-0000-1200-000015000000}" name="Responsable_x000a_(*)" dataDxfId="73"/>
    <tableColumn id="19" xr3:uid="{00000000-0010-0000-1200-000013000000}" name="Se notifica al cliente" dataDxfId="72"/>
    <tableColumn id="18" xr3:uid="{00000000-0010-0000-1200-000012000000}" name="Fecha de notificación al cliente" dataDxfId="71"/>
    <tableColumn id="10" xr3:uid="{00000000-0010-0000-1200-00000A000000}" name="Comentarios_x000a_(*)" dataDxfId="70"/>
    <tableColumn id="20" xr3:uid="{00000000-0010-0000-1200-000014000000}" name="¿Ocurrió el riesgo?_x000a_(*)" dataDxfId="69"/>
    <tableColumn id="11" xr3:uid="{00000000-0010-0000-1200-00000B000000}" name="Fecha Log_x000a_(*)" dataDxfId="68"/>
    <tableColumn id="16" xr3:uid="{00000000-0010-0000-1200-000010000000}" name="Aging" dataDxfId="67">
      <calculatedColumnFormula>IF(tblMatrizRiesgo719291113[[#This Row],[Fecha Log
(*)]]&lt;&gt;"",NETWORKDAYS(tblMatrizRiesgo719291113[[#This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Y9"/>
  <sheetViews>
    <sheetView showGridLines="0" tabSelected="1" zoomScale="90" zoomScaleNormal="90" workbookViewId="0">
      <selection activeCell="B2" sqref="B2"/>
    </sheetView>
  </sheetViews>
  <sheetFormatPr baseColWidth="10" defaultColWidth="9.21875" defaultRowHeight="16.8" x14ac:dyDescent="0.4"/>
  <cols>
    <col min="1" max="1" width="1.21875" style="1" customWidth="1"/>
    <col min="2" max="2" width="18" style="1" customWidth="1"/>
    <col min="3" max="7" width="23.77734375" style="1" customWidth="1"/>
    <col min="8" max="8" width="24.77734375" style="1" customWidth="1"/>
    <col min="9" max="9" width="8.77734375" style="1" bestFit="1" customWidth="1"/>
    <col min="10" max="10" width="28.5546875" style="1" bestFit="1" customWidth="1"/>
    <col min="11" max="11" width="8.77734375" style="1" bestFit="1" customWidth="1"/>
    <col min="12" max="12" width="40" style="1" customWidth="1"/>
    <col min="13" max="13" width="13" style="1" bestFit="1" customWidth="1"/>
    <col min="14" max="14" width="36.77734375" style="1" customWidth="1"/>
    <col min="15" max="15" width="20.77734375" style="1" customWidth="1"/>
    <col min="16" max="16" width="14.77734375" style="1" customWidth="1"/>
    <col min="17" max="17" width="24.44140625" style="1" customWidth="1"/>
    <col min="18" max="20" width="20.44140625" style="1" customWidth="1"/>
    <col min="21" max="21" width="30.5546875" style="1" customWidth="1"/>
    <col min="22" max="22" width="25" style="1" customWidth="1"/>
    <col min="23" max="24" width="12.77734375" style="1" customWidth="1"/>
    <col min="25" max="16384" width="9.21875" style="1"/>
  </cols>
  <sheetData>
    <row r="1" spans="2:25" ht="9" customHeight="1" x14ac:dyDescent="0.4"/>
    <row r="2" spans="2:25" ht="30" x14ac:dyDescent="0.4">
      <c r="B2" s="2" t="s">
        <v>4</v>
      </c>
      <c r="C2" s="2" t="s">
        <v>3</v>
      </c>
      <c r="D2" s="2" t="s">
        <v>88</v>
      </c>
      <c r="E2" s="2" t="s">
        <v>48</v>
      </c>
      <c r="F2" s="2" t="s">
        <v>83</v>
      </c>
      <c r="G2" s="2" t="s">
        <v>93</v>
      </c>
      <c r="H2" s="2" t="s">
        <v>85</v>
      </c>
      <c r="I2" s="78" t="s">
        <v>0</v>
      </c>
      <c r="J2" s="78"/>
      <c r="K2" s="78" t="s">
        <v>1</v>
      </c>
      <c r="L2" s="78"/>
      <c r="M2" s="78" t="s">
        <v>32</v>
      </c>
      <c r="N2" s="78"/>
      <c r="O2" s="2" t="s">
        <v>5</v>
      </c>
      <c r="P2" s="2" t="s">
        <v>42</v>
      </c>
      <c r="Q2" s="2" t="s">
        <v>8</v>
      </c>
      <c r="R2" s="2" t="s">
        <v>2</v>
      </c>
      <c r="S2" s="2" t="s">
        <v>6</v>
      </c>
      <c r="T2" s="2" t="s">
        <v>96</v>
      </c>
      <c r="U2" s="2" t="s">
        <v>52</v>
      </c>
      <c r="V2" s="2" t="s">
        <v>51</v>
      </c>
      <c r="W2" s="2" t="s">
        <v>9</v>
      </c>
      <c r="X2" s="2" t="s">
        <v>86</v>
      </c>
      <c r="Y2" s="2" t="s">
        <v>7</v>
      </c>
    </row>
    <row r="3" spans="2:25" ht="150" x14ac:dyDescent="0.4">
      <c r="B3" s="3" t="s">
        <v>10</v>
      </c>
      <c r="C3" s="4" t="s">
        <v>82</v>
      </c>
      <c r="D3" s="4" t="s">
        <v>95</v>
      </c>
      <c r="E3" s="4" t="s">
        <v>89</v>
      </c>
      <c r="F3" s="4" t="s">
        <v>84</v>
      </c>
      <c r="G3" s="4" t="s">
        <v>92</v>
      </c>
      <c r="H3" s="4" t="s">
        <v>90</v>
      </c>
      <c r="I3" s="79" t="s">
        <v>91</v>
      </c>
      <c r="J3" s="79"/>
      <c r="K3" s="79" t="s">
        <v>64</v>
      </c>
      <c r="L3" s="79"/>
      <c r="M3" s="79" t="s">
        <v>68</v>
      </c>
      <c r="N3" s="79"/>
      <c r="O3" s="5" t="s">
        <v>11</v>
      </c>
      <c r="P3" s="5" t="s">
        <v>45</v>
      </c>
      <c r="Q3" s="5" t="s">
        <v>46</v>
      </c>
      <c r="R3" s="5" t="s">
        <v>14</v>
      </c>
      <c r="S3" s="5" t="s">
        <v>13</v>
      </c>
      <c r="T3" s="5" t="s">
        <v>97</v>
      </c>
      <c r="U3" s="5" t="s">
        <v>94</v>
      </c>
      <c r="V3" s="5" t="s">
        <v>49</v>
      </c>
      <c r="W3" s="5"/>
      <c r="X3" s="5" t="s">
        <v>87</v>
      </c>
      <c r="Y3" s="5" t="s">
        <v>12</v>
      </c>
    </row>
    <row r="4" spans="2:25" x14ac:dyDescent="0.4">
      <c r="B4" s="6"/>
      <c r="C4" s="7"/>
      <c r="D4" s="7"/>
      <c r="E4" s="7"/>
      <c r="F4" s="7"/>
      <c r="G4" s="7"/>
      <c r="H4" s="7"/>
      <c r="I4" s="2" t="s">
        <v>63</v>
      </c>
      <c r="J4" s="2" t="s">
        <v>35</v>
      </c>
      <c r="K4" s="2" t="s">
        <v>63</v>
      </c>
      <c r="L4" s="2" t="s">
        <v>35</v>
      </c>
      <c r="M4" s="2" t="s">
        <v>63</v>
      </c>
      <c r="N4" s="2" t="s">
        <v>35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2:25" ht="45" x14ac:dyDescent="0.4">
      <c r="B5" s="6"/>
      <c r="C5" s="7"/>
      <c r="D5" s="7"/>
      <c r="E5" s="7"/>
      <c r="F5" s="7"/>
      <c r="G5" s="7"/>
      <c r="H5" s="7"/>
      <c r="I5" s="5" t="s">
        <v>25</v>
      </c>
      <c r="J5" s="5" t="s">
        <v>58</v>
      </c>
      <c r="K5" s="5" t="s">
        <v>23</v>
      </c>
      <c r="L5" s="5" t="s">
        <v>53</v>
      </c>
      <c r="M5" s="5" t="s">
        <v>33</v>
      </c>
      <c r="N5" s="5" t="s">
        <v>65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ht="45" x14ac:dyDescent="0.4">
      <c r="B6" s="6"/>
      <c r="C6" s="7"/>
      <c r="D6" s="7"/>
      <c r="E6" s="7"/>
      <c r="F6" s="7"/>
      <c r="G6" s="7"/>
      <c r="H6" s="7"/>
      <c r="I6" s="5" t="s">
        <v>26</v>
      </c>
      <c r="J6" s="5" t="s">
        <v>59</v>
      </c>
      <c r="K6" s="5" t="s">
        <v>22</v>
      </c>
      <c r="L6" s="5" t="s">
        <v>54</v>
      </c>
      <c r="M6" s="5" t="s">
        <v>39</v>
      </c>
      <c r="N6" s="5" t="s">
        <v>66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2:25" ht="60" x14ac:dyDescent="0.4">
      <c r="B7" s="6"/>
      <c r="C7" s="7"/>
      <c r="D7" s="7"/>
      <c r="E7" s="7"/>
      <c r="F7" s="7"/>
      <c r="G7" s="7"/>
      <c r="H7" s="7"/>
      <c r="I7" s="5" t="s">
        <v>29</v>
      </c>
      <c r="J7" s="5" t="s">
        <v>60</v>
      </c>
      <c r="K7" s="5" t="s">
        <v>21</v>
      </c>
      <c r="L7" s="5" t="s">
        <v>55</v>
      </c>
      <c r="M7" s="5" t="s">
        <v>34</v>
      </c>
      <c r="N7" s="5" t="s">
        <v>67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2:25" ht="45" x14ac:dyDescent="0.4">
      <c r="I8" s="5" t="s">
        <v>24</v>
      </c>
      <c r="J8" s="5" t="s">
        <v>61</v>
      </c>
      <c r="K8" s="5" t="s">
        <v>20</v>
      </c>
      <c r="L8" s="5" t="s">
        <v>56</v>
      </c>
      <c r="M8" s="9"/>
      <c r="N8" s="9"/>
    </row>
    <row r="9" spans="2:25" ht="45" x14ac:dyDescent="0.4">
      <c r="I9" s="5" t="s">
        <v>18</v>
      </c>
      <c r="J9" s="5" t="s">
        <v>62</v>
      </c>
      <c r="K9" s="5" t="s">
        <v>19</v>
      </c>
      <c r="L9" s="5" t="s">
        <v>57</v>
      </c>
      <c r="M9" s="9"/>
      <c r="N9" s="9"/>
    </row>
  </sheetData>
  <mergeCells count="6">
    <mergeCell ref="I2:J2"/>
    <mergeCell ref="I3:J3"/>
    <mergeCell ref="K2:L2"/>
    <mergeCell ref="K3:L3"/>
    <mergeCell ref="M2:N2"/>
    <mergeCell ref="M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P17"/>
  <sheetViews>
    <sheetView showGridLines="0" zoomScale="90" zoomScaleNormal="90" workbookViewId="0">
      <selection activeCell="E3" sqref="E3"/>
    </sheetView>
  </sheetViews>
  <sheetFormatPr baseColWidth="10" defaultColWidth="11.44140625" defaultRowHeight="16.8" x14ac:dyDescent="0.4"/>
  <cols>
    <col min="1" max="7" width="12.6640625" style="1" customWidth="1"/>
    <col min="8" max="13" width="11.44140625" style="1"/>
    <col min="14" max="14" width="6.77734375" style="1" customWidth="1"/>
    <col min="15" max="15" width="20.77734375" style="1" bestFit="1" customWidth="1"/>
    <col min="16" max="16384" width="11.44140625" style="1"/>
  </cols>
  <sheetData>
    <row r="2" spans="1:16" ht="45" x14ac:dyDescent="0.4">
      <c r="A2" s="10" t="s">
        <v>81</v>
      </c>
      <c r="B2" s="10" t="s">
        <v>75</v>
      </c>
      <c r="C2" s="10" t="s">
        <v>76</v>
      </c>
      <c r="D2" s="10" t="s">
        <v>71</v>
      </c>
      <c r="E2" s="10" t="s">
        <v>78</v>
      </c>
      <c r="F2" s="10" t="s">
        <v>79</v>
      </c>
      <c r="G2" s="10" t="s">
        <v>80</v>
      </c>
    </row>
    <row r="3" spans="1:16" x14ac:dyDescent="0.4">
      <c r="A3" s="11">
        <v>43831</v>
      </c>
      <c r="B3" s="12">
        <f>'01-2020'!E32</f>
        <v>0</v>
      </c>
      <c r="C3" s="12">
        <f>'01-2020'!E33</f>
        <v>0</v>
      </c>
      <c r="D3" s="12">
        <f>'01-2020'!E34</f>
        <v>0</v>
      </c>
      <c r="E3" s="13">
        <f>'01-2020'!E35</f>
        <v>0</v>
      </c>
      <c r="F3" s="13">
        <f>'01-2020'!E36</f>
        <v>0</v>
      </c>
      <c r="G3" s="12">
        <f>'01-2020'!E37</f>
        <v>0</v>
      </c>
    </row>
    <row r="4" spans="1:16" x14ac:dyDescent="0.4">
      <c r="A4" s="11">
        <v>43862</v>
      </c>
      <c r="B4" s="12">
        <f>'02-2020'!E32</f>
        <v>0</v>
      </c>
      <c r="C4" s="12">
        <f>'02-2020'!E33</f>
        <v>0</v>
      </c>
      <c r="D4" s="12">
        <f>'02-2020'!E34</f>
        <v>0</v>
      </c>
      <c r="E4" s="13">
        <f>'02-2020'!E35</f>
        <v>0</v>
      </c>
      <c r="F4" s="13">
        <f>'02-2020'!E36</f>
        <v>0</v>
      </c>
      <c r="G4" s="12">
        <f ca="1">'02-2020'!E37</f>
        <v>0</v>
      </c>
    </row>
    <row r="5" spans="1:16" x14ac:dyDescent="0.4">
      <c r="A5" s="11">
        <v>43891</v>
      </c>
      <c r="B5" s="12">
        <f>'03-2020'!E32</f>
        <v>0</v>
      </c>
      <c r="C5" s="12">
        <f>'03-2020'!E33</f>
        <v>0</v>
      </c>
      <c r="D5" s="12">
        <f>'03-2020'!E34</f>
        <v>0</v>
      </c>
      <c r="E5" s="13">
        <f>'03-2020'!E35</f>
        <v>0</v>
      </c>
      <c r="F5" s="13">
        <f>'03-2020'!E36</f>
        <v>0</v>
      </c>
      <c r="G5" s="12">
        <f ca="1">'03-2020'!E37</f>
        <v>0</v>
      </c>
    </row>
    <row r="6" spans="1:16" x14ac:dyDescent="0.4">
      <c r="A6" s="11">
        <v>43922</v>
      </c>
      <c r="B6" s="12">
        <f>'04-2020'!E32</f>
        <v>0</v>
      </c>
      <c r="C6" s="12">
        <f>'04-2020'!E33</f>
        <v>0</v>
      </c>
      <c r="D6" s="12">
        <f>'04-2020'!E34</f>
        <v>0</v>
      </c>
      <c r="E6" s="13">
        <f>'04-2020'!E35</f>
        <v>0</v>
      </c>
      <c r="F6" s="13">
        <f>'04-2020'!E36</f>
        <v>0</v>
      </c>
      <c r="G6" s="12">
        <f ca="1">'04-2020'!E37</f>
        <v>0</v>
      </c>
    </row>
    <row r="7" spans="1:16" x14ac:dyDescent="0.4">
      <c r="A7" s="11">
        <v>43952</v>
      </c>
      <c r="B7" s="12">
        <f>'05-2020'!E32</f>
        <v>0</v>
      </c>
      <c r="C7" s="12">
        <f>'05-2020'!E33</f>
        <v>0</v>
      </c>
      <c r="D7" s="12">
        <f>'05-2020'!E34</f>
        <v>0</v>
      </c>
      <c r="E7" s="13">
        <f>'05-2020'!E35</f>
        <v>0</v>
      </c>
      <c r="F7" s="13">
        <f>'05-2020'!E36</f>
        <v>0</v>
      </c>
      <c r="G7" s="12">
        <f ca="1">'05-2020'!E37</f>
        <v>0</v>
      </c>
    </row>
    <row r="8" spans="1:16" x14ac:dyDescent="0.4">
      <c r="A8" s="11">
        <v>43983</v>
      </c>
      <c r="B8" s="12">
        <f>'06-2020'!E32</f>
        <v>0</v>
      </c>
      <c r="C8" s="12">
        <f>'06-2020'!E33</f>
        <v>0</v>
      </c>
      <c r="D8" s="12">
        <f>'06-2020'!E34</f>
        <v>0</v>
      </c>
      <c r="E8" s="13">
        <f>'06-2020'!E35</f>
        <v>0</v>
      </c>
      <c r="F8" s="13">
        <f>'06-2020'!E36</f>
        <v>0</v>
      </c>
      <c r="G8" s="12">
        <f ca="1">'06-2020'!E37</f>
        <v>0</v>
      </c>
    </row>
    <row r="9" spans="1:16" x14ac:dyDescent="0.4">
      <c r="A9" s="11">
        <v>44013</v>
      </c>
      <c r="B9" s="12">
        <f>'07-2020'!E32</f>
        <v>0</v>
      </c>
      <c r="C9" s="12">
        <f>'07-2020'!E33</f>
        <v>0</v>
      </c>
      <c r="D9" s="12">
        <f>'07-2020'!E34</f>
        <v>0</v>
      </c>
      <c r="E9" s="13">
        <f>'07-2020'!E35</f>
        <v>0</v>
      </c>
      <c r="F9" s="13">
        <f>'07-2020'!E36</f>
        <v>0</v>
      </c>
      <c r="G9" s="12">
        <f ca="1">'07-2020'!E37</f>
        <v>0</v>
      </c>
    </row>
    <row r="10" spans="1:16" x14ac:dyDescent="0.4">
      <c r="A10" s="11">
        <v>44044</v>
      </c>
      <c r="B10" s="12">
        <f>'08-2020'!E32</f>
        <v>0</v>
      </c>
      <c r="C10" s="12">
        <f>'08-2020'!E33</f>
        <v>0</v>
      </c>
      <c r="D10" s="12">
        <f>'08-2020'!E34</f>
        <v>0</v>
      </c>
      <c r="E10" s="13">
        <f>'08-2020'!E35</f>
        <v>0</v>
      </c>
      <c r="F10" s="13">
        <f>'08-2020'!E36</f>
        <v>0</v>
      </c>
      <c r="G10" s="12">
        <f ca="1">'08-2020'!E37</f>
        <v>0</v>
      </c>
    </row>
    <row r="11" spans="1:16" x14ac:dyDescent="0.4">
      <c r="A11" s="11">
        <v>44075</v>
      </c>
      <c r="B11" s="12">
        <f>'09-2020'!E32</f>
        <v>0</v>
      </c>
      <c r="C11" s="12">
        <f>'09-2020'!E33</f>
        <v>0</v>
      </c>
      <c r="D11" s="12">
        <f>'09-2020'!E34</f>
        <v>0</v>
      </c>
      <c r="E11" s="13">
        <f>'09-2020'!E35</f>
        <v>0</v>
      </c>
      <c r="F11" s="13">
        <f>'09-2020'!E36</f>
        <v>0</v>
      </c>
      <c r="G11" s="12">
        <f ca="1">'09-2020'!E37</f>
        <v>0</v>
      </c>
    </row>
    <row r="12" spans="1:16" x14ac:dyDescent="0.4">
      <c r="A12" s="11">
        <v>44105</v>
      </c>
      <c r="B12" s="12">
        <f>'10-2020'!E32</f>
        <v>0</v>
      </c>
      <c r="C12" s="12">
        <f>'10-2020'!E33</f>
        <v>0</v>
      </c>
      <c r="D12" s="12">
        <f>'10-2020'!E34</f>
        <v>0</v>
      </c>
      <c r="E12" s="13">
        <f>'10-2020'!E35</f>
        <v>0</v>
      </c>
      <c r="F12" s="13">
        <f>'10-2020'!E36</f>
        <v>0</v>
      </c>
      <c r="G12" s="12">
        <f ca="1">'10-2020'!E37</f>
        <v>0</v>
      </c>
    </row>
    <row r="13" spans="1:16" x14ac:dyDescent="0.4">
      <c r="A13" s="11">
        <v>44136</v>
      </c>
      <c r="B13" s="12">
        <f>'11-2020'!E32</f>
        <v>0</v>
      </c>
      <c r="C13" s="12">
        <f>'11-2020'!E33</f>
        <v>0</v>
      </c>
      <c r="D13" s="12">
        <f>'11-2020'!E34</f>
        <v>0</v>
      </c>
      <c r="E13" s="13">
        <f>'11-2020'!E35</f>
        <v>0</v>
      </c>
      <c r="F13" s="13">
        <f>'11-2020'!E36</f>
        <v>0</v>
      </c>
      <c r="G13" s="12">
        <f ca="1">'11-2020'!E37</f>
        <v>0</v>
      </c>
    </row>
    <row r="14" spans="1:16" x14ac:dyDescent="0.4">
      <c r="A14" s="11">
        <v>44166</v>
      </c>
      <c r="B14" s="12">
        <f>'12-2020'!E32</f>
        <v>0</v>
      </c>
      <c r="C14" s="12">
        <f>'12-2020'!E33</f>
        <v>0</v>
      </c>
      <c r="D14" s="12">
        <f>'12-2020'!E34</f>
        <v>0</v>
      </c>
      <c r="E14" s="13">
        <f>'12-2020'!E35</f>
        <v>0</v>
      </c>
      <c r="F14" s="13">
        <f>'12-2020'!E36</f>
        <v>0</v>
      </c>
      <c r="G14" s="12">
        <f ca="1">'12-2020'!E37</f>
        <v>0</v>
      </c>
    </row>
    <row r="15" spans="1:16" x14ac:dyDescent="0.4">
      <c r="A15" s="16" t="s">
        <v>77</v>
      </c>
      <c r="B15" s="16"/>
      <c r="C15" s="16"/>
      <c r="D15" s="17">
        <f>SUM(D3:D14)</f>
        <v>0</v>
      </c>
      <c r="E15" s="16">
        <f>IF(COUNT(E4:E10)&lt;&gt;0,SUM(E4:E10),"")</f>
        <v>0</v>
      </c>
      <c r="F15" s="16">
        <f>IF(COUNT(F4:F10)&lt;&gt;0,SUM(F4:F10),"")</f>
        <v>0</v>
      </c>
      <c r="G15" s="17"/>
    </row>
    <row r="16" spans="1:16" ht="30" x14ac:dyDescent="0.4">
      <c r="O16" s="14" t="s">
        <v>78</v>
      </c>
      <c r="P16" s="15">
        <f>Table23[[#Totals],[Q Riesgos Gestionados]]-Table23[[#Totals],[Q Riesgos Ocurridos]]</f>
        <v>0</v>
      </c>
    </row>
    <row r="17" spans="15:16" x14ac:dyDescent="0.4">
      <c r="O17" s="14" t="s">
        <v>79</v>
      </c>
      <c r="P17" s="15">
        <f>Table23[[#Totals],[Q Riesgos Ocurridos]]</f>
        <v>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P18"/>
  <sheetViews>
    <sheetView showGridLines="0" zoomScale="90" zoomScaleNormal="90" workbookViewId="0"/>
  </sheetViews>
  <sheetFormatPr baseColWidth="10" defaultColWidth="9.21875" defaultRowHeight="16.5" customHeight="1" x14ac:dyDescent="0.3"/>
  <cols>
    <col min="1" max="1" width="9.21875" style="19"/>
    <col min="2" max="2" width="14.5546875" style="19" bestFit="1" customWidth="1"/>
    <col min="3" max="3" width="14.21875" style="19" customWidth="1"/>
    <col min="4" max="4" width="12.21875" style="19" bestFit="1" customWidth="1"/>
    <col min="5" max="5" width="3.77734375" style="19" bestFit="1" customWidth="1"/>
    <col min="6" max="6" width="14" style="19" bestFit="1" customWidth="1"/>
    <col min="7" max="7" width="9.21875" style="19"/>
    <col min="8" max="9" width="9.77734375" style="19" customWidth="1"/>
    <col min="10" max="12" width="9.21875" style="19"/>
    <col min="13" max="13" width="15.77734375" style="19" bestFit="1" customWidth="1"/>
    <col min="14" max="14" width="28.77734375" style="19" customWidth="1"/>
    <col min="15" max="15" width="9.21875" style="19"/>
    <col min="16" max="16" width="12.77734375" style="19" bestFit="1" customWidth="1"/>
    <col min="17" max="16384" width="9.21875" style="19"/>
  </cols>
  <sheetData>
    <row r="2" spans="2:16" ht="16.5" customHeight="1" thickBot="1" x14ac:dyDescent="0.35">
      <c r="B2" s="18" t="s">
        <v>27</v>
      </c>
      <c r="C2" s="18" t="s">
        <v>15</v>
      </c>
      <c r="E2" s="20" t="s">
        <v>5</v>
      </c>
      <c r="M2" s="18" t="s">
        <v>43</v>
      </c>
      <c r="N2" s="18" t="s">
        <v>16</v>
      </c>
      <c r="P2" s="21" t="s">
        <v>103</v>
      </c>
    </row>
    <row r="3" spans="2:16" ht="16.5" customHeight="1" thickTop="1" x14ac:dyDescent="0.3">
      <c r="B3" s="22" t="s">
        <v>28</v>
      </c>
      <c r="C3" s="23">
        <v>0.1</v>
      </c>
      <c r="M3" s="22">
        <v>0</v>
      </c>
      <c r="N3" s="18" t="s">
        <v>20</v>
      </c>
      <c r="P3" s="24">
        <v>42370</v>
      </c>
    </row>
    <row r="4" spans="2:16" ht="16.5" customHeight="1" x14ac:dyDescent="0.3">
      <c r="B4" s="22" t="s">
        <v>24</v>
      </c>
      <c r="C4" s="23">
        <v>0.3</v>
      </c>
      <c r="E4" s="81" t="s">
        <v>27</v>
      </c>
      <c r="F4" s="25" t="s">
        <v>30</v>
      </c>
      <c r="G4" s="26">
        <f>ROUNDUP(VLOOKUP($F4,tblPonderaciónProbabilidad[],2,FALSE)*VLOOKUP(G$9,tblPonderaciónImpacto[],2,FALSE),2)</f>
        <v>0.05</v>
      </c>
      <c r="H4" s="27">
        <f>ROUNDUP(VLOOKUP($F4,tblPonderaciónProbabilidad[],2,FALSE)*VLOOKUP(H$9,tblPonderaciónImpacto[],2,FALSE),2)</f>
        <v>0.09</v>
      </c>
      <c r="I4" s="28">
        <f>ROUNDUP(VLOOKUP($F4,tblPonderaciónProbabilidad[],2,FALSE)*VLOOKUP(I$9,tblPonderaciónImpacto[],2,FALSE),2)</f>
        <v>0.18</v>
      </c>
      <c r="J4" s="28">
        <f>ROUNDUP(VLOOKUP($F4,tblPonderaciónProbabilidad[],2,FALSE)*VLOOKUP(J$9,tblPonderaciónImpacto[],2,FALSE),2)</f>
        <v>0.36</v>
      </c>
      <c r="K4" s="28">
        <f>ROUNDUP(VLOOKUP($F4,tblPonderaciónProbabilidad[],2,FALSE)*VLOOKUP(K$9,tblPonderaciónImpacto[],2,FALSE),2)</f>
        <v>0.72</v>
      </c>
      <c r="M4" s="29">
        <v>0.06</v>
      </c>
      <c r="N4" s="18" t="s">
        <v>21</v>
      </c>
      <c r="P4" s="24">
        <v>42408</v>
      </c>
    </row>
    <row r="5" spans="2:16" ht="16.5" customHeight="1" x14ac:dyDescent="0.3">
      <c r="B5" s="22" t="s">
        <v>29</v>
      </c>
      <c r="C5" s="23">
        <v>0.5</v>
      </c>
      <c r="E5" s="81"/>
      <c r="F5" s="25" t="s">
        <v>26</v>
      </c>
      <c r="G5" s="26">
        <f>ROUNDUP(VLOOKUP($F5,tblPonderaciónProbabilidad[],2,FALSE)*VLOOKUP(G$9,tblPonderaciónImpacto[],2,FALSE),2)</f>
        <v>0.04</v>
      </c>
      <c r="H5" s="27">
        <f>ROUNDUP(VLOOKUP($F5,tblPonderaciónProbabilidad[],2,FALSE)*VLOOKUP(H$9,tblPonderaciónImpacto[],2,FALSE),2)</f>
        <v>7.0000000000000007E-2</v>
      </c>
      <c r="I5" s="27">
        <f>ROUNDUP(VLOOKUP($F5,tblPonderaciónProbabilidad[],2,FALSE)*VLOOKUP(I$9,tblPonderaciónImpacto[],2,FALSE),2)</f>
        <v>0.14000000000000001</v>
      </c>
      <c r="J5" s="28">
        <f>ROUNDUP(VLOOKUP($F5,tblPonderaciónProbabilidad[],2,FALSE)*VLOOKUP(J$9,tblPonderaciónImpacto[],2,FALSE),2)</f>
        <v>0.28000000000000003</v>
      </c>
      <c r="K5" s="28">
        <f>ROUNDUP(VLOOKUP($F5,tblPonderaciónProbabilidad[],2,FALSE)*VLOOKUP(K$9,tblPonderaciónImpacto[],2,FALSE),2)</f>
        <v>0.56000000000000005</v>
      </c>
      <c r="M5" s="22">
        <v>0.15</v>
      </c>
      <c r="N5" s="18" t="s">
        <v>22</v>
      </c>
      <c r="P5" s="24">
        <v>42409</v>
      </c>
    </row>
    <row r="6" spans="2:16" ht="16.5" customHeight="1" x14ac:dyDescent="0.3">
      <c r="B6" s="22" t="s">
        <v>26</v>
      </c>
      <c r="C6" s="23">
        <v>0.7</v>
      </c>
      <c r="E6" s="81"/>
      <c r="F6" s="25" t="s">
        <v>29</v>
      </c>
      <c r="G6" s="26">
        <f>ROUNDUP(VLOOKUP($F6,tblPonderaciónProbabilidad[],2,FALSE)*VLOOKUP(G$9,tblPonderaciónImpacto[],2,FALSE),2)</f>
        <v>0.03</v>
      </c>
      <c r="H6" s="30">
        <f>ROUNDUP(VLOOKUP($F6,tblPonderaciónProbabilidad[],2,FALSE)*VLOOKUP(H$9,tblPonderaciónImpacto[],2,FALSE),2)</f>
        <v>0.05</v>
      </c>
      <c r="I6" s="27">
        <f>ROUNDUP(VLOOKUP($F6,tblPonderaciónProbabilidad[],2,FALSE)*VLOOKUP(I$9,tblPonderaciónImpacto[],2,FALSE),2)</f>
        <v>0.1</v>
      </c>
      <c r="J6" s="28">
        <f>ROUNDUP(VLOOKUP($F6,tblPonderaciónProbabilidad[],2,FALSE)*VLOOKUP(J$9,tblPonderaciónImpacto[],2,FALSE),2)</f>
        <v>0.2</v>
      </c>
      <c r="K6" s="28">
        <f>ROUNDUP(VLOOKUP($F6,tblPonderaciónProbabilidad[],2,FALSE)*VLOOKUP(K$9,tblPonderaciónImpacto[],2,FALSE),2)</f>
        <v>0.4</v>
      </c>
      <c r="P6" s="24">
        <v>42453</v>
      </c>
    </row>
    <row r="7" spans="2:16" ht="16.5" customHeight="1" x14ac:dyDescent="0.3">
      <c r="B7" s="22" t="s">
        <v>25</v>
      </c>
      <c r="C7" s="23">
        <v>0.9</v>
      </c>
      <c r="E7" s="81"/>
      <c r="F7" s="25" t="s">
        <v>24</v>
      </c>
      <c r="G7" s="26">
        <f>ROUNDUP(VLOOKUP($F7,tblPonderaciónProbabilidad[],2,FALSE)*VLOOKUP(G$9,tblPonderaciónImpacto[],2,FALSE),2)</f>
        <v>0.02</v>
      </c>
      <c r="H7" s="30">
        <f>ROUNDUP(VLOOKUP($F7,tblPonderaciónProbabilidad[],2,FALSE)*VLOOKUP(H$9,tblPonderaciónImpacto[],2,FALSE),2)</f>
        <v>0.03</v>
      </c>
      <c r="I7" s="27">
        <f>ROUNDUP(VLOOKUP($F7,tblPonderaciónProbabilidad[],2,FALSE)*VLOOKUP(I$9,tblPonderaciónImpacto[],2,FALSE),2)</f>
        <v>0.06</v>
      </c>
      <c r="J7" s="27">
        <f>ROUNDUP(VLOOKUP($F7,tblPonderaciónProbabilidad[],2,FALSE)*VLOOKUP(J$9,tblPonderaciónImpacto[],2,FALSE),2)</f>
        <v>0.12</v>
      </c>
      <c r="K7" s="28">
        <f>ROUNDUP(VLOOKUP($F7,tblPonderaciónProbabilidad[],2,FALSE)*VLOOKUP(K$9,tblPonderaciónImpacto[],2,FALSE),2)</f>
        <v>0.24</v>
      </c>
      <c r="M7" s="31" t="s">
        <v>32</v>
      </c>
      <c r="N7" s="32" t="s">
        <v>35</v>
      </c>
      <c r="P7" s="24">
        <v>42454</v>
      </c>
    </row>
    <row r="8" spans="2:16" ht="16.5" customHeight="1" thickBot="1" x14ac:dyDescent="0.35">
      <c r="E8" s="81"/>
      <c r="F8" s="25" t="s">
        <v>18</v>
      </c>
      <c r="G8" s="33">
        <f>ROUNDUP(VLOOKUP($F8,tblPonderaciónProbabilidad[],2,FALSE)*VLOOKUP(G$9,tblPonderaciónImpacto[],2,FALSE),2)</f>
        <v>0.01</v>
      </c>
      <c r="H8" s="34">
        <f>ROUNDUP(VLOOKUP($F8,tblPonderaciónProbabilidad[],2,FALSE)*VLOOKUP(H$9,tblPonderaciónImpacto[],2,FALSE),2)</f>
        <v>0.01</v>
      </c>
      <c r="I8" s="34">
        <f>ROUNDUP(VLOOKUP($F8,tblPonderaciónProbabilidad[],2,FALSE)*VLOOKUP(I$9,tblPonderaciónImpacto[],2,FALSE),2)</f>
        <v>0.02</v>
      </c>
      <c r="J8" s="34">
        <f>ROUNDUP(VLOOKUP($F8,tblPonderaciónProbabilidad[],2,FALSE)*VLOOKUP(J$9,tblPonderaciónImpacto[],2,FALSE),2)</f>
        <v>0.04</v>
      </c>
      <c r="K8" s="35">
        <f>ROUNDUP(VLOOKUP($F8,tblPonderaciónProbabilidad[],2,FALSE)*VLOOKUP(K$9,tblPonderaciónImpacto[],2,FALSE),2)</f>
        <v>0.08</v>
      </c>
      <c r="M8" s="36" t="s">
        <v>33</v>
      </c>
      <c r="N8" s="37" t="s">
        <v>37</v>
      </c>
      <c r="P8" s="24">
        <v>42462</v>
      </c>
    </row>
    <row r="9" spans="2:16" ht="16.5" customHeight="1" x14ac:dyDescent="0.3">
      <c r="B9" s="18" t="s">
        <v>1</v>
      </c>
      <c r="C9" s="18" t="s">
        <v>15</v>
      </c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M9" s="36" t="s">
        <v>39</v>
      </c>
      <c r="N9" s="37" t="s">
        <v>38</v>
      </c>
      <c r="P9" s="24">
        <v>42491</v>
      </c>
    </row>
    <row r="10" spans="2:16" ht="16.5" customHeight="1" x14ac:dyDescent="0.3">
      <c r="B10" s="22" t="s">
        <v>19</v>
      </c>
      <c r="C10" s="23">
        <v>0.05</v>
      </c>
      <c r="G10" s="80" t="s">
        <v>1</v>
      </c>
      <c r="H10" s="80"/>
      <c r="I10" s="80"/>
      <c r="J10" s="80"/>
      <c r="K10" s="80"/>
      <c r="M10" s="36" t="s">
        <v>34</v>
      </c>
      <c r="N10" s="37" t="s">
        <v>36</v>
      </c>
      <c r="P10" s="24">
        <v>42515</v>
      </c>
    </row>
    <row r="11" spans="2:16" ht="16.5" customHeight="1" x14ac:dyDescent="0.3">
      <c r="B11" s="22" t="s">
        <v>20</v>
      </c>
      <c r="C11" s="23">
        <v>0.1</v>
      </c>
      <c r="P11" s="24">
        <v>42541</v>
      </c>
    </row>
    <row r="12" spans="2:16" ht="16.5" customHeight="1" x14ac:dyDescent="0.3">
      <c r="B12" s="22" t="s">
        <v>21</v>
      </c>
      <c r="C12" s="23">
        <v>0.2</v>
      </c>
      <c r="E12" s="20" t="s">
        <v>42</v>
      </c>
      <c r="M12" s="18" t="s">
        <v>16</v>
      </c>
      <c r="P12" s="24">
        <v>42559</v>
      </c>
    </row>
    <row r="13" spans="2:16" ht="16.5" customHeight="1" x14ac:dyDescent="0.3">
      <c r="B13" s="22" t="s">
        <v>22</v>
      </c>
      <c r="C13" s="23">
        <v>0.4</v>
      </c>
      <c r="M13" s="19" t="s">
        <v>98</v>
      </c>
      <c r="P13" s="24">
        <v>42560</v>
      </c>
    </row>
    <row r="14" spans="2:16" ht="16.5" customHeight="1" x14ac:dyDescent="0.3">
      <c r="B14" s="22" t="s">
        <v>23</v>
      </c>
      <c r="C14" s="23">
        <v>0.8</v>
      </c>
      <c r="E14" s="81" t="s">
        <v>32</v>
      </c>
      <c r="F14" s="19" t="s">
        <v>40</v>
      </c>
      <c r="G14" s="38">
        <v>5</v>
      </c>
      <c r="H14" s="39">
        <v>2</v>
      </c>
      <c r="I14" s="39">
        <v>1</v>
      </c>
      <c r="M14" s="19" t="s">
        <v>99</v>
      </c>
      <c r="P14" s="24">
        <v>42712</v>
      </c>
    </row>
    <row r="15" spans="2:16" ht="16.5" customHeight="1" x14ac:dyDescent="0.3">
      <c r="E15" s="81"/>
      <c r="F15" s="19" t="s">
        <v>39</v>
      </c>
      <c r="G15" s="40">
        <v>7</v>
      </c>
      <c r="H15" s="41">
        <v>4</v>
      </c>
      <c r="I15" s="39">
        <v>3</v>
      </c>
      <c r="M15" s="19" t="s">
        <v>47</v>
      </c>
      <c r="P15" s="24">
        <v>42713</v>
      </c>
    </row>
    <row r="16" spans="2:16" ht="16.5" customHeight="1" thickBot="1" x14ac:dyDescent="0.35">
      <c r="E16" s="81"/>
      <c r="F16" s="19" t="s">
        <v>34</v>
      </c>
      <c r="G16" s="42">
        <v>9</v>
      </c>
      <c r="H16" s="43">
        <v>8</v>
      </c>
      <c r="I16" s="44">
        <v>6</v>
      </c>
      <c r="M16" s="19" t="s">
        <v>17</v>
      </c>
      <c r="P16" s="24">
        <v>42729</v>
      </c>
    </row>
    <row r="17" spans="7:13" ht="16.5" customHeight="1" x14ac:dyDescent="0.3">
      <c r="G17" s="18" t="s">
        <v>20</v>
      </c>
      <c r="H17" s="18" t="s">
        <v>21</v>
      </c>
      <c r="I17" s="18" t="s">
        <v>22</v>
      </c>
      <c r="M17" s="19" t="s">
        <v>100</v>
      </c>
    </row>
    <row r="18" spans="7:13" ht="16.5" customHeight="1" x14ac:dyDescent="0.3">
      <c r="G18" s="80" t="s">
        <v>41</v>
      </c>
      <c r="H18" s="80"/>
      <c r="I18" s="80"/>
      <c r="M18" s="19" t="s">
        <v>101</v>
      </c>
    </row>
  </sheetData>
  <mergeCells count="4">
    <mergeCell ref="G18:I18"/>
    <mergeCell ref="E4:E8"/>
    <mergeCell ref="G10:K10"/>
    <mergeCell ref="E14:E16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45" x14ac:dyDescent="0.3">
      <c r="B6" s="50" t="s">
        <v>104</v>
      </c>
      <c r="C6" s="51" t="s">
        <v>105</v>
      </c>
      <c r="D6" s="51" t="s">
        <v>106</v>
      </c>
      <c r="E6" s="51" t="s">
        <v>44</v>
      </c>
      <c r="F6" s="51" t="s">
        <v>83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113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7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IF(tblMatrizRiesgo7[[#This Row],[Fecha Log
(*)]]&lt;&gt;"",NETWORKDAYS(tblMatrizRiesgo7[[#This Row],[Fecha Log
(*)]],TODAY(),Table161[Feriados]),"")</f>
        <v/>
      </c>
      <c r="XFB7" s="45">
        <f>IF(ISERROR(VLOOKUP(tblMatrizRiesgo7[[#This Row],[Impacto
(*)]],tblPonderaciónImpacto[],2,FALSE)),0,(VLOOKUP(tblMatrizRiesgo7[[#This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8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IF(tblMatrizRiesgo7[[#This Row],[Fecha Log
(*)]]&lt;&gt;"",NETWORKDAYS(tblMatrizRiesgo7[[#This Row],[Fecha Log
(*)]],TODAY(),Table161[Feriados]),"")</f>
        <v/>
      </c>
      <c r="XFB8" s="45">
        <f>IF(ISERROR(VLOOKUP(tblMatrizRiesgo7[[#This Row],[Impacto
(*)]],tblPonderaciónImpacto[],2,FALSE)),0,(VLOOKUP(tblMatrizRiesgo7[[#This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9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IF(tblMatrizRiesgo7[[#This Row],[Fecha Log
(*)]]&lt;&gt;"",NETWORKDAYS(tblMatrizRiesgo7[[#This Row],[Fecha Log
(*)]],TODAY(),Table161[Feriados]),"")</f>
        <v/>
      </c>
      <c r="XFB9" s="45">
        <f>IF(ISERROR(VLOOKUP(tblMatrizRiesgo7[[#This Row],[Impacto
(*)]],tblPonderaciónImpacto[],2,FALSE)),0,(VLOOKUP(tblMatrizRiesgo7[[#This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0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IF(tblMatrizRiesgo7[[#This Row],[Fecha Log
(*)]]&lt;&gt;"",NETWORKDAYS(tblMatrizRiesgo7[[#This Row],[Fecha Log
(*)]],TODAY(),Table161[Feriados]),"")</f>
        <v/>
      </c>
      <c r="XFB10" s="45">
        <f>IF(ISERROR(VLOOKUP(tblMatrizRiesgo7[[#This Row],[Impacto
(*)]],tblPonderaciónImpacto[],2,FALSE)),0,(VLOOKUP(tblMatrizRiesgo7[[#This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1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IF(tblMatrizRiesgo7[[#This Row],[Fecha Log
(*)]]&lt;&gt;"",NETWORKDAYS(tblMatrizRiesgo7[[#This Row],[Fecha Log
(*)]],TODAY(),Table161[Feriados]),"")</f>
        <v/>
      </c>
      <c r="XFB11" s="45">
        <f>IF(ISERROR(VLOOKUP(tblMatrizRiesgo7[[#This Row],[Impacto
(*)]],tblPonderaciónImpacto[],2,FALSE)),0,(VLOOKUP(tblMatrizRiesgo7[[#This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2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IF(tblMatrizRiesgo7[[#This Row],[Fecha Log
(*)]]&lt;&gt;"",NETWORKDAYS(tblMatrizRiesgo7[[#This Row],[Fecha Log
(*)]],TODAY(),Table161[Feriados]),"")</f>
        <v/>
      </c>
      <c r="XFB12" s="45">
        <f>IF(ISERROR(VLOOKUP(tblMatrizRiesgo7[[#This Row],[Impacto
(*)]],tblPonderaciónImpacto[],2,FALSE)),0,(VLOOKUP(tblMatrizRiesgo7[[#This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3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IF(tblMatrizRiesgo7[[#This Row],[Fecha Log
(*)]]&lt;&gt;"",NETWORKDAYS(tblMatrizRiesgo7[[#This Row],[Fecha Log
(*)]],TODAY(),Table161[Feriados]),"")</f>
        <v/>
      </c>
      <c r="XFB13" s="45">
        <f>IF(ISERROR(VLOOKUP(tblMatrizRiesgo7[[#This Row],[Impacto
(*)]],tblPonderaciónImpacto[],2,FALSE)),0,(VLOOKUP(tblMatrizRiesgo7[[#This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4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IF(tblMatrizRiesgo7[[#This Row],[Fecha Log
(*)]]&lt;&gt;"",NETWORKDAYS(tblMatrizRiesgo7[[#This Row],[Fecha Log
(*)]],TODAY(),Table161[Feriados]),"")</f>
        <v/>
      </c>
      <c r="XFB14" s="45">
        <f>IF(ISERROR(VLOOKUP(tblMatrizRiesgo7[[#This Row],[Impacto
(*)]],tblPonderaciónImpacto[],2,FALSE)),0,(VLOOKUP(tblMatrizRiesgo7[[#This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5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IF(tblMatrizRiesgo7[[#This Row],[Fecha Log
(*)]]&lt;&gt;"",NETWORKDAYS(tblMatrizRiesgo7[[#This Row],[Fecha Log
(*)]],TODAY(),Table161[Feriados]),"")</f>
        <v/>
      </c>
      <c r="XFB15" s="45">
        <f>IF(ISERROR(VLOOKUP(tblMatrizRiesgo7[[#This Row],[Impacto
(*)]],tblPonderaciónImpacto[],2,FALSE)),0,(VLOOKUP(tblMatrizRiesgo7[[#This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6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IF(tblMatrizRiesgo7[[#This Row],[Fecha Log
(*)]]&lt;&gt;"",NETWORKDAYS(tblMatrizRiesgo7[[#This Row],[Fecha Log
(*)]],TODAY(),Table161[Feriados]),"")</f>
        <v/>
      </c>
      <c r="XFB16" s="45">
        <f>IF(ISERROR(VLOOKUP(tblMatrizRiesgo7[[#This Row],[Impacto
(*)]],tblPonderaciónImpacto[],2,FALSE)),0,(VLOOKUP(tblMatrizRiesgo7[[#This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7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IF(tblMatrizRiesgo7[[#This Row],[Fecha Log
(*)]]&lt;&gt;"",NETWORKDAYS(tblMatrizRiesgo7[[#This Row],[Fecha Log
(*)]],TODAY(),Table161[Feriados]),"")</f>
        <v/>
      </c>
      <c r="XFB17" s="45">
        <f>IF(ISERROR(VLOOKUP(tblMatrizRiesgo7[[#This Row],[Impacto
(*)]],tblPonderaciónImpacto[],2,FALSE)),0,(VLOOKUP(tblMatrizRiesgo7[[#This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8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IF(tblMatrizRiesgo7[[#This Row],[Fecha Log
(*)]]&lt;&gt;"",NETWORKDAYS(tblMatrizRiesgo7[[#This Row],[Fecha Log
(*)]],TODAY(),Table161[Feriados]),"")</f>
        <v/>
      </c>
      <c r="XFB18" s="45">
        <f>IF(ISERROR(VLOOKUP(tblMatrizRiesgo7[[#This Row],[Impacto
(*)]],tblPonderaciónImpacto[],2,FALSE)),0,(VLOOKUP(tblMatrizRiesgo7[[#This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9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IF(tblMatrizRiesgo7[[#This Row],[Fecha Log
(*)]]&lt;&gt;"",NETWORKDAYS(tblMatrizRiesgo7[[#This Row],[Fecha Log
(*)]],TODAY(),Table161[Feriados]),"")</f>
        <v/>
      </c>
      <c r="XFB19" s="45">
        <f>IF(ISERROR(VLOOKUP(tblMatrizRiesgo7[[#This Row],[Impacto
(*)]],tblPonderaciónImpacto[],2,FALSE)),0,(VLOOKUP(tblMatrizRiesgo7[[#This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0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IF(tblMatrizRiesgo7[[#This Row],[Fecha Log
(*)]]&lt;&gt;"",NETWORKDAYS(tblMatrizRiesgo7[[#This Row],[Fecha Log
(*)]],TODAY(),Table161[Feriados]),"")</f>
        <v/>
      </c>
      <c r="XFB20" s="45">
        <f>IF(ISERROR(VLOOKUP(tblMatrizRiesgo7[[#This Row],[Impacto
(*)]],tblPonderaciónImpacto[],2,FALSE)),0,(VLOOKUP(tblMatrizRiesgo7[[#This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1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IF(tblMatrizRiesgo7[[#This Row],[Fecha Log
(*)]]&lt;&gt;"",NETWORKDAYS(tblMatrizRiesgo7[[#This Row],[Fecha Log
(*)]],TODAY(),Table161[Feriados]),"")</f>
        <v/>
      </c>
      <c r="XFB21" s="45">
        <f>IF(ISERROR(VLOOKUP(tblMatrizRiesgo7[[#This Row],[Impacto
(*)]],tblPonderaciónImpacto[],2,FALSE)),0,(VLOOKUP(tblMatrizRiesgo7[[#This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2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IF(tblMatrizRiesgo7[[#This Row],[Fecha Log
(*)]]&lt;&gt;"",NETWORKDAYS(tblMatrizRiesgo7[[#This Row],[Fecha Log
(*)]],TODAY(),Table161[Feriados]),"")</f>
        <v/>
      </c>
      <c r="XFB22" s="45">
        <f>IF(ISERROR(VLOOKUP(tblMatrizRiesgo7[[#This Row],[Impacto
(*)]],tblPonderaciónImpacto[],2,FALSE)),0,(VLOOKUP(tblMatrizRiesgo7[[#This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3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IF(tblMatrizRiesgo7[[#This Row],[Fecha Log
(*)]]&lt;&gt;"",NETWORKDAYS(tblMatrizRiesgo7[[#This Row],[Fecha Log
(*)]],TODAY(),Table161[Feriados]),"")</f>
        <v/>
      </c>
      <c r="XFB23" s="45">
        <f>IF(ISERROR(VLOOKUP(tblMatrizRiesgo7[[#This Row],[Impacto
(*)]],tblPonderaciónImpacto[],2,FALSE)),0,(VLOOKUP(tblMatrizRiesgo7[[#This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4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IF(tblMatrizRiesgo7[[#This Row],[Fecha Log
(*)]]&lt;&gt;"",NETWORKDAYS(tblMatrizRiesgo7[[#This Row],[Fecha Log
(*)]],TODAY(),Table161[Feriados]),"")</f>
        <v/>
      </c>
      <c r="XFB24" s="45">
        <f>IF(ISERROR(VLOOKUP(tblMatrizRiesgo7[[#This Row],[Impacto
(*)]],tblPonderaciónImpacto[],2,FALSE)),0,(VLOOKUP(tblMatrizRiesgo7[[#This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5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IF(tblMatrizRiesgo7[[#This Row],[Fecha Log
(*)]]&lt;&gt;"",NETWORKDAYS(tblMatrizRiesgo7[[#This Row],[Fecha Log
(*)]],TODAY(),Table161[Feriados]),"")</f>
        <v/>
      </c>
      <c r="XFB25" s="45">
        <f>IF(ISERROR(VLOOKUP(tblMatrizRiesgo7[[#This Row],[Impacto
(*)]],tblPonderaciónImpacto[],2,FALSE)),0,(VLOOKUP(tblMatrizRiesgo7[[#This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6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IF(tblMatrizRiesgo7[[#This Row],[Fecha Log
(*)]]&lt;&gt;"",NETWORKDAYS(tblMatrizRiesgo7[[#This Row],[Fecha Log
(*)]],TODAY(),Table161[Feriados]),"")</f>
        <v/>
      </c>
      <c r="XFB26" s="45">
        <f>IF(ISERROR(VLOOKUP(tblMatrizRiesgo7[[#This Row],[Impacto
(*)]],tblPonderaciónImpacto[],2,FALSE)),0,(VLOOKUP(tblMatrizRiesgo7[[#This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7" s="72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IF(tblMatrizRiesgo7[[#This Row],[Fecha Log
(*)]]&lt;&gt;"",NETWORKDAYS(tblMatrizRiesgo7[[#This Row],[Fecha Log
(*)]],TODAY(),Table161[Feriados]),"")</f>
        <v/>
      </c>
      <c r="XFB27" s="45">
        <f>IF(ISERROR(VLOOKUP(tblMatrizRiesgo7[[#This Row],[Impacto
(*)]],tblPonderaciónImpacto[],2,FALSE)),0,(VLOOKUP(tblMatrizRiesgo7[[#This Row],[Impacto
(*)]],tblPonderaciónImpacto[],2,FALSE)))</f>
        <v>0</v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01-2020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>IF(COUNT(E7:E27)&lt;&gt;"",SUMIF(U7:U27,"SI",XFB7:XFD27),"")</f>
        <v>0</v>
      </c>
      <c r="U37" s="45"/>
      <c r="V37" s="45"/>
    </row>
  </sheetData>
  <mergeCells count="8">
    <mergeCell ref="B35:D35"/>
    <mergeCell ref="B36:D36"/>
    <mergeCell ref="B37:D37"/>
    <mergeCell ref="E3:H3"/>
    <mergeCell ref="B31:D31"/>
    <mergeCell ref="B32:D32"/>
    <mergeCell ref="B33:D33"/>
    <mergeCell ref="B34:D34"/>
  </mergeCells>
  <conditionalFormatting sqref="L7:L27">
    <cfRule type="cellIs" dxfId="66" priority="4" operator="greaterThanOrEqual">
      <formula>0.18</formula>
    </cfRule>
    <cfRule type="cellIs" dxfId="65" priority="5" operator="between">
      <formula>0.06</formula>
      <formula>0.17</formula>
    </cfRule>
    <cfRule type="cellIs" dxfId="64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63" priority="2" operator="equal">
      <formula>30263</formula>
    </cfRule>
  </conditionalFormatting>
  <conditionalFormatting sqref="W8:W27">
    <cfRule type="cellIs" dxfId="62" priority="1" operator="equal">
      <formula>30263</formula>
    </cfRule>
  </conditionalFormatting>
  <dataValidations count="5">
    <dataValidation type="list" allowBlank="1" showInputMessage="1" showErrorMessage="1" sqref="K7:K27" xr:uid="{00000000-0002-0000-0300-000000000000}">
      <formula1>Proximidad</formula1>
    </dataValidation>
    <dataValidation type="list" allowBlank="1" showInputMessage="1" showErrorMessage="1" sqref="N7:N27" xr:uid="{00000000-0002-0000-0300-000001000000}">
      <formula1>"Abierto,Cerrado"</formula1>
    </dataValidation>
    <dataValidation type="list" allowBlank="1" showInputMessage="1" showErrorMessage="1" sqref="J7:J27" xr:uid="{00000000-0002-0000-0300-000002000000}">
      <formula1>Impacto</formula1>
    </dataValidation>
    <dataValidation type="list" allowBlank="1" showInputMessage="1" showErrorMessage="1" sqref="I7:I27" xr:uid="{00000000-0002-0000-0300-000003000000}">
      <formula1>Probabilidad</formula1>
    </dataValidation>
    <dataValidation type="list" allowBlank="1" showInputMessage="1" showErrorMessage="1" sqref="U7:U24 U26:U27" xr:uid="{00000000-0002-0000-0300-000004000000}">
      <formula1>"SI,NO"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7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IF(tblMatrizRiesgo712[[#This Row],[Fecha Log
(*)]]&lt;&gt;"",NETWORKDAYS(tblMatrizRiesgo712[[#This Row],[Fecha Log
(*)]],TODAY(),Table161[Feriados]),"")</f>
        <v/>
      </c>
      <c r="XFB7" s="45">
        <f>IF(ISERROR(VLOOKUP(tblMatrizRiesgo712[[#This Row],[Impacto
(*)]],tblPonderaciónImpacto[],2,FALSE)),0,(VLOOKUP(tblMatrizRiesgo712[[#This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8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IF(tblMatrizRiesgo712[[#This Row],[Fecha Log
(*)]]&lt;&gt;"",NETWORKDAYS(tblMatrizRiesgo712[[#This Row],[Fecha Log
(*)]],TODAY(),Table161[Feriados]),"")</f>
        <v/>
      </c>
      <c r="XFB8" s="45">
        <f>IF(ISERROR(VLOOKUP(tblMatrizRiesgo712[[#This Row],[Impacto
(*)]],tblPonderaciónImpacto[],2,FALSE)),0,(VLOOKUP(tblMatrizRiesgo712[[#This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9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IF(tblMatrizRiesgo712[[#This Row],[Fecha Log
(*)]]&lt;&gt;"",NETWORKDAYS(tblMatrizRiesgo712[[#This Row],[Fecha Log
(*)]],TODAY(),Table161[Feriados]),"")</f>
        <v/>
      </c>
      <c r="XFB9" s="45">
        <f>IF(ISERROR(VLOOKUP(tblMatrizRiesgo712[[#This Row],[Impacto
(*)]],tblPonderaciónImpacto[],2,FALSE)),0,(VLOOKUP(tblMatrizRiesgo712[[#This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0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IF(tblMatrizRiesgo712[[#This Row],[Fecha Log
(*)]]&lt;&gt;"",NETWORKDAYS(tblMatrizRiesgo712[[#This Row],[Fecha Log
(*)]],TODAY(),Table161[Feriados]),"")</f>
        <v/>
      </c>
      <c r="XFB10" s="45">
        <f>IF(ISERROR(VLOOKUP(tblMatrizRiesgo712[[#This Row],[Impacto
(*)]],tblPonderaciónImpacto[],2,FALSE)),0,(VLOOKUP(tblMatrizRiesgo712[[#This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1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IF(tblMatrizRiesgo712[[#This Row],[Fecha Log
(*)]]&lt;&gt;"",NETWORKDAYS(tblMatrizRiesgo712[[#This Row],[Fecha Log
(*)]],TODAY(),Table161[Feriados]),"")</f>
        <v/>
      </c>
      <c r="XFB11" s="45">
        <f>IF(ISERROR(VLOOKUP(tblMatrizRiesgo712[[#This Row],[Impacto
(*)]],tblPonderaciónImpacto[],2,FALSE)),0,(VLOOKUP(tblMatrizRiesgo712[[#This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2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IF(tblMatrizRiesgo712[[#This Row],[Fecha Log
(*)]]&lt;&gt;"",NETWORKDAYS(tblMatrizRiesgo712[[#This Row],[Fecha Log
(*)]],TODAY(),Table161[Feriados]),"")</f>
        <v/>
      </c>
      <c r="XFB12" s="45">
        <f>IF(ISERROR(VLOOKUP(tblMatrizRiesgo712[[#This Row],[Impacto
(*)]],tblPonderaciónImpacto[],2,FALSE)),0,(VLOOKUP(tblMatrizRiesgo712[[#This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3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IF(tblMatrizRiesgo712[[#This Row],[Fecha Log
(*)]]&lt;&gt;"",NETWORKDAYS(tblMatrizRiesgo712[[#This Row],[Fecha Log
(*)]],TODAY(),Table161[Feriados]),"")</f>
        <v/>
      </c>
      <c r="XFB13" s="45">
        <f>IF(ISERROR(VLOOKUP(tblMatrizRiesgo712[[#This Row],[Impacto
(*)]],tblPonderaciónImpacto[],2,FALSE)),0,(VLOOKUP(tblMatrizRiesgo712[[#This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4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IF(tblMatrizRiesgo712[[#This Row],[Fecha Log
(*)]]&lt;&gt;"",NETWORKDAYS(tblMatrizRiesgo712[[#This Row],[Fecha Log
(*)]],TODAY(),Table161[Feriados]),"")</f>
        <v/>
      </c>
      <c r="XFB14" s="45">
        <f>IF(ISERROR(VLOOKUP(tblMatrizRiesgo712[[#This Row],[Impacto
(*)]],tblPonderaciónImpacto[],2,FALSE)),0,(VLOOKUP(tblMatrizRiesgo712[[#This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5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IF(tblMatrizRiesgo712[[#This Row],[Fecha Log
(*)]]&lt;&gt;"",NETWORKDAYS(tblMatrizRiesgo712[[#This Row],[Fecha Log
(*)]],TODAY(),Table161[Feriados]),"")</f>
        <v/>
      </c>
      <c r="XFB15" s="45">
        <f>IF(ISERROR(VLOOKUP(tblMatrizRiesgo712[[#This Row],[Impacto
(*)]],tblPonderaciónImpacto[],2,FALSE)),0,(VLOOKUP(tblMatrizRiesgo712[[#This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6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IF(tblMatrizRiesgo712[[#This Row],[Fecha Log
(*)]]&lt;&gt;"",NETWORKDAYS(tblMatrizRiesgo712[[#This Row],[Fecha Log
(*)]],TODAY(),Table161[Feriados]),"")</f>
        <v/>
      </c>
      <c r="XFB16" s="45">
        <f>IF(ISERROR(VLOOKUP(tblMatrizRiesgo712[[#This Row],[Impacto
(*)]],tblPonderaciónImpacto[],2,FALSE)),0,(VLOOKUP(tblMatrizRiesgo712[[#This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7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IF(tblMatrizRiesgo712[[#This Row],[Fecha Log
(*)]]&lt;&gt;"",NETWORKDAYS(tblMatrizRiesgo712[[#This Row],[Fecha Log
(*)]],TODAY(),Table161[Feriados]),"")</f>
        <v/>
      </c>
      <c r="XFB17" s="45">
        <f>IF(ISERROR(VLOOKUP(tblMatrizRiesgo712[[#This Row],[Impacto
(*)]],tblPonderaciónImpacto[],2,FALSE)),0,(VLOOKUP(tblMatrizRiesgo712[[#This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8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IF(tblMatrizRiesgo712[[#This Row],[Fecha Log
(*)]]&lt;&gt;"",NETWORKDAYS(tblMatrizRiesgo712[[#This Row],[Fecha Log
(*)]],TODAY(),Table161[Feriados]),"")</f>
        <v/>
      </c>
      <c r="XFB18" s="45">
        <f>IF(ISERROR(VLOOKUP(tblMatrizRiesgo712[[#This Row],[Impacto
(*)]],tblPonderaciónImpacto[],2,FALSE)),0,(VLOOKUP(tblMatrizRiesgo712[[#This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9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IF(tblMatrizRiesgo712[[#This Row],[Fecha Log
(*)]]&lt;&gt;"",NETWORKDAYS(tblMatrizRiesgo712[[#This Row],[Fecha Log
(*)]],TODAY(),Table161[Feriados]),"")</f>
        <v/>
      </c>
      <c r="XFB19" s="45">
        <f>IF(ISERROR(VLOOKUP(tblMatrizRiesgo712[[#This Row],[Impacto
(*)]],tblPonderaciónImpacto[],2,FALSE)),0,(VLOOKUP(tblMatrizRiesgo712[[#This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0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IF(tblMatrizRiesgo712[[#This Row],[Fecha Log
(*)]]&lt;&gt;"",NETWORKDAYS(tblMatrizRiesgo712[[#This Row],[Fecha Log
(*)]],TODAY(),Table161[Feriados]),"")</f>
        <v/>
      </c>
      <c r="XFB20" s="45">
        <f>IF(ISERROR(VLOOKUP(tblMatrizRiesgo712[[#This Row],[Impacto
(*)]],tblPonderaciónImpacto[],2,FALSE)),0,(VLOOKUP(tblMatrizRiesgo712[[#This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1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IF(tblMatrizRiesgo712[[#This Row],[Fecha Log
(*)]]&lt;&gt;"",NETWORKDAYS(tblMatrizRiesgo712[[#This Row],[Fecha Log
(*)]],TODAY(),Table161[Feriados]),"")</f>
        <v/>
      </c>
      <c r="XFB21" s="45">
        <f>IF(ISERROR(VLOOKUP(tblMatrizRiesgo712[[#This Row],[Impacto
(*)]],tblPonderaciónImpacto[],2,FALSE)),0,(VLOOKUP(tblMatrizRiesgo712[[#This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2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IF(tblMatrizRiesgo712[[#This Row],[Fecha Log
(*)]]&lt;&gt;"",NETWORKDAYS(tblMatrizRiesgo712[[#This Row],[Fecha Log
(*)]],TODAY(),Table161[Feriados]),"")</f>
        <v/>
      </c>
      <c r="XFB22" s="45">
        <f>IF(ISERROR(VLOOKUP(tblMatrizRiesgo712[[#This Row],[Impacto
(*)]],tblPonderaciónImpacto[],2,FALSE)),0,(VLOOKUP(tblMatrizRiesgo712[[#This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3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IF(tblMatrizRiesgo712[[#This Row],[Fecha Log
(*)]]&lt;&gt;"",NETWORKDAYS(tblMatrizRiesgo712[[#This Row],[Fecha Log
(*)]],TODAY(),Table161[Feriados]),"")</f>
        <v/>
      </c>
      <c r="XFB23" s="45">
        <f>IF(ISERROR(VLOOKUP(tblMatrizRiesgo712[[#This Row],[Impacto
(*)]],tblPonderaciónImpacto[],2,FALSE)),0,(VLOOKUP(tblMatrizRiesgo712[[#This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4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IF(tblMatrizRiesgo712[[#This Row],[Fecha Log
(*)]]&lt;&gt;"",NETWORKDAYS(tblMatrizRiesgo712[[#This Row],[Fecha Log
(*)]],TODAY(),Table161[Feriados]),"")</f>
        <v/>
      </c>
      <c r="XFB24" s="45">
        <f>IF(ISERROR(VLOOKUP(tblMatrizRiesgo712[[#This Row],[Impacto
(*)]],tblPonderaciónImpacto[],2,FALSE)),0,(VLOOKUP(tblMatrizRiesgo712[[#This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5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IF(tblMatrizRiesgo712[[#This Row],[Fecha Log
(*)]]&lt;&gt;"",NETWORKDAYS(tblMatrizRiesgo712[[#This Row],[Fecha Log
(*)]],TODAY(),Table161[Feriados]),"")</f>
        <v/>
      </c>
      <c r="XFB25" s="45">
        <f>IF(ISERROR(VLOOKUP(tblMatrizRiesgo712[[#This Row],[Impacto
(*)]],tblPonderaciónImpacto[],2,FALSE)),0,(VLOOKUP(tblMatrizRiesgo712[[#This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6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IF(tblMatrizRiesgo712[[#This Row],[Fecha Log
(*)]]&lt;&gt;"",NETWORKDAYS(tblMatrizRiesgo712[[#This Row],[Fecha Log
(*)]],TODAY(),Table161[Feriados]),"")</f>
        <v/>
      </c>
      <c r="XFB26" s="45">
        <f>IF(ISERROR(VLOOKUP(tblMatrizRiesgo712[[#This Row],[Impacto
(*)]],tblPonderaciónImpacto[],2,FALSE)),0,(VLOOKUP(tblMatrizRiesgo712[[#This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7" s="72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IF(tblMatrizRiesgo712[[#This Row],[Fecha Log
(*)]]&lt;&gt;"",NETWORKDAYS(tblMatrizRiesgo712[[#This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02-2020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61" priority="4" operator="greaterThanOrEqual">
      <formula>0.18</formula>
    </cfRule>
    <cfRule type="cellIs" dxfId="60" priority="5" operator="between">
      <formula>0.06</formula>
      <formula>0.17</formula>
    </cfRule>
    <cfRule type="cellIs" dxfId="59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58" priority="2" operator="equal">
      <formula>30263</formula>
    </cfRule>
  </conditionalFormatting>
  <conditionalFormatting sqref="W8:W27">
    <cfRule type="cellIs" dxfId="57" priority="1" operator="equal">
      <formula>30263</formula>
    </cfRule>
  </conditionalFormatting>
  <dataValidations count="5">
    <dataValidation type="list" allowBlank="1" showInputMessage="1" showErrorMessage="1" sqref="U7:U24 U26:U27" xr:uid="{00000000-0002-0000-0400-000000000000}">
      <formula1>"SI,NO"</formula1>
    </dataValidation>
    <dataValidation type="list" allowBlank="1" showInputMessage="1" showErrorMessage="1" sqref="I7:I27" xr:uid="{00000000-0002-0000-0400-000001000000}">
      <formula1>Probabilidad</formula1>
    </dataValidation>
    <dataValidation type="list" allowBlank="1" showInputMessage="1" showErrorMessage="1" sqref="J7:J27" xr:uid="{00000000-0002-0000-0400-000002000000}">
      <formula1>Impacto</formula1>
    </dataValidation>
    <dataValidation type="list" allowBlank="1" showInputMessage="1" showErrorMessage="1" sqref="N7:N27" xr:uid="{00000000-0002-0000-0400-000003000000}">
      <formula1>"Abierto,Cerrado"</formula1>
    </dataValidation>
    <dataValidation type="list" allowBlank="1" showInputMessage="1" showErrorMessage="1" sqref="K7:K27" xr:uid="{00000000-0002-0000-04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7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IF(tblMatrizRiesgo714[[#This Row],[Fecha Log
(*)]]&lt;&gt;"",NETWORKDAYS(tblMatrizRiesgo714[[#This Row],[Fecha Log
(*)]],TODAY(),Table161[Feriados]),"")</f>
        <v/>
      </c>
      <c r="XFB7" s="45">
        <f>IF(ISERROR(VLOOKUP(tblMatrizRiesgo714[[#This Row],[Impacto
(*)]],tblPonderaciónImpacto[],2,FALSE)),0,(VLOOKUP(tblMatrizRiesgo714[[#This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8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IF(tblMatrizRiesgo714[[#This Row],[Fecha Log
(*)]]&lt;&gt;"",NETWORKDAYS(tblMatrizRiesgo714[[#This Row],[Fecha Log
(*)]],TODAY(),Table161[Feriados]),"")</f>
        <v/>
      </c>
      <c r="XFB8" s="45">
        <f>IF(ISERROR(VLOOKUP(tblMatrizRiesgo714[[#This Row],[Impacto
(*)]],tblPonderaciónImpacto[],2,FALSE)),0,(VLOOKUP(tblMatrizRiesgo714[[#This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9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IF(tblMatrizRiesgo714[[#This Row],[Fecha Log
(*)]]&lt;&gt;"",NETWORKDAYS(tblMatrizRiesgo714[[#This Row],[Fecha Log
(*)]],TODAY(),Table161[Feriados]),"")</f>
        <v/>
      </c>
      <c r="XFB9" s="45">
        <f>IF(ISERROR(VLOOKUP(tblMatrizRiesgo714[[#This Row],[Impacto
(*)]],tblPonderaciónImpacto[],2,FALSE)),0,(VLOOKUP(tblMatrizRiesgo714[[#This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0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IF(tblMatrizRiesgo714[[#This Row],[Fecha Log
(*)]]&lt;&gt;"",NETWORKDAYS(tblMatrizRiesgo714[[#This Row],[Fecha Log
(*)]],TODAY(),Table161[Feriados]),"")</f>
        <v/>
      </c>
      <c r="XFB10" s="45">
        <f>IF(ISERROR(VLOOKUP(tblMatrizRiesgo714[[#This Row],[Impacto
(*)]],tblPonderaciónImpacto[],2,FALSE)),0,(VLOOKUP(tblMatrizRiesgo714[[#This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1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IF(tblMatrizRiesgo714[[#This Row],[Fecha Log
(*)]]&lt;&gt;"",NETWORKDAYS(tblMatrizRiesgo714[[#This Row],[Fecha Log
(*)]],TODAY(),Table161[Feriados]),"")</f>
        <v/>
      </c>
      <c r="XFB11" s="45">
        <f>IF(ISERROR(VLOOKUP(tblMatrizRiesgo714[[#This Row],[Impacto
(*)]],tblPonderaciónImpacto[],2,FALSE)),0,(VLOOKUP(tblMatrizRiesgo714[[#This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2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IF(tblMatrizRiesgo714[[#This Row],[Fecha Log
(*)]]&lt;&gt;"",NETWORKDAYS(tblMatrizRiesgo714[[#This Row],[Fecha Log
(*)]],TODAY(),Table161[Feriados]),"")</f>
        <v/>
      </c>
      <c r="XFB12" s="45">
        <f>IF(ISERROR(VLOOKUP(tblMatrizRiesgo714[[#This Row],[Impacto
(*)]],tblPonderaciónImpacto[],2,FALSE)),0,(VLOOKUP(tblMatrizRiesgo714[[#This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3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IF(tblMatrizRiesgo714[[#This Row],[Fecha Log
(*)]]&lt;&gt;"",NETWORKDAYS(tblMatrizRiesgo714[[#This Row],[Fecha Log
(*)]],TODAY(),Table161[Feriados]),"")</f>
        <v/>
      </c>
      <c r="XFB13" s="45">
        <f>IF(ISERROR(VLOOKUP(tblMatrizRiesgo714[[#This Row],[Impacto
(*)]],tblPonderaciónImpacto[],2,FALSE)),0,(VLOOKUP(tblMatrizRiesgo714[[#This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4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IF(tblMatrizRiesgo714[[#This Row],[Fecha Log
(*)]]&lt;&gt;"",NETWORKDAYS(tblMatrizRiesgo714[[#This Row],[Fecha Log
(*)]],TODAY(),Table161[Feriados]),"")</f>
        <v/>
      </c>
      <c r="XFB14" s="45">
        <f>IF(ISERROR(VLOOKUP(tblMatrizRiesgo714[[#This Row],[Impacto
(*)]],tblPonderaciónImpacto[],2,FALSE)),0,(VLOOKUP(tblMatrizRiesgo714[[#This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5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IF(tblMatrizRiesgo714[[#This Row],[Fecha Log
(*)]]&lt;&gt;"",NETWORKDAYS(tblMatrizRiesgo714[[#This Row],[Fecha Log
(*)]],TODAY(),Table161[Feriados]),"")</f>
        <v/>
      </c>
      <c r="XFB15" s="45">
        <f>IF(ISERROR(VLOOKUP(tblMatrizRiesgo714[[#This Row],[Impacto
(*)]],tblPonderaciónImpacto[],2,FALSE)),0,(VLOOKUP(tblMatrizRiesgo714[[#This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6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IF(tblMatrizRiesgo714[[#This Row],[Fecha Log
(*)]]&lt;&gt;"",NETWORKDAYS(tblMatrizRiesgo714[[#This Row],[Fecha Log
(*)]],TODAY(),Table161[Feriados]),"")</f>
        <v/>
      </c>
      <c r="XFB16" s="45">
        <f>IF(ISERROR(VLOOKUP(tblMatrizRiesgo714[[#This Row],[Impacto
(*)]],tblPonderaciónImpacto[],2,FALSE)),0,(VLOOKUP(tblMatrizRiesgo714[[#This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7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IF(tblMatrizRiesgo714[[#This Row],[Fecha Log
(*)]]&lt;&gt;"",NETWORKDAYS(tblMatrizRiesgo714[[#This Row],[Fecha Log
(*)]],TODAY(),Table161[Feriados]),"")</f>
        <v/>
      </c>
      <c r="XFB17" s="45">
        <f>IF(ISERROR(VLOOKUP(tblMatrizRiesgo714[[#This Row],[Impacto
(*)]],tblPonderaciónImpacto[],2,FALSE)),0,(VLOOKUP(tblMatrizRiesgo714[[#This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8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IF(tblMatrizRiesgo714[[#This Row],[Fecha Log
(*)]]&lt;&gt;"",NETWORKDAYS(tblMatrizRiesgo714[[#This Row],[Fecha Log
(*)]],TODAY(),Table161[Feriados]),"")</f>
        <v/>
      </c>
      <c r="XFB18" s="45">
        <f>IF(ISERROR(VLOOKUP(tblMatrizRiesgo714[[#This Row],[Impacto
(*)]],tblPonderaciónImpacto[],2,FALSE)),0,(VLOOKUP(tblMatrizRiesgo714[[#This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9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IF(tblMatrizRiesgo714[[#This Row],[Fecha Log
(*)]]&lt;&gt;"",NETWORKDAYS(tblMatrizRiesgo714[[#This Row],[Fecha Log
(*)]],TODAY(),Table161[Feriados]),"")</f>
        <v/>
      </c>
      <c r="XFB19" s="45">
        <f>IF(ISERROR(VLOOKUP(tblMatrizRiesgo714[[#This Row],[Impacto
(*)]],tblPonderaciónImpacto[],2,FALSE)),0,(VLOOKUP(tblMatrizRiesgo714[[#This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0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IF(tblMatrizRiesgo714[[#This Row],[Fecha Log
(*)]]&lt;&gt;"",NETWORKDAYS(tblMatrizRiesgo714[[#This Row],[Fecha Log
(*)]],TODAY(),Table161[Feriados]),"")</f>
        <v/>
      </c>
      <c r="XFB20" s="45">
        <f>IF(ISERROR(VLOOKUP(tblMatrizRiesgo714[[#This Row],[Impacto
(*)]],tblPonderaciónImpacto[],2,FALSE)),0,(VLOOKUP(tblMatrizRiesgo714[[#This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1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IF(tblMatrizRiesgo714[[#This Row],[Fecha Log
(*)]]&lt;&gt;"",NETWORKDAYS(tblMatrizRiesgo714[[#This Row],[Fecha Log
(*)]],TODAY(),Table161[Feriados]),"")</f>
        <v/>
      </c>
      <c r="XFB21" s="45">
        <f>IF(ISERROR(VLOOKUP(tblMatrizRiesgo714[[#This Row],[Impacto
(*)]],tblPonderaciónImpacto[],2,FALSE)),0,(VLOOKUP(tblMatrizRiesgo714[[#This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2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IF(tblMatrizRiesgo714[[#This Row],[Fecha Log
(*)]]&lt;&gt;"",NETWORKDAYS(tblMatrizRiesgo714[[#This Row],[Fecha Log
(*)]],TODAY(),Table161[Feriados]),"")</f>
        <v/>
      </c>
      <c r="XFB22" s="45">
        <f>IF(ISERROR(VLOOKUP(tblMatrizRiesgo714[[#This Row],[Impacto
(*)]],tblPonderaciónImpacto[],2,FALSE)),0,(VLOOKUP(tblMatrizRiesgo714[[#This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3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IF(tblMatrizRiesgo714[[#This Row],[Fecha Log
(*)]]&lt;&gt;"",NETWORKDAYS(tblMatrizRiesgo714[[#This Row],[Fecha Log
(*)]],TODAY(),Table161[Feriados]),"")</f>
        <v/>
      </c>
      <c r="XFB23" s="45">
        <f>IF(ISERROR(VLOOKUP(tblMatrizRiesgo714[[#This Row],[Impacto
(*)]],tblPonderaciónImpacto[],2,FALSE)),0,(VLOOKUP(tblMatrizRiesgo714[[#This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4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IF(tblMatrizRiesgo714[[#This Row],[Fecha Log
(*)]]&lt;&gt;"",NETWORKDAYS(tblMatrizRiesgo714[[#This Row],[Fecha Log
(*)]],TODAY(),Table161[Feriados]),"")</f>
        <v/>
      </c>
      <c r="XFB24" s="45">
        <f>IF(ISERROR(VLOOKUP(tblMatrizRiesgo714[[#This Row],[Impacto
(*)]],tblPonderaciónImpacto[],2,FALSE)),0,(VLOOKUP(tblMatrizRiesgo714[[#This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5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IF(tblMatrizRiesgo714[[#This Row],[Fecha Log
(*)]]&lt;&gt;"",NETWORKDAYS(tblMatrizRiesgo714[[#This Row],[Fecha Log
(*)]],TODAY(),Table161[Feriados]),"")</f>
        <v/>
      </c>
      <c r="XFB25" s="45">
        <f>IF(ISERROR(VLOOKUP(tblMatrizRiesgo714[[#This Row],[Impacto
(*)]],tblPonderaciónImpacto[],2,FALSE)),0,(VLOOKUP(tblMatrizRiesgo714[[#This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6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IF(tblMatrizRiesgo714[[#This Row],[Fecha Log
(*)]]&lt;&gt;"",NETWORKDAYS(tblMatrizRiesgo714[[#This Row],[Fecha Log
(*)]],TODAY(),Table161[Feriados]),"")</f>
        <v/>
      </c>
      <c r="XFB26" s="45">
        <f>IF(ISERROR(VLOOKUP(tblMatrizRiesgo714[[#This Row],[Impacto
(*)]],tblPonderaciónImpacto[],2,FALSE)),0,(VLOOKUP(tblMatrizRiesgo714[[#This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7" s="72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IF(tblMatrizRiesgo714[[#This Row],[Fecha Log
(*)]]&lt;&gt;"",NETWORKDAYS(tblMatrizRiesgo714[[#This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03-2020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56" priority="4" operator="greaterThanOrEqual">
      <formula>0.18</formula>
    </cfRule>
    <cfRule type="cellIs" dxfId="55" priority="5" operator="between">
      <formula>0.06</formula>
      <formula>0.17</formula>
    </cfRule>
    <cfRule type="cellIs" dxfId="54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53" priority="2" operator="equal">
      <formula>30263</formula>
    </cfRule>
  </conditionalFormatting>
  <conditionalFormatting sqref="W8:W27">
    <cfRule type="cellIs" dxfId="52" priority="1" operator="equal">
      <formula>30263</formula>
    </cfRule>
  </conditionalFormatting>
  <dataValidations count="5">
    <dataValidation type="list" allowBlank="1" showInputMessage="1" showErrorMessage="1" sqref="U7:U24 U26:U27" xr:uid="{00000000-0002-0000-0500-000000000000}">
      <formula1>"SI,NO"</formula1>
    </dataValidation>
    <dataValidation type="list" allowBlank="1" showInputMessage="1" showErrorMessage="1" sqref="I7:I27" xr:uid="{00000000-0002-0000-0500-000001000000}">
      <formula1>Probabilidad</formula1>
    </dataValidation>
    <dataValidation type="list" allowBlank="1" showInputMessage="1" showErrorMessage="1" sqref="J7:J27" xr:uid="{00000000-0002-0000-0500-000002000000}">
      <formula1>Impacto</formula1>
    </dataValidation>
    <dataValidation type="list" allowBlank="1" showInputMessage="1" showErrorMessage="1" sqref="N7:N27" xr:uid="{00000000-0002-0000-0500-000003000000}">
      <formula1>"Abierto,Cerrado"</formula1>
    </dataValidation>
    <dataValidation type="list" allowBlank="1" showInputMessage="1" showErrorMessage="1" sqref="K7:K27" xr:uid="{00000000-0002-0000-05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7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IF(tblMatrizRiesgo715[[#This Row],[Fecha Log
(*)]]&lt;&gt;"",NETWORKDAYS(tblMatrizRiesgo715[[#This Row],[Fecha Log
(*)]],TODAY(),Table161[Feriados]),"")</f>
        <v/>
      </c>
      <c r="XFB7" s="45">
        <f>IF(ISERROR(VLOOKUP(tblMatrizRiesgo715[[#This Row],[Impacto
(*)]],tblPonderaciónImpacto[],2,FALSE)),0,(VLOOKUP(tblMatrizRiesgo715[[#This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8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IF(tblMatrizRiesgo715[[#This Row],[Fecha Log
(*)]]&lt;&gt;"",NETWORKDAYS(tblMatrizRiesgo715[[#This Row],[Fecha Log
(*)]],TODAY(),Table161[Feriados]),"")</f>
        <v/>
      </c>
      <c r="XFB8" s="45">
        <f>IF(ISERROR(VLOOKUP(tblMatrizRiesgo715[[#This Row],[Impacto
(*)]],tblPonderaciónImpacto[],2,FALSE)),0,(VLOOKUP(tblMatrizRiesgo715[[#This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9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IF(tblMatrizRiesgo715[[#This Row],[Fecha Log
(*)]]&lt;&gt;"",NETWORKDAYS(tblMatrizRiesgo715[[#This Row],[Fecha Log
(*)]],TODAY(),Table161[Feriados]),"")</f>
        <v/>
      </c>
      <c r="XFB9" s="45">
        <f>IF(ISERROR(VLOOKUP(tblMatrizRiesgo715[[#This Row],[Impacto
(*)]],tblPonderaciónImpacto[],2,FALSE)),0,(VLOOKUP(tblMatrizRiesgo715[[#This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0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IF(tblMatrizRiesgo715[[#This Row],[Fecha Log
(*)]]&lt;&gt;"",NETWORKDAYS(tblMatrizRiesgo715[[#This Row],[Fecha Log
(*)]],TODAY(),Table161[Feriados]),"")</f>
        <v/>
      </c>
      <c r="XFB10" s="45">
        <f>IF(ISERROR(VLOOKUP(tblMatrizRiesgo715[[#This Row],[Impacto
(*)]],tblPonderaciónImpacto[],2,FALSE)),0,(VLOOKUP(tblMatrizRiesgo715[[#This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1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IF(tblMatrizRiesgo715[[#This Row],[Fecha Log
(*)]]&lt;&gt;"",NETWORKDAYS(tblMatrizRiesgo715[[#This Row],[Fecha Log
(*)]],TODAY(),Table161[Feriados]),"")</f>
        <v/>
      </c>
      <c r="XFB11" s="45">
        <f>IF(ISERROR(VLOOKUP(tblMatrizRiesgo715[[#This Row],[Impacto
(*)]],tblPonderaciónImpacto[],2,FALSE)),0,(VLOOKUP(tblMatrizRiesgo715[[#This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2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IF(tblMatrizRiesgo715[[#This Row],[Fecha Log
(*)]]&lt;&gt;"",NETWORKDAYS(tblMatrizRiesgo715[[#This Row],[Fecha Log
(*)]],TODAY(),Table161[Feriados]),"")</f>
        <v/>
      </c>
      <c r="XFB12" s="45">
        <f>IF(ISERROR(VLOOKUP(tblMatrizRiesgo715[[#This Row],[Impacto
(*)]],tblPonderaciónImpacto[],2,FALSE)),0,(VLOOKUP(tblMatrizRiesgo715[[#This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3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IF(tblMatrizRiesgo715[[#This Row],[Fecha Log
(*)]]&lt;&gt;"",NETWORKDAYS(tblMatrizRiesgo715[[#This Row],[Fecha Log
(*)]],TODAY(),Table161[Feriados]),"")</f>
        <v/>
      </c>
      <c r="XFB13" s="45">
        <f>IF(ISERROR(VLOOKUP(tblMatrizRiesgo715[[#This Row],[Impacto
(*)]],tblPonderaciónImpacto[],2,FALSE)),0,(VLOOKUP(tblMatrizRiesgo715[[#This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4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IF(tblMatrizRiesgo715[[#This Row],[Fecha Log
(*)]]&lt;&gt;"",NETWORKDAYS(tblMatrizRiesgo715[[#This Row],[Fecha Log
(*)]],TODAY(),Table161[Feriados]),"")</f>
        <v/>
      </c>
      <c r="XFB14" s="45">
        <f>IF(ISERROR(VLOOKUP(tblMatrizRiesgo715[[#This Row],[Impacto
(*)]],tblPonderaciónImpacto[],2,FALSE)),0,(VLOOKUP(tblMatrizRiesgo715[[#This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5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IF(tblMatrizRiesgo715[[#This Row],[Fecha Log
(*)]]&lt;&gt;"",NETWORKDAYS(tblMatrizRiesgo715[[#This Row],[Fecha Log
(*)]],TODAY(),Table161[Feriados]),"")</f>
        <v/>
      </c>
      <c r="XFB15" s="45">
        <f>IF(ISERROR(VLOOKUP(tblMatrizRiesgo715[[#This Row],[Impacto
(*)]],tblPonderaciónImpacto[],2,FALSE)),0,(VLOOKUP(tblMatrizRiesgo715[[#This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6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IF(tblMatrizRiesgo715[[#This Row],[Fecha Log
(*)]]&lt;&gt;"",NETWORKDAYS(tblMatrizRiesgo715[[#This Row],[Fecha Log
(*)]],TODAY(),Table161[Feriados]),"")</f>
        <v/>
      </c>
      <c r="XFB16" s="45">
        <f>IF(ISERROR(VLOOKUP(tblMatrizRiesgo715[[#This Row],[Impacto
(*)]],tblPonderaciónImpacto[],2,FALSE)),0,(VLOOKUP(tblMatrizRiesgo715[[#This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7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IF(tblMatrizRiesgo715[[#This Row],[Fecha Log
(*)]]&lt;&gt;"",NETWORKDAYS(tblMatrizRiesgo715[[#This Row],[Fecha Log
(*)]],TODAY(),Table161[Feriados]),"")</f>
        <v/>
      </c>
      <c r="XFB17" s="45">
        <f>IF(ISERROR(VLOOKUP(tblMatrizRiesgo715[[#This Row],[Impacto
(*)]],tblPonderaciónImpacto[],2,FALSE)),0,(VLOOKUP(tblMatrizRiesgo715[[#This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8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IF(tblMatrizRiesgo715[[#This Row],[Fecha Log
(*)]]&lt;&gt;"",NETWORKDAYS(tblMatrizRiesgo715[[#This Row],[Fecha Log
(*)]],TODAY(),Table161[Feriados]),"")</f>
        <v/>
      </c>
      <c r="XFB18" s="45">
        <f>IF(ISERROR(VLOOKUP(tblMatrizRiesgo715[[#This Row],[Impacto
(*)]],tblPonderaciónImpacto[],2,FALSE)),0,(VLOOKUP(tblMatrizRiesgo715[[#This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9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IF(tblMatrizRiesgo715[[#This Row],[Fecha Log
(*)]]&lt;&gt;"",NETWORKDAYS(tblMatrizRiesgo715[[#This Row],[Fecha Log
(*)]],TODAY(),Table161[Feriados]),"")</f>
        <v/>
      </c>
      <c r="XFB19" s="45">
        <f>IF(ISERROR(VLOOKUP(tblMatrizRiesgo715[[#This Row],[Impacto
(*)]],tblPonderaciónImpacto[],2,FALSE)),0,(VLOOKUP(tblMatrizRiesgo715[[#This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0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IF(tblMatrizRiesgo715[[#This Row],[Fecha Log
(*)]]&lt;&gt;"",NETWORKDAYS(tblMatrizRiesgo715[[#This Row],[Fecha Log
(*)]],TODAY(),Table161[Feriados]),"")</f>
        <v/>
      </c>
      <c r="XFB20" s="45">
        <f>IF(ISERROR(VLOOKUP(tblMatrizRiesgo715[[#This Row],[Impacto
(*)]],tblPonderaciónImpacto[],2,FALSE)),0,(VLOOKUP(tblMatrizRiesgo715[[#This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1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IF(tblMatrizRiesgo715[[#This Row],[Fecha Log
(*)]]&lt;&gt;"",NETWORKDAYS(tblMatrizRiesgo715[[#This Row],[Fecha Log
(*)]],TODAY(),Table161[Feriados]),"")</f>
        <v/>
      </c>
      <c r="XFB21" s="45">
        <f>IF(ISERROR(VLOOKUP(tblMatrizRiesgo715[[#This Row],[Impacto
(*)]],tblPonderaciónImpacto[],2,FALSE)),0,(VLOOKUP(tblMatrizRiesgo715[[#This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2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IF(tblMatrizRiesgo715[[#This Row],[Fecha Log
(*)]]&lt;&gt;"",NETWORKDAYS(tblMatrizRiesgo715[[#This Row],[Fecha Log
(*)]],TODAY(),Table161[Feriados]),"")</f>
        <v/>
      </c>
      <c r="XFB22" s="45">
        <f>IF(ISERROR(VLOOKUP(tblMatrizRiesgo715[[#This Row],[Impacto
(*)]],tblPonderaciónImpacto[],2,FALSE)),0,(VLOOKUP(tblMatrizRiesgo715[[#This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3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IF(tblMatrizRiesgo715[[#This Row],[Fecha Log
(*)]]&lt;&gt;"",NETWORKDAYS(tblMatrizRiesgo715[[#This Row],[Fecha Log
(*)]],TODAY(),Table161[Feriados]),"")</f>
        <v/>
      </c>
      <c r="XFB23" s="45">
        <f>IF(ISERROR(VLOOKUP(tblMatrizRiesgo715[[#This Row],[Impacto
(*)]],tblPonderaciónImpacto[],2,FALSE)),0,(VLOOKUP(tblMatrizRiesgo715[[#This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4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IF(tblMatrizRiesgo715[[#This Row],[Fecha Log
(*)]]&lt;&gt;"",NETWORKDAYS(tblMatrizRiesgo715[[#This Row],[Fecha Log
(*)]],TODAY(),Table161[Feriados]),"")</f>
        <v/>
      </c>
      <c r="XFB24" s="45">
        <f>IF(ISERROR(VLOOKUP(tblMatrizRiesgo715[[#This Row],[Impacto
(*)]],tblPonderaciónImpacto[],2,FALSE)),0,(VLOOKUP(tblMatrizRiesgo715[[#This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5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IF(tblMatrizRiesgo715[[#This Row],[Fecha Log
(*)]]&lt;&gt;"",NETWORKDAYS(tblMatrizRiesgo715[[#This Row],[Fecha Log
(*)]],TODAY(),Table161[Feriados]),"")</f>
        <v/>
      </c>
      <c r="XFB25" s="45">
        <f>IF(ISERROR(VLOOKUP(tblMatrizRiesgo715[[#This Row],[Impacto
(*)]],tblPonderaciónImpacto[],2,FALSE)),0,(VLOOKUP(tblMatrizRiesgo715[[#This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6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IF(tblMatrizRiesgo715[[#This Row],[Fecha Log
(*)]]&lt;&gt;"",NETWORKDAYS(tblMatrizRiesgo715[[#This Row],[Fecha Log
(*)]],TODAY(),Table161[Feriados]),"")</f>
        <v/>
      </c>
      <c r="XFB26" s="45">
        <f>IF(ISERROR(VLOOKUP(tblMatrizRiesgo715[[#This Row],[Impacto
(*)]],tblPonderaciónImpacto[],2,FALSE)),0,(VLOOKUP(tblMatrizRiesgo715[[#This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7" s="72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IF(tblMatrizRiesgo715[[#This Row],[Fecha Log
(*)]]&lt;&gt;"",NETWORKDAYS(tblMatrizRiesgo715[[#This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04-2020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51" priority="4" operator="greaterThanOrEqual">
      <formula>0.18</formula>
    </cfRule>
    <cfRule type="cellIs" dxfId="50" priority="5" operator="between">
      <formula>0.06</formula>
      <formula>0.17</formula>
    </cfRule>
    <cfRule type="cellIs" dxfId="49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48" priority="2" operator="equal">
      <formula>30263</formula>
    </cfRule>
  </conditionalFormatting>
  <conditionalFormatting sqref="W8:W27">
    <cfRule type="cellIs" dxfId="47" priority="1" operator="equal">
      <formula>30263</formula>
    </cfRule>
  </conditionalFormatting>
  <dataValidations count="5">
    <dataValidation type="list" allowBlank="1" showInputMessage="1" showErrorMessage="1" sqref="U7:U24 U26:U27" xr:uid="{00000000-0002-0000-0600-000000000000}">
      <formula1>"SI,NO"</formula1>
    </dataValidation>
    <dataValidation type="list" allowBlank="1" showInputMessage="1" showErrorMessage="1" sqref="I7:I27" xr:uid="{00000000-0002-0000-0600-000001000000}">
      <formula1>Probabilidad</formula1>
    </dataValidation>
    <dataValidation type="list" allowBlank="1" showInputMessage="1" showErrorMessage="1" sqref="J7:J27" xr:uid="{00000000-0002-0000-0600-000002000000}">
      <formula1>Impacto</formula1>
    </dataValidation>
    <dataValidation type="list" allowBlank="1" showInputMessage="1" showErrorMessage="1" sqref="N7:N27" xr:uid="{00000000-0002-0000-0600-000003000000}">
      <formula1>"Abierto,Cerrado"</formula1>
    </dataValidation>
    <dataValidation type="list" allowBlank="1" showInputMessage="1" showErrorMessage="1" sqref="K7:K27" xr:uid="{00000000-0002-0000-06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7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IF(tblMatrizRiesgo716[[#This Row],[Fecha Log
(*)]]&lt;&gt;"",NETWORKDAYS(tblMatrizRiesgo716[[#This Row],[Fecha Log
(*)]],TODAY(),Table161[Feriados]),"")</f>
        <v/>
      </c>
      <c r="XFB7" s="45">
        <f>IF(ISERROR(VLOOKUP(tblMatrizRiesgo716[[#This Row],[Impacto
(*)]],tblPonderaciónImpacto[],2,FALSE)),0,(VLOOKUP(tblMatrizRiesgo716[[#This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8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IF(tblMatrizRiesgo716[[#This Row],[Fecha Log
(*)]]&lt;&gt;"",NETWORKDAYS(tblMatrizRiesgo716[[#This Row],[Fecha Log
(*)]],TODAY(),Table161[Feriados]),"")</f>
        <v/>
      </c>
      <c r="XFB8" s="45">
        <f>IF(ISERROR(VLOOKUP(tblMatrizRiesgo716[[#This Row],[Impacto
(*)]],tblPonderaciónImpacto[],2,FALSE)),0,(VLOOKUP(tblMatrizRiesgo716[[#This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9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IF(tblMatrizRiesgo716[[#This Row],[Fecha Log
(*)]]&lt;&gt;"",NETWORKDAYS(tblMatrizRiesgo716[[#This Row],[Fecha Log
(*)]],TODAY(),Table161[Feriados]),"")</f>
        <v/>
      </c>
      <c r="XFB9" s="45">
        <f>IF(ISERROR(VLOOKUP(tblMatrizRiesgo716[[#This Row],[Impacto
(*)]],tblPonderaciónImpacto[],2,FALSE)),0,(VLOOKUP(tblMatrizRiesgo716[[#This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0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IF(tblMatrizRiesgo716[[#This Row],[Fecha Log
(*)]]&lt;&gt;"",NETWORKDAYS(tblMatrizRiesgo716[[#This Row],[Fecha Log
(*)]],TODAY(),Table161[Feriados]),"")</f>
        <v/>
      </c>
      <c r="XFB10" s="45">
        <f>IF(ISERROR(VLOOKUP(tblMatrizRiesgo716[[#This Row],[Impacto
(*)]],tblPonderaciónImpacto[],2,FALSE)),0,(VLOOKUP(tblMatrizRiesgo716[[#This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1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IF(tblMatrizRiesgo716[[#This Row],[Fecha Log
(*)]]&lt;&gt;"",NETWORKDAYS(tblMatrizRiesgo716[[#This Row],[Fecha Log
(*)]],TODAY(),Table161[Feriados]),"")</f>
        <v/>
      </c>
      <c r="XFB11" s="45">
        <f>IF(ISERROR(VLOOKUP(tblMatrizRiesgo716[[#This Row],[Impacto
(*)]],tblPonderaciónImpacto[],2,FALSE)),0,(VLOOKUP(tblMatrizRiesgo716[[#This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2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IF(tblMatrizRiesgo716[[#This Row],[Fecha Log
(*)]]&lt;&gt;"",NETWORKDAYS(tblMatrizRiesgo716[[#This Row],[Fecha Log
(*)]],TODAY(),Table161[Feriados]),"")</f>
        <v/>
      </c>
      <c r="XFB12" s="45">
        <f>IF(ISERROR(VLOOKUP(tblMatrizRiesgo716[[#This Row],[Impacto
(*)]],tblPonderaciónImpacto[],2,FALSE)),0,(VLOOKUP(tblMatrizRiesgo716[[#This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3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IF(tblMatrizRiesgo716[[#This Row],[Fecha Log
(*)]]&lt;&gt;"",NETWORKDAYS(tblMatrizRiesgo716[[#This Row],[Fecha Log
(*)]],TODAY(),Table161[Feriados]),"")</f>
        <v/>
      </c>
      <c r="XFB13" s="45">
        <f>IF(ISERROR(VLOOKUP(tblMatrizRiesgo716[[#This Row],[Impacto
(*)]],tblPonderaciónImpacto[],2,FALSE)),0,(VLOOKUP(tblMatrizRiesgo716[[#This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4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IF(tblMatrizRiesgo716[[#This Row],[Fecha Log
(*)]]&lt;&gt;"",NETWORKDAYS(tblMatrizRiesgo716[[#This Row],[Fecha Log
(*)]],TODAY(),Table161[Feriados]),"")</f>
        <v/>
      </c>
      <c r="XFB14" s="45">
        <f>IF(ISERROR(VLOOKUP(tblMatrizRiesgo716[[#This Row],[Impacto
(*)]],tblPonderaciónImpacto[],2,FALSE)),0,(VLOOKUP(tblMatrizRiesgo716[[#This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5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IF(tblMatrizRiesgo716[[#This Row],[Fecha Log
(*)]]&lt;&gt;"",NETWORKDAYS(tblMatrizRiesgo716[[#This Row],[Fecha Log
(*)]],TODAY(),Table161[Feriados]),"")</f>
        <v/>
      </c>
      <c r="XFB15" s="45">
        <f>IF(ISERROR(VLOOKUP(tblMatrizRiesgo716[[#This Row],[Impacto
(*)]],tblPonderaciónImpacto[],2,FALSE)),0,(VLOOKUP(tblMatrizRiesgo716[[#This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6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IF(tblMatrizRiesgo716[[#This Row],[Fecha Log
(*)]]&lt;&gt;"",NETWORKDAYS(tblMatrizRiesgo716[[#This Row],[Fecha Log
(*)]],TODAY(),Table161[Feriados]),"")</f>
        <v/>
      </c>
      <c r="XFB16" s="45">
        <f>IF(ISERROR(VLOOKUP(tblMatrizRiesgo716[[#This Row],[Impacto
(*)]],tblPonderaciónImpacto[],2,FALSE)),0,(VLOOKUP(tblMatrizRiesgo716[[#This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7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IF(tblMatrizRiesgo716[[#This Row],[Fecha Log
(*)]]&lt;&gt;"",NETWORKDAYS(tblMatrizRiesgo716[[#This Row],[Fecha Log
(*)]],TODAY(),Table161[Feriados]),"")</f>
        <v/>
      </c>
      <c r="XFB17" s="45">
        <f>IF(ISERROR(VLOOKUP(tblMatrizRiesgo716[[#This Row],[Impacto
(*)]],tblPonderaciónImpacto[],2,FALSE)),0,(VLOOKUP(tblMatrizRiesgo716[[#This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8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IF(tblMatrizRiesgo716[[#This Row],[Fecha Log
(*)]]&lt;&gt;"",NETWORKDAYS(tblMatrizRiesgo716[[#This Row],[Fecha Log
(*)]],TODAY(),Table161[Feriados]),"")</f>
        <v/>
      </c>
      <c r="XFB18" s="45">
        <f>IF(ISERROR(VLOOKUP(tblMatrizRiesgo716[[#This Row],[Impacto
(*)]],tblPonderaciónImpacto[],2,FALSE)),0,(VLOOKUP(tblMatrizRiesgo716[[#This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9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IF(tblMatrizRiesgo716[[#This Row],[Fecha Log
(*)]]&lt;&gt;"",NETWORKDAYS(tblMatrizRiesgo716[[#This Row],[Fecha Log
(*)]],TODAY(),Table161[Feriados]),"")</f>
        <v/>
      </c>
      <c r="XFB19" s="45">
        <f>IF(ISERROR(VLOOKUP(tblMatrizRiesgo716[[#This Row],[Impacto
(*)]],tblPonderaciónImpacto[],2,FALSE)),0,(VLOOKUP(tblMatrizRiesgo716[[#This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0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IF(tblMatrizRiesgo716[[#This Row],[Fecha Log
(*)]]&lt;&gt;"",NETWORKDAYS(tblMatrizRiesgo716[[#This Row],[Fecha Log
(*)]],TODAY(),Table161[Feriados]),"")</f>
        <v/>
      </c>
      <c r="XFB20" s="45">
        <f>IF(ISERROR(VLOOKUP(tblMatrizRiesgo716[[#This Row],[Impacto
(*)]],tblPonderaciónImpacto[],2,FALSE)),0,(VLOOKUP(tblMatrizRiesgo716[[#This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1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IF(tblMatrizRiesgo716[[#This Row],[Fecha Log
(*)]]&lt;&gt;"",NETWORKDAYS(tblMatrizRiesgo716[[#This Row],[Fecha Log
(*)]],TODAY(),Table161[Feriados]),"")</f>
        <v/>
      </c>
      <c r="XFB21" s="45">
        <f>IF(ISERROR(VLOOKUP(tblMatrizRiesgo716[[#This Row],[Impacto
(*)]],tblPonderaciónImpacto[],2,FALSE)),0,(VLOOKUP(tblMatrizRiesgo716[[#This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2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IF(tblMatrizRiesgo716[[#This Row],[Fecha Log
(*)]]&lt;&gt;"",NETWORKDAYS(tblMatrizRiesgo716[[#This Row],[Fecha Log
(*)]],TODAY(),Table161[Feriados]),"")</f>
        <v/>
      </c>
      <c r="XFB22" s="45">
        <f>IF(ISERROR(VLOOKUP(tblMatrizRiesgo716[[#This Row],[Impacto
(*)]],tblPonderaciónImpacto[],2,FALSE)),0,(VLOOKUP(tblMatrizRiesgo716[[#This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3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IF(tblMatrizRiesgo716[[#This Row],[Fecha Log
(*)]]&lt;&gt;"",NETWORKDAYS(tblMatrizRiesgo716[[#This Row],[Fecha Log
(*)]],TODAY(),Table161[Feriados]),"")</f>
        <v/>
      </c>
      <c r="XFB23" s="45">
        <f>IF(ISERROR(VLOOKUP(tblMatrizRiesgo716[[#This Row],[Impacto
(*)]],tblPonderaciónImpacto[],2,FALSE)),0,(VLOOKUP(tblMatrizRiesgo716[[#This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4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IF(tblMatrizRiesgo716[[#This Row],[Fecha Log
(*)]]&lt;&gt;"",NETWORKDAYS(tblMatrizRiesgo716[[#This Row],[Fecha Log
(*)]],TODAY(),Table161[Feriados]),"")</f>
        <v/>
      </c>
      <c r="XFB24" s="45">
        <f>IF(ISERROR(VLOOKUP(tblMatrizRiesgo716[[#This Row],[Impacto
(*)]],tblPonderaciónImpacto[],2,FALSE)),0,(VLOOKUP(tblMatrizRiesgo716[[#This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5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IF(tblMatrizRiesgo716[[#This Row],[Fecha Log
(*)]]&lt;&gt;"",NETWORKDAYS(tblMatrizRiesgo716[[#This Row],[Fecha Log
(*)]],TODAY(),Table161[Feriados]),"")</f>
        <v/>
      </c>
      <c r="XFB25" s="45">
        <f>IF(ISERROR(VLOOKUP(tblMatrizRiesgo716[[#This Row],[Impacto
(*)]],tblPonderaciónImpacto[],2,FALSE)),0,(VLOOKUP(tblMatrizRiesgo716[[#This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6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IF(tblMatrizRiesgo716[[#This Row],[Fecha Log
(*)]]&lt;&gt;"",NETWORKDAYS(tblMatrizRiesgo716[[#This Row],[Fecha Log
(*)]],TODAY(),Table161[Feriados]),"")</f>
        <v/>
      </c>
      <c r="XFB26" s="45">
        <f>IF(ISERROR(VLOOKUP(tblMatrizRiesgo716[[#This Row],[Impacto
(*)]],tblPonderaciónImpacto[],2,FALSE)),0,(VLOOKUP(tblMatrizRiesgo716[[#This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7" s="72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IF(tblMatrizRiesgo716[[#This Row],[Fecha Log
(*)]]&lt;&gt;"",NETWORKDAYS(tblMatrizRiesgo716[[#This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05-2020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46" priority="4" operator="greaterThanOrEqual">
      <formula>0.18</formula>
    </cfRule>
    <cfRule type="cellIs" dxfId="45" priority="5" operator="between">
      <formula>0.06</formula>
      <formula>0.17</formula>
    </cfRule>
    <cfRule type="cellIs" dxfId="44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43" priority="2" operator="equal">
      <formula>30263</formula>
    </cfRule>
  </conditionalFormatting>
  <conditionalFormatting sqref="W8:W27">
    <cfRule type="cellIs" dxfId="42" priority="1" operator="equal">
      <formula>30263</formula>
    </cfRule>
  </conditionalFormatting>
  <dataValidations count="5">
    <dataValidation type="list" allowBlank="1" showInputMessage="1" showErrorMessage="1" sqref="U7:U24 U26:U27" xr:uid="{00000000-0002-0000-0700-000000000000}">
      <formula1>"SI,NO"</formula1>
    </dataValidation>
    <dataValidation type="list" allowBlank="1" showInputMessage="1" showErrorMessage="1" sqref="I7:I27" xr:uid="{00000000-0002-0000-0700-000001000000}">
      <formula1>Probabilidad</formula1>
    </dataValidation>
    <dataValidation type="list" allowBlank="1" showInputMessage="1" showErrorMessage="1" sqref="J7:J27" xr:uid="{00000000-0002-0000-0700-000002000000}">
      <formula1>Impacto</formula1>
    </dataValidation>
    <dataValidation type="list" allowBlank="1" showInputMessage="1" showErrorMessage="1" sqref="N7:N27" xr:uid="{00000000-0002-0000-0700-000003000000}">
      <formula1>"Abierto,Cerrado"</formula1>
    </dataValidation>
    <dataValidation type="list" allowBlank="1" showInputMessage="1" showErrorMessage="1" sqref="K7:K27" xr:uid="{00000000-0002-0000-07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7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IF(tblMatrizRiesgo717[[#This Row],[Fecha Log
(*)]]&lt;&gt;"",NETWORKDAYS(tblMatrizRiesgo717[[#This Row],[Fecha Log
(*)]],TODAY(),Table161[Feriados]),"")</f>
        <v/>
      </c>
      <c r="XFB7" s="45">
        <f>IF(ISERROR(VLOOKUP(tblMatrizRiesgo717[[#This Row],[Impacto
(*)]],tblPonderaciónImpacto[],2,FALSE)),0,(VLOOKUP(tblMatrizRiesgo717[[#This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8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IF(tblMatrizRiesgo717[[#This Row],[Fecha Log
(*)]]&lt;&gt;"",NETWORKDAYS(tblMatrizRiesgo717[[#This Row],[Fecha Log
(*)]],TODAY(),Table161[Feriados]),"")</f>
        <v/>
      </c>
      <c r="XFB8" s="45">
        <f>IF(ISERROR(VLOOKUP(tblMatrizRiesgo717[[#This Row],[Impacto
(*)]],tblPonderaciónImpacto[],2,FALSE)),0,(VLOOKUP(tblMatrizRiesgo717[[#This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9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IF(tblMatrizRiesgo717[[#This Row],[Fecha Log
(*)]]&lt;&gt;"",NETWORKDAYS(tblMatrizRiesgo717[[#This Row],[Fecha Log
(*)]],TODAY(),Table161[Feriados]),"")</f>
        <v/>
      </c>
      <c r="XFB9" s="45">
        <f>IF(ISERROR(VLOOKUP(tblMatrizRiesgo717[[#This Row],[Impacto
(*)]],tblPonderaciónImpacto[],2,FALSE)),0,(VLOOKUP(tblMatrizRiesgo717[[#This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0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IF(tblMatrizRiesgo717[[#This Row],[Fecha Log
(*)]]&lt;&gt;"",NETWORKDAYS(tblMatrizRiesgo717[[#This Row],[Fecha Log
(*)]],TODAY(),Table161[Feriados]),"")</f>
        <v/>
      </c>
      <c r="XFB10" s="45">
        <f>IF(ISERROR(VLOOKUP(tblMatrizRiesgo717[[#This Row],[Impacto
(*)]],tblPonderaciónImpacto[],2,FALSE)),0,(VLOOKUP(tblMatrizRiesgo717[[#This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1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IF(tblMatrizRiesgo717[[#This Row],[Fecha Log
(*)]]&lt;&gt;"",NETWORKDAYS(tblMatrizRiesgo717[[#This Row],[Fecha Log
(*)]],TODAY(),Table161[Feriados]),"")</f>
        <v/>
      </c>
      <c r="XFB11" s="45">
        <f>IF(ISERROR(VLOOKUP(tblMatrizRiesgo717[[#This Row],[Impacto
(*)]],tblPonderaciónImpacto[],2,FALSE)),0,(VLOOKUP(tblMatrizRiesgo717[[#This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2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IF(tblMatrizRiesgo717[[#This Row],[Fecha Log
(*)]]&lt;&gt;"",NETWORKDAYS(tblMatrizRiesgo717[[#This Row],[Fecha Log
(*)]],TODAY(),Table161[Feriados]),"")</f>
        <v/>
      </c>
      <c r="XFB12" s="45">
        <f>IF(ISERROR(VLOOKUP(tblMatrizRiesgo717[[#This Row],[Impacto
(*)]],tblPonderaciónImpacto[],2,FALSE)),0,(VLOOKUP(tblMatrizRiesgo717[[#This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3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IF(tblMatrizRiesgo717[[#This Row],[Fecha Log
(*)]]&lt;&gt;"",NETWORKDAYS(tblMatrizRiesgo717[[#This Row],[Fecha Log
(*)]],TODAY(),Table161[Feriados]),"")</f>
        <v/>
      </c>
      <c r="XFB13" s="45">
        <f>IF(ISERROR(VLOOKUP(tblMatrizRiesgo717[[#This Row],[Impacto
(*)]],tblPonderaciónImpacto[],2,FALSE)),0,(VLOOKUP(tblMatrizRiesgo717[[#This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4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IF(tblMatrizRiesgo717[[#This Row],[Fecha Log
(*)]]&lt;&gt;"",NETWORKDAYS(tblMatrizRiesgo717[[#This Row],[Fecha Log
(*)]],TODAY(),Table161[Feriados]),"")</f>
        <v/>
      </c>
      <c r="XFB14" s="45">
        <f>IF(ISERROR(VLOOKUP(tblMatrizRiesgo717[[#This Row],[Impacto
(*)]],tblPonderaciónImpacto[],2,FALSE)),0,(VLOOKUP(tblMatrizRiesgo717[[#This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5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IF(tblMatrizRiesgo717[[#This Row],[Fecha Log
(*)]]&lt;&gt;"",NETWORKDAYS(tblMatrizRiesgo717[[#This Row],[Fecha Log
(*)]],TODAY(),Table161[Feriados]),"")</f>
        <v/>
      </c>
      <c r="XFB15" s="45">
        <f>IF(ISERROR(VLOOKUP(tblMatrizRiesgo717[[#This Row],[Impacto
(*)]],tblPonderaciónImpacto[],2,FALSE)),0,(VLOOKUP(tblMatrizRiesgo717[[#This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6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IF(tblMatrizRiesgo717[[#This Row],[Fecha Log
(*)]]&lt;&gt;"",NETWORKDAYS(tblMatrizRiesgo717[[#This Row],[Fecha Log
(*)]],TODAY(),Table161[Feriados]),"")</f>
        <v/>
      </c>
      <c r="XFB16" s="45">
        <f>IF(ISERROR(VLOOKUP(tblMatrizRiesgo717[[#This Row],[Impacto
(*)]],tblPonderaciónImpacto[],2,FALSE)),0,(VLOOKUP(tblMatrizRiesgo717[[#This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7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IF(tblMatrizRiesgo717[[#This Row],[Fecha Log
(*)]]&lt;&gt;"",NETWORKDAYS(tblMatrizRiesgo717[[#This Row],[Fecha Log
(*)]],TODAY(),Table161[Feriados]),"")</f>
        <v/>
      </c>
      <c r="XFB17" s="45">
        <f>IF(ISERROR(VLOOKUP(tblMatrizRiesgo717[[#This Row],[Impacto
(*)]],tblPonderaciónImpacto[],2,FALSE)),0,(VLOOKUP(tblMatrizRiesgo717[[#This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8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IF(tblMatrizRiesgo717[[#This Row],[Fecha Log
(*)]]&lt;&gt;"",NETWORKDAYS(tblMatrizRiesgo717[[#This Row],[Fecha Log
(*)]],TODAY(),Table161[Feriados]),"")</f>
        <v/>
      </c>
      <c r="XFB18" s="45">
        <f>IF(ISERROR(VLOOKUP(tblMatrizRiesgo717[[#This Row],[Impacto
(*)]],tblPonderaciónImpacto[],2,FALSE)),0,(VLOOKUP(tblMatrizRiesgo717[[#This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9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IF(tblMatrizRiesgo717[[#This Row],[Fecha Log
(*)]]&lt;&gt;"",NETWORKDAYS(tblMatrizRiesgo717[[#This Row],[Fecha Log
(*)]],TODAY(),Table161[Feriados]),"")</f>
        <v/>
      </c>
      <c r="XFB19" s="45">
        <f>IF(ISERROR(VLOOKUP(tblMatrizRiesgo717[[#This Row],[Impacto
(*)]],tblPonderaciónImpacto[],2,FALSE)),0,(VLOOKUP(tblMatrizRiesgo717[[#This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0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IF(tblMatrizRiesgo717[[#This Row],[Fecha Log
(*)]]&lt;&gt;"",NETWORKDAYS(tblMatrizRiesgo717[[#This Row],[Fecha Log
(*)]],TODAY(),Table161[Feriados]),"")</f>
        <v/>
      </c>
      <c r="XFB20" s="45">
        <f>IF(ISERROR(VLOOKUP(tblMatrizRiesgo717[[#This Row],[Impacto
(*)]],tblPonderaciónImpacto[],2,FALSE)),0,(VLOOKUP(tblMatrizRiesgo717[[#This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1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IF(tblMatrizRiesgo717[[#This Row],[Fecha Log
(*)]]&lt;&gt;"",NETWORKDAYS(tblMatrizRiesgo717[[#This Row],[Fecha Log
(*)]],TODAY(),Table161[Feriados]),"")</f>
        <v/>
      </c>
      <c r="XFB21" s="45">
        <f>IF(ISERROR(VLOOKUP(tblMatrizRiesgo717[[#This Row],[Impacto
(*)]],tblPonderaciónImpacto[],2,FALSE)),0,(VLOOKUP(tblMatrizRiesgo717[[#This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2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IF(tblMatrizRiesgo717[[#This Row],[Fecha Log
(*)]]&lt;&gt;"",NETWORKDAYS(tblMatrizRiesgo717[[#This Row],[Fecha Log
(*)]],TODAY(),Table161[Feriados]),"")</f>
        <v/>
      </c>
      <c r="XFB22" s="45">
        <f>IF(ISERROR(VLOOKUP(tblMatrizRiesgo717[[#This Row],[Impacto
(*)]],tblPonderaciónImpacto[],2,FALSE)),0,(VLOOKUP(tblMatrizRiesgo717[[#This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3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IF(tblMatrizRiesgo717[[#This Row],[Fecha Log
(*)]]&lt;&gt;"",NETWORKDAYS(tblMatrizRiesgo717[[#This Row],[Fecha Log
(*)]],TODAY(),Table161[Feriados]),"")</f>
        <v/>
      </c>
      <c r="XFB23" s="45">
        <f>IF(ISERROR(VLOOKUP(tblMatrizRiesgo717[[#This Row],[Impacto
(*)]],tblPonderaciónImpacto[],2,FALSE)),0,(VLOOKUP(tblMatrizRiesgo717[[#This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4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IF(tblMatrizRiesgo717[[#This Row],[Fecha Log
(*)]]&lt;&gt;"",NETWORKDAYS(tblMatrizRiesgo717[[#This Row],[Fecha Log
(*)]],TODAY(),Table161[Feriados]),"")</f>
        <v/>
      </c>
      <c r="XFB24" s="45">
        <f>IF(ISERROR(VLOOKUP(tblMatrizRiesgo717[[#This Row],[Impacto
(*)]],tblPonderaciónImpacto[],2,FALSE)),0,(VLOOKUP(tblMatrizRiesgo717[[#This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5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IF(tblMatrizRiesgo717[[#This Row],[Fecha Log
(*)]]&lt;&gt;"",NETWORKDAYS(tblMatrizRiesgo717[[#This Row],[Fecha Log
(*)]],TODAY(),Table161[Feriados]),"")</f>
        <v/>
      </c>
      <c r="XFB25" s="45">
        <f>IF(ISERROR(VLOOKUP(tblMatrizRiesgo717[[#This Row],[Impacto
(*)]],tblPonderaciónImpacto[],2,FALSE)),0,(VLOOKUP(tblMatrizRiesgo717[[#This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6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IF(tblMatrizRiesgo717[[#This Row],[Fecha Log
(*)]]&lt;&gt;"",NETWORKDAYS(tblMatrizRiesgo717[[#This Row],[Fecha Log
(*)]],TODAY(),Table161[Feriados]),"")</f>
        <v/>
      </c>
      <c r="XFB26" s="45">
        <f>IF(ISERROR(VLOOKUP(tblMatrizRiesgo717[[#This Row],[Impacto
(*)]],tblPonderaciónImpacto[],2,FALSE)),0,(VLOOKUP(tblMatrizRiesgo717[[#This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7" s="72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IF(tblMatrizRiesgo717[[#This Row],[Fecha Log
(*)]]&lt;&gt;"",NETWORKDAYS(tblMatrizRiesgo717[[#This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06-2020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41" priority="4" operator="greaterThanOrEqual">
      <formula>0.18</formula>
    </cfRule>
    <cfRule type="cellIs" dxfId="40" priority="5" operator="between">
      <formula>0.06</formula>
      <formula>0.17</formula>
    </cfRule>
    <cfRule type="cellIs" dxfId="39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38" priority="2" operator="equal">
      <formula>30263</formula>
    </cfRule>
  </conditionalFormatting>
  <conditionalFormatting sqref="W8:W27">
    <cfRule type="cellIs" dxfId="37" priority="1" operator="equal">
      <formula>30263</formula>
    </cfRule>
  </conditionalFormatting>
  <dataValidations count="5">
    <dataValidation type="list" allowBlank="1" showInputMessage="1" showErrorMessage="1" sqref="U7:U24 U26:U27" xr:uid="{00000000-0002-0000-0800-000000000000}">
      <formula1>"SI,NO"</formula1>
    </dataValidation>
    <dataValidation type="list" allowBlank="1" showInputMessage="1" showErrorMessage="1" sqref="I7:I27" xr:uid="{00000000-0002-0000-0800-000001000000}">
      <formula1>Probabilidad</formula1>
    </dataValidation>
    <dataValidation type="list" allowBlank="1" showInputMessage="1" showErrorMessage="1" sqref="J7:J27" xr:uid="{00000000-0002-0000-0800-000002000000}">
      <formula1>Impacto</formula1>
    </dataValidation>
    <dataValidation type="list" allowBlank="1" showInputMessage="1" showErrorMessage="1" sqref="N7:N27" xr:uid="{00000000-0002-0000-0800-000003000000}">
      <formula1>"Abierto,Cerrado"</formula1>
    </dataValidation>
    <dataValidation type="list" allowBlank="1" showInputMessage="1" showErrorMessage="1" sqref="K7:K27" xr:uid="{00000000-0002-0000-08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7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IF(tblMatrizRiesgo718[[#This Row],[Fecha Log
(*)]]&lt;&gt;"",NETWORKDAYS(tblMatrizRiesgo718[[#This Row],[Fecha Log
(*)]],TODAY(),Table161[Feriados]),"")</f>
        <v/>
      </c>
      <c r="XFB7" s="45">
        <f>IF(ISERROR(VLOOKUP(tblMatrizRiesgo718[[#This Row],[Impacto
(*)]],tblPonderaciónImpacto[],2,FALSE)),0,(VLOOKUP(tblMatrizRiesgo718[[#This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8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IF(tblMatrizRiesgo718[[#This Row],[Fecha Log
(*)]]&lt;&gt;"",NETWORKDAYS(tblMatrizRiesgo718[[#This Row],[Fecha Log
(*)]],TODAY(),Table161[Feriados]),"")</f>
        <v/>
      </c>
      <c r="XFB8" s="45">
        <f>IF(ISERROR(VLOOKUP(tblMatrizRiesgo718[[#This Row],[Impacto
(*)]],tblPonderaciónImpacto[],2,FALSE)),0,(VLOOKUP(tblMatrizRiesgo718[[#This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9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IF(tblMatrizRiesgo718[[#This Row],[Fecha Log
(*)]]&lt;&gt;"",NETWORKDAYS(tblMatrizRiesgo718[[#This Row],[Fecha Log
(*)]],TODAY(),Table161[Feriados]),"")</f>
        <v/>
      </c>
      <c r="XFB9" s="45">
        <f>IF(ISERROR(VLOOKUP(tblMatrizRiesgo718[[#This Row],[Impacto
(*)]],tblPonderaciónImpacto[],2,FALSE)),0,(VLOOKUP(tblMatrizRiesgo718[[#This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0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IF(tblMatrizRiesgo718[[#This Row],[Fecha Log
(*)]]&lt;&gt;"",NETWORKDAYS(tblMatrizRiesgo718[[#This Row],[Fecha Log
(*)]],TODAY(),Table161[Feriados]),"")</f>
        <v/>
      </c>
      <c r="XFB10" s="45">
        <f>IF(ISERROR(VLOOKUP(tblMatrizRiesgo718[[#This Row],[Impacto
(*)]],tblPonderaciónImpacto[],2,FALSE)),0,(VLOOKUP(tblMatrizRiesgo718[[#This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1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IF(tblMatrizRiesgo718[[#This Row],[Fecha Log
(*)]]&lt;&gt;"",NETWORKDAYS(tblMatrizRiesgo718[[#This Row],[Fecha Log
(*)]],TODAY(),Table161[Feriados]),"")</f>
        <v/>
      </c>
      <c r="XFB11" s="45">
        <f>IF(ISERROR(VLOOKUP(tblMatrizRiesgo718[[#This Row],[Impacto
(*)]],tblPonderaciónImpacto[],2,FALSE)),0,(VLOOKUP(tblMatrizRiesgo718[[#This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2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IF(tblMatrizRiesgo718[[#This Row],[Fecha Log
(*)]]&lt;&gt;"",NETWORKDAYS(tblMatrizRiesgo718[[#This Row],[Fecha Log
(*)]],TODAY(),Table161[Feriados]),"")</f>
        <v/>
      </c>
      <c r="XFB12" s="45">
        <f>IF(ISERROR(VLOOKUP(tblMatrizRiesgo718[[#This Row],[Impacto
(*)]],tblPonderaciónImpacto[],2,FALSE)),0,(VLOOKUP(tblMatrizRiesgo718[[#This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3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IF(tblMatrizRiesgo718[[#This Row],[Fecha Log
(*)]]&lt;&gt;"",NETWORKDAYS(tblMatrizRiesgo718[[#This Row],[Fecha Log
(*)]],TODAY(),Table161[Feriados]),"")</f>
        <v/>
      </c>
      <c r="XFB13" s="45">
        <f>IF(ISERROR(VLOOKUP(tblMatrizRiesgo718[[#This Row],[Impacto
(*)]],tblPonderaciónImpacto[],2,FALSE)),0,(VLOOKUP(tblMatrizRiesgo718[[#This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4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IF(tblMatrizRiesgo718[[#This Row],[Fecha Log
(*)]]&lt;&gt;"",NETWORKDAYS(tblMatrizRiesgo718[[#This Row],[Fecha Log
(*)]],TODAY(),Table161[Feriados]),"")</f>
        <v/>
      </c>
      <c r="XFB14" s="45">
        <f>IF(ISERROR(VLOOKUP(tblMatrizRiesgo718[[#This Row],[Impacto
(*)]],tblPonderaciónImpacto[],2,FALSE)),0,(VLOOKUP(tblMatrizRiesgo718[[#This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5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IF(tblMatrizRiesgo718[[#This Row],[Fecha Log
(*)]]&lt;&gt;"",NETWORKDAYS(tblMatrizRiesgo718[[#This Row],[Fecha Log
(*)]],TODAY(),Table161[Feriados]),"")</f>
        <v/>
      </c>
      <c r="XFB15" s="45">
        <f>IF(ISERROR(VLOOKUP(tblMatrizRiesgo718[[#This Row],[Impacto
(*)]],tblPonderaciónImpacto[],2,FALSE)),0,(VLOOKUP(tblMatrizRiesgo718[[#This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6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IF(tblMatrizRiesgo718[[#This Row],[Fecha Log
(*)]]&lt;&gt;"",NETWORKDAYS(tblMatrizRiesgo718[[#This Row],[Fecha Log
(*)]],TODAY(),Table161[Feriados]),"")</f>
        <v/>
      </c>
      <c r="XFB16" s="45">
        <f>IF(ISERROR(VLOOKUP(tblMatrizRiesgo718[[#This Row],[Impacto
(*)]],tblPonderaciónImpacto[],2,FALSE)),0,(VLOOKUP(tblMatrizRiesgo718[[#This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7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IF(tblMatrizRiesgo718[[#This Row],[Fecha Log
(*)]]&lt;&gt;"",NETWORKDAYS(tblMatrizRiesgo718[[#This Row],[Fecha Log
(*)]],TODAY(),Table161[Feriados]),"")</f>
        <v/>
      </c>
      <c r="XFB17" s="45">
        <f>IF(ISERROR(VLOOKUP(tblMatrizRiesgo718[[#This Row],[Impacto
(*)]],tblPonderaciónImpacto[],2,FALSE)),0,(VLOOKUP(tblMatrizRiesgo718[[#This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8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IF(tblMatrizRiesgo718[[#This Row],[Fecha Log
(*)]]&lt;&gt;"",NETWORKDAYS(tblMatrizRiesgo718[[#This Row],[Fecha Log
(*)]],TODAY(),Table161[Feriados]),"")</f>
        <v/>
      </c>
      <c r="XFB18" s="45">
        <f>IF(ISERROR(VLOOKUP(tblMatrizRiesgo718[[#This Row],[Impacto
(*)]],tblPonderaciónImpacto[],2,FALSE)),0,(VLOOKUP(tblMatrizRiesgo718[[#This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9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IF(tblMatrizRiesgo718[[#This Row],[Fecha Log
(*)]]&lt;&gt;"",NETWORKDAYS(tblMatrizRiesgo718[[#This Row],[Fecha Log
(*)]],TODAY(),Table161[Feriados]),"")</f>
        <v/>
      </c>
      <c r="XFB19" s="45">
        <f>IF(ISERROR(VLOOKUP(tblMatrizRiesgo718[[#This Row],[Impacto
(*)]],tblPonderaciónImpacto[],2,FALSE)),0,(VLOOKUP(tblMatrizRiesgo718[[#This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0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IF(tblMatrizRiesgo718[[#This Row],[Fecha Log
(*)]]&lt;&gt;"",NETWORKDAYS(tblMatrizRiesgo718[[#This Row],[Fecha Log
(*)]],TODAY(),Table161[Feriados]),"")</f>
        <v/>
      </c>
      <c r="XFB20" s="45">
        <f>IF(ISERROR(VLOOKUP(tblMatrizRiesgo718[[#This Row],[Impacto
(*)]],tblPonderaciónImpacto[],2,FALSE)),0,(VLOOKUP(tblMatrizRiesgo718[[#This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1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IF(tblMatrizRiesgo718[[#This Row],[Fecha Log
(*)]]&lt;&gt;"",NETWORKDAYS(tblMatrizRiesgo718[[#This Row],[Fecha Log
(*)]],TODAY(),Table161[Feriados]),"")</f>
        <v/>
      </c>
      <c r="XFB21" s="45">
        <f>IF(ISERROR(VLOOKUP(tblMatrizRiesgo718[[#This Row],[Impacto
(*)]],tblPonderaciónImpacto[],2,FALSE)),0,(VLOOKUP(tblMatrizRiesgo718[[#This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2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IF(tblMatrizRiesgo718[[#This Row],[Fecha Log
(*)]]&lt;&gt;"",NETWORKDAYS(tblMatrizRiesgo718[[#This Row],[Fecha Log
(*)]],TODAY(),Table161[Feriados]),"")</f>
        <v/>
      </c>
      <c r="XFB22" s="45">
        <f>IF(ISERROR(VLOOKUP(tblMatrizRiesgo718[[#This Row],[Impacto
(*)]],tblPonderaciónImpacto[],2,FALSE)),0,(VLOOKUP(tblMatrizRiesgo718[[#This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3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IF(tblMatrizRiesgo718[[#This Row],[Fecha Log
(*)]]&lt;&gt;"",NETWORKDAYS(tblMatrizRiesgo718[[#This Row],[Fecha Log
(*)]],TODAY(),Table161[Feriados]),"")</f>
        <v/>
      </c>
      <c r="XFB23" s="45">
        <f>IF(ISERROR(VLOOKUP(tblMatrizRiesgo718[[#This Row],[Impacto
(*)]],tblPonderaciónImpacto[],2,FALSE)),0,(VLOOKUP(tblMatrizRiesgo718[[#This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4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IF(tblMatrizRiesgo718[[#This Row],[Fecha Log
(*)]]&lt;&gt;"",NETWORKDAYS(tblMatrizRiesgo718[[#This Row],[Fecha Log
(*)]],TODAY(),Table161[Feriados]),"")</f>
        <v/>
      </c>
      <c r="XFB24" s="45">
        <f>IF(ISERROR(VLOOKUP(tblMatrizRiesgo718[[#This Row],[Impacto
(*)]],tblPonderaciónImpacto[],2,FALSE)),0,(VLOOKUP(tblMatrizRiesgo718[[#This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5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IF(tblMatrizRiesgo718[[#This Row],[Fecha Log
(*)]]&lt;&gt;"",NETWORKDAYS(tblMatrizRiesgo718[[#This Row],[Fecha Log
(*)]],TODAY(),Table161[Feriados]),"")</f>
        <v/>
      </c>
      <c r="XFB25" s="45">
        <f>IF(ISERROR(VLOOKUP(tblMatrizRiesgo718[[#This Row],[Impacto
(*)]],tblPonderaciónImpacto[],2,FALSE)),0,(VLOOKUP(tblMatrizRiesgo718[[#This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6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IF(tblMatrizRiesgo718[[#This Row],[Fecha Log
(*)]]&lt;&gt;"",NETWORKDAYS(tblMatrizRiesgo718[[#This Row],[Fecha Log
(*)]],TODAY(),Table161[Feriados]),"")</f>
        <v/>
      </c>
      <c r="XFB26" s="45">
        <f>IF(ISERROR(VLOOKUP(tblMatrizRiesgo718[[#This Row],[Impacto
(*)]],tblPonderaciónImpacto[],2,FALSE)),0,(VLOOKUP(tblMatrizRiesgo718[[#This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7" s="72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IF(tblMatrizRiesgo718[[#This Row],[Fecha Log
(*)]]&lt;&gt;"",NETWORKDAYS(tblMatrizRiesgo718[[#This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07-2020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36" priority="4" operator="greaterThanOrEqual">
      <formula>0.18</formula>
    </cfRule>
    <cfRule type="cellIs" dxfId="35" priority="5" operator="between">
      <formula>0.06</formula>
      <formula>0.17</formula>
    </cfRule>
    <cfRule type="cellIs" dxfId="34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33" priority="2" operator="equal">
      <formula>30263</formula>
    </cfRule>
  </conditionalFormatting>
  <conditionalFormatting sqref="W8:W27">
    <cfRule type="cellIs" dxfId="32" priority="1" operator="equal">
      <formula>30263</formula>
    </cfRule>
  </conditionalFormatting>
  <dataValidations count="5">
    <dataValidation type="list" allowBlank="1" showInputMessage="1" showErrorMessage="1" sqref="U7:U24 U26:U27" xr:uid="{00000000-0002-0000-0900-000000000000}">
      <formula1>"SI,NO"</formula1>
    </dataValidation>
    <dataValidation type="list" allowBlank="1" showInputMessage="1" showErrorMessage="1" sqref="I7:I27" xr:uid="{00000000-0002-0000-0900-000001000000}">
      <formula1>Probabilidad</formula1>
    </dataValidation>
    <dataValidation type="list" allowBlank="1" showInputMessage="1" showErrorMessage="1" sqref="J7:J27" xr:uid="{00000000-0002-0000-0900-000002000000}">
      <formula1>Impacto</formula1>
    </dataValidation>
    <dataValidation type="list" allowBlank="1" showInputMessage="1" showErrorMessage="1" sqref="N7:N27" xr:uid="{00000000-0002-0000-0900-000003000000}">
      <formula1>"Abierto,Cerrado"</formula1>
    </dataValidation>
    <dataValidation type="list" allowBlank="1" showInputMessage="1" showErrorMessage="1" sqref="K7:K27" xr:uid="{00000000-0002-0000-09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7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IF(tblMatrizRiesgo719[[#This Row],[Fecha Log
(*)]]&lt;&gt;"",NETWORKDAYS(tblMatrizRiesgo719[[#This Row],[Fecha Log
(*)]],TODAY(),Table161[Feriados]),"")</f>
        <v/>
      </c>
      <c r="XFB7" s="45">
        <f>IF(ISERROR(VLOOKUP(tblMatrizRiesgo719[[#This Row],[Impacto
(*)]],tblPonderaciónImpacto[],2,FALSE)),0,(VLOOKUP(tblMatrizRiesgo719[[#This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8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IF(tblMatrizRiesgo719[[#This Row],[Fecha Log
(*)]]&lt;&gt;"",NETWORKDAYS(tblMatrizRiesgo719[[#This Row],[Fecha Log
(*)]],TODAY(),Table161[Feriados]),"")</f>
        <v/>
      </c>
      <c r="XFB8" s="45">
        <f>IF(ISERROR(VLOOKUP(tblMatrizRiesgo719[[#This Row],[Impacto
(*)]],tblPonderaciónImpacto[],2,FALSE)),0,(VLOOKUP(tblMatrizRiesgo719[[#This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9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IF(tblMatrizRiesgo719[[#This Row],[Fecha Log
(*)]]&lt;&gt;"",NETWORKDAYS(tblMatrizRiesgo719[[#This Row],[Fecha Log
(*)]],TODAY(),Table161[Feriados]),"")</f>
        <v/>
      </c>
      <c r="XFB9" s="45">
        <f>IF(ISERROR(VLOOKUP(tblMatrizRiesgo719[[#This Row],[Impacto
(*)]],tblPonderaciónImpacto[],2,FALSE)),0,(VLOOKUP(tblMatrizRiesgo719[[#This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0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IF(tblMatrizRiesgo719[[#This Row],[Fecha Log
(*)]]&lt;&gt;"",NETWORKDAYS(tblMatrizRiesgo719[[#This Row],[Fecha Log
(*)]],TODAY(),Table161[Feriados]),"")</f>
        <v/>
      </c>
      <c r="XFB10" s="45">
        <f>IF(ISERROR(VLOOKUP(tblMatrizRiesgo719[[#This Row],[Impacto
(*)]],tblPonderaciónImpacto[],2,FALSE)),0,(VLOOKUP(tblMatrizRiesgo719[[#This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1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IF(tblMatrizRiesgo719[[#This Row],[Fecha Log
(*)]]&lt;&gt;"",NETWORKDAYS(tblMatrizRiesgo719[[#This Row],[Fecha Log
(*)]],TODAY(),Table161[Feriados]),"")</f>
        <v/>
      </c>
      <c r="XFB11" s="45">
        <f>IF(ISERROR(VLOOKUP(tblMatrizRiesgo719[[#This Row],[Impacto
(*)]],tblPonderaciónImpacto[],2,FALSE)),0,(VLOOKUP(tblMatrizRiesgo719[[#This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2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IF(tblMatrizRiesgo719[[#This Row],[Fecha Log
(*)]]&lt;&gt;"",NETWORKDAYS(tblMatrizRiesgo719[[#This Row],[Fecha Log
(*)]],TODAY(),Table161[Feriados]),"")</f>
        <v/>
      </c>
      <c r="XFB12" s="45">
        <f>IF(ISERROR(VLOOKUP(tblMatrizRiesgo719[[#This Row],[Impacto
(*)]],tblPonderaciónImpacto[],2,FALSE)),0,(VLOOKUP(tblMatrizRiesgo719[[#This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3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IF(tblMatrizRiesgo719[[#This Row],[Fecha Log
(*)]]&lt;&gt;"",NETWORKDAYS(tblMatrizRiesgo719[[#This Row],[Fecha Log
(*)]],TODAY(),Table161[Feriados]),"")</f>
        <v/>
      </c>
      <c r="XFB13" s="45">
        <f>IF(ISERROR(VLOOKUP(tblMatrizRiesgo719[[#This Row],[Impacto
(*)]],tblPonderaciónImpacto[],2,FALSE)),0,(VLOOKUP(tblMatrizRiesgo719[[#This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4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IF(tblMatrizRiesgo719[[#This Row],[Fecha Log
(*)]]&lt;&gt;"",NETWORKDAYS(tblMatrizRiesgo719[[#This Row],[Fecha Log
(*)]],TODAY(),Table161[Feriados]),"")</f>
        <v/>
      </c>
      <c r="XFB14" s="45">
        <f>IF(ISERROR(VLOOKUP(tblMatrizRiesgo719[[#This Row],[Impacto
(*)]],tblPonderaciónImpacto[],2,FALSE)),0,(VLOOKUP(tblMatrizRiesgo719[[#This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5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IF(tblMatrizRiesgo719[[#This Row],[Fecha Log
(*)]]&lt;&gt;"",NETWORKDAYS(tblMatrizRiesgo719[[#This Row],[Fecha Log
(*)]],TODAY(),Table161[Feriados]),"")</f>
        <v/>
      </c>
      <c r="XFB15" s="45">
        <f>IF(ISERROR(VLOOKUP(tblMatrizRiesgo719[[#This Row],[Impacto
(*)]],tblPonderaciónImpacto[],2,FALSE)),0,(VLOOKUP(tblMatrizRiesgo719[[#This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6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IF(tblMatrizRiesgo719[[#This Row],[Fecha Log
(*)]]&lt;&gt;"",NETWORKDAYS(tblMatrizRiesgo719[[#This Row],[Fecha Log
(*)]],TODAY(),Table161[Feriados]),"")</f>
        <v/>
      </c>
      <c r="XFB16" s="45">
        <f>IF(ISERROR(VLOOKUP(tblMatrizRiesgo719[[#This Row],[Impacto
(*)]],tblPonderaciónImpacto[],2,FALSE)),0,(VLOOKUP(tblMatrizRiesgo719[[#This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7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IF(tblMatrizRiesgo719[[#This Row],[Fecha Log
(*)]]&lt;&gt;"",NETWORKDAYS(tblMatrizRiesgo719[[#This Row],[Fecha Log
(*)]],TODAY(),Table161[Feriados]),"")</f>
        <v/>
      </c>
      <c r="XFB17" s="45">
        <f>IF(ISERROR(VLOOKUP(tblMatrizRiesgo719[[#This Row],[Impacto
(*)]],tblPonderaciónImpacto[],2,FALSE)),0,(VLOOKUP(tblMatrizRiesgo719[[#This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8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IF(tblMatrizRiesgo719[[#This Row],[Fecha Log
(*)]]&lt;&gt;"",NETWORKDAYS(tblMatrizRiesgo719[[#This Row],[Fecha Log
(*)]],TODAY(),Table161[Feriados]),"")</f>
        <v/>
      </c>
      <c r="XFB18" s="45">
        <f>IF(ISERROR(VLOOKUP(tblMatrizRiesgo719[[#This Row],[Impacto
(*)]],tblPonderaciónImpacto[],2,FALSE)),0,(VLOOKUP(tblMatrizRiesgo719[[#This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9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IF(tblMatrizRiesgo719[[#This Row],[Fecha Log
(*)]]&lt;&gt;"",NETWORKDAYS(tblMatrizRiesgo719[[#This Row],[Fecha Log
(*)]],TODAY(),Table161[Feriados]),"")</f>
        <v/>
      </c>
      <c r="XFB19" s="45">
        <f>IF(ISERROR(VLOOKUP(tblMatrizRiesgo719[[#This Row],[Impacto
(*)]],tblPonderaciónImpacto[],2,FALSE)),0,(VLOOKUP(tblMatrizRiesgo719[[#This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0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IF(tblMatrizRiesgo719[[#This Row],[Fecha Log
(*)]]&lt;&gt;"",NETWORKDAYS(tblMatrizRiesgo719[[#This Row],[Fecha Log
(*)]],TODAY(),Table161[Feriados]),"")</f>
        <v/>
      </c>
      <c r="XFB20" s="45">
        <f>IF(ISERROR(VLOOKUP(tblMatrizRiesgo719[[#This Row],[Impacto
(*)]],tblPonderaciónImpacto[],2,FALSE)),0,(VLOOKUP(tblMatrizRiesgo719[[#This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1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IF(tblMatrizRiesgo719[[#This Row],[Fecha Log
(*)]]&lt;&gt;"",NETWORKDAYS(tblMatrizRiesgo719[[#This Row],[Fecha Log
(*)]],TODAY(),Table161[Feriados]),"")</f>
        <v/>
      </c>
      <c r="XFB21" s="45">
        <f>IF(ISERROR(VLOOKUP(tblMatrizRiesgo719[[#This Row],[Impacto
(*)]],tblPonderaciónImpacto[],2,FALSE)),0,(VLOOKUP(tblMatrizRiesgo719[[#This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2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IF(tblMatrizRiesgo719[[#This Row],[Fecha Log
(*)]]&lt;&gt;"",NETWORKDAYS(tblMatrizRiesgo719[[#This Row],[Fecha Log
(*)]],TODAY(),Table161[Feriados]),"")</f>
        <v/>
      </c>
      <c r="XFB22" s="45">
        <f>IF(ISERROR(VLOOKUP(tblMatrizRiesgo719[[#This Row],[Impacto
(*)]],tblPonderaciónImpacto[],2,FALSE)),0,(VLOOKUP(tblMatrizRiesgo719[[#This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3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IF(tblMatrizRiesgo719[[#This Row],[Fecha Log
(*)]]&lt;&gt;"",NETWORKDAYS(tblMatrizRiesgo719[[#This Row],[Fecha Log
(*)]],TODAY(),Table161[Feriados]),"")</f>
        <v/>
      </c>
      <c r="XFB23" s="45">
        <f>IF(ISERROR(VLOOKUP(tblMatrizRiesgo719[[#This Row],[Impacto
(*)]],tblPonderaciónImpacto[],2,FALSE)),0,(VLOOKUP(tblMatrizRiesgo719[[#This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4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IF(tblMatrizRiesgo719[[#This Row],[Fecha Log
(*)]]&lt;&gt;"",NETWORKDAYS(tblMatrizRiesgo719[[#This Row],[Fecha Log
(*)]],TODAY(),Table161[Feriados]),"")</f>
        <v/>
      </c>
      <c r="XFB24" s="45">
        <f>IF(ISERROR(VLOOKUP(tblMatrizRiesgo719[[#This Row],[Impacto
(*)]],tblPonderaciónImpacto[],2,FALSE)),0,(VLOOKUP(tblMatrizRiesgo719[[#This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5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IF(tblMatrizRiesgo719[[#This Row],[Fecha Log
(*)]]&lt;&gt;"",NETWORKDAYS(tblMatrizRiesgo719[[#This Row],[Fecha Log
(*)]],TODAY(),Table161[Feriados]),"")</f>
        <v/>
      </c>
      <c r="XFB25" s="45">
        <f>IF(ISERROR(VLOOKUP(tblMatrizRiesgo719[[#This Row],[Impacto
(*)]],tblPonderaciónImpacto[],2,FALSE)),0,(VLOOKUP(tblMatrizRiesgo719[[#This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6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IF(tblMatrizRiesgo719[[#This Row],[Fecha Log
(*)]]&lt;&gt;"",NETWORKDAYS(tblMatrizRiesgo719[[#This Row],[Fecha Log
(*)]],TODAY(),Table161[Feriados]),"")</f>
        <v/>
      </c>
      <c r="XFB26" s="45">
        <f>IF(ISERROR(VLOOKUP(tblMatrizRiesgo719[[#This Row],[Impacto
(*)]],tblPonderaciónImpacto[],2,FALSE)),0,(VLOOKUP(tblMatrizRiesgo719[[#This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7" s="72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IF(tblMatrizRiesgo719[[#This Row],[Fecha Log
(*)]]&lt;&gt;"",NETWORKDAYS(tblMatrizRiesgo719[[#This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08-2020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31" priority="6" operator="greaterThanOrEqual">
      <formula>0.18</formula>
    </cfRule>
    <cfRule type="cellIs" dxfId="30" priority="7" operator="between">
      <formula>0.06</formula>
      <formula>0.17</formula>
    </cfRule>
    <cfRule type="cellIs" dxfId="29" priority="8" operator="lessThanOrEqual">
      <formula>0.05</formula>
    </cfRule>
  </conditionalFormatting>
  <conditionalFormatting sqref="M7:M27">
    <cfRule type="colorScale" priority="5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28" priority="2" operator="equal">
      <formula>30263</formula>
    </cfRule>
  </conditionalFormatting>
  <conditionalFormatting sqref="W8:W27">
    <cfRule type="cellIs" dxfId="27" priority="1" operator="equal">
      <formula>30263</formula>
    </cfRule>
  </conditionalFormatting>
  <dataValidations count="5">
    <dataValidation type="list" allowBlank="1" showInputMessage="1" showErrorMessage="1" sqref="U7:U24 U26:U27" xr:uid="{00000000-0002-0000-0A00-000000000000}">
      <formula1>"SI,NO"</formula1>
    </dataValidation>
    <dataValidation type="list" allowBlank="1" showInputMessage="1" showErrorMessage="1" sqref="I7:I27" xr:uid="{00000000-0002-0000-0A00-000001000000}">
      <formula1>Probabilidad</formula1>
    </dataValidation>
    <dataValidation type="list" allowBlank="1" showInputMessage="1" showErrorMessage="1" sqref="J7:J27" xr:uid="{00000000-0002-0000-0A00-000002000000}">
      <formula1>Impacto</formula1>
    </dataValidation>
    <dataValidation type="list" allowBlank="1" showInputMessage="1" showErrorMessage="1" sqref="N7:N27" xr:uid="{00000000-0002-0000-0A00-000003000000}">
      <formula1>"Abierto,Cerrado"</formula1>
    </dataValidation>
    <dataValidation type="list" allowBlank="1" showInputMessage="1" showErrorMessage="1" sqref="K7:K27" xr:uid="{00000000-0002-0000-0A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7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IF(tblMatrizRiesgo7192[[#This Row],[Fecha Log
(*)]]&lt;&gt;"",NETWORKDAYS(tblMatrizRiesgo7192[[#This Row],[Fecha Log
(*)]],TODAY(),Table161[Feriados]),"")</f>
        <v/>
      </c>
      <c r="XFB7" s="45">
        <f>IF(ISERROR(VLOOKUP(tblMatrizRiesgo7192[[#This Row],[Impacto
(*)]],tblPonderaciónImpacto[],2,FALSE)),0,(VLOOKUP(tblMatrizRiesgo7192[[#This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8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IF(tblMatrizRiesgo7192[[#This Row],[Fecha Log
(*)]]&lt;&gt;"",NETWORKDAYS(tblMatrizRiesgo7192[[#This Row],[Fecha Log
(*)]],TODAY(),Table161[Feriados]),"")</f>
        <v/>
      </c>
      <c r="XFB8" s="45">
        <f>IF(ISERROR(VLOOKUP(tblMatrizRiesgo7192[[#This Row],[Impacto
(*)]],tblPonderaciónImpacto[],2,FALSE)),0,(VLOOKUP(tblMatrizRiesgo7192[[#This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9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IF(tblMatrizRiesgo7192[[#This Row],[Fecha Log
(*)]]&lt;&gt;"",NETWORKDAYS(tblMatrizRiesgo7192[[#This Row],[Fecha Log
(*)]],TODAY(),Table161[Feriados]),"")</f>
        <v/>
      </c>
      <c r="XFB9" s="45">
        <f>IF(ISERROR(VLOOKUP(tblMatrizRiesgo7192[[#This Row],[Impacto
(*)]],tblPonderaciónImpacto[],2,FALSE)),0,(VLOOKUP(tblMatrizRiesgo7192[[#This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0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IF(tblMatrizRiesgo7192[[#This Row],[Fecha Log
(*)]]&lt;&gt;"",NETWORKDAYS(tblMatrizRiesgo7192[[#This Row],[Fecha Log
(*)]],TODAY(),Table161[Feriados]),"")</f>
        <v/>
      </c>
      <c r="XFB10" s="45">
        <f>IF(ISERROR(VLOOKUP(tblMatrizRiesgo7192[[#This Row],[Impacto
(*)]],tblPonderaciónImpacto[],2,FALSE)),0,(VLOOKUP(tblMatrizRiesgo7192[[#This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1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IF(tblMatrizRiesgo7192[[#This Row],[Fecha Log
(*)]]&lt;&gt;"",NETWORKDAYS(tblMatrizRiesgo7192[[#This Row],[Fecha Log
(*)]],TODAY(),Table161[Feriados]),"")</f>
        <v/>
      </c>
      <c r="XFB11" s="45">
        <f>IF(ISERROR(VLOOKUP(tblMatrizRiesgo7192[[#This Row],[Impacto
(*)]],tblPonderaciónImpacto[],2,FALSE)),0,(VLOOKUP(tblMatrizRiesgo7192[[#This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2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IF(tblMatrizRiesgo7192[[#This Row],[Fecha Log
(*)]]&lt;&gt;"",NETWORKDAYS(tblMatrizRiesgo7192[[#This Row],[Fecha Log
(*)]],TODAY(),Table161[Feriados]),"")</f>
        <v/>
      </c>
      <c r="XFB12" s="45">
        <f>IF(ISERROR(VLOOKUP(tblMatrizRiesgo7192[[#This Row],[Impacto
(*)]],tblPonderaciónImpacto[],2,FALSE)),0,(VLOOKUP(tblMatrizRiesgo7192[[#This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3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IF(tblMatrizRiesgo7192[[#This Row],[Fecha Log
(*)]]&lt;&gt;"",NETWORKDAYS(tblMatrizRiesgo7192[[#This Row],[Fecha Log
(*)]],TODAY(),Table161[Feriados]),"")</f>
        <v/>
      </c>
      <c r="XFB13" s="45">
        <f>IF(ISERROR(VLOOKUP(tblMatrizRiesgo7192[[#This Row],[Impacto
(*)]],tblPonderaciónImpacto[],2,FALSE)),0,(VLOOKUP(tblMatrizRiesgo7192[[#This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4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IF(tblMatrizRiesgo7192[[#This Row],[Fecha Log
(*)]]&lt;&gt;"",NETWORKDAYS(tblMatrizRiesgo7192[[#This Row],[Fecha Log
(*)]],TODAY(),Table161[Feriados]),"")</f>
        <v/>
      </c>
      <c r="XFB14" s="45">
        <f>IF(ISERROR(VLOOKUP(tblMatrizRiesgo7192[[#This Row],[Impacto
(*)]],tblPonderaciónImpacto[],2,FALSE)),0,(VLOOKUP(tblMatrizRiesgo7192[[#This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5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IF(tblMatrizRiesgo7192[[#This Row],[Fecha Log
(*)]]&lt;&gt;"",NETWORKDAYS(tblMatrizRiesgo7192[[#This Row],[Fecha Log
(*)]],TODAY(),Table161[Feriados]),"")</f>
        <v/>
      </c>
      <c r="XFB15" s="45">
        <f>IF(ISERROR(VLOOKUP(tblMatrizRiesgo7192[[#This Row],[Impacto
(*)]],tblPonderaciónImpacto[],2,FALSE)),0,(VLOOKUP(tblMatrizRiesgo7192[[#This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6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IF(tblMatrizRiesgo7192[[#This Row],[Fecha Log
(*)]]&lt;&gt;"",NETWORKDAYS(tblMatrizRiesgo7192[[#This Row],[Fecha Log
(*)]],TODAY(),Table161[Feriados]),"")</f>
        <v/>
      </c>
      <c r="XFB16" s="45">
        <f>IF(ISERROR(VLOOKUP(tblMatrizRiesgo7192[[#This Row],[Impacto
(*)]],tblPonderaciónImpacto[],2,FALSE)),0,(VLOOKUP(tblMatrizRiesgo7192[[#This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7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IF(tblMatrizRiesgo7192[[#This Row],[Fecha Log
(*)]]&lt;&gt;"",NETWORKDAYS(tblMatrizRiesgo7192[[#This Row],[Fecha Log
(*)]],TODAY(),Table161[Feriados]),"")</f>
        <v/>
      </c>
      <c r="XFB17" s="45">
        <f>IF(ISERROR(VLOOKUP(tblMatrizRiesgo7192[[#This Row],[Impacto
(*)]],tblPonderaciónImpacto[],2,FALSE)),0,(VLOOKUP(tblMatrizRiesgo7192[[#This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8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IF(tblMatrizRiesgo7192[[#This Row],[Fecha Log
(*)]]&lt;&gt;"",NETWORKDAYS(tblMatrizRiesgo7192[[#This Row],[Fecha Log
(*)]],TODAY(),Table161[Feriados]),"")</f>
        <v/>
      </c>
      <c r="XFB18" s="45">
        <f>IF(ISERROR(VLOOKUP(tblMatrizRiesgo7192[[#This Row],[Impacto
(*)]],tblPonderaciónImpacto[],2,FALSE)),0,(VLOOKUP(tblMatrizRiesgo7192[[#This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9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IF(tblMatrizRiesgo7192[[#This Row],[Fecha Log
(*)]]&lt;&gt;"",NETWORKDAYS(tblMatrizRiesgo7192[[#This Row],[Fecha Log
(*)]],TODAY(),Table161[Feriados]),"")</f>
        <v/>
      </c>
      <c r="XFB19" s="45">
        <f>IF(ISERROR(VLOOKUP(tblMatrizRiesgo7192[[#This Row],[Impacto
(*)]],tblPonderaciónImpacto[],2,FALSE)),0,(VLOOKUP(tblMatrizRiesgo7192[[#This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0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IF(tblMatrizRiesgo7192[[#This Row],[Fecha Log
(*)]]&lt;&gt;"",NETWORKDAYS(tblMatrizRiesgo7192[[#This Row],[Fecha Log
(*)]],TODAY(),Table161[Feriados]),"")</f>
        <v/>
      </c>
      <c r="XFB20" s="45">
        <f>IF(ISERROR(VLOOKUP(tblMatrizRiesgo7192[[#This Row],[Impacto
(*)]],tblPonderaciónImpacto[],2,FALSE)),0,(VLOOKUP(tblMatrizRiesgo7192[[#This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1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IF(tblMatrizRiesgo7192[[#This Row],[Fecha Log
(*)]]&lt;&gt;"",NETWORKDAYS(tblMatrizRiesgo7192[[#This Row],[Fecha Log
(*)]],TODAY(),Table161[Feriados]),"")</f>
        <v/>
      </c>
      <c r="XFB21" s="45">
        <f>IF(ISERROR(VLOOKUP(tblMatrizRiesgo7192[[#This Row],[Impacto
(*)]],tblPonderaciónImpacto[],2,FALSE)),0,(VLOOKUP(tblMatrizRiesgo7192[[#This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2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IF(tblMatrizRiesgo7192[[#This Row],[Fecha Log
(*)]]&lt;&gt;"",NETWORKDAYS(tblMatrizRiesgo7192[[#This Row],[Fecha Log
(*)]],TODAY(),Table161[Feriados]),"")</f>
        <v/>
      </c>
      <c r="XFB22" s="45">
        <f>IF(ISERROR(VLOOKUP(tblMatrizRiesgo7192[[#This Row],[Impacto
(*)]],tblPonderaciónImpacto[],2,FALSE)),0,(VLOOKUP(tblMatrizRiesgo7192[[#This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3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IF(tblMatrizRiesgo7192[[#This Row],[Fecha Log
(*)]]&lt;&gt;"",NETWORKDAYS(tblMatrizRiesgo7192[[#This Row],[Fecha Log
(*)]],TODAY(),Table161[Feriados]),"")</f>
        <v/>
      </c>
      <c r="XFB23" s="45">
        <f>IF(ISERROR(VLOOKUP(tblMatrizRiesgo7192[[#This Row],[Impacto
(*)]],tblPonderaciónImpacto[],2,FALSE)),0,(VLOOKUP(tblMatrizRiesgo7192[[#This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4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IF(tblMatrizRiesgo7192[[#This Row],[Fecha Log
(*)]]&lt;&gt;"",NETWORKDAYS(tblMatrizRiesgo7192[[#This Row],[Fecha Log
(*)]],TODAY(),Table161[Feriados]),"")</f>
        <v/>
      </c>
      <c r="XFB24" s="45">
        <f>IF(ISERROR(VLOOKUP(tblMatrizRiesgo7192[[#This Row],[Impacto
(*)]],tblPonderaciónImpacto[],2,FALSE)),0,(VLOOKUP(tblMatrizRiesgo7192[[#This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5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IF(tblMatrizRiesgo7192[[#This Row],[Fecha Log
(*)]]&lt;&gt;"",NETWORKDAYS(tblMatrizRiesgo7192[[#This Row],[Fecha Log
(*)]],TODAY(),Table161[Feriados]),"")</f>
        <v/>
      </c>
      <c r="XFB25" s="45">
        <f>IF(ISERROR(VLOOKUP(tblMatrizRiesgo7192[[#This Row],[Impacto
(*)]],tblPonderaciónImpacto[],2,FALSE)),0,(VLOOKUP(tblMatrizRiesgo7192[[#This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6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IF(tblMatrizRiesgo7192[[#This Row],[Fecha Log
(*)]]&lt;&gt;"",NETWORKDAYS(tblMatrizRiesgo7192[[#This Row],[Fecha Log
(*)]],TODAY(),Table161[Feriados]),"")</f>
        <v/>
      </c>
      <c r="XFB26" s="45">
        <f>IF(ISERROR(VLOOKUP(tblMatrizRiesgo7192[[#This Row],[Impacto
(*)]],tblPonderaciónImpacto[],2,FALSE)),0,(VLOOKUP(tblMatrizRiesgo7192[[#This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7" s="72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IF(tblMatrizRiesgo7192[[#This Row],[Fecha Log
(*)]]&lt;&gt;"",NETWORKDAYS(tblMatrizRiesgo7192[[#This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09-2020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26" priority="6" operator="greaterThanOrEqual">
      <formula>0.18</formula>
    </cfRule>
    <cfRule type="cellIs" dxfId="25" priority="7" operator="between">
      <formula>0.06</formula>
      <formula>0.17</formula>
    </cfRule>
    <cfRule type="cellIs" dxfId="24" priority="8" operator="lessThanOrEqual">
      <formula>0.05</formula>
    </cfRule>
  </conditionalFormatting>
  <conditionalFormatting sqref="M7:M27">
    <cfRule type="colorScale" priority="5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23" priority="2" operator="equal">
      <formula>30263</formula>
    </cfRule>
  </conditionalFormatting>
  <conditionalFormatting sqref="W8:W27">
    <cfRule type="cellIs" dxfId="22" priority="1" operator="equal">
      <formula>30263</formula>
    </cfRule>
  </conditionalFormatting>
  <dataValidations count="5">
    <dataValidation type="list" allowBlank="1" showInputMessage="1" showErrorMessage="1" sqref="K7:K27" xr:uid="{00000000-0002-0000-0B00-000000000000}">
      <formula1>Proximidad</formula1>
    </dataValidation>
    <dataValidation type="list" allowBlank="1" showInputMessage="1" showErrorMessage="1" sqref="N7:N27" xr:uid="{00000000-0002-0000-0B00-000001000000}">
      <formula1>"Abierto,Cerrado"</formula1>
    </dataValidation>
    <dataValidation type="list" allowBlank="1" showInputMessage="1" showErrorMessage="1" sqref="J7:J27" xr:uid="{00000000-0002-0000-0B00-000002000000}">
      <formula1>Impacto</formula1>
    </dataValidation>
    <dataValidation type="list" allowBlank="1" showInputMessage="1" showErrorMessage="1" sqref="I7:I27" xr:uid="{00000000-0002-0000-0B00-000003000000}">
      <formula1>Probabilidad</formula1>
    </dataValidation>
    <dataValidation type="list" allowBlank="1" showInputMessage="1" showErrorMessage="1" sqref="U7:U24 U26:U27" xr:uid="{00000000-0002-0000-0B00-000004000000}">
      <formula1>"SI,NO"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7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IF(tblMatrizRiesgo71929[[#This Row],[Fecha Log
(*)]]&lt;&gt;"",NETWORKDAYS(tblMatrizRiesgo71929[[#This Row],[Fecha Log
(*)]],TODAY(),Table161[Feriados]),"")</f>
        <v/>
      </c>
      <c r="XFB7" s="45">
        <f>IF(ISERROR(VLOOKUP(tblMatrizRiesgo71929[[#This Row],[Impacto
(*)]],tblPonderaciónImpacto[],2,FALSE)),0,(VLOOKUP(tblMatrizRiesgo71929[[#This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8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IF(tblMatrizRiesgo71929[[#This Row],[Fecha Log
(*)]]&lt;&gt;"",NETWORKDAYS(tblMatrizRiesgo71929[[#This Row],[Fecha Log
(*)]],TODAY(),Table161[Feriados]),"")</f>
        <v/>
      </c>
      <c r="XFB8" s="45">
        <f>IF(ISERROR(VLOOKUP(tblMatrizRiesgo71929[[#This Row],[Impacto
(*)]],tblPonderaciónImpacto[],2,FALSE)),0,(VLOOKUP(tblMatrizRiesgo71929[[#This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9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IF(tblMatrizRiesgo71929[[#This Row],[Fecha Log
(*)]]&lt;&gt;"",NETWORKDAYS(tblMatrizRiesgo71929[[#This Row],[Fecha Log
(*)]],TODAY(),Table161[Feriados]),"")</f>
        <v/>
      </c>
      <c r="XFB9" s="45">
        <f>IF(ISERROR(VLOOKUP(tblMatrizRiesgo71929[[#This Row],[Impacto
(*)]],tblPonderaciónImpacto[],2,FALSE)),0,(VLOOKUP(tblMatrizRiesgo71929[[#This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0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IF(tblMatrizRiesgo71929[[#This Row],[Fecha Log
(*)]]&lt;&gt;"",NETWORKDAYS(tblMatrizRiesgo71929[[#This Row],[Fecha Log
(*)]],TODAY(),Table161[Feriados]),"")</f>
        <v/>
      </c>
      <c r="XFB10" s="45">
        <f>IF(ISERROR(VLOOKUP(tblMatrizRiesgo71929[[#This Row],[Impacto
(*)]],tblPonderaciónImpacto[],2,FALSE)),0,(VLOOKUP(tblMatrizRiesgo71929[[#This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1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IF(tblMatrizRiesgo71929[[#This Row],[Fecha Log
(*)]]&lt;&gt;"",NETWORKDAYS(tblMatrizRiesgo71929[[#This Row],[Fecha Log
(*)]],TODAY(),Table161[Feriados]),"")</f>
        <v/>
      </c>
      <c r="XFB11" s="45">
        <f>IF(ISERROR(VLOOKUP(tblMatrizRiesgo71929[[#This Row],[Impacto
(*)]],tblPonderaciónImpacto[],2,FALSE)),0,(VLOOKUP(tblMatrizRiesgo71929[[#This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2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IF(tblMatrizRiesgo71929[[#This Row],[Fecha Log
(*)]]&lt;&gt;"",NETWORKDAYS(tblMatrizRiesgo71929[[#This Row],[Fecha Log
(*)]],TODAY(),Table161[Feriados]),"")</f>
        <v/>
      </c>
      <c r="XFB12" s="45">
        <f>IF(ISERROR(VLOOKUP(tblMatrizRiesgo71929[[#This Row],[Impacto
(*)]],tblPonderaciónImpacto[],2,FALSE)),0,(VLOOKUP(tblMatrizRiesgo71929[[#This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3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IF(tblMatrizRiesgo71929[[#This Row],[Fecha Log
(*)]]&lt;&gt;"",NETWORKDAYS(tblMatrizRiesgo71929[[#This Row],[Fecha Log
(*)]],TODAY(),Table161[Feriados]),"")</f>
        <v/>
      </c>
      <c r="XFB13" s="45">
        <f>IF(ISERROR(VLOOKUP(tblMatrizRiesgo71929[[#This Row],[Impacto
(*)]],tblPonderaciónImpacto[],2,FALSE)),0,(VLOOKUP(tblMatrizRiesgo71929[[#This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4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IF(tblMatrizRiesgo71929[[#This Row],[Fecha Log
(*)]]&lt;&gt;"",NETWORKDAYS(tblMatrizRiesgo71929[[#This Row],[Fecha Log
(*)]],TODAY(),Table161[Feriados]),"")</f>
        <v/>
      </c>
      <c r="XFB14" s="45">
        <f>IF(ISERROR(VLOOKUP(tblMatrizRiesgo71929[[#This Row],[Impacto
(*)]],tblPonderaciónImpacto[],2,FALSE)),0,(VLOOKUP(tblMatrizRiesgo71929[[#This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5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IF(tblMatrizRiesgo71929[[#This Row],[Fecha Log
(*)]]&lt;&gt;"",NETWORKDAYS(tblMatrizRiesgo71929[[#This Row],[Fecha Log
(*)]],TODAY(),Table161[Feriados]),"")</f>
        <v/>
      </c>
      <c r="XFB15" s="45">
        <f>IF(ISERROR(VLOOKUP(tblMatrizRiesgo71929[[#This Row],[Impacto
(*)]],tblPonderaciónImpacto[],2,FALSE)),0,(VLOOKUP(tblMatrizRiesgo71929[[#This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6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IF(tblMatrizRiesgo71929[[#This Row],[Fecha Log
(*)]]&lt;&gt;"",NETWORKDAYS(tblMatrizRiesgo71929[[#This Row],[Fecha Log
(*)]],TODAY(),Table161[Feriados]),"")</f>
        <v/>
      </c>
      <c r="XFB16" s="45">
        <f>IF(ISERROR(VLOOKUP(tblMatrizRiesgo71929[[#This Row],[Impacto
(*)]],tblPonderaciónImpacto[],2,FALSE)),0,(VLOOKUP(tblMatrizRiesgo71929[[#This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7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IF(tblMatrizRiesgo71929[[#This Row],[Fecha Log
(*)]]&lt;&gt;"",NETWORKDAYS(tblMatrizRiesgo71929[[#This Row],[Fecha Log
(*)]],TODAY(),Table161[Feriados]),"")</f>
        <v/>
      </c>
      <c r="XFB17" s="45">
        <f>IF(ISERROR(VLOOKUP(tblMatrizRiesgo71929[[#This Row],[Impacto
(*)]],tblPonderaciónImpacto[],2,FALSE)),0,(VLOOKUP(tblMatrizRiesgo71929[[#This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8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IF(tblMatrizRiesgo71929[[#This Row],[Fecha Log
(*)]]&lt;&gt;"",NETWORKDAYS(tblMatrizRiesgo71929[[#This Row],[Fecha Log
(*)]],TODAY(),Table161[Feriados]),"")</f>
        <v/>
      </c>
      <c r="XFB18" s="45">
        <f>IF(ISERROR(VLOOKUP(tblMatrizRiesgo71929[[#This Row],[Impacto
(*)]],tblPonderaciónImpacto[],2,FALSE)),0,(VLOOKUP(tblMatrizRiesgo71929[[#This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9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IF(tblMatrizRiesgo71929[[#This Row],[Fecha Log
(*)]]&lt;&gt;"",NETWORKDAYS(tblMatrizRiesgo71929[[#This Row],[Fecha Log
(*)]],TODAY(),Table161[Feriados]),"")</f>
        <v/>
      </c>
      <c r="XFB19" s="45">
        <f>IF(ISERROR(VLOOKUP(tblMatrizRiesgo71929[[#This Row],[Impacto
(*)]],tblPonderaciónImpacto[],2,FALSE)),0,(VLOOKUP(tblMatrizRiesgo71929[[#This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0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IF(tblMatrizRiesgo71929[[#This Row],[Fecha Log
(*)]]&lt;&gt;"",NETWORKDAYS(tblMatrizRiesgo71929[[#This Row],[Fecha Log
(*)]],TODAY(),Table161[Feriados]),"")</f>
        <v/>
      </c>
      <c r="XFB20" s="45">
        <f>IF(ISERROR(VLOOKUP(tblMatrizRiesgo71929[[#This Row],[Impacto
(*)]],tblPonderaciónImpacto[],2,FALSE)),0,(VLOOKUP(tblMatrizRiesgo71929[[#This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1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IF(tblMatrizRiesgo71929[[#This Row],[Fecha Log
(*)]]&lt;&gt;"",NETWORKDAYS(tblMatrizRiesgo71929[[#This Row],[Fecha Log
(*)]],TODAY(),Table161[Feriados]),"")</f>
        <v/>
      </c>
      <c r="XFB21" s="45">
        <f>IF(ISERROR(VLOOKUP(tblMatrizRiesgo71929[[#This Row],[Impacto
(*)]],tblPonderaciónImpacto[],2,FALSE)),0,(VLOOKUP(tblMatrizRiesgo71929[[#This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2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IF(tblMatrizRiesgo71929[[#This Row],[Fecha Log
(*)]]&lt;&gt;"",NETWORKDAYS(tblMatrizRiesgo71929[[#This Row],[Fecha Log
(*)]],TODAY(),Table161[Feriados]),"")</f>
        <v/>
      </c>
      <c r="XFB22" s="45">
        <f>IF(ISERROR(VLOOKUP(tblMatrizRiesgo71929[[#This Row],[Impacto
(*)]],tblPonderaciónImpacto[],2,FALSE)),0,(VLOOKUP(tblMatrizRiesgo71929[[#This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3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IF(tblMatrizRiesgo71929[[#This Row],[Fecha Log
(*)]]&lt;&gt;"",NETWORKDAYS(tblMatrizRiesgo71929[[#This Row],[Fecha Log
(*)]],TODAY(),Table161[Feriados]),"")</f>
        <v/>
      </c>
      <c r="XFB23" s="45">
        <f>IF(ISERROR(VLOOKUP(tblMatrizRiesgo71929[[#This Row],[Impacto
(*)]],tblPonderaciónImpacto[],2,FALSE)),0,(VLOOKUP(tblMatrizRiesgo71929[[#This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4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IF(tblMatrizRiesgo71929[[#This Row],[Fecha Log
(*)]]&lt;&gt;"",NETWORKDAYS(tblMatrizRiesgo71929[[#This Row],[Fecha Log
(*)]],TODAY(),Table161[Feriados]),"")</f>
        <v/>
      </c>
      <c r="XFB24" s="45">
        <f>IF(ISERROR(VLOOKUP(tblMatrizRiesgo71929[[#This Row],[Impacto
(*)]],tblPonderaciónImpacto[],2,FALSE)),0,(VLOOKUP(tblMatrizRiesgo71929[[#This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5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IF(tblMatrizRiesgo71929[[#This Row],[Fecha Log
(*)]]&lt;&gt;"",NETWORKDAYS(tblMatrizRiesgo71929[[#This Row],[Fecha Log
(*)]],TODAY(),Table161[Feriados]),"")</f>
        <v/>
      </c>
      <c r="XFB25" s="45">
        <f>IF(ISERROR(VLOOKUP(tblMatrizRiesgo71929[[#This Row],[Impacto
(*)]],tblPonderaciónImpacto[],2,FALSE)),0,(VLOOKUP(tblMatrizRiesgo71929[[#This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6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IF(tblMatrizRiesgo71929[[#This Row],[Fecha Log
(*)]]&lt;&gt;"",NETWORKDAYS(tblMatrizRiesgo71929[[#This Row],[Fecha Log
(*)]],TODAY(),Table161[Feriados]),"")</f>
        <v/>
      </c>
      <c r="XFB26" s="45">
        <f>IF(ISERROR(VLOOKUP(tblMatrizRiesgo71929[[#This Row],[Impacto
(*)]],tblPonderaciónImpacto[],2,FALSE)),0,(VLOOKUP(tblMatrizRiesgo71929[[#This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7" s="72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IF(tblMatrizRiesgo71929[[#This Row],[Fecha Log
(*)]]&lt;&gt;"",NETWORKDAYS(tblMatrizRiesgo71929[[#This Row],[Fecha Log
(*)]],TODAY(),Table161[Feriados]),"")</f>
        <v/>
      </c>
    </row>
    <row r="31" spans="2:23 16382:16382" x14ac:dyDescent="0.4">
      <c r="B31" s="84" t="s">
        <v>81</v>
      </c>
      <c r="C31" s="84"/>
      <c r="D31" s="84"/>
      <c r="E31" s="76" t="str">
        <f ca="1">RIGHT(CELL("filename",E30),7)</f>
        <v>10-2020</v>
      </c>
    </row>
    <row r="32" spans="2:23 16382:16382" x14ac:dyDescent="0.4">
      <c r="B32" s="84" t="s">
        <v>69</v>
      </c>
      <c r="C32" s="84"/>
      <c r="D32" s="84"/>
      <c r="E32" s="77">
        <f>IF(COUNT(I7:I11)&lt;&gt;"",SUM(L7:L11),"")</f>
        <v>0</v>
      </c>
      <c r="G32" s="19"/>
    </row>
    <row r="33" spans="2:22" x14ac:dyDescent="0.4">
      <c r="B33" s="84" t="s">
        <v>70</v>
      </c>
      <c r="C33" s="84"/>
      <c r="D33" s="84"/>
      <c r="E33" s="77">
        <f>IF(COUNT(I7:I16)&lt;&gt;"",SUM(L7:L16),"")</f>
        <v>0</v>
      </c>
    </row>
    <row r="34" spans="2:22" x14ac:dyDescent="0.4">
      <c r="B34" s="84" t="s">
        <v>71</v>
      </c>
      <c r="C34" s="84"/>
      <c r="D34" s="84"/>
      <c r="E34" s="77">
        <f>IF(COUNT(I7:I27)&lt;&gt;"",SUM(L7:L27),"")</f>
        <v>0</v>
      </c>
      <c r="U34" s="45"/>
      <c r="V34" s="45"/>
    </row>
    <row r="35" spans="2:22" x14ac:dyDescent="0.4">
      <c r="B35" s="84" t="s">
        <v>72</v>
      </c>
      <c r="C35" s="84"/>
      <c r="D35" s="84"/>
      <c r="E35" s="77">
        <f>COUNTA(G7:G27)</f>
        <v>0</v>
      </c>
      <c r="U35" s="45"/>
      <c r="V35" s="45"/>
    </row>
    <row r="36" spans="2:22" x14ac:dyDescent="0.4">
      <c r="B36" s="84" t="s">
        <v>73</v>
      </c>
      <c r="C36" s="84"/>
      <c r="D36" s="84"/>
      <c r="E36" s="77">
        <f>IF(COUNT(I7:I27)&lt;&gt;"",COUNTIF(U7:U27,"SI"),"")</f>
        <v>0</v>
      </c>
      <c r="U36" s="45"/>
      <c r="V36" s="45"/>
    </row>
    <row r="37" spans="2:22" x14ac:dyDescent="0.4">
      <c r="B37" s="84" t="s">
        <v>74</v>
      </c>
      <c r="C37" s="84"/>
      <c r="D37" s="84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21" priority="6" operator="greaterThanOrEqual">
      <formula>0.18</formula>
    </cfRule>
    <cfRule type="cellIs" dxfId="20" priority="7" operator="between">
      <formula>0.06</formula>
      <formula>0.17</formula>
    </cfRule>
    <cfRule type="cellIs" dxfId="19" priority="8" operator="lessThanOrEqual">
      <formula>0.05</formula>
    </cfRule>
  </conditionalFormatting>
  <conditionalFormatting sqref="M7:M27">
    <cfRule type="colorScale" priority="5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18" priority="2" operator="equal">
      <formula>30263</formula>
    </cfRule>
  </conditionalFormatting>
  <conditionalFormatting sqref="W8:W27">
    <cfRule type="cellIs" dxfId="17" priority="1" operator="equal">
      <formula>30263</formula>
    </cfRule>
  </conditionalFormatting>
  <dataValidations count="5">
    <dataValidation type="list" allowBlank="1" showInputMessage="1" showErrorMessage="1" sqref="U7:U24 U26:U27" xr:uid="{00000000-0002-0000-0C00-000000000000}">
      <formula1>"SI,NO"</formula1>
    </dataValidation>
    <dataValidation type="list" allowBlank="1" showInputMessage="1" showErrorMessage="1" sqref="I7:I27" xr:uid="{00000000-0002-0000-0C00-000001000000}">
      <formula1>Probabilidad</formula1>
    </dataValidation>
    <dataValidation type="list" allowBlank="1" showInputMessage="1" showErrorMessage="1" sqref="J7:J27" xr:uid="{00000000-0002-0000-0C00-000002000000}">
      <formula1>Impacto</formula1>
    </dataValidation>
    <dataValidation type="list" allowBlank="1" showInputMessage="1" showErrorMessage="1" sqref="N7:N27" xr:uid="{00000000-0002-0000-0C00-000003000000}">
      <formula1>"Abierto,Cerrado"</formula1>
    </dataValidation>
    <dataValidation type="list" allowBlank="1" showInputMessage="1" showErrorMessage="1" sqref="K7:K27" xr:uid="{00000000-0002-0000-0C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7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IF(tblMatrizRiesgo7192911[[#This Row],[Fecha Log
(*)]]&lt;&gt;"",NETWORKDAYS(tblMatrizRiesgo7192911[[#This Row],[Fecha Log
(*)]],TODAY(),Table161[Feriados]),"")</f>
        <v/>
      </c>
      <c r="XFB7" s="45">
        <f>IF(ISERROR(VLOOKUP(tblMatrizRiesgo7192911[[#This Row],[Impacto
(*)]],tblPonderaciónImpacto[],2,FALSE)),0,(VLOOKUP(tblMatrizRiesgo7192911[[#This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8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IF(tblMatrizRiesgo7192911[[#This Row],[Fecha Log
(*)]]&lt;&gt;"",NETWORKDAYS(tblMatrizRiesgo7192911[[#This Row],[Fecha Log
(*)]],TODAY(),Table161[Feriados]),"")</f>
        <v/>
      </c>
      <c r="XFB8" s="45">
        <f>IF(ISERROR(VLOOKUP(tblMatrizRiesgo7192911[[#This Row],[Impacto
(*)]],tblPonderaciónImpacto[],2,FALSE)),0,(VLOOKUP(tblMatrizRiesgo7192911[[#This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9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IF(tblMatrizRiesgo7192911[[#This Row],[Fecha Log
(*)]]&lt;&gt;"",NETWORKDAYS(tblMatrizRiesgo7192911[[#This Row],[Fecha Log
(*)]],TODAY(),Table161[Feriados]),"")</f>
        <v/>
      </c>
      <c r="XFB9" s="45">
        <f>IF(ISERROR(VLOOKUP(tblMatrizRiesgo7192911[[#This Row],[Impacto
(*)]],tblPonderaciónImpacto[],2,FALSE)),0,(VLOOKUP(tblMatrizRiesgo7192911[[#This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0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IF(tblMatrizRiesgo7192911[[#This Row],[Fecha Log
(*)]]&lt;&gt;"",NETWORKDAYS(tblMatrizRiesgo7192911[[#This Row],[Fecha Log
(*)]],TODAY(),Table161[Feriados]),"")</f>
        <v/>
      </c>
      <c r="XFB10" s="45">
        <f>IF(ISERROR(VLOOKUP(tblMatrizRiesgo7192911[[#This Row],[Impacto
(*)]],tblPonderaciónImpacto[],2,FALSE)),0,(VLOOKUP(tblMatrizRiesgo7192911[[#This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1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IF(tblMatrizRiesgo7192911[[#This Row],[Fecha Log
(*)]]&lt;&gt;"",NETWORKDAYS(tblMatrizRiesgo7192911[[#This Row],[Fecha Log
(*)]],TODAY(),Table161[Feriados]),"")</f>
        <v/>
      </c>
      <c r="XFB11" s="45">
        <f>IF(ISERROR(VLOOKUP(tblMatrizRiesgo7192911[[#This Row],[Impacto
(*)]],tblPonderaciónImpacto[],2,FALSE)),0,(VLOOKUP(tblMatrizRiesgo7192911[[#This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2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IF(tblMatrizRiesgo7192911[[#This Row],[Fecha Log
(*)]]&lt;&gt;"",NETWORKDAYS(tblMatrizRiesgo7192911[[#This Row],[Fecha Log
(*)]],TODAY(),Table161[Feriados]),"")</f>
        <v/>
      </c>
      <c r="XFB12" s="45">
        <f>IF(ISERROR(VLOOKUP(tblMatrizRiesgo7192911[[#This Row],[Impacto
(*)]],tblPonderaciónImpacto[],2,FALSE)),0,(VLOOKUP(tblMatrizRiesgo7192911[[#This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3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IF(tblMatrizRiesgo7192911[[#This Row],[Fecha Log
(*)]]&lt;&gt;"",NETWORKDAYS(tblMatrizRiesgo7192911[[#This Row],[Fecha Log
(*)]],TODAY(),Table161[Feriados]),"")</f>
        <v/>
      </c>
      <c r="XFB13" s="45">
        <f>IF(ISERROR(VLOOKUP(tblMatrizRiesgo7192911[[#This Row],[Impacto
(*)]],tblPonderaciónImpacto[],2,FALSE)),0,(VLOOKUP(tblMatrizRiesgo7192911[[#This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4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IF(tblMatrizRiesgo7192911[[#This Row],[Fecha Log
(*)]]&lt;&gt;"",NETWORKDAYS(tblMatrizRiesgo7192911[[#This Row],[Fecha Log
(*)]],TODAY(),Table161[Feriados]),"")</f>
        <v/>
      </c>
      <c r="XFB14" s="45">
        <f>IF(ISERROR(VLOOKUP(tblMatrizRiesgo7192911[[#This Row],[Impacto
(*)]],tblPonderaciónImpacto[],2,FALSE)),0,(VLOOKUP(tblMatrizRiesgo7192911[[#This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5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IF(tblMatrizRiesgo7192911[[#This Row],[Fecha Log
(*)]]&lt;&gt;"",NETWORKDAYS(tblMatrizRiesgo7192911[[#This Row],[Fecha Log
(*)]],TODAY(),Table161[Feriados]),"")</f>
        <v/>
      </c>
      <c r="XFB15" s="45">
        <f>IF(ISERROR(VLOOKUP(tblMatrizRiesgo7192911[[#This Row],[Impacto
(*)]],tblPonderaciónImpacto[],2,FALSE)),0,(VLOOKUP(tblMatrizRiesgo7192911[[#This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6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IF(tblMatrizRiesgo7192911[[#This Row],[Fecha Log
(*)]]&lt;&gt;"",NETWORKDAYS(tblMatrizRiesgo7192911[[#This Row],[Fecha Log
(*)]],TODAY(),Table161[Feriados]),"")</f>
        <v/>
      </c>
      <c r="XFB16" s="45">
        <f>IF(ISERROR(VLOOKUP(tblMatrizRiesgo7192911[[#This Row],[Impacto
(*)]],tblPonderaciónImpacto[],2,FALSE)),0,(VLOOKUP(tblMatrizRiesgo7192911[[#This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7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IF(tblMatrizRiesgo7192911[[#This Row],[Fecha Log
(*)]]&lt;&gt;"",NETWORKDAYS(tblMatrizRiesgo7192911[[#This Row],[Fecha Log
(*)]],TODAY(),Table161[Feriados]),"")</f>
        <v/>
      </c>
      <c r="XFB17" s="45">
        <f>IF(ISERROR(VLOOKUP(tblMatrizRiesgo7192911[[#This Row],[Impacto
(*)]],tblPonderaciónImpacto[],2,FALSE)),0,(VLOOKUP(tblMatrizRiesgo7192911[[#This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8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IF(tblMatrizRiesgo7192911[[#This Row],[Fecha Log
(*)]]&lt;&gt;"",NETWORKDAYS(tblMatrizRiesgo7192911[[#This Row],[Fecha Log
(*)]],TODAY(),Table161[Feriados]),"")</f>
        <v/>
      </c>
      <c r="XFB18" s="45">
        <f>IF(ISERROR(VLOOKUP(tblMatrizRiesgo7192911[[#This Row],[Impacto
(*)]],tblPonderaciónImpacto[],2,FALSE)),0,(VLOOKUP(tblMatrizRiesgo7192911[[#This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9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IF(tblMatrizRiesgo7192911[[#This Row],[Fecha Log
(*)]]&lt;&gt;"",NETWORKDAYS(tblMatrizRiesgo7192911[[#This Row],[Fecha Log
(*)]],TODAY(),Table161[Feriados]),"")</f>
        <v/>
      </c>
      <c r="XFB19" s="45">
        <f>IF(ISERROR(VLOOKUP(tblMatrizRiesgo7192911[[#This Row],[Impacto
(*)]],tblPonderaciónImpacto[],2,FALSE)),0,(VLOOKUP(tblMatrizRiesgo7192911[[#This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0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IF(tblMatrizRiesgo7192911[[#This Row],[Fecha Log
(*)]]&lt;&gt;"",NETWORKDAYS(tblMatrizRiesgo7192911[[#This Row],[Fecha Log
(*)]],TODAY(),Table161[Feriados]),"")</f>
        <v/>
      </c>
      <c r="XFB20" s="45">
        <f>IF(ISERROR(VLOOKUP(tblMatrizRiesgo7192911[[#This Row],[Impacto
(*)]],tblPonderaciónImpacto[],2,FALSE)),0,(VLOOKUP(tblMatrizRiesgo7192911[[#This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1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IF(tblMatrizRiesgo7192911[[#This Row],[Fecha Log
(*)]]&lt;&gt;"",NETWORKDAYS(tblMatrizRiesgo7192911[[#This Row],[Fecha Log
(*)]],TODAY(),Table161[Feriados]),"")</f>
        <v/>
      </c>
      <c r="XFB21" s="45">
        <f>IF(ISERROR(VLOOKUP(tblMatrizRiesgo7192911[[#This Row],[Impacto
(*)]],tblPonderaciónImpacto[],2,FALSE)),0,(VLOOKUP(tblMatrizRiesgo7192911[[#This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2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IF(tblMatrizRiesgo7192911[[#This Row],[Fecha Log
(*)]]&lt;&gt;"",NETWORKDAYS(tblMatrizRiesgo7192911[[#This Row],[Fecha Log
(*)]],TODAY(),Table161[Feriados]),"")</f>
        <v/>
      </c>
      <c r="XFB22" s="45">
        <f>IF(ISERROR(VLOOKUP(tblMatrizRiesgo7192911[[#This Row],[Impacto
(*)]],tblPonderaciónImpacto[],2,FALSE)),0,(VLOOKUP(tblMatrizRiesgo7192911[[#This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3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IF(tblMatrizRiesgo7192911[[#This Row],[Fecha Log
(*)]]&lt;&gt;"",NETWORKDAYS(tblMatrizRiesgo7192911[[#This Row],[Fecha Log
(*)]],TODAY(),Table161[Feriados]),"")</f>
        <v/>
      </c>
      <c r="XFB23" s="45">
        <f>IF(ISERROR(VLOOKUP(tblMatrizRiesgo7192911[[#This Row],[Impacto
(*)]],tblPonderaciónImpacto[],2,FALSE)),0,(VLOOKUP(tblMatrizRiesgo7192911[[#This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4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IF(tblMatrizRiesgo7192911[[#This Row],[Fecha Log
(*)]]&lt;&gt;"",NETWORKDAYS(tblMatrizRiesgo7192911[[#This Row],[Fecha Log
(*)]],TODAY(),Table161[Feriados]),"")</f>
        <v/>
      </c>
      <c r="XFB24" s="45">
        <f>IF(ISERROR(VLOOKUP(tblMatrizRiesgo7192911[[#This Row],[Impacto
(*)]],tblPonderaciónImpacto[],2,FALSE)),0,(VLOOKUP(tblMatrizRiesgo7192911[[#This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5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IF(tblMatrizRiesgo7192911[[#This Row],[Fecha Log
(*)]]&lt;&gt;"",NETWORKDAYS(tblMatrizRiesgo7192911[[#This Row],[Fecha Log
(*)]],TODAY(),Table161[Feriados]),"")</f>
        <v/>
      </c>
      <c r="XFB25" s="45">
        <f>IF(ISERROR(VLOOKUP(tblMatrizRiesgo7192911[[#This Row],[Impacto
(*)]],tblPonderaciónImpacto[],2,FALSE)),0,(VLOOKUP(tblMatrizRiesgo7192911[[#This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6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IF(tblMatrizRiesgo7192911[[#This Row],[Fecha Log
(*)]]&lt;&gt;"",NETWORKDAYS(tblMatrizRiesgo7192911[[#This Row],[Fecha Log
(*)]],TODAY(),Table161[Feriados]),"")</f>
        <v/>
      </c>
      <c r="XFB26" s="45">
        <f>IF(ISERROR(VLOOKUP(tblMatrizRiesgo7192911[[#This Row],[Impacto
(*)]],tblPonderaciónImpacto[],2,FALSE)),0,(VLOOKUP(tblMatrizRiesgo7192911[[#This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7" s="72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IF(tblMatrizRiesgo7192911[[#This Row],[Fecha Log
(*)]]&lt;&gt;"",NETWORKDAYS(tblMatrizRiesgo7192911[[#This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11-2020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16" priority="6" operator="greaterThanOrEqual">
      <formula>0.18</formula>
    </cfRule>
    <cfRule type="cellIs" dxfId="15" priority="7" operator="between">
      <formula>0.06</formula>
      <formula>0.17</formula>
    </cfRule>
    <cfRule type="cellIs" dxfId="14" priority="8" operator="lessThanOrEqual">
      <formula>0.05</formula>
    </cfRule>
  </conditionalFormatting>
  <conditionalFormatting sqref="M7:M27">
    <cfRule type="colorScale" priority="5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13" priority="2" operator="equal">
      <formula>30263</formula>
    </cfRule>
  </conditionalFormatting>
  <conditionalFormatting sqref="W8:W27">
    <cfRule type="cellIs" dxfId="12" priority="1" operator="equal">
      <formula>30263</formula>
    </cfRule>
  </conditionalFormatting>
  <dataValidations count="5">
    <dataValidation type="list" allowBlank="1" showInputMessage="1" showErrorMessage="1" sqref="K7:K27" xr:uid="{00000000-0002-0000-0D00-000000000000}">
      <formula1>Proximidad</formula1>
    </dataValidation>
    <dataValidation type="list" allowBlank="1" showInputMessage="1" showErrorMessage="1" sqref="N7:N27" xr:uid="{00000000-0002-0000-0D00-000001000000}">
      <formula1>"Abierto,Cerrado"</formula1>
    </dataValidation>
    <dataValidation type="list" allowBlank="1" showInputMessage="1" showErrorMessage="1" sqref="J7:J27" xr:uid="{00000000-0002-0000-0D00-000002000000}">
      <formula1>Impacto</formula1>
    </dataValidation>
    <dataValidation type="list" allowBlank="1" showInputMessage="1" showErrorMessage="1" sqref="I7:I27" xr:uid="{00000000-0002-0000-0D00-000003000000}">
      <formula1>Probabilidad</formula1>
    </dataValidation>
    <dataValidation type="list" allowBlank="1" showInputMessage="1" showErrorMessage="1" sqref="U7:U24 U26:U27" xr:uid="{00000000-0002-0000-0D00-000004000000}">
      <formula1>"SI,NO"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7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IF(tblMatrizRiesgo719291113[[#This Row],[Fecha Log
(*)]]&lt;&gt;"",NETWORKDAYS(tblMatrizRiesgo719291113[[#This Row],[Fecha Log
(*)]],TODAY(),Table161[Feriados]),"")</f>
        <v/>
      </c>
      <c r="XFB7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8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IF(tblMatrizRiesgo719291113[[#This Row],[Fecha Log
(*)]]&lt;&gt;"",NETWORKDAYS(tblMatrizRiesgo719291113[[#This Row],[Fecha Log
(*)]],TODAY(),Table161[Feriados]),"")</f>
        <v/>
      </c>
      <c r="XFB8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9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IF(tblMatrizRiesgo719291113[[#This Row],[Fecha Log
(*)]]&lt;&gt;"",NETWORKDAYS(tblMatrizRiesgo719291113[[#This Row],[Fecha Log
(*)]],TODAY(),Table161[Feriados]),"")</f>
        <v/>
      </c>
      <c r="XFB9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0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IF(tblMatrizRiesgo719291113[[#This Row],[Fecha Log
(*)]]&lt;&gt;"",NETWORKDAYS(tblMatrizRiesgo719291113[[#This Row],[Fecha Log
(*)]],TODAY(),Table161[Feriados]),"")</f>
        <v/>
      </c>
      <c r="XFB10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1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IF(tblMatrizRiesgo719291113[[#This Row],[Fecha Log
(*)]]&lt;&gt;"",NETWORKDAYS(tblMatrizRiesgo719291113[[#This Row],[Fecha Log
(*)]],TODAY(),Table161[Feriados]),"")</f>
        <v/>
      </c>
      <c r="XFB11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2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IF(tblMatrizRiesgo719291113[[#This Row],[Fecha Log
(*)]]&lt;&gt;"",NETWORKDAYS(tblMatrizRiesgo719291113[[#This Row],[Fecha Log
(*)]],TODAY(),Table161[Feriados]),"")</f>
        <v/>
      </c>
      <c r="XFB12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3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IF(tblMatrizRiesgo719291113[[#This Row],[Fecha Log
(*)]]&lt;&gt;"",NETWORKDAYS(tblMatrizRiesgo719291113[[#This Row],[Fecha Log
(*)]],TODAY(),Table161[Feriados]),"")</f>
        <v/>
      </c>
      <c r="XFB13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4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IF(tblMatrizRiesgo719291113[[#This Row],[Fecha Log
(*)]]&lt;&gt;"",NETWORKDAYS(tblMatrizRiesgo719291113[[#This Row],[Fecha Log
(*)]],TODAY(),Table161[Feriados]),"")</f>
        <v/>
      </c>
      <c r="XFB14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5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IF(tblMatrizRiesgo719291113[[#This Row],[Fecha Log
(*)]]&lt;&gt;"",NETWORKDAYS(tblMatrizRiesgo719291113[[#This Row],[Fecha Log
(*)]],TODAY(),Table161[Feriados]),"")</f>
        <v/>
      </c>
      <c r="XFB15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6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IF(tblMatrizRiesgo719291113[[#This Row],[Fecha Log
(*)]]&lt;&gt;"",NETWORKDAYS(tblMatrizRiesgo719291113[[#This Row],[Fecha Log
(*)]],TODAY(),Table161[Feriados]),"")</f>
        <v/>
      </c>
      <c r="XFB16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7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IF(tblMatrizRiesgo719291113[[#This Row],[Fecha Log
(*)]]&lt;&gt;"",NETWORKDAYS(tblMatrizRiesgo719291113[[#This Row],[Fecha Log
(*)]],TODAY(),Table161[Feriados]),"")</f>
        <v/>
      </c>
      <c r="XFB17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8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IF(tblMatrizRiesgo719291113[[#This Row],[Fecha Log
(*)]]&lt;&gt;"",NETWORKDAYS(tblMatrizRiesgo719291113[[#This Row],[Fecha Log
(*)]],TODAY(),Table161[Feriados]),"")</f>
        <v/>
      </c>
      <c r="XFB18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9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IF(tblMatrizRiesgo719291113[[#This Row],[Fecha Log
(*)]]&lt;&gt;"",NETWORKDAYS(tblMatrizRiesgo719291113[[#This Row],[Fecha Log
(*)]],TODAY(),Table161[Feriados]),"")</f>
        <v/>
      </c>
      <c r="XFB19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0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IF(tblMatrizRiesgo719291113[[#This Row],[Fecha Log
(*)]]&lt;&gt;"",NETWORKDAYS(tblMatrizRiesgo719291113[[#This Row],[Fecha Log
(*)]],TODAY(),Table161[Feriados]),"")</f>
        <v/>
      </c>
      <c r="XFB20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1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IF(tblMatrizRiesgo719291113[[#This Row],[Fecha Log
(*)]]&lt;&gt;"",NETWORKDAYS(tblMatrizRiesgo719291113[[#This Row],[Fecha Log
(*)]],TODAY(),Table161[Feriados]),"")</f>
        <v/>
      </c>
      <c r="XFB21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2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IF(tblMatrizRiesgo719291113[[#This Row],[Fecha Log
(*)]]&lt;&gt;"",NETWORKDAYS(tblMatrizRiesgo719291113[[#This Row],[Fecha Log
(*)]],TODAY(),Table161[Feriados]),"")</f>
        <v/>
      </c>
      <c r="XFB22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3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IF(tblMatrizRiesgo719291113[[#This Row],[Fecha Log
(*)]]&lt;&gt;"",NETWORKDAYS(tblMatrizRiesgo719291113[[#This Row],[Fecha Log
(*)]],TODAY(),Table161[Feriados]),"")</f>
        <v/>
      </c>
      <c r="XFB23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4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IF(tblMatrizRiesgo719291113[[#This Row],[Fecha Log
(*)]]&lt;&gt;"",NETWORKDAYS(tblMatrizRiesgo719291113[[#This Row],[Fecha Log
(*)]],TODAY(),Table161[Feriados]),"")</f>
        <v/>
      </c>
      <c r="XFB24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5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IF(tblMatrizRiesgo719291113[[#This Row],[Fecha Log
(*)]]&lt;&gt;"",NETWORKDAYS(tblMatrizRiesgo719291113[[#This Row],[Fecha Log
(*)]],TODAY(),Table161[Feriados]),"")</f>
        <v/>
      </c>
      <c r="XFB25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6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IF(tblMatrizRiesgo719291113[[#This Row],[Fecha Log
(*)]]&lt;&gt;"",NETWORKDAYS(tblMatrizRiesgo719291113[[#This Row],[Fecha Log
(*)]],TODAY(),Table161[Feriados]),"")</f>
        <v/>
      </c>
      <c r="XFB26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7" s="72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IF(tblMatrizRiesgo719291113[[#This Row],[Fecha Log
(*)]]&lt;&gt;"",NETWORKDAYS(tblMatrizRiesgo719291113[[#This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12-2020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11" priority="6" operator="greaterThanOrEqual">
      <formula>0.18</formula>
    </cfRule>
    <cfRule type="cellIs" dxfId="10" priority="7" operator="between">
      <formula>0.06</formula>
      <formula>0.17</formula>
    </cfRule>
    <cfRule type="cellIs" dxfId="9" priority="8" operator="lessThanOrEqual">
      <formula>0.05</formula>
    </cfRule>
  </conditionalFormatting>
  <conditionalFormatting sqref="M7:M27">
    <cfRule type="colorScale" priority="5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8" priority="2" operator="equal">
      <formula>30263</formula>
    </cfRule>
  </conditionalFormatting>
  <conditionalFormatting sqref="W8:W27">
    <cfRule type="cellIs" dxfId="7" priority="1" operator="equal">
      <formula>30263</formula>
    </cfRule>
  </conditionalFormatting>
  <dataValidations count="5">
    <dataValidation type="list" allowBlank="1" showInputMessage="1" showErrorMessage="1" sqref="U7:U24 U26:U27" xr:uid="{00000000-0002-0000-0E00-000000000000}">
      <formula1>"SI,NO"</formula1>
    </dataValidation>
    <dataValidation type="list" allowBlank="1" showInputMessage="1" showErrorMessage="1" sqref="I7:I27" xr:uid="{00000000-0002-0000-0E00-000001000000}">
      <formula1>Probabilidad</formula1>
    </dataValidation>
    <dataValidation type="list" allowBlank="1" showInputMessage="1" showErrorMessage="1" sqref="J7:J27" xr:uid="{00000000-0002-0000-0E00-000002000000}">
      <formula1>Impacto</formula1>
    </dataValidation>
    <dataValidation type="list" allowBlank="1" showInputMessage="1" showErrorMessage="1" sqref="N7:N27" xr:uid="{00000000-0002-0000-0E00-000003000000}">
      <formula1>"Abierto,Cerrado"</formula1>
    </dataValidation>
    <dataValidation type="list" allowBlank="1" showInputMessage="1" showErrorMessage="1" sqref="K7:K27" xr:uid="{00000000-0002-0000-0E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5000000}">
          <x14:formula1>
            <xm:f>Configuración!$M$13:$M$18</xm:f>
          </x14:formula1>
          <xm:sqref>D7:D27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2BC3E1D019F245BC4FFBD365479835" ma:contentTypeVersion="2" ma:contentTypeDescription="Crear nuevo documento." ma:contentTypeScope="" ma:versionID="79d2d1d51fffe1a0a0ade0627f3d9865">
  <xsd:schema xmlns:xsd="http://www.w3.org/2001/XMLSchema" xmlns:xs="http://www.w3.org/2001/XMLSchema" xmlns:p="http://schemas.microsoft.com/office/2006/metadata/properties" xmlns:ns2="49f112e6-e780-4a0d-914b-67fd1da83cb2" targetNamespace="http://schemas.microsoft.com/office/2006/metadata/properties" ma:root="true" ma:fieldsID="219cbeb2a922c99b7ea4ee7240b381d5" ns2:_="">
    <xsd:import namespace="49f112e6-e780-4a0d-914b-67fd1da83c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112e6-e780-4a0d-914b-67fd1da83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CBDD9F-8DCC-495B-9C74-4C4317E4F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112e6-e780-4a0d-914b-67fd1da83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A0711-6949-47BD-AFCD-DD6C97198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763D67-36BC-46ED-95DE-ADE3F0D5D1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59</vt:i4>
      </vt:variant>
    </vt:vector>
  </HeadingPairs>
  <TitlesOfParts>
    <vt:vector size="74" baseType="lpstr">
      <vt:lpstr>Instrucciones</vt:lpstr>
      <vt:lpstr>Evolución</vt:lpstr>
      <vt:lpstr>Configuración</vt:lpstr>
      <vt:lpstr>01-2020</vt:lpstr>
      <vt:lpstr>02-2020</vt:lpstr>
      <vt:lpstr>03-2020</vt:lpstr>
      <vt:lpstr>04-2020</vt:lpstr>
      <vt:lpstr>05-2020</vt:lpstr>
      <vt:lpstr>06-2020</vt:lpstr>
      <vt:lpstr>07-2020</vt:lpstr>
      <vt:lpstr>08-2020</vt:lpstr>
      <vt:lpstr>09-2020</vt:lpstr>
      <vt:lpstr>10-2020</vt:lpstr>
      <vt:lpstr>11-2020</vt:lpstr>
      <vt:lpstr>12-2020</vt:lpstr>
      <vt:lpstr>'02-2020'!Impacto</vt:lpstr>
      <vt:lpstr>'03-2020'!Impacto</vt:lpstr>
      <vt:lpstr>'04-2020'!Impacto</vt:lpstr>
      <vt:lpstr>'05-2020'!Impacto</vt:lpstr>
      <vt:lpstr>'06-2020'!Impacto</vt:lpstr>
      <vt:lpstr>'07-2020'!Impacto</vt:lpstr>
      <vt:lpstr>'08-2020'!Impacto</vt:lpstr>
      <vt:lpstr>'09-2020'!Impacto</vt:lpstr>
      <vt:lpstr>'10-2020'!Impacto</vt:lpstr>
      <vt:lpstr>'11-2020'!Impacto</vt:lpstr>
      <vt:lpstr>'12-2020'!Impacto</vt:lpstr>
      <vt:lpstr>Impacto</vt:lpstr>
      <vt:lpstr>'02-2020'!Probabilidad</vt:lpstr>
      <vt:lpstr>'03-2020'!Probabilidad</vt:lpstr>
      <vt:lpstr>'04-2020'!Probabilidad</vt:lpstr>
      <vt:lpstr>'05-2020'!Probabilidad</vt:lpstr>
      <vt:lpstr>'06-2020'!Probabilidad</vt:lpstr>
      <vt:lpstr>'07-2020'!Probabilidad</vt:lpstr>
      <vt:lpstr>'08-2020'!Probabilidad</vt:lpstr>
      <vt:lpstr>'09-2020'!Probabilidad</vt:lpstr>
      <vt:lpstr>'10-2020'!Probabilidad</vt:lpstr>
      <vt:lpstr>'11-2020'!Probabilidad</vt:lpstr>
      <vt:lpstr>'12-2020'!Probabilidad</vt:lpstr>
      <vt:lpstr>Probabilidad</vt:lpstr>
      <vt:lpstr>'02-2020'!Proximidad</vt:lpstr>
      <vt:lpstr>'03-2020'!Proximidad</vt:lpstr>
      <vt:lpstr>'04-2020'!Proximidad</vt:lpstr>
      <vt:lpstr>'05-2020'!Proximidad</vt:lpstr>
      <vt:lpstr>'06-2020'!Proximidad</vt:lpstr>
      <vt:lpstr>'07-2020'!Proximidad</vt:lpstr>
      <vt:lpstr>'08-2020'!Proximidad</vt:lpstr>
      <vt:lpstr>'09-2020'!Proximidad</vt:lpstr>
      <vt:lpstr>'10-2020'!Proximidad</vt:lpstr>
      <vt:lpstr>'11-2020'!Proximidad</vt:lpstr>
      <vt:lpstr>'12-2020'!Proximidad</vt:lpstr>
      <vt:lpstr>Proximidad</vt:lpstr>
      <vt:lpstr>'02-2020'!tblCategoria</vt:lpstr>
      <vt:lpstr>'03-2020'!tblCategoria</vt:lpstr>
      <vt:lpstr>'04-2020'!tblCategoria</vt:lpstr>
      <vt:lpstr>'05-2020'!tblCategoria</vt:lpstr>
      <vt:lpstr>'06-2020'!tblCategoria</vt:lpstr>
      <vt:lpstr>'07-2020'!tblCategoria</vt:lpstr>
      <vt:lpstr>'08-2020'!tblCategoria</vt:lpstr>
      <vt:lpstr>'09-2020'!tblCategoria</vt:lpstr>
      <vt:lpstr>'10-2020'!tblCategoria</vt:lpstr>
      <vt:lpstr>'11-2020'!tblCategoria</vt:lpstr>
      <vt:lpstr>'12-2020'!tblCategoria</vt:lpstr>
      <vt:lpstr>tblCategoria</vt:lpstr>
      <vt:lpstr>'03-2020'!w</vt:lpstr>
      <vt:lpstr>'04-2020'!w</vt:lpstr>
      <vt:lpstr>'05-2020'!w</vt:lpstr>
      <vt:lpstr>'06-2020'!w</vt:lpstr>
      <vt:lpstr>'07-2020'!w</vt:lpstr>
      <vt:lpstr>'08-2020'!w</vt:lpstr>
      <vt:lpstr>'09-2020'!w</vt:lpstr>
      <vt:lpstr>'10-2020'!w</vt:lpstr>
      <vt:lpstr>'11-2020'!w</vt:lpstr>
      <vt:lpstr>'12-2020'!w</vt:lpstr>
      <vt:lpstr>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2020-05-13T00:42:34Z</dcterms:modified>
  <dc:language>Español</dc:language>
  <cp:version>1.0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0x0101008F2BC3E1D019F245BC4FFBD365479835</vt:lpwstr>
  </property>
</Properties>
</file>