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60" windowWidth="18495" windowHeight="11640"/>
  </bookViews>
  <sheets>
    <sheet name="Feuil1" sheetId="1" r:id="rId1"/>
    <sheet name="Feuil2" sheetId="2" r:id="rId2"/>
  </sheets>
  <externalReferences>
    <externalReference r:id="rId3"/>
  </externalReferences>
  <calcPr calcId="145621" iterateDelta="9.9999999999999995E-8"/>
</workbook>
</file>

<file path=xl/calcChain.xml><?xml version="1.0" encoding="utf-8"?>
<calcChain xmlns="http://schemas.openxmlformats.org/spreadsheetml/2006/main">
  <c r="J29" i="1" l="1"/>
  <c r="J27" i="1"/>
  <c r="J25" i="1"/>
  <c r="J23" i="1"/>
  <c r="J22" i="1"/>
  <c r="J21" i="1"/>
  <c r="F28" i="1" l="1"/>
  <c r="F26" i="1"/>
  <c r="F24" i="1"/>
  <c r="F22" i="1"/>
  <c r="B4" i="1"/>
  <c r="F30" i="1" l="1"/>
  <c r="I9" i="2"/>
  <c r="I8" i="2"/>
  <c r="G9" i="2"/>
  <c r="G8" i="2"/>
  <c r="C11" i="1"/>
  <c r="C10" i="1"/>
  <c r="B10" i="1"/>
  <c r="C9" i="1"/>
  <c r="C8" i="1"/>
  <c r="B8" i="1"/>
  <c r="C7" i="1"/>
  <c r="C6" i="1"/>
  <c r="B6" i="1"/>
  <c r="C5" i="1"/>
  <c r="C4" i="1"/>
  <c r="F6" i="1" l="1"/>
  <c r="F8" i="1"/>
  <c r="F10" i="1"/>
  <c r="F4" i="1"/>
  <c r="F12" i="1" l="1"/>
  <c r="J3" i="1" s="1"/>
  <c r="J4" i="1" s="1"/>
  <c r="J5" i="1" s="1"/>
  <c r="J7" i="1" s="1"/>
  <c r="J9" i="1" s="1"/>
  <c r="J11" i="1" s="1"/>
</calcChain>
</file>

<file path=xl/sharedStrings.xml><?xml version="1.0" encoding="utf-8"?>
<sst xmlns="http://schemas.openxmlformats.org/spreadsheetml/2006/main" count="101" uniqueCount="58">
  <si>
    <t>Pièce</t>
  </si>
  <si>
    <t>Module</t>
  </si>
  <si>
    <t>Z</t>
  </si>
  <si>
    <t>Coefficient de déport</t>
  </si>
  <si>
    <t>Entraxe de fonctionnement</t>
  </si>
  <si>
    <t>Rapport de réduction</t>
  </si>
  <si>
    <t>pignon_03_20</t>
  </si>
  <si>
    <t>mobile_inf_1 - roue</t>
  </si>
  <si>
    <t>mobile_inf_1 - pignon</t>
  </si>
  <si>
    <t>mobile_inf_2 - roue</t>
  </si>
  <si>
    <t>mobile_inf_2 - pignon</t>
  </si>
  <si>
    <t>mobile_inf_4 - roue</t>
  </si>
  <si>
    <t>mobile_inf_4 - pignon</t>
  </si>
  <si>
    <t>roue_sortie_inf</t>
  </si>
  <si>
    <t>pignon_03_13</t>
  </si>
  <si>
    <t>mobile_inf_1</t>
  </si>
  <si>
    <t>bassin + cuisse + tibia + boitier_X</t>
  </si>
  <si>
    <t>mobile_inf_2</t>
  </si>
  <si>
    <t>mobile_inf_3</t>
  </si>
  <si>
    <t>boitier_X</t>
  </si>
  <si>
    <t>cuisse + tibia</t>
  </si>
  <si>
    <t>support_dente</t>
  </si>
  <si>
    <t>boitierX + bassin</t>
  </si>
  <si>
    <t>Nom pièce</t>
  </si>
  <si>
    <t>Utilisé dans</t>
  </si>
  <si>
    <t xml:space="preserve">Nbre dents </t>
  </si>
  <si>
    <t>Diamètre primitif</t>
  </si>
  <si>
    <t>Diamètre de tête</t>
  </si>
  <si>
    <t>Largeur dents</t>
  </si>
  <si>
    <t>pignon</t>
  </si>
  <si>
    <t>roue</t>
  </si>
  <si>
    <t>PA66 1/XCF/30</t>
  </si>
  <si>
    <t>PA66 1/XCF/31</t>
  </si>
  <si>
    <t>inox 304L</t>
  </si>
  <si>
    <t>Disataloy AB</t>
  </si>
  <si>
    <t>Matière</t>
  </si>
  <si>
    <t>Masse (en g)</t>
  </si>
  <si>
    <t>Axe de tangage</t>
  </si>
  <si>
    <t>Tibia</t>
  </si>
  <si>
    <t>Support bleu</t>
  </si>
  <si>
    <t>Secteur circulaire</t>
  </si>
  <si>
    <t>rapport de réduction</t>
  </si>
  <si>
    <t>Centre de gravité à distance 120mm de l'axe</t>
  </si>
  <si>
    <t>Centre de gravité à distance 140mm de l'axe</t>
  </si>
  <si>
    <t>Centre de gravité à distance 41mm de l'axe</t>
  </si>
  <si>
    <t>Axe moteur (rotor)</t>
  </si>
  <si>
    <t>Masse de chargement</t>
  </si>
  <si>
    <t>?</t>
  </si>
  <si>
    <t>Rayon enroulement 160mm de l'axe</t>
  </si>
  <si>
    <t>mobile_inf_3 - roue</t>
  </si>
  <si>
    <t>mobile_inf_3 - pignon</t>
  </si>
  <si>
    <t>support_denté</t>
  </si>
  <si>
    <t>Axe de roulis</t>
  </si>
  <si>
    <t>rapport de 
réduction</t>
  </si>
  <si>
    <t>Inertie (en g.mm²)</t>
  </si>
  <si>
    <t xml:space="preserve">Calcul inertie </t>
  </si>
  <si>
    <t>Kmultiplication</t>
  </si>
  <si>
    <t>Inertie équivalente
Jeq à la cheville (en g.mm²)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</si>
</sst>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3" borderId="8" xfId="0" applyFill="1" applyBorder="1" applyAlignment="1">
      <alignment horizontal="right"/>
    </xf>
    <xf numFmtId="0" fontId="0" fillId="7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8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3" xfId="1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164" fontId="1" fillId="10" borderId="18" xfId="1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2" fontId="0" fillId="10" borderId="4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MVUELOCAL/Coffre%20PDM%20Aldebaran/90_NAO/99_Docs/Engrenages/engren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itulatif"/>
      <sheetName val="modules"/>
      <sheetName val="RS_1"/>
      <sheetName val="RS_2 + RC_1"/>
      <sheetName val="RC_2"/>
      <sheetName val="mobile_inf_1"/>
      <sheetName val="mobile_inf_2"/>
      <sheetName val="boitier_X"/>
      <sheetName val="roue_sortie_inf"/>
      <sheetName val="mobile_inf_4"/>
      <sheetName val="conico"/>
      <sheetName val="moteur_bas"/>
    </sheetNames>
    <sheetDataSet>
      <sheetData sheetId="0">
        <row r="11">
          <cell r="D11">
            <v>0.4</v>
          </cell>
          <cell r="F11">
            <v>25</v>
          </cell>
          <cell r="G11">
            <v>80</v>
          </cell>
        </row>
        <row r="12">
          <cell r="D12">
            <v>0.4</v>
          </cell>
          <cell r="F12">
            <v>12</v>
          </cell>
          <cell r="G12">
            <v>47</v>
          </cell>
        </row>
        <row r="14">
          <cell r="G14">
            <v>36</v>
          </cell>
        </row>
        <row r="16">
          <cell r="D16">
            <v>0.7</v>
          </cell>
          <cell r="F16">
            <v>10</v>
          </cell>
          <cell r="G16">
            <v>58</v>
          </cell>
        </row>
        <row r="24">
          <cell r="D24">
            <v>0.3</v>
          </cell>
          <cell r="F24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5" zoomScaleNormal="85" workbookViewId="0">
      <selection activeCell="N11" sqref="N11"/>
    </sheetView>
  </sheetViews>
  <sheetFormatPr baseColWidth="10" defaultRowHeight="15" x14ac:dyDescent="0.25"/>
  <cols>
    <col min="1" max="1" width="21" style="1" customWidth="1"/>
    <col min="2" max="5" width="11.42578125" style="1"/>
    <col min="6" max="6" width="11.42578125" style="1" customWidth="1"/>
    <col min="7" max="7" width="15.28515625" style="1" customWidth="1"/>
    <col min="8" max="8" width="22.7109375" style="1" customWidth="1"/>
    <col min="9" max="9" width="17.85546875" style="1" bestFit="1" customWidth="1"/>
    <col min="10" max="10" width="15.140625" style="1" customWidth="1"/>
    <col min="11" max="11" width="23.7109375" style="1" customWidth="1"/>
    <col min="12" max="16384" width="11.42578125" style="1"/>
  </cols>
  <sheetData>
    <row r="1" spans="1:11" ht="34.5" customHeight="1" x14ac:dyDescent="0.25">
      <c r="A1" s="41" t="s">
        <v>37</v>
      </c>
    </row>
    <row r="2" spans="1:11" ht="45" x14ac:dyDescent="0.2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36</v>
      </c>
      <c r="H2" s="3" t="s">
        <v>54</v>
      </c>
      <c r="I2" s="3" t="s">
        <v>55</v>
      </c>
      <c r="J2" s="3" t="s">
        <v>56</v>
      </c>
      <c r="K2" s="3" t="s">
        <v>57</v>
      </c>
    </row>
    <row r="3" spans="1:11" ht="26.25" customHeight="1" x14ac:dyDescent="0.25">
      <c r="A3" s="28" t="s">
        <v>45</v>
      </c>
      <c r="B3" s="28"/>
      <c r="C3" s="28"/>
      <c r="D3" s="28"/>
      <c r="E3" s="28"/>
      <c r="F3" s="28"/>
      <c r="G3" s="28"/>
      <c r="H3" s="43"/>
      <c r="I3" s="43"/>
      <c r="J3" s="30">
        <f>F12</f>
        <v>130.84799999999998</v>
      </c>
      <c r="K3" s="43"/>
    </row>
    <row r="4" spans="1:11" ht="26.25" customHeight="1" x14ac:dyDescent="0.25">
      <c r="A4" s="29" t="s">
        <v>6</v>
      </c>
      <c r="B4" s="51">
        <f>[1]Récapitulatif!$D$24</f>
        <v>0.3</v>
      </c>
      <c r="C4" s="28">
        <f>[1]Récapitulatif!$F$24</f>
        <v>20</v>
      </c>
      <c r="D4" s="30">
        <v>0</v>
      </c>
      <c r="E4" s="46">
        <v>15</v>
      </c>
      <c r="F4" s="51">
        <f>C5/C4</f>
        <v>4</v>
      </c>
      <c r="G4" s="30">
        <v>0.66</v>
      </c>
      <c r="H4" s="43"/>
      <c r="I4" s="43"/>
      <c r="J4" s="30">
        <f>J3</f>
        <v>130.84799999999998</v>
      </c>
      <c r="K4" s="43"/>
    </row>
    <row r="5" spans="1:11" ht="26.25" customHeight="1" x14ac:dyDescent="0.25">
      <c r="A5" s="31" t="s">
        <v>7</v>
      </c>
      <c r="B5" s="52"/>
      <c r="C5" s="30">
        <f>[1]Récapitulatif!$G$11</f>
        <v>80</v>
      </c>
      <c r="D5" s="30">
        <v>0</v>
      </c>
      <c r="E5" s="46"/>
      <c r="F5" s="52"/>
      <c r="G5" s="51">
        <v>1.4</v>
      </c>
      <c r="H5" s="44"/>
      <c r="I5" s="44"/>
      <c r="J5" s="46">
        <f>J4/F4</f>
        <v>32.711999999999996</v>
      </c>
      <c r="K5" s="44"/>
    </row>
    <row r="6" spans="1:11" ht="26.25" customHeight="1" x14ac:dyDescent="0.25">
      <c r="A6" s="31" t="s">
        <v>8</v>
      </c>
      <c r="B6" s="51">
        <f>[1]Récapitulatif!$D$11</f>
        <v>0.4</v>
      </c>
      <c r="C6" s="30">
        <f>[1]Récapitulatif!$F$11</f>
        <v>25</v>
      </c>
      <c r="D6" s="30">
        <v>0.214</v>
      </c>
      <c r="E6" s="46">
        <v>14.5</v>
      </c>
      <c r="F6" s="53">
        <f>C7/C6</f>
        <v>1.88</v>
      </c>
      <c r="G6" s="52"/>
      <c r="H6" s="44"/>
      <c r="I6" s="44"/>
      <c r="J6" s="46"/>
      <c r="K6" s="44"/>
    </row>
    <row r="7" spans="1:11" ht="26.25" customHeight="1" x14ac:dyDescent="0.25">
      <c r="A7" s="31" t="s">
        <v>9</v>
      </c>
      <c r="B7" s="52"/>
      <c r="C7" s="30">
        <f>[1]Récapitulatif!$G$12</f>
        <v>47</v>
      </c>
      <c r="D7" s="30">
        <v>4.2000000000000003E-2</v>
      </c>
      <c r="E7" s="46"/>
      <c r="F7" s="54"/>
      <c r="G7" s="51">
        <v>0.79</v>
      </c>
      <c r="H7" s="44"/>
      <c r="I7" s="44"/>
      <c r="J7" s="46">
        <f>J5/F6</f>
        <v>17.399999999999999</v>
      </c>
      <c r="K7" s="44"/>
    </row>
    <row r="8" spans="1:11" ht="26.25" customHeight="1" x14ac:dyDescent="0.25">
      <c r="A8" s="31" t="s">
        <v>10</v>
      </c>
      <c r="B8" s="51">
        <f>[1]Récapitulatif!$D$12</f>
        <v>0.4</v>
      </c>
      <c r="C8" s="30">
        <f>[1]Récapitulatif!$F$12</f>
        <v>12</v>
      </c>
      <c r="D8" s="30">
        <v>0.56399999999999995</v>
      </c>
      <c r="E8" s="46">
        <v>14.5</v>
      </c>
      <c r="F8" s="53">
        <f>C9/C8</f>
        <v>4.833333333333333</v>
      </c>
      <c r="G8" s="52"/>
      <c r="H8" s="44"/>
      <c r="I8" s="44"/>
      <c r="J8" s="46"/>
      <c r="K8" s="44"/>
    </row>
    <row r="9" spans="1:11" ht="26.25" customHeight="1" x14ac:dyDescent="0.25">
      <c r="A9" s="31" t="s">
        <v>11</v>
      </c>
      <c r="B9" s="52"/>
      <c r="C9" s="30">
        <f>[1]Récapitulatif!$G$16</f>
        <v>58</v>
      </c>
      <c r="D9" s="30">
        <v>0.83599999999999997</v>
      </c>
      <c r="E9" s="46"/>
      <c r="F9" s="54"/>
      <c r="G9" s="51">
        <v>11.9</v>
      </c>
      <c r="H9" s="44"/>
      <c r="I9" s="44"/>
      <c r="J9" s="46">
        <f>J7/F8</f>
        <v>3.6</v>
      </c>
      <c r="K9" s="44"/>
    </row>
    <row r="10" spans="1:11" ht="26.25" customHeight="1" x14ac:dyDescent="0.25">
      <c r="A10" s="31" t="s">
        <v>12</v>
      </c>
      <c r="B10" s="51">
        <f>[1]Récapitulatif!$D$16</f>
        <v>0.7</v>
      </c>
      <c r="C10" s="30">
        <f>[1]Récapitulatif!$F$16</f>
        <v>10</v>
      </c>
      <c r="D10" s="30">
        <v>0.54100000000000004</v>
      </c>
      <c r="E10" s="46">
        <v>16.8</v>
      </c>
      <c r="F10" s="51">
        <f>C11/C10</f>
        <v>3.6</v>
      </c>
      <c r="G10" s="52"/>
      <c r="H10" s="44"/>
      <c r="I10" s="44"/>
      <c r="J10" s="46"/>
      <c r="K10" s="44"/>
    </row>
    <row r="11" spans="1:11" ht="26.25" customHeight="1" x14ac:dyDescent="0.25">
      <c r="A11" s="31" t="s">
        <v>13</v>
      </c>
      <c r="B11" s="52"/>
      <c r="C11" s="30">
        <f>[1]Récapitulatif!$G$14</f>
        <v>36</v>
      </c>
      <c r="D11" s="30">
        <v>0.60299999999999998</v>
      </c>
      <c r="E11" s="46"/>
      <c r="F11" s="52"/>
      <c r="G11" s="30"/>
      <c r="H11" s="43"/>
      <c r="I11" s="43"/>
      <c r="J11" s="30">
        <f>J9/F10</f>
        <v>1</v>
      </c>
      <c r="K11" s="43"/>
    </row>
    <row r="12" spans="1:11" ht="30" x14ac:dyDescent="0.25">
      <c r="E12" s="32" t="s">
        <v>41</v>
      </c>
      <c r="F12" s="33">
        <f>F4*F6*F8*F10</f>
        <v>130.84799999999998</v>
      </c>
    </row>
    <row r="13" spans="1:11" x14ac:dyDescent="0.25">
      <c r="A13" s="30" t="s">
        <v>38</v>
      </c>
      <c r="B13" s="46" t="s">
        <v>44</v>
      </c>
      <c r="C13" s="46"/>
      <c r="D13" s="46"/>
      <c r="E13" s="46"/>
      <c r="F13" s="46"/>
      <c r="G13" s="30">
        <v>87</v>
      </c>
    </row>
    <row r="14" spans="1:11" x14ac:dyDescent="0.25">
      <c r="A14" s="30" t="s">
        <v>39</v>
      </c>
      <c r="B14" s="46" t="s">
        <v>42</v>
      </c>
      <c r="C14" s="46"/>
      <c r="D14" s="46"/>
      <c r="E14" s="46"/>
      <c r="F14" s="46"/>
      <c r="G14" s="30">
        <v>163</v>
      </c>
    </row>
    <row r="15" spans="1:11" x14ac:dyDescent="0.25">
      <c r="A15" s="30" t="s">
        <v>40</v>
      </c>
      <c r="B15" s="46" t="s">
        <v>43</v>
      </c>
      <c r="C15" s="46"/>
      <c r="D15" s="46"/>
      <c r="E15" s="46"/>
      <c r="F15" s="46"/>
      <c r="G15" s="30">
        <v>61</v>
      </c>
    </row>
    <row r="16" spans="1:11" x14ac:dyDescent="0.25">
      <c r="A16" s="30" t="s">
        <v>46</v>
      </c>
      <c r="B16" s="46" t="s">
        <v>48</v>
      </c>
      <c r="C16" s="46"/>
      <c r="D16" s="46"/>
      <c r="E16" s="46"/>
      <c r="F16" s="46"/>
      <c r="G16" s="43" t="s">
        <v>47</v>
      </c>
    </row>
    <row r="19" spans="1:11" ht="21" x14ac:dyDescent="0.25">
      <c r="A19" s="42" t="s">
        <v>52</v>
      </c>
    </row>
    <row r="20" spans="1:11" ht="45" x14ac:dyDescent="0.25">
      <c r="A20" s="26" t="s">
        <v>0</v>
      </c>
      <c r="B20" s="26" t="s">
        <v>1</v>
      </c>
      <c r="C20" s="26" t="s">
        <v>2</v>
      </c>
      <c r="D20" s="27" t="s">
        <v>3</v>
      </c>
      <c r="E20" s="27" t="s">
        <v>4</v>
      </c>
      <c r="F20" s="27" t="s">
        <v>5</v>
      </c>
      <c r="G20" s="27" t="s">
        <v>36</v>
      </c>
      <c r="H20" s="27" t="s">
        <v>54</v>
      </c>
      <c r="I20" s="27" t="s">
        <v>55</v>
      </c>
      <c r="J20" s="27" t="s">
        <v>56</v>
      </c>
      <c r="K20" s="27" t="s">
        <v>57</v>
      </c>
    </row>
    <row r="21" spans="1:11" ht="26.25" customHeight="1" x14ac:dyDescent="0.25">
      <c r="A21" s="34" t="s">
        <v>45</v>
      </c>
      <c r="B21" s="34"/>
      <c r="C21" s="34"/>
      <c r="D21" s="34"/>
      <c r="E21" s="34"/>
      <c r="F21" s="34"/>
      <c r="G21" s="34"/>
      <c r="H21" s="43"/>
      <c r="I21" s="43"/>
      <c r="J21" s="40">
        <f>F30</f>
        <v>201.30461538461537</v>
      </c>
      <c r="K21" s="43"/>
    </row>
    <row r="22" spans="1:11" ht="26.25" customHeight="1" x14ac:dyDescent="0.25">
      <c r="A22" s="35" t="s">
        <v>14</v>
      </c>
      <c r="B22" s="47">
        <v>0.3</v>
      </c>
      <c r="C22" s="36">
        <v>13</v>
      </c>
      <c r="D22" s="36">
        <v>0</v>
      </c>
      <c r="E22" s="47">
        <v>13.95</v>
      </c>
      <c r="F22" s="49">
        <f>C23/C22</f>
        <v>6.1538461538461542</v>
      </c>
      <c r="G22" s="36">
        <v>0.66</v>
      </c>
      <c r="H22" s="43"/>
      <c r="I22" s="43"/>
      <c r="J22" s="40">
        <f>F30</f>
        <v>201.30461538461537</v>
      </c>
      <c r="K22" s="43"/>
    </row>
    <row r="23" spans="1:11" ht="26.25" customHeight="1" x14ac:dyDescent="0.25">
      <c r="A23" s="37" t="s">
        <v>7</v>
      </c>
      <c r="B23" s="48"/>
      <c r="C23" s="36">
        <v>80</v>
      </c>
      <c r="D23" s="36">
        <v>0</v>
      </c>
      <c r="E23" s="48"/>
      <c r="F23" s="50"/>
      <c r="G23" s="47">
        <v>1.4</v>
      </c>
      <c r="H23" s="44"/>
      <c r="I23" s="44"/>
      <c r="J23" s="45">
        <f>J22/F22</f>
        <v>32.711999999999996</v>
      </c>
      <c r="K23" s="44"/>
    </row>
    <row r="24" spans="1:11" ht="26.25" customHeight="1" x14ac:dyDescent="0.25">
      <c r="A24" s="37" t="s">
        <v>8</v>
      </c>
      <c r="B24" s="47">
        <v>0.4</v>
      </c>
      <c r="C24" s="36">
        <v>25</v>
      </c>
      <c r="D24" s="36">
        <v>0.214</v>
      </c>
      <c r="E24" s="47">
        <v>14.5</v>
      </c>
      <c r="F24" s="47">
        <f>C25/C24</f>
        <v>1.88</v>
      </c>
      <c r="G24" s="48"/>
      <c r="H24" s="44"/>
      <c r="I24" s="44"/>
      <c r="J24" s="45"/>
      <c r="K24" s="44"/>
    </row>
    <row r="25" spans="1:11" ht="26.25" customHeight="1" x14ac:dyDescent="0.25">
      <c r="A25" s="37" t="s">
        <v>9</v>
      </c>
      <c r="B25" s="48"/>
      <c r="C25" s="36">
        <v>47</v>
      </c>
      <c r="D25" s="36">
        <v>4.2000000000000003E-2</v>
      </c>
      <c r="E25" s="48"/>
      <c r="F25" s="48"/>
      <c r="G25" s="47">
        <v>0.79</v>
      </c>
      <c r="H25" s="44"/>
      <c r="I25" s="44"/>
      <c r="J25" s="45">
        <f>J23/F24</f>
        <v>17.399999999999999</v>
      </c>
      <c r="K25" s="44"/>
    </row>
    <row r="26" spans="1:11" ht="26.25" customHeight="1" x14ac:dyDescent="0.25">
      <c r="A26" s="37" t="s">
        <v>10</v>
      </c>
      <c r="B26" s="47">
        <v>0.4</v>
      </c>
      <c r="C26" s="36">
        <v>12</v>
      </c>
      <c r="D26" s="36">
        <v>0.56399999999999995</v>
      </c>
      <c r="E26" s="47">
        <v>14.5</v>
      </c>
      <c r="F26" s="49">
        <f>C27/C26</f>
        <v>4.833333333333333</v>
      </c>
      <c r="G26" s="48"/>
      <c r="H26" s="44"/>
      <c r="I26" s="44"/>
      <c r="J26" s="45"/>
      <c r="K26" s="44"/>
    </row>
    <row r="27" spans="1:11" ht="26.25" customHeight="1" x14ac:dyDescent="0.25">
      <c r="A27" s="37" t="s">
        <v>49</v>
      </c>
      <c r="B27" s="48"/>
      <c r="C27" s="36">
        <v>58</v>
      </c>
      <c r="D27" s="36">
        <v>0.83599999999999997</v>
      </c>
      <c r="E27" s="48"/>
      <c r="F27" s="50"/>
      <c r="G27" s="47">
        <v>12.3</v>
      </c>
      <c r="H27" s="44"/>
      <c r="I27" s="44"/>
      <c r="J27" s="45">
        <f>J25/F26</f>
        <v>3.6</v>
      </c>
      <c r="K27" s="44"/>
    </row>
    <row r="28" spans="1:11" ht="26.25" customHeight="1" x14ac:dyDescent="0.25">
      <c r="A28" s="37" t="s">
        <v>50</v>
      </c>
      <c r="B28" s="47">
        <v>0.7</v>
      </c>
      <c r="C28" s="36">
        <v>10</v>
      </c>
      <c r="D28" s="36">
        <v>0.54100000000000004</v>
      </c>
      <c r="E28" s="47">
        <v>16.8</v>
      </c>
      <c r="F28" s="47">
        <f>C29/C28</f>
        <v>3.6</v>
      </c>
      <c r="G28" s="48"/>
      <c r="H28" s="44"/>
      <c r="I28" s="44"/>
      <c r="J28" s="45"/>
      <c r="K28" s="44"/>
    </row>
    <row r="29" spans="1:11" ht="26.25" customHeight="1" x14ac:dyDescent="0.25">
      <c r="A29" s="37" t="s">
        <v>51</v>
      </c>
      <c r="B29" s="48"/>
      <c r="C29" s="36">
        <v>36</v>
      </c>
      <c r="D29" s="36">
        <v>0.60299999999999998</v>
      </c>
      <c r="E29" s="48"/>
      <c r="F29" s="48"/>
      <c r="G29" s="36"/>
      <c r="H29" s="43"/>
      <c r="I29" s="43"/>
      <c r="J29" s="36">
        <f>J27/F28</f>
        <v>1</v>
      </c>
      <c r="K29" s="43"/>
    </row>
    <row r="30" spans="1:11" ht="26.25" customHeight="1" x14ac:dyDescent="0.25">
      <c r="E30" s="38" t="s">
        <v>53</v>
      </c>
      <c r="F30" s="39">
        <f>F22*F24*F26*F28</f>
        <v>201.30461538461537</v>
      </c>
    </row>
    <row r="31" spans="1:11" ht="26.25" customHeight="1" x14ac:dyDescent="0.25">
      <c r="A31" s="36" t="s">
        <v>38</v>
      </c>
      <c r="B31" s="45" t="s">
        <v>44</v>
      </c>
      <c r="C31" s="45"/>
      <c r="D31" s="45"/>
      <c r="E31" s="45"/>
      <c r="F31" s="45"/>
      <c r="G31" s="36">
        <v>87</v>
      </c>
    </row>
    <row r="32" spans="1:11" ht="26.25" customHeight="1" x14ac:dyDescent="0.25">
      <c r="A32" s="36" t="s">
        <v>39</v>
      </c>
      <c r="B32" s="45" t="s">
        <v>42</v>
      </c>
      <c r="C32" s="45"/>
      <c r="D32" s="45"/>
      <c r="E32" s="45"/>
      <c r="F32" s="45"/>
      <c r="G32" s="36">
        <v>163</v>
      </c>
    </row>
    <row r="33" spans="1:7" x14ac:dyDescent="0.25">
      <c r="A33" s="36" t="s">
        <v>40</v>
      </c>
      <c r="B33" s="45" t="s">
        <v>43</v>
      </c>
      <c r="C33" s="45"/>
      <c r="D33" s="45"/>
      <c r="E33" s="45"/>
      <c r="F33" s="45"/>
      <c r="G33" s="36">
        <v>61</v>
      </c>
    </row>
    <row r="34" spans="1:7" x14ac:dyDescent="0.25">
      <c r="A34" s="36" t="s">
        <v>46</v>
      </c>
      <c r="B34" s="45" t="s">
        <v>48</v>
      </c>
      <c r="C34" s="45"/>
      <c r="D34" s="45"/>
      <c r="E34" s="45"/>
      <c r="F34" s="45"/>
      <c r="G34" s="43" t="s">
        <v>47</v>
      </c>
    </row>
  </sheetData>
  <mergeCells count="62">
    <mergeCell ref="F8:F9"/>
    <mergeCell ref="B10:B11"/>
    <mergeCell ref="E10:E11"/>
    <mergeCell ref="B4:B5"/>
    <mergeCell ref="E4:E5"/>
    <mergeCell ref="F4:F5"/>
    <mergeCell ref="B6:B7"/>
    <mergeCell ref="E6:E7"/>
    <mergeCell ref="F6:F7"/>
    <mergeCell ref="B28:B29"/>
    <mergeCell ref="E28:E29"/>
    <mergeCell ref="F28:F29"/>
    <mergeCell ref="K5:K6"/>
    <mergeCell ref="K7:K8"/>
    <mergeCell ref="K9:K10"/>
    <mergeCell ref="F10:F11"/>
    <mergeCell ref="B8:B9"/>
    <mergeCell ref="E8:E9"/>
    <mergeCell ref="B16:F16"/>
    <mergeCell ref="B14:F14"/>
    <mergeCell ref="B15:F15"/>
    <mergeCell ref="B13:F13"/>
    <mergeCell ref="G5:G6"/>
    <mergeCell ref="G7:G8"/>
    <mergeCell ref="G9:G10"/>
    <mergeCell ref="B31:F31"/>
    <mergeCell ref="B32:F32"/>
    <mergeCell ref="B33:F33"/>
    <mergeCell ref="B34:F34"/>
    <mergeCell ref="G23:G24"/>
    <mergeCell ref="G25:G26"/>
    <mergeCell ref="G27:G28"/>
    <mergeCell ref="B22:B23"/>
    <mergeCell ref="E22:E23"/>
    <mergeCell ref="F22:F23"/>
    <mergeCell ref="B24:B25"/>
    <mergeCell ref="E24:E25"/>
    <mergeCell ref="F24:F25"/>
    <mergeCell ref="B26:B27"/>
    <mergeCell ref="E26:E27"/>
    <mergeCell ref="F26:F27"/>
    <mergeCell ref="H5:H6"/>
    <mergeCell ref="H7:H8"/>
    <mergeCell ref="H9:H10"/>
    <mergeCell ref="I5:I6"/>
    <mergeCell ref="J5:J6"/>
    <mergeCell ref="I7:I8"/>
    <mergeCell ref="J7:J8"/>
    <mergeCell ref="I9:I10"/>
    <mergeCell ref="J9:J10"/>
    <mergeCell ref="H27:H28"/>
    <mergeCell ref="I27:I28"/>
    <mergeCell ref="J27:J28"/>
    <mergeCell ref="K27:K28"/>
    <mergeCell ref="H23:H24"/>
    <mergeCell ref="I23:I24"/>
    <mergeCell ref="J23:J24"/>
    <mergeCell ref="K23:K24"/>
    <mergeCell ref="H25:H26"/>
    <mergeCell ref="I25:I26"/>
    <mergeCell ref="J25:J26"/>
    <mergeCell ref="K25:K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0" sqref="A20"/>
    </sheetView>
  </sheetViews>
  <sheetFormatPr baseColWidth="10" defaultRowHeight="15" x14ac:dyDescent="0.25"/>
  <cols>
    <col min="1" max="1" width="14.7109375" bestFit="1" customWidth="1"/>
    <col min="2" max="2" width="30.140625" bestFit="1" customWidth="1"/>
    <col min="13" max="13" width="13.85546875" bestFit="1" customWidth="1"/>
  </cols>
  <sheetData>
    <row r="1" spans="1:13" ht="18" customHeight="1" x14ac:dyDescent="0.25">
      <c r="A1" s="60" t="s">
        <v>23</v>
      </c>
      <c r="B1" s="60" t="s">
        <v>24</v>
      </c>
      <c r="C1" s="56" t="s">
        <v>1</v>
      </c>
      <c r="D1" s="57"/>
      <c r="E1" s="56" t="s">
        <v>25</v>
      </c>
      <c r="F1" s="57"/>
      <c r="G1" s="56" t="s">
        <v>26</v>
      </c>
      <c r="H1" s="57"/>
      <c r="I1" s="56" t="s">
        <v>27</v>
      </c>
      <c r="J1" s="57"/>
      <c r="K1" s="58" t="s">
        <v>28</v>
      </c>
      <c r="L1" s="59"/>
      <c r="M1" s="55" t="s">
        <v>35</v>
      </c>
    </row>
    <row r="2" spans="1:13" ht="18" customHeight="1" thickBot="1" x14ac:dyDescent="0.3">
      <c r="A2" s="61"/>
      <c r="B2" s="61"/>
      <c r="C2" s="22" t="s">
        <v>29</v>
      </c>
      <c r="D2" s="23" t="s">
        <v>30</v>
      </c>
      <c r="E2" s="22" t="s">
        <v>29</v>
      </c>
      <c r="F2" s="23" t="s">
        <v>30</v>
      </c>
      <c r="G2" s="22" t="s">
        <v>29</v>
      </c>
      <c r="H2" s="23" t="s">
        <v>30</v>
      </c>
      <c r="I2" s="22" t="s">
        <v>29</v>
      </c>
      <c r="J2" s="23" t="s">
        <v>30</v>
      </c>
      <c r="K2" s="22" t="s">
        <v>29</v>
      </c>
      <c r="L2" s="24" t="s">
        <v>30</v>
      </c>
      <c r="M2" s="55"/>
    </row>
    <row r="3" spans="1:13" ht="18" customHeight="1" x14ac:dyDescent="0.25">
      <c r="A3" s="4" t="s">
        <v>15</v>
      </c>
      <c r="B3" s="5" t="s">
        <v>16</v>
      </c>
      <c r="C3" s="6">
        <v>0.4</v>
      </c>
      <c r="D3" s="7">
        <v>0.3</v>
      </c>
      <c r="E3" s="8">
        <v>25</v>
      </c>
      <c r="F3" s="9">
        <v>80</v>
      </c>
      <c r="G3" s="8">
        <v>10</v>
      </c>
      <c r="H3" s="9">
        <v>24</v>
      </c>
      <c r="I3" s="8">
        <v>10.97</v>
      </c>
      <c r="J3" s="9">
        <v>24.6</v>
      </c>
      <c r="K3" s="8">
        <v>4.5</v>
      </c>
      <c r="L3" s="10">
        <v>2</v>
      </c>
      <c r="M3" s="25" t="s">
        <v>31</v>
      </c>
    </row>
    <row r="4" spans="1:13" ht="18" customHeight="1" x14ac:dyDescent="0.25">
      <c r="A4" s="4" t="s">
        <v>17</v>
      </c>
      <c r="B4" s="5" t="s">
        <v>16</v>
      </c>
      <c r="C4" s="6">
        <v>0.4</v>
      </c>
      <c r="D4" s="11">
        <v>0.4</v>
      </c>
      <c r="E4" s="8">
        <v>12</v>
      </c>
      <c r="F4" s="9">
        <v>47</v>
      </c>
      <c r="G4" s="8">
        <v>4.8</v>
      </c>
      <c r="H4" s="9">
        <v>18.8</v>
      </c>
      <c r="I4" s="8">
        <v>5.93</v>
      </c>
      <c r="J4" s="9">
        <v>19.63</v>
      </c>
      <c r="K4" s="8">
        <v>6</v>
      </c>
      <c r="L4" s="10">
        <v>2</v>
      </c>
      <c r="M4" s="25" t="s">
        <v>32</v>
      </c>
    </row>
    <row r="5" spans="1:13" ht="18" customHeight="1" x14ac:dyDescent="0.25">
      <c r="A5" s="4" t="s">
        <v>18</v>
      </c>
      <c r="B5" s="5" t="s">
        <v>19</v>
      </c>
      <c r="C5" s="12">
        <v>0.7</v>
      </c>
      <c r="D5" s="11">
        <v>0.4</v>
      </c>
      <c r="E5" s="8">
        <v>10</v>
      </c>
      <c r="F5" s="9">
        <v>58</v>
      </c>
      <c r="G5" s="8">
        <v>7</v>
      </c>
      <c r="H5" s="9">
        <v>23.2</v>
      </c>
      <c r="I5" s="8">
        <v>8.9600000000000009</v>
      </c>
      <c r="J5" s="9">
        <v>24.55</v>
      </c>
      <c r="K5" s="8">
        <v>6.5</v>
      </c>
      <c r="L5" s="10">
        <v>5.5</v>
      </c>
      <c r="M5" s="25" t="s">
        <v>34</v>
      </c>
    </row>
    <row r="6" spans="1:13" ht="18" customHeight="1" x14ac:dyDescent="0.25">
      <c r="A6" s="4" t="s">
        <v>13</v>
      </c>
      <c r="B6" s="5" t="s">
        <v>20</v>
      </c>
      <c r="C6" s="13"/>
      <c r="D6" s="14">
        <v>0.7</v>
      </c>
      <c r="E6" s="15"/>
      <c r="F6" s="9">
        <v>36</v>
      </c>
      <c r="G6" s="15"/>
      <c r="H6" s="9">
        <v>25.2</v>
      </c>
      <c r="I6" s="15"/>
      <c r="J6" s="9">
        <v>27.24</v>
      </c>
      <c r="K6" s="15"/>
      <c r="L6" s="10">
        <v>5.7</v>
      </c>
      <c r="M6" s="25" t="s">
        <v>32</v>
      </c>
    </row>
    <row r="7" spans="1:13" ht="18" customHeight="1" x14ac:dyDescent="0.25">
      <c r="A7" s="4" t="s">
        <v>21</v>
      </c>
      <c r="B7" s="5" t="s">
        <v>19</v>
      </c>
      <c r="C7" s="13"/>
      <c r="D7" s="14">
        <v>0.7</v>
      </c>
      <c r="E7" s="15"/>
      <c r="F7" s="9">
        <v>36</v>
      </c>
      <c r="G7" s="15"/>
      <c r="H7" s="9">
        <v>25.2</v>
      </c>
      <c r="I7" s="15"/>
      <c r="J7" s="9">
        <v>27.24</v>
      </c>
      <c r="K7" s="15"/>
      <c r="L7" s="10">
        <v>6</v>
      </c>
      <c r="M7" s="25" t="s">
        <v>32</v>
      </c>
    </row>
    <row r="8" spans="1:13" x14ac:dyDescent="0.25">
      <c r="A8" s="16" t="s">
        <v>14</v>
      </c>
      <c r="B8" s="17" t="s">
        <v>22</v>
      </c>
      <c r="C8" s="7">
        <v>0.3</v>
      </c>
      <c r="D8" s="13"/>
      <c r="E8" s="18">
        <v>13</v>
      </c>
      <c r="F8" s="19"/>
      <c r="G8" s="20">
        <f>C8*E8</f>
        <v>3.9</v>
      </c>
      <c r="H8" s="19"/>
      <c r="I8" s="20">
        <f>C8*E8+2*C8</f>
        <v>4.5</v>
      </c>
      <c r="J8" s="19"/>
      <c r="K8" s="18">
        <v>3</v>
      </c>
      <c r="L8" s="21"/>
      <c r="M8" s="25" t="s">
        <v>33</v>
      </c>
    </row>
    <row r="9" spans="1:13" x14ac:dyDescent="0.25">
      <c r="A9" s="16" t="s">
        <v>6</v>
      </c>
      <c r="B9" s="17" t="s">
        <v>20</v>
      </c>
      <c r="C9" s="7">
        <v>0.3</v>
      </c>
      <c r="D9" s="13"/>
      <c r="E9" s="18">
        <v>20</v>
      </c>
      <c r="F9" s="19"/>
      <c r="G9" s="18">
        <f>C9*E9</f>
        <v>6</v>
      </c>
      <c r="H9" s="19"/>
      <c r="I9" s="20">
        <f>C9*E9+2*C9</f>
        <v>6.6</v>
      </c>
      <c r="J9" s="19"/>
      <c r="K9" s="18">
        <v>3</v>
      </c>
      <c r="L9" s="21"/>
      <c r="M9" s="25" t="s">
        <v>33</v>
      </c>
    </row>
  </sheetData>
  <mergeCells count="8">
    <mergeCell ref="M1:M2"/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2015-12-04T13:03:15Z</dcterms:modified>
</cp:coreProperties>
</file>