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8109"/>
  <workbookPr/>
  <mc:AlternateContent xmlns:mc="http://schemas.openxmlformats.org/markup-compatibility/2006">
    <mc:Choice Requires="x15">
      <x15ac:absPath xmlns:x15ac="http://schemas.microsoft.com/office/spreadsheetml/2010/11/ac" url="/Users/emiliendurif/Documents/prepa/PSI/2017-2018/organisation/"/>
    </mc:Choice>
  </mc:AlternateContent>
  <bookViews>
    <workbookView xWindow="-38240" yWindow="-260" windowWidth="36680" windowHeight="20120"/>
  </bookViews>
  <sheets>
    <sheet name="2017-2018" sheetId="4" r:id="rId1"/>
    <sheet name="Cycles" sheetId="6" r:id="rId2"/>
    <sheet name="Liste Systèmes" sheetId="8" r:id="rId3"/>
    <sheet name="TPxCompe" sheetId="5" r:id="rId4"/>
    <sheet name="Tri_Semestre" sheetId="3" r:id="rId5"/>
    <sheet name="Programme_S3_S4" sheetId="2" r:id="rId6"/>
    <sheet name="Programme" sheetId="1" r:id="rId7"/>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C35" i="5" l="1"/>
  <c r="D35" i="5"/>
  <c r="E35" i="5"/>
  <c r="F35" i="5"/>
  <c r="G35" i="5"/>
  <c r="H35" i="5"/>
  <c r="I35" i="5"/>
  <c r="J35" i="5"/>
  <c r="K35" i="5"/>
  <c r="L35" i="5"/>
  <c r="M35" i="5"/>
  <c r="N35" i="5"/>
  <c r="O35" i="5"/>
  <c r="P35" i="5"/>
  <c r="Q35" i="5"/>
  <c r="R35" i="5"/>
  <c r="S35" i="5"/>
  <c r="A4" i="6"/>
  <c r="A15" i="5"/>
  <c r="A7" i="5"/>
  <c r="A11" i="5"/>
  <c r="A19" i="5"/>
  <c r="A23" i="5"/>
  <c r="A7" i="6"/>
  <c r="A27" i="5"/>
  <c r="A31" i="5"/>
  <c r="A3" i="5"/>
  <c r="A8" i="6"/>
  <c r="A6" i="6"/>
  <c r="A5" i="6"/>
  <c r="A3" i="6"/>
  <c r="A2" i="6"/>
  <c r="A1" i="6"/>
  <c r="H27" i="4"/>
  <c r="G27" i="4"/>
  <c r="H23" i="4"/>
  <c r="G23" i="4"/>
  <c r="H20" i="4"/>
  <c r="G20" i="4"/>
  <c r="H16" i="4"/>
  <c r="H8" i="4"/>
  <c r="G8" i="4"/>
  <c r="E8" i="4"/>
  <c r="G16" i="4"/>
  <c r="H13" i="4"/>
  <c r="G13" i="4"/>
  <c r="H11" i="4"/>
  <c r="G11" i="4"/>
  <c r="H5" i="4"/>
  <c r="G5" i="4"/>
  <c r="H2" i="4"/>
  <c r="G2" i="4"/>
  <c r="D63" i="3"/>
  <c r="B63" i="3"/>
  <c r="D53" i="3"/>
  <c r="B53" i="3"/>
  <c r="D47" i="3"/>
  <c r="B47" i="3"/>
  <c r="B40" i="3"/>
  <c r="D40" i="3"/>
  <c r="D29" i="3"/>
  <c r="B29" i="3"/>
  <c r="D20" i="3"/>
  <c r="B20" i="3"/>
  <c r="D16" i="3"/>
  <c r="B16" i="3"/>
  <c r="D7" i="3"/>
  <c r="B7" i="3"/>
  <c r="E27" i="4"/>
  <c r="E23" i="4"/>
  <c r="E20" i="4"/>
  <c r="E16" i="4"/>
  <c r="E13" i="4"/>
  <c r="E11" i="4"/>
  <c r="E5" i="4"/>
  <c r="E2" i="4"/>
  <c r="A3" i="4"/>
  <c r="A4" i="4"/>
  <c r="A5" i="4"/>
  <c r="A6" i="4"/>
  <c r="A7" i="4"/>
  <c r="A8" i="4"/>
  <c r="A11" i="4"/>
  <c r="A12" i="4"/>
  <c r="A13" i="4"/>
  <c r="A14" i="4"/>
  <c r="A15" i="4"/>
  <c r="A16" i="4"/>
  <c r="A17" i="4"/>
  <c r="A20" i="4"/>
  <c r="A21" i="4"/>
  <c r="A22" i="4"/>
  <c r="A23" i="4"/>
  <c r="A24" i="4"/>
  <c r="A27" i="4"/>
  <c r="A28" i="4"/>
  <c r="A29" i="4"/>
  <c r="A30" i="4"/>
  <c r="A31" i="4"/>
  <c r="A32" i="4"/>
  <c r="A2" i="4"/>
  <c r="B3" i="4"/>
  <c r="B4" i="4"/>
  <c r="C2" i="4"/>
  <c r="D2" i="4"/>
  <c r="C3" i="4"/>
  <c r="D3" i="4"/>
  <c r="C4" i="4"/>
  <c r="D4" i="4"/>
  <c r="B5" i="4"/>
  <c r="D46" i="3"/>
  <c r="D42" i="3"/>
  <c r="D27" i="3"/>
  <c r="D33" i="3"/>
  <c r="B6" i="4"/>
  <c r="C5" i="4"/>
  <c r="D5" i="4"/>
  <c r="D43" i="3"/>
  <c r="D34" i="3"/>
  <c r="D28" i="3"/>
  <c r="B7" i="4"/>
  <c r="C6" i="4"/>
  <c r="D6" i="4"/>
  <c r="D152" i="3"/>
  <c r="D149" i="3"/>
  <c r="D19" i="3"/>
  <c r="D78" i="3"/>
  <c r="D59" i="3"/>
  <c r="D144" i="3"/>
  <c r="D143" i="3"/>
  <c r="D142" i="3"/>
  <c r="D62" i="3"/>
  <c r="D61" i="3"/>
  <c r="D139" i="3"/>
  <c r="D58" i="3"/>
  <c r="D55" i="3"/>
  <c r="D134" i="3"/>
  <c r="D130" i="3"/>
  <c r="D126" i="3"/>
  <c r="D15" i="3"/>
  <c r="D14" i="3"/>
  <c r="D13" i="3"/>
  <c r="D12" i="3"/>
  <c r="D11" i="3"/>
  <c r="D18" i="3"/>
  <c r="D119" i="3"/>
  <c r="D117" i="3"/>
  <c r="D9" i="3"/>
  <c r="D6" i="3"/>
  <c r="D49" i="3"/>
  <c r="D32" i="3"/>
  <c r="D26" i="3"/>
  <c r="D133" i="2"/>
  <c r="D130" i="2"/>
  <c r="D126" i="2"/>
  <c r="D125" i="2"/>
  <c r="D122" i="2"/>
  <c r="D121" i="2"/>
  <c r="D120" i="2"/>
  <c r="D119" i="2"/>
  <c r="D118" i="2"/>
  <c r="D117" i="2"/>
  <c r="D116" i="2"/>
  <c r="D113" i="2"/>
  <c r="D110" i="2"/>
  <c r="D107" i="2"/>
  <c r="D103" i="2"/>
  <c r="D99" i="2"/>
  <c r="D96" i="2"/>
  <c r="D93" i="2"/>
  <c r="D92" i="2"/>
  <c r="D89" i="2"/>
  <c r="D86" i="2"/>
  <c r="D85" i="2"/>
  <c r="D84" i="2"/>
  <c r="D83" i="2"/>
  <c r="D82" i="2"/>
  <c r="D78" i="2"/>
  <c r="D77" i="2"/>
  <c r="D76" i="2"/>
  <c r="D75" i="2"/>
  <c r="D70" i="2"/>
  <c r="D68" i="2"/>
  <c r="D67" i="2"/>
  <c r="D66" i="2"/>
  <c r="D61" i="2"/>
  <c r="D59" i="2"/>
  <c r="D58" i="2"/>
  <c r="B8" i="4"/>
  <c r="C7" i="4"/>
  <c r="D7" i="4"/>
  <c r="D241" i="1"/>
  <c r="D239" i="1"/>
  <c r="D235" i="1"/>
  <c r="D232" i="1"/>
  <c r="D231" i="1"/>
  <c r="D226" i="1"/>
  <c r="D220" i="1"/>
  <c r="D219" i="1"/>
  <c r="D218" i="1"/>
  <c r="D214" i="1"/>
  <c r="D215" i="1"/>
  <c r="D213" i="1"/>
  <c r="D211" i="1"/>
  <c r="D208" i="1"/>
  <c r="D209" i="1"/>
  <c r="D210" i="1"/>
  <c r="D207" i="1"/>
  <c r="D206" i="1"/>
  <c r="B9" i="4"/>
  <c r="C8" i="4"/>
  <c r="D8" i="4"/>
  <c r="D205" i="1"/>
  <c r="D202" i="1"/>
  <c r="D199" i="1"/>
  <c r="D196" i="1"/>
  <c r="D194" i="1"/>
  <c r="D190" i="1"/>
  <c r="D189" i="1"/>
  <c r="D188" i="1"/>
  <c r="D184" i="1"/>
  <c r="D183" i="1"/>
  <c r="D182" i="1"/>
  <c r="D179" i="1"/>
  <c r="B10" i="4"/>
  <c r="C9" i="4"/>
  <c r="D9" i="4"/>
  <c r="D176" i="1"/>
  <c r="D175" i="1"/>
  <c r="D172" i="1"/>
  <c r="D167" i="1"/>
  <c r="D164" i="1"/>
  <c r="D162" i="1"/>
  <c r="D161" i="1"/>
  <c r="D157" i="1"/>
  <c r="D158" i="1"/>
  <c r="D159" i="1"/>
  <c r="D160" i="1"/>
  <c r="D156" i="1"/>
  <c r="B11" i="4"/>
  <c r="C10" i="4"/>
  <c r="D10" i="4"/>
  <c r="D152" i="1"/>
  <c r="D149" i="1"/>
  <c r="D148" i="1"/>
  <c r="D147" i="1"/>
  <c r="D146" i="1"/>
  <c r="D141" i="1"/>
  <c r="D139" i="1"/>
  <c r="D138" i="1"/>
  <c r="D137" i="1"/>
  <c r="D134" i="1"/>
  <c r="D132" i="1"/>
  <c r="D127" i="1"/>
  <c r="B12" i="4"/>
  <c r="C11" i="4"/>
  <c r="D11" i="4"/>
  <c r="D123" i="1"/>
  <c r="D108" i="1"/>
  <c r="D106" i="1"/>
  <c r="D105" i="1"/>
  <c r="B13" i="4"/>
  <c r="D12" i="4"/>
  <c r="C12" i="4"/>
  <c r="D17" i="1"/>
  <c r="D18" i="1"/>
  <c r="D16" i="1"/>
  <c r="B14" i="4"/>
  <c r="C13" i="4"/>
  <c r="D13" i="4"/>
  <c r="B15" i="4"/>
  <c r="C14" i="4"/>
  <c r="D14" i="4"/>
  <c r="B16" i="4"/>
  <c r="C15" i="4"/>
  <c r="D15" i="4"/>
  <c r="B17" i="4"/>
  <c r="D16" i="4"/>
  <c r="C16" i="4"/>
  <c r="B18" i="4"/>
  <c r="C17" i="4"/>
  <c r="D17" i="4"/>
  <c r="C18" i="4"/>
  <c r="D18" i="4"/>
  <c r="B19" i="4"/>
  <c r="D19" i="4"/>
  <c r="C19" i="4"/>
  <c r="B20" i="4"/>
  <c r="B21" i="4"/>
  <c r="C20" i="4"/>
  <c r="D20" i="4"/>
  <c r="B22" i="4"/>
  <c r="C21" i="4"/>
  <c r="D21" i="4"/>
  <c r="B23" i="4"/>
  <c r="C22" i="4"/>
  <c r="D22" i="4"/>
  <c r="B24" i="4"/>
  <c r="C23" i="4"/>
  <c r="D23" i="4"/>
  <c r="B25" i="4"/>
  <c r="C24" i="4"/>
  <c r="D24" i="4"/>
  <c r="D25" i="4"/>
  <c r="B26" i="4"/>
  <c r="C25" i="4"/>
  <c r="B27" i="4"/>
  <c r="C26" i="4"/>
  <c r="D26" i="4"/>
  <c r="B28" i="4"/>
  <c r="C27" i="4"/>
  <c r="D27" i="4"/>
  <c r="B29" i="4"/>
  <c r="C28" i="4"/>
  <c r="D28" i="4"/>
  <c r="B30" i="4"/>
  <c r="C29" i="4"/>
  <c r="D29" i="4"/>
  <c r="C30" i="4"/>
  <c r="B31" i="4"/>
  <c r="D30" i="4"/>
  <c r="B32" i="4"/>
  <c r="C31" i="4"/>
  <c r="D31" i="4"/>
  <c r="B33" i="4"/>
  <c r="D32" i="4"/>
  <c r="C32" i="4"/>
  <c r="B34" i="4"/>
  <c r="C33" i="4"/>
  <c r="D33" i="4"/>
  <c r="B35" i="4"/>
  <c r="C34" i="4"/>
  <c r="D34" i="4"/>
  <c r="B36" i="4"/>
  <c r="C35" i="4"/>
  <c r="D35" i="4"/>
  <c r="B37" i="4"/>
  <c r="C36" i="4"/>
  <c r="D36" i="4"/>
  <c r="B38" i="4"/>
  <c r="C37" i="4"/>
  <c r="D37" i="4"/>
  <c r="B39" i="4"/>
  <c r="C38" i="4"/>
  <c r="D38" i="4"/>
  <c r="B40" i="4"/>
  <c r="C39" i="4"/>
  <c r="D39" i="4"/>
  <c r="B41" i="4"/>
  <c r="C40" i="4"/>
  <c r="D40" i="4"/>
  <c r="B42" i="4"/>
  <c r="C41" i="4"/>
  <c r="D41" i="4"/>
  <c r="B43" i="4"/>
  <c r="C42" i="4"/>
  <c r="D42" i="4"/>
  <c r="B44" i="4"/>
  <c r="C43" i="4"/>
  <c r="D43" i="4"/>
  <c r="B45" i="4"/>
  <c r="C44" i="4"/>
  <c r="D44" i="4"/>
  <c r="C45" i="4"/>
  <c r="D45" i="4"/>
</calcChain>
</file>

<file path=xl/sharedStrings.xml><?xml version="1.0" encoding="utf-8"?>
<sst xmlns="http://schemas.openxmlformats.org/spreadsheetml/2006/main" count="1496" uniqueCount="698">
  <si>
    <t>A – Analyser</t>
  </si>
  <si>
    <t>A1 Identifier le besoin et les exigences</t>
  </si>
  <si>
    <t>Connaissances</t>
  </si>
  <si>
    <t>Savoir-faire</t>
  </si>
  <si>
    <t>S1</t>
  </si>
  <si>
    <t>Commentaires
Les diagrammes SysML sont présentés uniquement à la lecture.
La connaissance de la syntaxe du langage SysML n’est pas exigible.</t>
  </si>
  <si>
    <t>Impact environnemental</t>
  </si>
  <si>
    <t>Il s’agit de sensibiliser les élèves au développement durable.</t>
  </si>
  <si>
    <t>A2 Définir les frontières de l'analyse</t>
  </si>
  <si>
    <t>S2</t>
  </si>
  <si>
    <t>Flux échangés</t>
  </si>
  <si>
    <t>A3 Appréhender les analyses fonctionnelle et structurelle</t>
  </si>
  <si>
    <t>Au premier semestre, les analyses fonctionnelles et structurelles seront limitées à la lecture. Elles
permettent à l’élève d’appréhender la complexité du système étudié et de décrire les choix
technologiques effectués par le constructeur. Au terme du second semestre, l’élève devra être
capable de proposer un outil de description du système étudié.</t>
  </si>
  <si>
    <t>S4</t>
  </si>
  <si>
    <t>Il faut insister sur la justification de l’asservissement par la présence de perturbations.</t>
  </si>
  <si>
    <t>Commentaires
Les descriptions des chaînes d’énergie et d’information permettent de construire une culture de solutions
industrielles.</t>
  </si>
  <si>
    <t>S3</t>
  </si>
  <si>
    <t>Commentaires
L’étude de la réversibilité de la chaîne d’énergie porte sur la structure, sans aborder la technologie interne
du constituant.</t>
  </si>
  <si>
    <t>A4 Caractériser des écarts</t>
  </si>
  <si>
    <t>La caractérisation des écarts est essentielle et commence dès le premier semestre.</t>
  </si>
  <si>
    <t>Identification des écarts</t>
  </si>
  <si>
    <t>Quantification des écarts</t>
  </si>
  <si>
    <t>A5 Apprécier la pertinence et la validité des résultats</t>
  </si>
  <si>
    <t>L’évaluation de la pertinence des résultats commence dès le premier semestre.</t>
  </si>
  <si>
    <t>Utiliser des symboles et des unités adéquates
Vérifier l’homogénéité des résultats</t>
  </si>
  <si>
    <t>Ordres de grandeur</t>
  </si>
  <si>
    <t>B – Modéliser</t>
  </si>
  <si>
    <t>B1 Identifier et caractériser les grandeurs physiques</t>
  </si>
  <si>
    <t>En fonction de la complexité des grandeurs physiques utilisées, celles-ci seront données au
semestre 1 et exigées au semestre 2.</t>
  </si>
  <si>
    <t>Le point de vue de l’étude conditionne le choix de la grandeur d’effort ou de la grandeur de flux à utiliser.
La dualité temps-fréquence est mise en évidence.</t>
  </si>
  <si>
    <t>B2 Proposer un modèle de connaissance et de comportement</t>
  </si>
  <si>
    <t>Choisir un modèle adapté à l’objectif</t>
  </si>
  <si>
    <t>Commentaires
Un logiciel de modélisation acausale sera privilégié pour la modélisation des systèmes multiphysiques.</t>
  </si>
  <si>
    <t>Signaux canoniques d’entrée :
- impulsion
- échelon
- rampe
- signaux sinusoïdaux</t>
  </si>
  <si>
    <t>Caractériser les signaux canoniques d’entrée</t>
  </si>
  <si>
    <t>Modèles de comportement</t>
  </si>
  <si>
    <t>Un modèle de comportement est associé à l’observation de la réponse expérimentale d’un constituant.</t>
  </si>
  <si>
    <t>Le paramétrage avec les angles d’Euler ou les angles de roulis, de tangage et de lacet est présenté, mais
la maitrise de ces angles n’est pas exigible.</t>
  </si>
  <si>
    <t>Modélisation plane</t>
  </si>
  <si>
    <t>Torseur cinématique</t>
  </si>
  <si>
    <t>Les calculs des éléments d'inertie (matrice d’inertie, centre d’inertie) ne donnent pas lieu à évaluation.
La relation entre la forme de la matrice d’inertie et la géométrie de la pièce est exigible.</t>
  </si>
  <si>
    <t>La table de vérité est réservée à la représentation de systèmes logiques, mais elle ne sera pas utilisée
pour la simplification des équations logiques.</t>
  </si>
  <si>
    <t>Représenter tout ou partie de l’évolution temporelle</t>
  </si>
  <si>
    <t>La présentation graphique permet de s’affranchir d’un langage de programmation spécifique.</t>
  </si>
  <si>
    <t>B3 Valider un modèle</t>
  </si>
  <si>
    <t>L’accent est porté sur les approximations faites, leur cohérence et le domaine de validité.</t>
  </si>
  <si>
    <t>C – Résoudre</t>
  </si>
  <si>
    <t>C1 Proposer une démarche de résolution</t>
  </si>
  <si>
    <t>Commentaires
Le principe fondamental de la statique est proposé comme un cas particulier du principe fondamental de
la dynamique.</t>
  </si>
  <si>
    <t>Correction</t>
  </si>
  <si>
    <t>C2 Procéder à la mise en oeuvre d’une démarche de résolution analytique</t>
  </si>
  <si>
    <t>Commentaires
Le modèle utilisé est isostatique.
La résolution de ces équations différentielles peut être conduite par des logiciels adaptés.</t>
  </si>
  <si>
    <t>C3 Procéder à la mise en oeuvre d’une démarche de résolution numérique</t>
  </si>
  <si>
    <t>Grandeurs simulées</t>
  </si>
  <si>
    <t>Choisir les grandeurs physiques tracées</t>
  </si>
  <si>
    <t>Commentaires
Le choix des grandeurs analysées doit être en lien avec les performances à vérifier.</t>
  </si>
  <si>
    <t>D – Expérimenter</t>
  </si>
  <si>
    <t>D1 S'approprier le fonctionnement d'un système pluritechnologique</t>
  </si>
  <si>
    <t>Chaîne d’énergie</t>
  </si>
  <si>
    <t>Chaîne d’information</t>
  </si>
  <si>
    <t>Paramètres influents</t>
  </si>
  <si>
    <t>D2 Proposer et justifier un protocole expérimental</t>
  </si>
  <si>
    <t>Protocoles expérimentaux</t>
  </si>
  <si>
    <t>Les notions sur le filtrage s’appuient sur le cours de physique.</t>
  </si>
  <si>
    <t>D3 Mettre en oeuvre un protocole expérimental</t>
  </si>
  <si>
    <t>L'influence de la période d'échantillonnage est illustrée.</t>
  </si>
  <si>
    <t>Extraire les grandeurs désirées et les traiter</t>
  </si>
  <si>
    <t>Les abaques nécessaires à l’identification sont fournis.</t>
  </si>
  <si>
    <t>E – Concevoir</t>
  </si>
  <si>
    <t>Choisir un type de correcteur adapté</t>
  </si>
  <si>
    <t>F – Communiquer</t>
  </si>
  <si>
    <t>F1 Rechercher et traiter des informations</t>
  </si>
  <si>
    <t>Informations techniques</t>
  </si>
  <si>
    <t>Lire et décoder un schéma</t>
  </si>
  <si>
    <t>Langage SysML</t>
  </si>
  <si>
    <t>Lire et décoder un diagramme</t>
  </si>
  <si>
    <t>F2 Mettre en oeuvre une communication</t>
  </si>
  <si>
    <t>Outils de communication</t>
  </si>
  <si>
    <t>Langage technique</t>
  </si>
  <si>
    <t>Commentaires
Les normes de représentation sont fournies.</t>
  </si>
  <si>
    <t>Cahier des charges :
- diagramme des exigences
- diagramme des cas d’utilisation</t>
  </si>
  <si>
    <t>Identifier la nature des flux échangés (matière, énergie, information) traversant la frontière d’étude</t>
  </si>
  <si>
    <t>Justifier le choix des constituants dédiés aux fonctions d’un système</t>
  </si>
  <si>
    <t>Interpréter tout ou partie de l’évolution temporelle d’un système</t>
  </si>
  <si>
    <t>Analyser la réversibilité d’un constituant dans une chaîne d’énergie</t>
  </si>
  <si>
    <t>Interprétation des écarts obtenus</t>
  </si>
  <si>
    <t>Grandeurs utilisées :
- unités du système international
- homogénéité des grandeurs</t>
  </si>
  <si>
    <t>Prévoir l’ordre de grandeur et l’évolution de la mesure ou de la simulation
Critiquer les résultats issus d’une mesure ou d’une simulation
Identifier des valeurs erronées
Valider ou proposer une hypothèse</t>
  </si>
  <si>
    <t>Caractéristiques des grandeurs physiques :
- nature physique
- caractéristiques fréquentielles
- caractéristiques temporelles</t>
  </si>
  <si>
    <t>Commentaires
La puissance est toujours égale au produit d'une grandeur « effort » (force, couple, pression, tension électrique, température) par une grandeur « flux » (vitesse, vitesse angulaire, débit volumique, intensité du courant, flux d’entropie).</t>
  </si>
  <si>
    <t>Chaîne d’énergie et d'information</t>
  </si>
  <si>
    <t>Déterminer les fonctions de transfert à partir d’équations physiques (modèle de connaissance)</t>
  </si>
  <si>
    <t>Commentaires
L’utilisation de la transformée de Laplace ne nécessite aucun prérequis. Sa présentation se limite à son énoncé et aux propriétés du calcul symbolique strictement nécessaires à ce cours. Les théorèmes de la valeur finale, de la valeur initiale et du retard sont donnés sans démonstration.</t>
  </si>
  <si>
    <t>Schéma-bloc :
- fonction de transfert en chaîne directe
- fonction de transfert en boucle ouverte et en boucle fermée</t>
  </si>
  <si>
    <t>Linéarisation des systèmes non linéaires</t>
  </si>
  <si>
    <t>Linéariser le modèle autour d’un point de fonctionnement</t>
  </si>
  <si>
    <t>Renseigner les paramètres caractéristiques d’un modèle de comportement (premier ordre, deuxième ordre, dérivateur, intégrateur, gain, retard)</t>
  </si>
  <si>
    <t>Solide indéformable :
- définition
- référentiel, repère
- équivalence solide/référentiel
- degrés de liberté
- vecteur-vitesse angulaire de deux référentiels en mouvement l’un par rapport à l’autre</t>
  </si>
  <si>
    <t>Préciser et justifier les conditions et les limites de la modélisation plane</t>
  </si>
  <si>
    <t>Déterminer le torseur cinématique d’un solide par rapport à un autre solide</t>
  </si>
  <si>
    <t>Seuls les éléments essentiels de la théorie des torseurs – opérations, invariants, axe central, couple et glisseur – sont présentés.</t>
  </si>
  <si>
    <t>L’analyse des surfaces de contact entre deux solides et de leur paramétrage associé permet de mettre en évidence les degrés de mobilités entre ces solides.
Les normes associées aux liaisons usuelles seront fournies.
Les conditions et les limites de la modélisation plane sont précisées et justifiées.</t>
  </si>
  <si>
    <t>Déterminer les conditions géométriques associées à l’hyperstatisme</t>
  </si>
  <si>
    <t>Décrire et compléter un algorithme représenté sous forme graphique</t>
  </si>
  <si>
    <t>Point de fonctionnement
Non-linéarités (hystérésis, saturation, seuil)</t>
  </si>
  <si>
    <t>Vérifier la cohérence du modèle choisi avec les résultats d’expérimentation</t>
  </si>
  <si>
    <t>Réduire l’ordre de la fonction de transfert selon l’objectif visé, à partir des pôles dominants qui déterminent la dynamique asymptotique du système</t>
  </si>
  <si>
    <t>Grandeurs influentes d’un modèle</t>
  </si>
  <si>
    <t>Déterminer la loi entrée - sortie géométrique d’une chaîne cinématique</t>
  </si>
  <si>
    <t>Loi entrée – sortie géométrique</t>
  </si>
  <si>
    <t>Résoudre le système associé à la fermeture cinématique et en déduire le degré de mobilité et d’hyperstatisme</t>
  </si>
  <si>
    <t>Déterminer la loi du mouvement sous forme d'équations différentielles dans le cas où les efforts extérieurs sont connus</t>
  </si>
  <si>
    <t>Choisir les valeurs des paramètres de la résolution numérique</t>
  </si>
  <si>
    <t>Variabilité des paramètres du modèle de simulation</t>
  </si>
  <si>
    <t>Repérer les différents constituants de la chaîne d’énergie</t>
  </si>
  <si>
    <t>Repérer les différents constituants de la chaîne d’information</t>
  </si>
  <si>
    <t>Mettre en oeuvre un système complexe en respectant les règles de sécurité</t>
  </si>
  <si>
    <t>Paramètres de configuration du système</t>
  </si>
  <si>
    <t>Identifier les paramètres caractéristiques d’un modèle du premier ordre ou du deuxième ordre à partir de sa réponse indicielle</t>
  </si>
  <si>
    <t>Identification fréquentielle d’un modèle de comportement</t>
  </si>
  <si>
    <t>Architecture fonctionnelle et structurelle</t>
  </si>
  <si>
    <t>Correction d’un système asservi</t>
  </si>
  <si>
    <t>Proposer une architecture fonctionnelle et les constituants associés</t>
  </si>
  <si>
    <t>Modifier un programme pour faire évoluer le comportement du système</t>
  </si>
  <si>
    <t>Schémas cinématique, électrique, hydraulique et pneumatique</t>
  </si>
  <si>
    <t>Décrire le besoin</t>
  </si>
  <si>
    <t>Traduire un besoin fonctionnel en exigences</t>
  </si>
  <si>
    <t>Présenter la fonction globale</t>
  </si>
  <si>
    <t>Définir les domaines d’application, les critères technico-économiques</t>
  </si>
  <si>
    <t>Identifier les contraintes</t>
  </si>
  <si>
    <t>Identifier et caractériser les fonctions</t>
  </si>
  <si>
    <t>Qualifier et quantifier les exigences (critère, niveau)</t>
  </si>
  <si>
    <t>Évaluer l’impact environnemental (matériaux, énergies, nuisances)</t>
  </si>
  <si>
    <t>An1.C2</t>
  </si>
  <si>
    <t>An1.C1</t>
  </si>
  <si>
    <t>An1.C1.SF1</t>
  </si>
  <si>
    <t>An1.C1.SF2</t>
  </si>
  <si>
    <t>An1.C1.SF3</t>
  </si>
  <si>
    <t>An1.C1.SF4</t>
  </si>
  <si>
    <t>An1.C1.SF5</t>
  </si>
  <si>
    <t>An1.C1.SF6</t>
  </si>
  <si>
    <t>An1.C1.SF7</t>
  </si>
  <si>
    <t>Frontière de l’étude</t>
  </si>
  <si>
    <t>Milieu extérieur</t>
  </si>
  <si>
    <t>Définir les éléments influents du milieu extérieur</t>
  </si>
  <si>
    <t>Isoler un système et justifier l’isolement</t>
  </si>
  <si>
    <t>An2.C3</t>
  </si>
  <si>
    <t>An2.C4</t>
  </si>
  <si>
    <t>An2.C5</t>
  </si>
  <si>
    <t>An1.C2.SF1</t>
  </si>
  <si>
    <t>Analyser les architectures fonctionnelle et structurelle</t>
  </si>
  <si>
    <t>Identifier les fonctions des différents constituants</t>
  </si>
  <si>
    <t>Repérer les constituants dédiés aux fonctions d’un système</t>
  </si>
  <si>
    <t>Identifier la structure d'un système asservi : chaîne directe, capteur, commande, consigne, comparateur, correcteur</t>
  </si>
  <si>
    <t>Identifier et positionner les perturbations</t>
  </si>
  <si>
    <t>Différencier régulation et poursuite</t>
  </si>
  <si>
    <t>chaîne directe</t>
  </si>
  <si>
    <t>système asservi</t>
  </si>
  <si>
    <t>commande</t>
  </si>
  <si>
    <t>diagrammes de définition de blocs</t>
  </si>
  <si>
    <t>Architectures fonctionnelle et structurelle :</t>
  </si>
  <si>
    <t>An3.C1</t>
  </si>
  <si>
    <t>An3.C2</t>
  </si>
  <si>
    <t>An3.C3</t>
  </si>
  <si>
    <t>An3.C4</t>
  </si>
  <si>
    <t>An3.C1.SF1</t>
  </si>
  <si>
    <t>An3.C1.SF2</t>
  </si>
  <si>
    <t>An3.C1.SF3</t>
  </si>
  <si>
    <t>An3.C1.SF4</t>
  </si>
  <si>
    <t>An3.C1.SF5</t>
  </si>
  <si>
    <t>An3.C1.SF6</t>
  </si>
  <si>
    <t>An3.C1.SF7</t>
  </si>
  <si>
    <t>An3.C5</t>
  </si>
  <si>
    <t>Identifier et décrire la chaîne d’information et la chaîne d'énergie du système</t>
  </si>
  <si>
    <t>Identifier les liens entre la chaîne d’énergie et la chaîne d'information</t>
  </si>
  <si>
    <t>Identifier les constituants de la chaîne d'information réalisant les fonctions acquérir, coder, communiquer, mémoriser, restituer, traiter</t>
  </si>
  <si>
    <t>Identifier les constituants de la chaîne d'énergie réalisant les fonctions agir, alimenter, convertir, oduler, transmettre, stocker</t>
  </si>
  <si>
    <t>Vérifier l’homogénéité et la compatibilité des flux entre les différents constituants</t>
  </si>
  <si>
    <t>Identifier la nature et les caractéristiques des flux échangés</t>
  </si>
  <si>
    <t>Identifier et interpréter les modèles des constituants du système</t>
  </si>
  <si>
    <t>diagramme de blocs internes</t>
  </si>
  <si>
    <t>diagramme paramétrique</t>
  </si>
  <si>
    <t>Chaîne d’information et d'énergie</t>
  </si>
  <si>
    <t>An3.C6</t>
  </si>
  <si>
    <t>An3.C7</t>
  </si>
  <si>
    <t>An3.C8</t>
  </si>
  <si>
    <t>Systèmes à événements discrets :</t>
  </si>
  <si>
    <t>diagramme de séquences</t>
  </si>
  <si>
    <t>diagramme d’états</t>
  </si>
  <si>
    <t>Réversibilité de la chaîne d’énergie :</t>
  </si>
  <si>
    <t>source</t>
  </si>
  <si>
    <t>modulateur</t>
  </si>
  <si>
    <t>actionneur</t>
  </si>
  <si>
    <t>chaîne de transmission</t>
  </si>
  <si>
    <t>An3.C9</t>
  </si>
  <si>
    <t>An3.C10</t>
  </si>
  <si>
    <t>An3.C11</t>
  </si>
  <si>
    <t>An3.C12</t>
  </si>
  <si>
    <t>An3.C13</t>
  </si>
  <si>
    <t>An3.C14</t>
  </si>
  <si>
    <t>An3.C15</t>
  </si>
  <si>
    <t>An3.C16</t>
  </si>
  <si>
    <t>Extraire du cahier des charges les grandeurs pertinentes</t>
  </si>
  <si>
    <t>Traiter des données de mesures et en extraire les caractéristiques statistiques</t>
  </si>
  <si>
    <t>Exploiter et interpréter les résultats d’un calcul ou d’une simulation</t>
  </si>
  <si>
    <t>An4.C1</t>
  </si>
  <si>
    <t>An3.C6.SF1</t>
  </si>
  <si>
    <t>An3.C6.SF2</t>
  </si>
  <si>
    <t>An3.C6.SF3</t>
  </si>
  <si>
    <t>An3.C6.SF4</t>
  </si>
  <si>
    <t>An3.C6.SF5</t>
  </si>
  <si>
    <t>An3.C6.SF6</t>
  </si>
  <si>
    <t>An3.C6.SF7</t>
  </si>
  <si>
    <t>An3.C9.SF1</t>
  </si>
  <si>
    <t>An3.C12.SF1</t>
  </si>
  <si>
    <t>An4.C1.SF1</t>
  </si>
  <si>
    <t>An4.C1.SF2</t>
  </si>
  <si>
    <t>An4.C1.SF3</t>
  </si>
  <si>
    <t>An4.C2</t>
  </si>
  <si>
    <t>Quantifier des écarts entre des valeurs attendues et des valeurs mesurées</t>
  </si>
  <si>
    <t>Quantifier des écarts entre des valeurs attendues et des valeurs obtenues par simulation</t>
  </si>
  <si>
    <t>Quantifier des écarts entre des valeurs mesurées et des valeurs obtenues par simulation</t>
  </si>
  <si>
    <t>An4.C2.SF1</t>
  </si>
  <si>
    <t>An4.C2.SF2</t>
  </si>
  <si>
    <t>An4.C2.SF3</t>
  </si>
  <si>
    <t>An4.C3</t>
  </si>
  <si>
    <t>Vérifier la cohérence des résultats d’expérimentation avec les valeurs souhaitées du cahier des charges</t>
  </si>
  <si>
    <t>Vérifier la cohérence du modèle choisi avec des résultats d’expérimentation</t>
  </si>
  <si>
    <t>Vérifier la cohérence du modèle choisi avec les valeurs souhaitées du cahier des charges</t>
  </si>
  <si>
    <t>Rechercher et proposer des causes aux écarts constatés</t>
  </si>
  <si>
    <t>An4.C3.SF1</t>
  </si>
  <si>
    <t>An4.C3.SF2</t>
  </si>
  <si>
    <t>An4.C3.SF3</t>
  </si>
  <si>
    <t>An4.C3.SF4</t>
  </si>
  <si>
    <t>An5.C1</t>
  </si>
  <si>
    <t>An5.C1.SF1</t>
  </si>
  <si>
    <t>An5.C2</t>
  </si>
  <si>
    <t>An5.C2.SF1</t>
  </si>
  <si>
    <t>Qualifier les grandeurs d’entrée et de sortie d’un système isolé
Identifier la nature (grandeur effort, grandeur flux)
Décrire l’évolution des grandeurs</t>
  </si>
  <si>
    <t>Mod1.C1</t>
  </si>
  <si>
    <t>Mod1.C1.SF1</t>
  </si>
  <si>
    <t>Flux de matière</t>
  </si>
  <si>
    <t>Flux d’information</t>
  </si>
  <si>
    <t>Qualifier la nature des matières, quantifier les volumes et les masses</t>
  </si>
  <si>
    <t>Identifier la nature de l’information et la nature du signal</t>
  </si>
  <si>
    <t>Mod1.C2</t>
  </si>
  <si>
    <t>Mod1.C3</t>
  </si>
  <si>
    <t>Mod1.C2.SF1</t>
  </si>
  <si>
    <t>Mod1.C2.SF2</t>
  </si>
  <si>
    <t>Associer un modèle à une source d’énergie</t>
  </si>
  <si>
    <t>Associer un modèle aux composants d’une chaîne d’énergie</t>
  </si>
  <si>
    <t>Associer un modèle aux composants d’une chaîne d’information</t>
  </si>
  <si>
    <t>Construire un modèle multiphysique simple</t>
  </si>
  <si>
    <t>Définir les paramètres du modèle</t>
  </si>
  <si>
    <t>Puissance</t>
  </si>
  <si>
    <t>Rendement</t>
  </si>
  <si>
    <t>Énergie</t>
  </si>
  <si>
    <t>Associer les grandeurs physiques aux échanges d’énergie et à la transmission de puissance</t>
  </si>
  <si>
    <t xml:space="preserve">Identifier les pertes d’énergie </t>
  </si>
  <si>
    <t>Évaluer le rendement d’une chaîne d’énergie en régime permanent</t>
  </si>
  <si>
    <t>Déterminer la puissance des actions mécaniques extérieures à un solide ou à un ensemble de solides, dans son mouvement rapport à un autre solide</t>
  </si>
  <si>
    <t>Déterminer la puissance des actions mécaniques intérieures à un ensemble de solides</t>
  </si>
  <si>
    <t>Mod1.C4</t>
  </si>
  <si>
    <t>Mod1.C5</t>
  </si>
  <si>
    <t>Mod1.C6</t>
  </si>
  <si>
    <t>Mod1.C4.SF1</t>
  </si>
  <si>
    <t>Mod1.C5.SF1</t>
  </si>
  <si>
    <t>Mod1.C6.SF1</t>
  </si>
  <si>
    <t>Mod1.C5.SF2</t>
  </si>
  <si>
    <t>Mod1.C5.SF3</t>
  </si>
  <si>
    <t>Mod2.C1.SF1</t>
  </si>
  <si>
    <t>Mod2.C1</t>
  </si>
  <si>
    <t>Mod2.C1.SF2</t>
  </si>
  <si>
    <t>Mod2.C1.SF3</t>
  </si>
  <si>
    <t>Mod2.C1.SF4</t>
  </si>
  <si>
    <t>Mod2.C1.SF5</t>
  </si>
  <si>
    <t>Mod2.C1.SF6</t>
  </si>
  <si>
    <t>modélisation par équations différentielles</t>
  </si>
  <si>
    <t>calcul symbolique</t>
  </si>
  <si>
    <t>fonction de transfert ; gain, ordre, classe, pôles et zéros</t>
  </si>
  <si>
    <t>Systèmes linéaires continus et invariants :</t>
  </si>
  <si>
    <t>Mod2.C2</t>
  </si>
  <si>
    <t>Mod2.C3</t>
  </si>
  <si>
    <t>Mod2.C4</t>
  </si>
  <si>
    <t>Mod2.C5</t>
  </si>
  <si>
    <t>Mod2.C2.SF1</t>
  </si>
  <si>
    <t>Mod2.C6</t>
  </si>
  <si>
    <t>Mod2.C7</t>
  </si>
  <si>
    <t>Analyser ou établir le schéma-bloc du système</t>
  </si>
  <si>
    <t>Déterminer les fonctions de transfert</t>
  </si>
  <si>
    <t>Mod2.C6.SF1</t>
  </si>
  <si>
    <t>Mod2.C7.SF1</t>
  </si>
  <si>
    <t>Mod2.C7.SF2</t>
  </si>
  <si>
    <t>Mod2.C8</t>
  </si>
  <si>
    <t>Mod2.C9</t>
  </si>
  <si>
    <t>Mod2.C8.SF1</t>
  </si>
  <si>
    <t>Mod2.C9.SF1</t>
  </si>
  <si>
    <t>Paramétrer les mouvements d’un solide indéformable</t>
  </si>
  <si>
    <t>Associer un repère à un solide</t>
  </si>
  <si>
    <t>Identifier les degrés de liberté d’un solide par rapport à un autre solide</t>
  </si>
  <si>
    <t>Mod2.C10</t>
  </si>
  <si>
    <t>Mod2.C10.SF1</t>
  </si>
  <si>
    <t>Mod2.C10.SF2</t>
  </si>
  <si>
    <t>Mod2.C10.SF3</t>
  </si>
  <si>
    <t>Mod2.C11</t>
  </si>
  <si>
    <t>Mod2.C11.SF1</t>
  </si>
  <si>
    <t>Mod2.C12</t>
  </si>
  <si>
    <t>Mod2.C12.SF1</t>
  </si>
  <si>
    <t>Centre d'inertie</t>
  </si>
  <si>
    <t>Opérateur d'inertie</t>
  </si>
  <si>
    <t>Matrice d'inertie</t>
  </si>
  <si>
    <t>Torseur cinétique</t>
  </si>
  <si>
    <t>Torseur dynamique</t>
  </si>
  <si>
    <t>Énergie cinétique</t>
  </si>
  <si>
    <t>Mod2.C13</t>
  </si>
  <si>
    <t>Mod2.C14</t>
  </si>
  <si>
    <t>Mod2.C15</t>
  </si>
  <si>
    <t>Mod2.C16</t>
  </si>
  <si>
    <t>Mod2.C17</t>
  </si>
  <si>
    <t>Mod2.C18</t>
  </si>
  <si>
    <t>Déterminer le torseur dynamique d’un solide, ou d’un ensemble de solides, par rapport à un autre solide</t>
  </si>
  <si>
    <t>Déterminer l’énergie cinétique d’un solide, ou d’un ensemble de solides, dans son mouvement par rapport à un autre solide</t>
  </si>
  <si>
    <t>Actions mécaniques :</t>
  </si>
  <si>
    <t>modélisation locale, actions à distance et de contact</t>
  </si>
  <si>
    <t>modélisation globale, torseur associé</t>
  </si>
  <si>
    <t>lois de Coulomb</t>
  </si>
  <si>
    <t>adhérence et glissement</t>
  </si>
  <si>
    <t>résistance au roulement et au pivotement</t>
  </si>
  <si>
    <t>Mod2.C19</t>
  </si>
  <si>
    <t>Mod2.C20</t>
  </si>
  <si>
    <t>Mod2.C21</t>
  </si>
  <si>
    <t>Mod2.C22</t>
  </si>
  <si>
    <t>Mod2.C23</t>
  </si>
  <si>
    <t>Mod2.C24</t>
  </si>
  <si>
    <t>Associer un modèle à une action mécanique</t>
  </si>
  <si>
    <t>Déterminer la relation entre le modèle local et le modèle global</t>
  </si>
  <si>
    <t>Mod2.C19.SF2</t>
  </si>
  <si>
    <t>Liaisons :</t>
  </si>
  <si>
    <t>géométrie des contacts entre deux solides</t>
  </si>
  <si>
    <t>définition du contact ponctuel entre deux solides : roulement, pivotement, glissement, condition inématique de maintien du contact</t>
  </si>
  <si>
    <t>définition d’une liaison</t>
  </si>
  <si>
    <t>liaisons normalisées entre solides, caractéristiques géométriques et repères d’expression privilégiés</t>
  </si>
  <si>
    <t>torseur cinématique des liaisons normalisées</t>
  </si>
  <si>
    <t>torseur des actions mécaniques transmissibles dans les liaisons normalisées</t>
  </si>
  <si>
    <t>associations de liaisons en série et en parallèle</t>
  </si>
  <si>
    <t>liaisons cinématiquement équivalentes</t>
  </si>
  <si>
    <t>Mod2.C25</t>
  </si>
  <si>
    <t>Mod2.C26</t>
  </si>
  <si>
    <t>Mod2.C27</t>
  </si>
  <si>
    <t>Mod2.C28</t>
  </si>
  <si>
    <t>Mod2.C29</t>
  </si>
  <si>
    <t>Mod2.C30</t>
  </si>
  <si>
    <t>Mod2.C31</t>
  </si>
  <si>
    <t>Mod2.C32</t>
  </si>
  <si>
    <t>Mod2.C33</t>
  </si>
  <si>
    <t>Proposer une modélisation des liaisons avec une définition précise de leurs caractéristiques géométriques</t>
  </si>
  <si>
    <t>Associer le paramétrage au modèle retenu</t>
  </si>
  <si>
    <t>Associer à chaque liaison son torseur cinématique</t>
  </si>
  <si>
    <t>Associer à chaque liaison son torseur d’actions mécaniques transmissibles</t>
  </si>
  <si>
    <t>Mod2.C25.SF1</t>
  </si>
  <si>
    <t>Mod2.C25.SF2</t>
  </si>
  <si>
    <t>Mod2.C25.SF3</t>
  </si>
  <si>
    <t>Mod2.C25.SF4</t>
  </si>
  <si>
    <t>Chaînes de solides :</t>
  </si>
  <si>
    <t>degré de mobilité du modèle</t>
  </si>
  <si>
    <t>degré d’hyperstatisme du modèle</t>
  </si>
  <si>
    <t>Systèmes logiques :</t>
  </si>
  <si>
    <t>codage de l’information</t>
  </si>
  <si>
    <t>binaire naturel, binaire réfléchi</t>
  </si>
  <si>
    <t>représentation hexadécimale</t>
  </si>
  <si>
    <t>table de vérité</t>
  </si>
  <si>
    <t>opérateurs logiques fondamentaux (ET, OU, NON)</t>
  </si>
  <si>
    <t>Mod2.C34</t>
  </si>
  <si>
    <t>Mod2.C35</t>
  </si>
  <si>
    <t>Mod2.C36</t>
  </si>
  <si>
    <t>Mod2.C37</t>
  </si>
  <si>
    <t>Mod2.C38</t>
  </si>
  <si>
    <t>Mod2.C39</t>
  </si>
  <si>
    <t>Mod2.C40</t>
  </si>
  <si>
    <t>Mod2.C41</t>
  </si>
  <si>
    <t>Mod2.C42</t>
  </si>
  <si>
    <t>Coder une information</t>
  </si>
  <si>
    <t>Exprimer un fonctionnement par des équations logiques</t>
  </si>
  <si>
    <t>Mod2.C37.SF2</t>
  </si>
  <si>
    <t>Systèmes à événements discrets</t>
  </si>
  <si>
    <t>Chronogramme</t>
  </si>
  <si>
    <t>Mod2.C43</t>
  </si>
  <si>
    <t>Mod2.C44</t>
  </si>
  <si>
    <t>Structures algorithmiques : variables, boucles, conditions, transitions conditionnelles</t>
  </si>
  <si>
    <t>Mod2.C45</t>
  </si>
  <si>
    <t>Pôles dominants et réduction de l’ordre du modèle : principe,  justification</t>
  </si>
  <si>
    <t>Mod3.C1</t>
  </si>
  <si>
    <t>Mod3.C2</t>
  </si>
  <si>
    <t xml:space="preserve">Déterminer les grandeurs influentes </t>
  </si>
  <si>
    <t>Modifier les paramètres et enrichir le modèle pour minimiser l’écart entre les résultats simulés et les réponses mesurées</t>
  </si>
  <si>
    <t>Mod3.C3</t>
  </si>
  <si>
    <t>Mod3.C3.SF2</t>
  </si>
  <si>
    <t>Mod3.C4</t>
  </si>
  <si>
    <t>Mod3.C4.SF2</t>
  </si>
  <si>
    <t>principe fondamental de la dynamique</t>
  </si>
  <si>
    <t>théorème de l’énergie cinétique</t>
  </si>
  <si>
    <t>Proposer une démarche permettant la détermination de la loi de mouvement</t>
  </si>
  <si>
    <t>Proposer une méthode permettant la détermination d’une inconnue de liaison</t>
  </si>
  <si>
    <t>Choisir une méthode pour déterminer la valeur des paramètres conduisant à des positions d'équilibre</t>
  </si>
  <si>
    <t>Res1.C1</t>
  </si>
  <si>
    <t>Res1.C2</t>
  </si>
  <si>
    <t>Res1.C3</t>
  </si>
  <si>
    <t>Proposer la démarche de réglage d’un correcteur proportionnel, proportionnel intégral et à avance de phase</t>
  </si>
  <si>
    <t>Res1.C4</t>
  </si>
  <si>
    <t>Les relations entre les paramètres de réglage sont fournies.</t>
  </si>
  <si>
    <t>Réponses temporelle et fréquentielle :</t>
  </si>
  <si>
    <t>intégrateur</t>
  </si>
  <si>
    <t>systèmes du 1er et du 2e ordre</t>
  </si>
  <si>
    <t>Res2.C1</t>
  </si>
  <si>
    <t>Déterminer la réponse temporelle</t>
  </si>
  <si>
    <t>Déterminer la réponse fréquentielle</t>
  </si>
  <si>
    <t>Tracer le diagramme asymptotique de Bode</t>
  </si>
  <si>
    <t>Seule la connaissance de la réponse temporelle à un échelon est exigible. Seul le diagramme de Bode est
au programme.</t>
  </si>
  <si>
    <t>Res2.C2</t>
  </si>
  <si>
    <t>Res2.C3</t>
  </si>
  <si>
    <t>Res2.C1.SF2</t>
  </si>
  <si>
    <t>Res2.C1.SF3</t>
  </si>
  <si>
    <t>Res2.C4</t>
  </si>
  <si>
    <t>Res2.C5</t>
  </si>
  <si>
    <t>Res2.C6</t>
  </si>
  <si>
    <t>Res2.C7</t>
  </si>
  <si>
    <t>Res2.C8</t>
  </si>
  <si>
    <t>Analyser la stabilité d’un système à partir de l’équation caractéristique</t>
  </si>
  <si>
    <t>Déterminer les paramètres permettant d’assurer la stabilité du système</t>
  </si>
  <si>
    <t>Relier la stabilité aux caractéristiques fréquentielles</t>
  </si>
  <si>
    <t>La définition de la stabilité est faite au sens : entrée bornée - sortie bornée (EB - SB)
Il faut insister sur le fait qu’un système perturbé conserve la même équation caractéristique dans le cas de
perturbations additives.</t>
  </si>
  <si>
    <t>Prévoir les performances en termes de rapidité</t>
  </si>
  <si>
    <t>Relier la rapidité aux caractéristiques fréquentielles</t>
  </si>
  <si>
    <t>Res2.C9</t>
  </si>
  <si>
    <t>Res2.C10</t>
  </si>
  <si>
    <t>Rapidité des SLCI : Temps de réponse à 5 %</t>
  </si>
  <si>
    <t>Rapidité des SLCI : Bande passante</t>
  </si>
  <si>
    <t>Stabilité des SLCI : définition entrée bornée - sortie bornée (EB-SB)</t>
  </si>
  <si>
    <t>Stabilité des SLCI : position des pôles dans le plan complexe</t>
  </si>
  <si>
    <t>Stabilité des SLCI : marges de stabilité (de gain et de phase)</t>
  </si>
  <si>
    <t>Stabilité des SLCI :équation caractéristique</t>
  </si>
  <si>
    <t>Précision des SLCI : erreur en régime permanent</t>
  </si>
  <si>
    <t>Précision des SLCI : influence de la classe de la fonction de transfert en boucle ouverte</t>
  </si>
  <si>
    <t>Res2.C11</t>
  </si>
  <si>
    <t>Déterminer l’erreur en régime permanent vis-à-vis d’une entrée en échelon ou en rampe (consigne ou perturbation)</t>
  </si>
  <si>
    <t>Relier la précision aux caractéristiques fréquentielles</t>
  </si>
  <si>
    <t>Il faut insister sur la nécessité de comparer des grandeurs homogènes, par exemple la nécessité
d’adapter la sortie et sa consigne.
L’erreur est la différence entre la valeur de la consigne et celle de sortie.</t>
  </si>
  <si>
    <t>Dérivée temporelle d’un vecteur par rapport à un référentiel</t>
  </si>
  <si>
    <t>Relation entre les dérivées temporelles d’un vecteur par rapport à deux référentiels distincts</t>
  </si>
  <si>
    <t>Loi entrée – sortie cinématique</t>
  </si>
  <si>
    <t>Composition des vitesses angulaires</t>
  </si>
  <si>
    <t>Composition des vitesses</t>
  </si>
  <si>
    <t>Déterminer les relations de fermeture de la chaîne cinématique</t>
  </si>
  <si>
    <t>Déterminer la loi entrée - sortie cinématique d’une chaîne cinématique</t>
  </si>
  <si>
    <t>Pour la dérivée d’un vecteur, on insiste sur la différence entre référentiel d’observation et éventuelle base
d’expression du résultat.
La maitrise des méthodes graphiques n’est pas exigible.
La recherche du degré d’hyperstatisme a pour objectif de déterminer les conditions géométriques à
respecter.</t>
  </si>
  <si>
    <t>Res2.C12</t>
  </si>
  <si>
    <t>Res2.C13</t>
  </si>
  <si>
    <t>Res2.C14</t>
  </si>
  <si>
    <t>Res2.C15</t>
  </si>
  <si>
    <t>Res2.C16</t>
  </si>
  <si>
    <t>Res2.C17</t>
  </si>
  <si>
    <t>Principe fondamental de la statique</t>
  </si>
  <si>
    <t>Équilibre d’un solide, d’un ensemble de solides</t>
  </si>
  <si>
    <t>Théorème des actions réciproques</t>
  </si>
  <si>
    <t>Modèles avec frottement : arcboutement</t>
  </si>
  <si>
    <t>Déterminer le calcul complet des inconnues de liaison</t>
  </si>
  <si>
    <t>Déterminer la valeur des paramètres conduisant à des positions d'équilibre (par exemple l'arc-boutement)</t>
  </si>
  <si>
    <t>Res2.C15.SF2</t>
  </si>
  <si>
    <t>Res2.C15.SF3</t>
  </si>
  <si>
    <t>Res2.C18</t>
  </si>
  <si>
    <t>Res2.C19</t>
  </si>
  <si>
    <t>Res2.C20</t>
  </si>
  <si>
    <t>Res2.C21</t>
  </si>
  <si>
    <t>Le principe fondamental de la statique est proposé comme un cas particulier du principe fondamental de la dynamique.
L’étude des conditions d’équilibre pour les mécanismes qui présentent des mobilités constitue une première sensibilisation au problème de recherche des équations de mouvement étudié en seconde année. 
Les conditions et les limites de la modélisation plane sont précisées et justifiées. La maitrise des méthodes graphiques n’est pas exigible.</t>
  </si>
  <si>
    <t>Principe fondamental de la dynamique</t>
  </si>
  <si>
    <t>Conditions d’équilibrage statique et dynamique</t>
  </si>
  <si>
    <t>Res2.C22</t>
  </si>
  <si>
    <t>Res2.C23</t>
  </si>
  <si>
    <t>Déterminer les inconnues de liaison ou les efforts extérieurs spécifiés dans le cas où le mouvement est imposé</t>
  </si>
  <si>
    <t>Res2.C22.SF2</t>
  </si>
  <si>
    <t>Inertie équivalente</t>
  </si>
  <si>
    <t>Théorème de l’énergie cinétique ou théorème de l’énergie/puissance</t>
  </si>
  <si>
    <t>Res2.C24</t>
  </si>
  <si>
    <t>Res2.C25</t>
  </si>
  <si>
    <t>Res3.C1</t>
  </si>
  <si>
    <t>Res3.C2</t>
  </si>
  <si>
    <t>Paramètres de résolution numérique : durée de calcul, pas de calcul</t>
  </si>
  <si>
    <t>Choisir les paramètres de simulation</t>
  </si>
  <si>
    <t>Faire varier un paramètre et comparer les courbes obtenues</t>
  </si>
  <si>
    <t>Res3.C3</t>
  </si>
  <si>
    <t>Res3.C3.SF2</t>
  </si>
  <si>
    <t>Régler les paramètres de fonctionnement d’un système</t>
  </si>
  <si>
    <t>Mettre en évidence l’influence des paramètres sur les performances du système</t>
  </si>
  <si>
    <t>Les activités expérimentales permettent d’appréhender les incompatibilités entre les exigences de
performances.</t>
  </si>
  <si>
    <t>Exp1.C1</t>
  </si>
  <si>
    <t>Exp1.C2</t>
  </si>
  <si>
    <t>Exp1.C3</t>
  </si>
  <si>
    <t>Exp1.C3.SF2</t>
  </si>
  <si>
    <t>Modèles de comportement d’un système</t>
  </si>
  <si>
    <t>Prévoir l’allure de la réponse attendue</t>
  </si>
  <si>
    <t>Prévoir l’ordre de grandeur de la mesure</t>
  </si>
  <si>
    <t>Choisir les configurations matérielles du système en fonction de l’objectif visé</t>
  </si>
  <si>
    <t>Choisir la grandeur physique à mesurer ou justifier son choix</t>
  </si>
  <si>
    <t>Choisir les entrées à imposer pour identifier un modèle de comportement</t>
  </si>
  <si>
    <t>Exp2.C1</t>
  </si>
  <si>
    <t>Exp2.C2</t>
  </si>
  <si>
    <t>Exp2.C1.SF2</t>
  </si>
  <si>
    <t>Exp2.C2.SF2</t>
  </si>
  <si>
    <t>Exp2.C2.SF3</t>
  </si>
  <si>
    <t>Exp2.C3</t>
  </si>
  <si>
    <t>Chaîne d’acquisition</t>
  </si>
  <si>
    <t>Filtrage</t>
  </si>
  <si>
    <t>Échantillonnage</t>
  </si>
  <si>
    <t>Quantification</t>
  </si>
  <si>
    <t>Justifier la chaîne d’acquisition utilisée</t>
  </si>
  <si>
    <t>Prévoir la quantification nécessaire à la précision souhaitée</t>
  </si>
  <si>
    <t>Exp2.C4</t>
  </si>
  <si>
    <t>Exp2.C5</t>
  </si>
  <si>
    <t>Exp2.C6</t>
  </si>
  <si>
    <t>Règles de sécurité élémentaires</t>
  </si>
  <si>
    <t>Les règles de sécurité sont découvertes au travers des activités expérimentales.</t>
  </si>
  <si>
    <t>Exp3.C1</t>
  </si>
  <si>
    <t>Chaîne d'acquisition</t>
  </si>
  <si>
    <t>Fréquence d’échantillonnage</t>
  </si>
  <si>
    <t>Mettre en oeuvre la chaîne d'acquisition</t>
  </si>
  <si>
    <t>Appréhender l’influence de la fréquence d’échantillonnage sur les mesures effectuées</t>
  </si>
  <si>
    <t>Exp3.C2</t>
  </si>
  <si>
    <t>Exp3.C3</t>
  </si>
  <si>
    <t>Réversibilité de la chaîne d’énergie</t>
  </si>
  <si>
    <t>Source, modulateur, actionneur, chaîne de transmission</t>
  </si>
  <si>
    <t>Mesurer les grandeurs d’effort et de flux</t>
  </si>
  <si>
    <t>Quantifier les pertes dans les constituants d'une chaîne d'énergie</t>
  </si>
  <si>
    <t>Exp3.C4</t>
  </si>
  <si>
    <t>Exp3.C5</t>
  </si>
  <si>
    <t>Exp3.C6</t>
  </si>
  <si>
    <t xml:space="preserve">Routines, procédures </t>
  </si>
  <si>
    <t>Systèmes logiques à événements discrets</t>
  </si>
  <si>
    <t>Générer un programme et l’implanter dans le système cible</t>
  </si>
  <si>
    <t>Réaliser une intégration et une dérivation sous une forme numérique (somme et différence)</t>
  </si>
  <si>
    <t>Exp3.C7</t>
  </si>
  <si>
    <t>Exp3.C8</t>
  </si>
  <si>
    <t>Exp3.C7.SF2</t>
  </si>
  <si>
    <t>Il faut insister sur la pertinence du choix des grandeurs à évaluer.</t>
  </si>
  <si>
    <t>Identification temporelle d’un modèle de comportement</t>
  </si>
  <si>
    <t xml:space="preserve">Identifier les paramètres caractéristiques d’un modèle de comportement à partir de sa réponse fréquentielle </t>
  </si>
  <si>
    <t>Associer un modèle de comportement (premier ordre, deuxième ordre, intégrateur, gain) à partir de sa réponse fréquentielle</t>
  </si>
  <si>
    <t>D’un point de vue fréquentiel, seul le diagramme de Bode est développé pour l’identification d’un modèle de comportement.</t>
  </si>
  <si>
    <t>Exp3.C9</t>
  </si>
  <si>
    <t>Exp3.C10</t>
  </si>
  <si>
    <t>Exp3.C11</t>
  </si>
  <si>
    <t>Exp3.C11.SF2</t>
  </si>
  <si>
    <t>Cette proposition se fait sous forme d’association de blocs.</t>
  </si>
  <si>
    <t>Con.C1</t>
  </si>
  <si>
    <t>Cette correction ne concerne que les correcteurs à actions proportionnelle, proportionnelle intégral et à avance de phase.</t>
  </si>
  <si>
    <t>Système logique</t>
  </si>
  <si>
    <t>Structures algorithmiques</t>
  </si>
  <si>
    <t>La syntaxe de l’outil utilisé pour concevoir ou modifier un programme est fournie. Les modifications portent sur les états, les transitions, les instructions conditionnelles, les instructions itératives et les appels simples de fonctions.</t>
  </si>
  <si>
    <t>Con.C2</t>
  </si>
  <si>
    <t>Con.C3</t>
  </si>
  <si>
    <t>Con.C4</t>
  </si>
  <si>
    <t>Con.C5</t>
  </si>
  <si>
    <t>Extraire les informations utiles d’un dossier technique</t>
  </si>
  <si>
    <t>Effectuer une synthèse des informations disponibles dans un dossier technique</t>
  </si>
  <si>
    <t>Vérifier la nature des informations</t>
  </si>
  <si>
    <t>Trier les informations selon des critères</t>
  </si>
  <si>
    <t>Distinguer les différents types de documents en fonction de leurs usages</t>
  </si>
  <si>
    <t>Les normes de représentation des schémas sont fournies.</t>
  </si>
  <si>
    <t>Com1.C1</t>
  </si>
  <si>
    <t>Com1.C1.SF2</t>
  </si>
  <si>
    <t>Com1.C1.SF3</t>
  </si>
  <si>
    <t>Com1.C1.SF4</t>
  </si>
  <si>
    <t>Com1.C1.SF5</t>
  </si>
  <si>
    <t>Com1.C2</t>
  </si>
  <si>
    <t>Com1.C3</t>
  </si>
  <si>
    <t>Les normes de représentation du langage SysML sont fournies et la connaissance de la syntaxe n’est pas
exigible.</t>
  </si>
  <si>
    <t>Com2.C1</t>
  </si>
  <si>
    <t>Choisir les outils de communication adaptés par rapport à l’interlocuteur</t>
  </si>
  <si>
    <t>Faire preuve d’écoute et confronter des points de vue</t>
  </si>
  <si>
    <t>Présenter les étapes de son travail</t>
  </si>
  <si>
    <t>Présenter de manière argumentée une synthèse des résultats</t>
  </si>
  <si>
    <t>Les outils de communication sont découverts au travers des activités expérimentales.</t>
  </si>
  <si>
    <t>Choisir l'outil de description adapté à l'objectif de la communication</t>
  </si>
  <si>
    <t>Décrire le fonctionnement du système en utilisant un vocabulaire adéquat</t>
  </si>
  <si>
    <t>Schémas cinématique, électrique</t>
  </si>
  <si>
    <t>Réaliser un schéma cinématique</t>
  </si>
  <si>
    <t>Réaliser un schéma électrique</t>
  </si>
  <si>
    <t>Com2.C2</t>
  </si>
  <si>
    <t>Com2.C3</t>
  </si>
  <si>
    <t>Com2.C1.SF2</t>
  </si>
  <si>
    <t>Com2.C1.SF3</t>
  </si>
  <si>
    <t>Com2.C1.SF4</t>
  </si>
  <si>
    <t>Com2.C3.SF2</t>
  </si>
  <si>
    <t>Com2.C2.SF2</t>
  </si>
  <si>
    <t xml:space="preserve">Architectures fonctionnelle et structurelle </t>
  </si>
  <si>
    <t>Les descriptions des chaînes d’énergie et d’information permettent de construire une culture de solutions industrielles.</t>
  </si>
  <si>
    <t>Point de fonctionnement : Non-linéarités (hystérésis, saturation, seuil)</t>
  </si>
  <si>
    <t>En fonction de la complexité des grandeurs physiques utilisées, celles-ci seront données au semestre 1 et exigées au semestre 2.</t>
  </si>
  <si>
    <t>Stabilité des SLCI : équation caractéristique</t>
  </si>
  <si>
    <t xml:space="preserve">Cycle 2 : Prévoir les performances des systèmes asservis. </t>
  </si>
  <si>
    <t>Cycle 1 : Modéliser le comportement linéaire et non linéaire des systèmes.</t>
  </si>
  <si>
    <t xml:space="preserve">Cycle 3 : Concevoir la partie commande des systèmes asservis afin de valider leurs performances. </t>
  </si>
  <si>
    <t>Cycle 4 : Modéliser le comportement dynamique des systèmes mécaniques dans le but d'établir une loi de comportement ou de déterminer des actions mécaniques</t>
  </si>
  <si>
    <t>Cycle 5 : Modéliser le comportement énergétique des systèmes dans le but d'établir une loi de comportement</t>
  </si>
  <si>
    <t>Cycle 6 : Démarches de résolution pour résoudre les problèmes dynamiques ou énergétique</t>
  </si>
  <si>
    <t>Cycle 7 : Modélisation des chaînes de solide dans le but de déterminer les contraintes géométriques dans un mécanisme</t>
  </si>
  <si>
    <t>Cycle</t>
  </si>
  <si>
    <t>TP</t>
  </si>
  <si>
    <t>Cours</t>
  </si>
  <si>
    <t>TD</t>
  </si>
  <si>
    <t>Semaine</t>
  </si>
  <si>
    <t>Evaluation</t>
  </si>
  <si>
    <t>Divers</t>
  </si>
  <si>
    <t>Colles</t>
  </si>
  <si>
    <t>Num</t>
  </si>
  <si>
    <t>Vacances d'Automne</t>
  </si>
  <si>
    <t>Vacances de Noël</t>
  </si>
  <si>
    <t>Vacances d'Hiver</t>
  </si>
  <si>
    <t>Vacances de Printemps</t>
  </si>
  <si>
    <t>02/04/2018 : Lundi de Pâcques</t>
  </si>
  <si>
    <t>Mardi 01/05/2018</t>
  </si>
  <si>
    <t>Samedi 11/11/2017</t>
  </si>
  <si>
    <t>Mardi 08/05/2018
Jeudi 10/05/2018</t>
  </si>
  <si>
    <t>Lundi 21/05/2018
Pentecôte</t>
  </si>
  <si>
    <t>Cycle 8 : analyse de la chaine d'information d'un système.</t>
  </si>
  <si>
    <t>Cycle 9 : Modélisation multiphysique et simulation des systèmes complexes.</t>
  </si>
  <si>
    <t>Savoirs</t>
  </si>
  <si>
    <t>TIPE</t>
  </si>
  <si>
    <t>Modélisation par schéma bloc. FTBF. FTBO.</t>
  </si>
  <si>
    <t>Modélisation temporelle et fréquentielle des systèmes d'ordre 1 et 2</t>
  </si>
  <si>
    <t>Analyse des non linéarités et de leurs effets.</t>
  </si>
  <si>
    <t>Précision des systèmes</t>
  </si>
  <si>
    <t>Rapidité</t>
  </si>
  <si>
    <t>Stabilité</t>
  </si>
  <si>
    <t>Réglage d'un correcteur proportionnel</t>
  </si>
  <si>
    <t>Réglage d'un correcteur PI</t>
  </si>
  <si>
    <t>Réglage d'un correcteur à avande de phase.</t>
  </si>
  <si>
    <t>Centre d'inertie, matrice d'inertie</t>
  </si>
  <si>
    <t>Torseur cinétique, torseur dynamique</t>
  </si>
  <si>
    <t>PFD</t>
  </si>
  <si>
    <t>TEC</t>
  </si>
  <si>
    <t>Energie cinétique</t>
  </si>
  <si>
    <t>Applications directes : bielle manivelle, piston axiaux</t>
  </si>
  <si>
    <t>Applications directes : réducteur simple et train épi</t>
  </si>
  <si>
    <t>Méthodo PFD</t>
  </si>
  <si>
    <t>Méthodo TEC</t>
  </si>
  <si>
    <t>Méthodo</t>
  </si>
  <si>
    <t>Théorie des mécanismes et liaisons équivalentes</t>
  </si>
  <si>
    <t>Systèmes numériques</t>
  </si>
  <si>
    <t>Applications directes : algèbre de blocs, FTBO ?</t>
  </si>
  <si>
    <t>TP Matlab ?</t>
  </si>
  <si>
    <t>TP Cheville ?</t>
  </si>
  <si>
    <t>TP Dynamique</t>
  </si>
  <si>
    <t>TP Chaine de solide SW ?</t>
  </si>
  <si>
    <t>TP hyperstatisme</t>
  </si>
  <si>
    <t>TP numérique ?</t>
  </si>
  <si>
    <t>Compétences</t>
  </si>
  <si>
    <t xml:space="preserve">Mod 3 : Valider un modèle
Res 2 : Procéder à la mise en oeuvre d’une démarche de résolution analytique
</t>
  </si>
  <si>
    <t>Rés 1 : Proposer une démarche de résolution
Concevoir</t>
  </si>
  <si>
    <t>Mod 2 : Proposer un modèle de connaissance et de comportement
Res 1 : Proposer une démarche de résolution</t>
  </si>
  <si>
    <t>Res 1 : Proposer une démarche de résolution
Mod 1 : Identifier et caractériser les grandeurs physiques
Mod 2 : Proposer un modèle de connaissance et de comportement</t>
  </si>
  <si>
    <t>Res1 Proposer une démarche de résolution
Res2 Procéder à la mise en oeuvre d’une démarche de résolution analytique</t>
  </si>
  <si>
    <t>Mod2 Proposer un modèle de connaissance et de comportement
Res2 Procéder à la mise en oeuvre d’une démarche de résolution analytique</t>
  </si>
  <si>
    <t>Exp2 Proposer et justifier un protocole expérimental
Exp3 Mettre en oeuvre un protocole expérimental</t>
  </si>
  <si>
    <t>TD 1</t>
  </si>
  <si>
    <t>TP 1</t>
  </si>
  <si>
    <t>TP 2</t>
  </si>
  <si>
    <t>x</t>
  </si>
  <si>
    <t>Modéliser</t>
  </si>
  <si>
    <t>Analyser</t>
  </si>
  <si>
    <t>Résoudre</t>
  </si>
  <si>
    <t>Expérimenter</t>
  </si>
  <si>
    <t>C</t>
  </si>
  <si>
    <t>Communiquer</t>
  </si>
  <si>
    <t>Mod 2 : Proposer un modèle de connaissance et de comportement
Mod 3 : Valider un modèle</t>
  </si>
  <si>
    <t>Supports</t>
  </si>
  <si>
    <t>Maxpid, Comax, Cheville (s), Cordeuse ?</t>
  </si>
  <si>
    <t>Présentation + Synthèse en 2h ! Rapide…</t>
  </si>
  <si>
    <t xml:space="preserve">Analyser et modéliser les effets des non linéarités sur la réponse temporelle des systèmes. 
Non linéarité géomtrique, saturation, seuil, frottement, jeux. </t>
  </si>
  <si>
    <t>Réaliser une identification temporelle et analyser l'influence d'un correcteur proportionnel.</t>
  </si>
  <si>
    <t xml:space="preserve">Réaliser une identification fréquentielle et déterminer les limites de stabilité. </t>
  </si>
  <si>
    <t>Synthèse ?</t>
  </si>
  <si>
    <t>Concevoir un correcteur dans le but de corriger les performances d'un système.</t>
  </si>
  <si>
    <t>Cordeuse</t>
  </si>
  <si>
    <t>Maxpid</t>
  </si>
  <si>
    <t>Cheville</t>
  </si>
  <si>
    <t>Plateforme 6 axes</t>
  </si>
  <si>
    <t>Nacelle</t>
  </si>
  <si>
    <t>Comax</t>
  </si>
  <si>
    <t>Barrière Sympact</t>
  </si>
  <si>
    <t>Pilote de bateau ?</t>
  </si>
  <si>
    <t xml:space="preserve">Toit de 206 cc. </t>
  </si>
  <si>
    <t>D2C</t>
  </si>
  <si>
    <t>Axenum</t>
  </si>
  <si>
    <t xml:space="preserve">Concours : concevoir le correcteur du ** Drone. 
3h de CPT. 1h d'implantation du correcteur. </t>
  </si>
  <si>
    <t>Barrière Sympact ? Control X?</t>
  </si>
  <si>
    <t xml:space="preserve">TP SW : déterminer la puissance à fournir par le moteur. Analyser l'effet de la position de la masse mobile / la valeur de la masse en charge. </t>
  </si>
  <si>
    <t>CONCOURS 2018 &gt;&gt; SUJETS 2016, 2014…</t>
  </si>
  <si>
    <t xml:space="preserve">Cheville, Maxpid ?, Nacelle,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</si>
</sst>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10" x14ac:knownFonts="1">
    <font>
      <sz val="11"/>
      <color theme="1"/>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sz val="10"/>
      <color theme="1"/>
      <name val="Calibri"/>
      <family val="2"/>
      <scheme val="minor"/>
    </font>
    <font>
      <b/>
      <sz val="10"/>
      <color theme="1"/>
      <name val="Calibri"/>
      <family val="2"/>
      <scheme val="minor"/>
    </font>
    <font>
      <sz val="8"/>
      <color theme="1"/>
      <name val="Calibri"/>
      <family val="2"/>
      <scheme val="minor"/>
    </font>
    <font>
      <b/>
      <sz val="8"/>
      <color theme="1"/>
      <name val="Calibri"/>
      <family val="2"/>
      <scheme val="minor"/>
    </font>
    <font>
      <b/>
      <sz val="9"/>
      <color theme="1"/>
      <name val="Calibri"/>
      <family val="2"/>
      <scheme val="minor"/>
    </font>
    <font>
      <sz val="9"/>
      <color theme="1"/>
      <name val="Calibri"/>
      <family val="2"/>
      <scheme val="minor"/>
    </font>
  </fonts>
  <fills count="20">
    <fill>
      <patternFill patternType="none"/>
    </fill>
    <fill>
      <patternFill patternType="gray125"/>
    </fill>
    <fill>
      <patternFill patternType="solid">
        <fgColor theme="6" tint="-0.499984740745262"/>
        <bgColor indexed="64"/>
      </patternFill>
    </fill>
    <fill>
      <patternFill patternType="solid">
        <fgColor theme="8" tint="-0.499984740745262"/>
        <bgColor indexed="64"/>
      </patternFill>
    </fill>
    <fill>
      <patternFill patternType="solid">
        <fgColor theme="9" tint="-0.49998474074526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499984740745262"/>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theme="5" tint="-0.499984740745262"/>
        <bgColor indexed="64"/>
      </patternFill>
    </fill>
    <fill>
      <patternFill patternType="solid">
        <fgColor theme="4" tint="-0.499984740745262"/>
        <bgColor indexed="64"/>
      </patternFill>
    </fill>
    <fill>
      <patternFill patternType="solid">
        <fgColor theme="3" tint="-0.499984740745262"/>
        <bgColor indexed="64"/>
      </patternFill>
    </fill>
    <fill>
      <patternFill patternType="solid">
        <fgColor theme="0" tint="-4.9989318521683403E-2"/>
        <bgColor indexed="64"/>
      </patternFill>
    </fill>
    <fill>
      <patternFill patternType="solid">
        <fgColor theme="0" tint="-0.499984740745262"/>
        <bgColor indexed="64"/>
      </patternFill>
    </fill>
    <fill>
      <patternFill patternType="solid">
        <fgColor theme="2" tint="-9.9978637043366805E-2"/>
        <bgColor indexed="64"/>
      </patternFill>
    </fill>
    <fill>
      <patternFill patternType="solid">
        <fgColor theme="5" tint="0.59999389629810485"/>
        <bgColor indexed="64"/>
      </patternFill>
    </fill>
  </fills>
  <borders count="44">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style="medium">
        <color auto="1"/>
      </top>
      <bottom style="thin">
        <color auto="1"/>
      </bottom>
      <diagonal/>
    </border>
    <border>
      <left style="thin">
        <color auto="1"/>
      </left>
      <right style="thin">
        <color auto="1"/>
      </right>
      <top/>
      <bottom style="medium">
        <color auto="1"/>
      </bottom>
      <diagonal/>
    </border>
    <border>
      <left style="thin">
        <color auto="1"/>
      </left>
      <right/>
      <top style="thin">
        <color auto="1"/>
      </top>
      <bottom/>
      <diagonal/>
    </border>
    <border>
      <left style="thin">
        <color auto="1"/>
      </left>
      <right/>
      <top/>
      <bottom style="thin">
        <color auto="1"/>
      </bottom>
      <diagonal/>
    </border>
    <border>
      <left style="thin">
        <color auto="1"/>
      </left>
      <right/>
      <top style="medium">
        <color auto="1"/>
      </top>
      <bottom/>
      <diagonal/>
    </border>
    <border>
      <left style="thin">
        <color auto="1"/>
      </left>
      <right style="medium">
        <color auto="1"/>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diagonal/>
    </border>
    <border>
      <left style="medium">
        <color auto="1"/>
      </left>
      <right style="thin">
        <color auto="1"/>
      </right>
      <top style="thin">
        <color auto="1"/>
      </top>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style="thin">
        <color auto="1"/>
      </top>
      <bottom style="medium">
        <color auto="1"/>
      </bottom>
      <diagonal/>
    </border>
    <border>
      <left/>
      <right style="thin">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
        <color auto="1"/>
      </right>
      <top style="thin">
        <color auto="1"/>
      </top>
      <bottom style="medium">
        <color auto="1"/>
      </bottom>
      <diagonal/>
    </border>
    <border>
      <left style="medium">
        <color auto="1"/>
      </left>
      <right style="medium">
        <color auto="1"/>
      </right>
      <top/>
      <bottom style="thin">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top/>
      <bottom style="medium">
        <color auto="1"/>
      </bottom>
      <diagonal/>
    </border>
    <border>
      <left/>
      <right/>
      <top style="medium">
        <color auto="1"/>
      </top>
      <bottom style="medium">
        <color auto="1"/>
      </bottom>
      <diagonal/>
    </border>
  </borders>
  <cellStyleXfs count="1">
    <xf numFmtId="0" fontId="0" fillId="0" borderId="0"/>
  </cellStyleXfs>
  <cellXfs count="515">
    <xf numFmtId="0" fontId="0" fillId="0" borderId="0" xfId="0"/>
    <xf numFmtId="0" fontId="0" fillId="0" borderId="0" xfId="0" applyAlignment="1">
      <alignment wrapText="1"/>
    </xf>
    <xf numFmtId="0" fontId="0" fillId="0" borderId="0" xfId="0" applyAlignment="1">
      <alignment horizontal="left" vertical="center" wrapText="1"/>
    </xf>
    <xf numFmtId="0" fontId="0" fillId="0" borderId="0" xfId="0" applyAlignment="1">
      <alignment horizontal="left" vertical="center"/>
    </xf>
    <xf numFmtId="0" fontId="1" fillId="0" borderId="0" xfId="0" applyFont="1"/>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1" fillId="0" borderId="0" xfId="0" applyFont="1" applyAlignment="1">
      <alignment horizontal="left" vertical="center"/>
    </xf>
    <xf numFmtId="0" fontId="1" fillId="0" borderId="0" xfId="0" applyFont="1" applyAlignment="1">
      <alignment horizontal="left"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wrapText="1"/>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xf numFmtId="0" fontId="0" fillId="0" borderId="0" xfId="0" applyAlignment="1">
      <alignment horizontal="center" vertical="center"/>
    </xf>
    <xf numFmtId="0" fontId="0" fillId="0" borderId="0" xfId="0" applyAlignment="1">
      <alignment horizontal="center" wrapText="1"/>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Font="1" applyAlignment="1">
      <alignment horizontal="left" vertical="center" wrapText="1"/>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wrapText="1"/>
    </xf>
    <xf numFmtId="0" fontId="0" fillId="0" borderId="0" xfId="0" applyAlignment="1">
      <alignment horizontal="left"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wrapText="1"/>
    </xf>
    <xf numFmtId="0" fontId="0" fillId="0" borderId="0" xfId="0" applyAlignment="1">
      <alignment vertical="center" wrapText="1"/>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2" fillId="4" borderId="0" xfId="0" applyFont="1" applyFill="1"/>
    <xf numFmtId="0" fontId="3" fillId="4" borderId="0" xfId="0" applyFont="1" applyFill="1" applyAlignment="1">
      <alignment horizontal="left" vertical="center"/>
    </xf>
    <xf numFmtId="0" fontId="3" fillId="4" borderId="0" xfId="0" applyFont="1" applyFill="1" applyAlignment="1">
      <alignment vertical="center" wrapText="1"/>
    </xf>
    <xf numFmtId="0" fontId="3" fillId="4" borderId="0" xfId="0" applyFont="1" applyFill="1" applyAlignment="1">
      <alignment horizontal="left" vertical="center" wrapText="1"/>
    </xf>
    <xf numFmtId="0" fontId="3" fillId="4" borderId="0" xfId="0" applyFont="1" applyFill="1" applyAlignment="1">
      <alignment horizontal="center" vertical="center"/>
    </xf>
    <xf numFmtId="0" fontId="3" fillId="4" borderId="0" xfId="0" applyFont="1" applyFill="1" applyAlignment="1">
      <alignment horizontal="center" wrapText="1"/>
    </xf>
    <xf numFmtId="0" fontId="3" fillId="4" borderId="0" xfId="0" applyFont="1" applyFill="1"/>
    <xf numFmtId="0" fontId="1" fillId="5" borderId="0" xfId="0" applyFont="1" applyFill="1"/>
    <xf numFmtId="0" fontId="0" fillId="5" borderId="0" xfId="0" applyFill="1" applyAlignment="1">
      <alignment horizontal="left" vertical="center"/>
    </xf>
    <xf numFmtId="0" fontId="0" fillId="5" borderId="0" xfId="0" applyFill="1" applyAlignment="1">
      <alignment horizontal="left" vertical="center" wrapText="1"/>
    </xf>
    <xf numFmtId="0" fontId="0" fillId="5" borderId="0" xfId="0" applyFill="1" applyAlignment="1">
      <alignment horizontal="center" vertical="center"/>
    </xf>
    <xf numFmtId="0" fontId="0" fillId="5" borderId="0" xfId="0" applyFill="1" applyAlignment="1">
      <alignment horizontal="center" wrapText="1"/>
    </xf>
    <xf numFmtId="0" fontId="0" fillId="5" borderId="0" xfId="0" applyFill="1"/>
    <xf numFmtId="0" fontId="0" fillId="5" borderId="0" xfId="0" applyFill="1" applyAlignment="1">
      <alignment wrapText="1"/>
    </xf>
    <xf numFmtId="0" fontId="1" fillId="6" borderId="0" xfId="0" applyFont="1" applyFill="1"/>
    <xf numFmtId="0" fontId="0" fillId="6" borderId="0" xfId="0" applyFill="1" applyAlignment="1">
      <alignment horizontal="left" vertical="center"/>
    </xf>
    <xf numFmtId="0" fontId="0" fillId="6" borderId="0" xfId="0" applyFill="1" applyAlignment="1">
      <alignment vertical="center" wrapText="1"/>
    </xf>
    <xf numFmtId="0" fontId="0" fillId="6" borderId="0" xfId="0" applyFill="1" applyAlignment="1">
      <alignment horizontal="left" vertical="center" wrapText="1"/>
    </xf>
    <xf numFmtId="0" fontId="0" fillId="6" borderId="0" xfId="0" applyFill="1" applyAlignment="1">
      <alignment horizontal="center" vertical="center"/>
    </xf>
    <xf numFmtId="0" fontId="0" fillId="6" borderId="0" xfId="0" applyFill="1" applyAlignment="1">
      <alignment horizontal="center" wrapText="1"/>
    </xf>
    <xf numFmtId="0" fontId="0" fillId="6" borderId="0" xfId="0" applyFill="1"/>
    <xf numFmtId="0" fontId="0" fillId="6" borderId="0" xfId="0" applyFill="1" applyAlignment="1">
      <alignment wrapText="1"/>
    </xf>
    <xf numFmtId="0" fontId="2" fillId="2" borderId="0" xfId="0" applyFont="1" applyFill="1"/>
    <xf numFmtId="0" fontId="3" fillId="2" borderId="0" xfId="0" applyFont="1" applyFill="1" applyAlignment="1">
      <alignment horizontal="left" vertical="center"/>
    </xf>
    <xf numFmtId="0" fontId="3" fillId="2" borderId="0" xfId="0" applyFont="1" applyFill="1" applyAlignment="1">
      <alignment horizontal="left" vertical="center" wrapText="1"/>
    </xf>
    <xf numFmtId="0" fontId="3" fillId="2" borderId="0" xfId="0" applyFont="1" applyFill="1" applyAlignment="1">
      <alignment horizontal="center" vertical="center"/>
    </xf>
    <xf numFmtId="0" fontId="3" fillId="2" borderId="0" xfId="0" applyFont="1" applyFill="1" applyAlignment="1">
      <alignment wrapText="1"/>
    </xf>
    <xf numFmtId="0" fontId="3" fillId="2" borderId="0" xfId="0" applyFont="1" applyFill="1"/>
    <xf numFmtId="0" fontId="2" fillId="3" borderId="0" xfId="0" applyFont="1" applyFill="1"/>
    <xf numFmtId="0" fontId="3" fillId="3" borderId="0" xfId="0" applyFont="1" applyFill="1" applyAlignment="1">
      <alignment horizontal="left" vertical="center"/>
    </xf>
    <xf numFmtId="0" fontId="3" fillId="3" borderId="0" xfId="0" applyFont="1" applyFill="1" applyAlignment="1">
      <alignment horizontal="left" vertical="center" wrapText="1"/>
    </xf>
    <xf numFmtId="0" fontId="3" fillId="3" borderId="0" xfId="0" applyFont="1" applyFill="1" applyAlignment="1">
      <alignment horizontal="center" vertical="center"/>
    </xf>
    <xf numFmtId="0" fontId="3" fillId="3" borderId="0" xfId="0" applyFont="1" applyFill="1" applyAlignment="1">
      <alignment wrapText="1"/>
    </xf>
    <xf numFmtId="0" fontId="3" fillId="3" borderId="0" xfId="0" applyFont="1" applyFill="1"/>
    <xf numFmtId="0" fontId="1" fillId="7" borderId="0" xfId="0" applyFont="1" applyFill="1"/>
    <xf numFmtId="0" fontId="0" fillId="7" borderId="0" xfId="0" applyFill="1" applyAlignment="1">
      <alignment horizontal="left" vertical="center"/>
    </xf>
    <xf numFmtId="0" fontId="0" fillId="7" borderId="0" xfId="0" applyFill="1" applyAlignment="1">
      <alignment horizontal="left" vertical="center" wrapText="1"/>
    </xf>
    <xf numFmtId="0" fontId="0" fillId="7" borderId="0" xfId="0" applyFill="1" applyAlignment="1">
      <alignment horizontal="center" vertical="center"/>
    </xf>
    <xf numFmtId="0" fontId="0" fillId="7" borderId="0" xfId="0" applyFill="1"/>
    <xf numFmtId="0" fontId="1" fillId="8" borderId="0" xfId="0" applyFont="1" applyFill="1"/>
    <xf numFmtId="0" fontId="0" fillId="8" borderId="0" xfId="0" applyFill="1" applyAlignment="1">
      <alignment horizontal="left" vertical="center"/>
    </xf>
    <xf numFmtId="0" fontId="0" fillId="8" borderId="0" xfId="0" applyFill="1" applyAlignment="1">
      <alignment horizontal="left" vertical="center" wrapText="1"/>
    </xf>
    <xf numFmtId="0" fontId="0" fillId="8" borderId="0" xfId="0" applyFill="1" applyAlignment="1">
      <alignment horizontal="center" vertical="center"/>
    </xf>
    <xf numFmtId="0" fontId="0" fillId="8" borderId="0" xfId="0" applyFill="1" applyAlignment="1">
      <alignment horizontal="center" wrapText="1"/>
    </xf>
    <xf numFmtId="0" fontId="0" fillId="8" borderId="0" xfId="0" applyFill="1"/>
    <xf numFmtId="0" fontId="1" fillId="9" borderId="0" xfId="0" applyFont="1" applyFill="1"/>
    <xf numFmtId="0" fontId="0" fillId="9" borderId="0" xfId="0" applyFill="1" applyAlignment="1">
      <alignment horizontal="left" vertical="center"/>
    </xf>
    <xf numFmtId="0" fontId="0" fillId="9" borderId="0" xfId="0" applyFill="1" applyAlignment="1">
      <alignment horizontal="left" vertical="center" wrapText="1"/>
    </xf>
    <xf numFmtId="0" fontId="0" fillId="9" borderId="0" xfId="0" applyFill="1" applyAlignment="1">
      <alignment horizontal="center" vertical="center"/>
    </xf>
    <xf numFmtId="0" fontId="0" fillId="9" borderId="0" xfId="0" applyFill="1"/>
    <xf numFmtId="0" fontId="2" fillId="10" borderId="0" xfId="0" applyFont="1" applyFill="1"/>
    <xf numFmtId="0" fontId="3" fillId="10" borderId="0" xfId="0" applyFont="1" applyFill="1" applyAlignment="1">
      <alignment horizontal="left" vertical="center"/>
    </xf>
    <xf numFmtId="0" fontId="3" fillId="10" borderId="0" xfId="0" applyFont="1" applyFill="1" applyAlignment="1">
      <alignment horizontal="left" vertical="center" wrapText="1"/>
    </xf>
    <xf numFmtId="0" fontId="3" fillId="10" borderId="0" xfId="0" applyFont="1" applyFill="1" applyAlignment="1">
      <alignment horizontal="center" vertical="center"/>
    </xf>
    <xf numFmtId="0" fontId="3" fillId="10" borderId="0" xfId="0" applyFont="1" applyFill="1" applyAlignment="1">
      <alignment horizontal="center" wrapText="1"/>
    </xf>
    <xf numFmtId="0" fontId="3" fillId="10" borderId="0" xfId="0" applyFont="1" applyFill="1"/>
    <xf numFmtId="0" fontId="1" fillId="11" borderId="0" xfId="0" applyFont="1" applyFill="1"/>
    <xf numFmtId="0" fontId="0" fillId="11" borderId="0" xfId="0" applyFill="1" applyAlignment="1">
      <alignment horizontal="left" vertical="center"/>
    </xf>
    <xf numFmtId="0" fontId="0" fillId="11" borderId="0" xfId="0" applyFill="1" applyAlignment="1">
      <alignment horizontal="left" vertical="center" wrapText="1"/>
    </xf>
    <xf numFmtId="0" fontId="0" fillId="11" borderId="0" xfId="0" applyFill="1" applyAlignment="1">
      <alignment wrapText="1"/>
    </xf>
    <xf numFmtId="0" fontId="0" fillId="11" borderId="0" xfId="0" applyFill="1"/>
    <xf numFmtId="0" fontId="0" fillId="9" borderId="0" xfId="0" applyFill="1" applyAlignment="1">
      <alignment wrapText="1"/>
    </xf>
    <xf numFmtId="0" fontId="1" fillId="12" borderId="0" xfId="0" applyFont="1" applyFill="1"/>
    <xf numFmtId="0" fontId="0" fillId="12" borderId="0" xfId="0" applyFill="1" applyAlignment="1">
      <alignment horizontal="left" vertical="center"/>
    </xf>
    <xf numFmtId="0" fontId="0" fillId="12" borderId="0" xfId="0" applyFill="1" applyAlignment="1">
      <alignment horizontal="left" vertical="center" wrapText="1"/>
    </xf>
    <xf numFmtId="0" fontId="0" fillId="12" borderId="0" xfId="0" applyFill="1" applyAlignment="1">
      <alignment horizontal="center" vertical="center"/>
    </xf>
    <xf numFmtId="0" fontId="0" fillId="12" borderId="0" xfId="0" applyFill="1" applyAlignment="1">
      <alignment wrapText="1"/>
    </xf>
    <xf numFmtId="0" fontId="0" fillId="12" borderId="0" xfId="0" applyFill="1"/>
    <xf numFmtId="0" fontId="0" fillId="7" borderId="0" xfId="0" applyFill="1" applyAlignment="1">
      <alignment vertical="center" wrapText="1"/>
    </xf>
    <xf numFmtId="0" fontId="0" fillId="9" borderId="0" xfId="0" applyFill="1" applyAlignment="1">
      <alignment vertical="center" wrapText="1"/>
    </xf>
    <xf numFmtId="0" fontId="2" fillId="13" borderId="0" xfId="0" applyFont="1" applyFill="1"/>
    <xf numFmtId="0" fontId="3" fillId="13" borderId="0" xfId="0" applyFont="1" applyFill="1" applyAlignment="1">
      <alignment horizontal="left" vertical="center"/>
    </xf>
    <xf numFmtId="0" fontId="3" fillId="13" borderId="0" xfId="0" applyFont="1" applyFill="1" applyAlignment="1">
      <alignment horizontal="left" vertical="center" wrapText="1"/>
    </xf>
    <xf numFmtId="0" fontId="3" fillId="13" borderId="0" xfId="0" applyFont="1" applyFill="1" applyAlignment="1">
      <alignment horizontal="center" vertical="center"/>
    </xf>
    <xf numFmtId="0" fontId="3" fillId="13" borderId="0" xfId="0" applyFont="1" applyFill="1" applyAlignment="1">
      <alignment vertical="center" wrapText="1"/>
    </xf>
    <xf numFmtId="0" fontId="3" fillId="13" borderId="0" xfId="0" applyFont="1" applyFill="1"/>
    <xf numFmtId="0" fontId="2" fillId="14" borderId="0" xfId="0" applyFont="1" applyFill="1"/>
    <xf numFmtId="0" fontId="3" fillId="14" borderId="0" xfId="0" applyFont="1" applyFill="1" applyAlignment="1">
      <alignment horizontal="left" vertical="center"/>
    </xf>
    <xf numFmtId="0" fontId="3" fillId="14" borderId="0" xfId="0" applyFont="1" applyFill="1" applyAlignment="1">
      <alignment horizontal="left" vertical="center" wrapText="1"/>
    </xf>
    <xf numFmtId="0" fontId="3" fillId="14" borderId="0" xfId="0" applyFont="1" applyFill="1" applyAlignment="1">
      <alignment horizontal="center" vertical="center"/>
    </xf>
    <xf numFmtId="0" fontId="3" fillId="14" borderId="0" xfId="0" applyFont="1" applyFill="1" applyAlignment="1">
      <alignment horizontal="center" wrapText="1"/>
    </xf>
    <xf numFmtId="0" fontId="3" fillId="14" borderId="0" xfId="0" applyFont="1" applyFill="1"/>
    <xf numFmtId="0" fontId="0" fillId="5" borderId="0" xfId="0" applyFill="1" applyAlignment="1">
      <alignment vertical="center"/>
    </xf>
    <xf numFmtId="0" fontId="2" fillId="15" borderId="0" xfId="0" applyFont="1" applyFill="1"/>
    <xf numFmtId="0" fontId="3" fillId="15" borderId="0" xfId="0" applyFont="1" applyFill="1" applyAlignment="1">
      <alignment horizontal="left" vertical="center"/>
    </xf>
    <xf numFmtId="0" fontId="3" fillId="15" borderId="0" xfId="0" applyFont="1" applyFill="1" applyAlignment="1">
      <alignment horizontal="left" vertical="center" wrapText="1"/>
    </xf>
    <xf numFmtId="0" fontId="3" fillId="15" borderId="0" xfId="0" applyFont="1" applyFill="1" applyAlignment="1">
      <alignment horizontal="center" vertical="center"/>
    </xf>
    <xf numFmtId="0" fontId="3" fillId="15" borderId="0" xfId="0" applyFont="1" applyFill="1" applyAlignment="1">
      <alignment wrapText="1"/>
    </xf>
    <xf numFmtId="0" fontId="3" fillId="15" borderId="0" xfId="0" applyFont="1" applyFill="1"/>
    <xf numFmtId="0" fontId="1" fillId="16" borderId="0" xfId="0" applyFont="1" applyFill="1"/>
    <xf numFmtId="0" fontId="0" fillId="16" borderId="0" xfId="0" applyFill="1" applyAlignment="1">
      <alignment horizontal="left" vertical="center"/>
    </xf>
    <xf numFmtId="0" fontId="0" fillId="16" borderId="0" xfId="0" applyFill="1" applyAlignment="1">
      <alignment horizontal="left" vertical="center" wrapText="1"/>
    </xf>
    <xf numFmtId="0" fontId="0" fillId="16" borderId="0" xfId="0" applyFill="1" applyAlignment="1">
      <alignment horizontal="center" vertical="center"/>
    </xf>
    <xf numFmtId="0" fontId="0" fillId="16" borderId="0" xfId="0" applyFill="1"/>
    <xf numFmtId="0" fontId="2" fillId="17" borderId="0" xfId="0" applyFont="1" applyFill="1"/>
    <xf numFmtId="0" fontId="3" fillId="17" borderId="0" xfId="0" applyFont="1" applyFill="1" applyAlignment="1">
      <alignment horizontal="left" vertical="center"/>
    </xf>
    <xf numFmtId="0" fontId="3" fillId="17" borderId="0" xfId="0" applyFont="1" applyFill="1" applyAlignment="1">
      <alignment horizontal="left" vertical="center" wrapText="1"/>
    </xf>
    <xf numFmtId="0" fontId="3" fillId="17" borderId="0" xfId="0" applyFont="1" applyFill="1" applyAlignment="1">
      <alignment horizontal="center" vertical="center"/>
    </xf>
    <xf numFmtId="0" fontId="3" fillId="17" borderId="0" xfId="0" applyFont="1" applyFill="1" applyAlignment="1">
      <alignment wrapText="1"/>
    </xf>
    <xf numFmtId="0" fontId="3" fillId="17" borderId="0" xfId="0" applyFont="1" applyFill="1"/>
    <xf numFmtId="0" fontId="0" fillId="0" borderId="0" xfId="0" applyAlignment="1">
      <alignment horizontal="left" vertical="center"/>
    </xf>
    <xf numFmtId="0" fontId="4" fillId="0" borderId="1" xfId="0" applyFont="1" applyBorder="1" applyAlignment="1">
      <alignment horizontal="center" vertical="center" wrapText="1"/>
    </xf>
    <xf numFmtId="0" fontId="6" fillId="0" borderId="1" xfId="0" applyFont="1" applyBorder="1" applyAlignment="1">
      <alignment horizontal="center" vertical="center" wrapText="1"/>
    </xf>
    <xf numFmtId="0" fontId="4" fillId="0" borderId="3" xfId="0" applyFont="1" applyBorder="1" applyAlignment="1">
      <alignment horizontal="center" vertical="center" wrapText="1"/>
    </xf>
    <xf numFmtId="0" fontId="4" fillId="0" borderId="5"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0" xfId="0" applyFont="1" applyAlignment="1">
      <alignment horizontal="center" vertical="center" wrapText="1"/>
    </xf>
    <xf numFmtId="0" fontId="4" fillId="0" borderId="7" xfId="0" applyFont="1" applyBorder="1" applyAlignment="1">
      <alignment horizontal="center" vertical="center" wrapText="1"/>
    </xf>
    <xf numFmtId="14" fontId="4" fillId="0" borderId="8" xfId="0" applyNumberFormat="1" applyFont="1" applyBorder="1" applyAlignment="1">
      <alignment horizontal="center" vertical="center" wrapText="1"/>
    </xf>
    <xf numFmtId="0" fontId="4" fillId="0" borderId="0" xfId="0" applyFont="1" applyAlignment="1">
      <alignment horizontal="center" vertical="center" wrapText="1"/>
    </xf>
    <xf numFmtId="0" fontId="4" fillId="0" borderId="2" xfId="0" applyFont="1" applyBorder="1" applyAlignment="1">
      <alignment horizontal="center" vertical="center" wrapText="1"/>
    </xf>
    <xf numFmtId="14" fontId="4" fillId="0" borderId="1" xfId="0" applyNumberFormat="1" applyFont="1" applyBorder="1" applyAlignment="1">
      <alignment horizontal="center" vertical="center" wrapText="1"/>
    </xf>
    <xf numFmtId="0" fontId="6" fillId="0" borderId="2" xfId="0" applyFont="1" applyBorder="1" applyAlignment="1">
      <alignment horizontal="center" vertical="center" wrapText="1"/>
    </xf>
    <xf numFmtId="14" fontId="6" fillId="0" borderId="1" xfId="0" applyNumberFormat="1" applyFont="1" applyBorder="1" applyAlignment="1">
      <alignment horizontal="center" vertical="center" wrapText="1"/>
    </xf>
    <xf numFmtId="0" fontId="4" fillId="0" borderId="4" xfId="0" applyFont="1" applyBorder="1" applyAlignment="1">
      <alignment horizontal="center" vertical="center" wrapText="1"/>
    </xf>
    <xf numFmtId="14" fontId="4" fillId="0" borderId="5" xfId="0" applyNumberFormat="1" applyFont="1" applyBorder="1" applyAlignment="1">
      <alignment horizontal="center" vertical="center" wrapText="1"/>
    </xf>
    <xf numFmtId="0" fontId="4" fillId="0" borderId="6" xfId="0" applyFont="1" applyBorder="1" applyAlignment="1">
      <alignment horizontal="center" vertical="center" wrapText="1"/>
    </xf>
    <xf numFmtId="14" fontId="4" fillId="0" borderId="0" xfId="0" applyNumberFormat="1" applyFont="1" applyAlignment="1">
      <alignment horizontal="center" vertical="center" wrapText="1"/>
    </xf>
    <xf numFmtId="0" fontId="9" fillId="0" borderId="0" xfId="0" applyFont="1" applyAlignment="1">
      <alignment horizontal="center" vertical="center" wrapText="1"/>
    </xf>
    <xf numFmtId="0" fontId="9" fillId="0" borderId="1" xfId="0" applyFont="1" applyBorder="1" applyAlignment="1">
      <alignment horizontal="center" vertical="center" wrapText="1"/>
    </xf>
    <xf numFmtId="0" fontId="9" fillId="0" borderId="5" xfId="0" applyFont="1" applyBorder="1" applyAlignment="1">
      <alignment horizontal="center" vertical="center" wrapText="1"/>
    </xf>
    <xf numFmtId="0" fontId="5" fillId="0" borderId="13" xfId="0" applyFont="1" applyBorder="1" applyAlignment="1">
      <alignment horizontal="center" vertical="center" wrapText="1"/>
    </xf>
    <xf numFmtId="0" fontId="7" fillId="0" borderId="13" xfId="0" applyFont="1" applyBorder="1" applyAlignment="1">
      <alignment horizontal="center" vertical="center" wrapText="1"/>
    </xf>
    <xf numFmtId="0" fontId="8" fillId="0" borderId="13" xfId="0" applyFont="1" applyBorder="1" applyAlignment="1">
      <alignment horizontal="center" vertical="center" wrapText="1"/>
    </xf>
    <xf numFmtId="0" fontId="5" fillId="0" borderId="21" xfId="0" applyFont="1" applyBorder="1" applyAlignment="1">
      <alignment horizontal="center" vertical="center" wrapText="1"/>
    </xf>
    <xf numFmtId="14" fontId="4" fillId="0" borderId="19" xfId="0" applyNumberFormat="1" applyFont="1" applyBorder="1" applyAlignment="1">
      <alignment horizontal="center" vertical="center" wrapText="1"/>
    </xf>
    <xf numFmtId="14" fontId="4" fillId="0" borderId="22" xfId="0" applyNumberFormat="1" applyFont="1" applyBorder="1" applyAlignment="1">
      <alignment horizontal="center" vertical="center" wrapText="1"/>
    </xf>
    <xf numFmtId="0" fontId="4" fillId="18" borderId="23" xfId="0" applyFont="1" applyFill="1" applyBorder="1" applyAlignment="1">
      <alignment horizontal="center" vertical="center" wrapText="1"/>
    </xf>
    <xf numFmtId="0" fontId="4" fillId="18" borderId="16" xfId="0" applyFont="1" applyFill="1" applyBorder="1" applyAlignment="1">
      <alignment horizontal="center" vertical="center" wrapText="1"/>
    </xf>
    <xf numFmtId="0" fontId="4" fillId="18" borderId="24" xfId="0" applyFont="1" applyFill="1" applyBorder="1" applyAlignment="1">
      <alignment horizontal="center" vertical="center" wrapText="1"/>
    </xf>
    <xf numFmtId="0" fontId="4" fillId="18" borderId="2" xfId="0" applyFont="1" applyFill="1" applyBorder="1" applyAlignment="1">
      <alignment horizontal="center" vertical="center" wrapText="1"/>
    </xf>
    <xf numFmtId="0" fontId="4" fillId="18" borderId="1" xfId="0" applyFont="1" applyFill="1" applyBorder="1" applyAlignment="1">
      <alignment horizontal="center" vertical="center" wrapText="1"/>
    </xf>
    <xf numFmtId="0" fontId="4" fillId="18" borderId="3" xfId="0" applyFont="1" applyFill="1" applyBorder="1" applyAlignment="1">
      <alignment horizontal="center" vertical="center" wrapText="1"/>
    </xf>
    <xf numFmtId="0" fontId="4" fillId="18" borderId="4" xfId="0" applyFont="1" applyFill="1" applyBorder="1" applyAlignment="1">
      <alignment horizontal="center" vertical="center" wrapText="1"/>
    </xf>
    <xf numFmtId="0" fontId="4" fillId="18" borderId="5" xfId="0" applyFont="1" applyFill="1" applyBorder="1" applyAlignment="1">
      <alignment horizontal="center" vertical="center" wrapText="1"/>
    </xf>
    <xf numFmtId="0" fontId="4" fillId="18" borderId="6" xfId="0" applyFont="1" applyFill="1" applyBorder="1" applyAlignment="1">
      <alignment horizontal="center" vertical="center" wrapText="1"/>
    </xf>
    <xf numFmtId="0" fontId="4" fillId="11" borderId="23" xfId="0" applyFont="1" applyFill="1" applyBorder="1" applyAlignment="1">
      <alignment horizontal="center" vertical="center" wrapText="1"/>
    </xf>
    <xf numFmtId="0" fontId="4" fillId="11" borderId="16" xfId="0" applyFont="1" applyFill="1" applyBorder="1" applyAlignment="1">
      <alignment horizontal="center" vertical="center" wrapText="1"/>
    </xf>
    <xf numFmtId="0" fontId="4" fillId="11" borderId="24" xfId="0" applyFont="1" applyFill="1" applyBorder="1" applyAlignment="1">
      <alignment horizontal="center" vertical="center" wrapText="1"/>
    </xf>
    <xf numFmtId="0" fontId="4" fillId="11" borderId="4" xfId="0" applyFont="1" applyFill="1" applyBorder="1" applyAlignment="1">
      <alignment horizontal="center" vertical="center" wrapText="1"/>
    </xf>
    <xf numFmtId="0" fontId="4" fillId="11" borderId="5" xfId="0" applyFont="1" applyFill="1" applyBorder="1" applyAlignment="1">
      <alignment horizontal="center" vertical="center" wrapText="1"/>
    </xf>
    <xf numFmtId="0" fontId="4" fillId="11" borderId="6" xfId="0" applyFont="1" applyFill="1" applyBorder="1" applyAlignment="1">
      <alignment horizontal="center" vertical="center" wrapText="1"/>
    </xf>
    <xf numFmtId="0" fontId="4" fillId="19" borderId="23" xfId="0" applyFont="1" applyFill="1" applyBorder="1" applyAlignment="1">
      <alignment horizontal="center" vertical="center" wrapText="1"/>
    </xf>
    <xf numFmtId="0" fontId="4" fillId="19" borderId="16" xfId="0" applyFont="1" applyFill="1" applyBorder="1" applyAlignment="1">
      <alignment horizontal="center" vertical="center" wrapText="1"/>
    </xf>
    <xf numFmtId="0" fontId="4" fillId="19" borderId="24" xfId="0" applyFont="1" applyFill="1" applyBorder="1" applyAlignment="1">
      <alignment horizontal="center" vertical="center" wrapText="1"/>
    </xf>
    <xf numFmtId="0" fontId="4" fillId="19" borderId="2" xfId="0" applyFont="1" applyFill="1" applyBorder="1" applyAlignment="1">
      <alignment horizontal="center" vertical="center" wrapText="1"/>
    </xf>
    <xf numFmtId="0" fontId="4" fillId="19" borderId="1" xfId="0" applyFont="1" applyFill="1" applyBorder="1" applyAlignment="1">
      <alignment horizontal="center" vertical="center" wrapText="1"/>
    </xf>
    <xf numFmtId="0" fontId="4" fillId="19" borderId="3" xfId="0" applyFont="1" applyFill="1" applyBorder="1" applyAlignment="1">
      <alignment horizontal="center" vertical="center" wrapText="1"/>
    </xf>
    <xf numFmtId="0" fontId="4" fillId="19" borderId="4" xfId="0" applyFont="1" applyFill="1" applyBorder="1" applyAlignment="1">
      <alignment horizontal="center" vertical="center" wrapText="1"/>
    </xf>
    <xf numFmtId="0" fontId="4" fillId="19" borderId="5" xfId="0" applyFont="1" applyFill="1" applyBorder="1" applyAlignment="1">
      <alignment horizontal="center" vertical="center" wrapText="1"/>
    </xf>
    <xf numFmtId="0" fontId="4" fillId="19" borderId="6" xfId="0" applyFont="1" applyFill="1" applyBorder="1" applyAlignment="1">
      <alignment horizontal="center" vertical="center" wrapText="1"/>
    </xf>
    <xf numFmtId="0" fontId="4" fillId="6" borderId="23" xfId="0" applyFont="1" applyFill="1" applyBorder="1" applyAlignment="1">
      <alignment horizontal="center" vertical="center" wrapText="1"/>
    </xf>
    <xf numFmtId="0" fontId="4" fillId="6" borderId="16" xfId="0" applyFont="1" applyFill="1" applyBorder="1" applyAlignment="1">
      <alignment horizontal="center" vertical="center" wrapText="1"/>
    </xf>
    <xf numFmtId="0" fontId="4" fillId="6" borderId="24" xfId="0" applyFont="1" applyFill="1" applyBorder="1" applyAlignment="1">
      <alignment horizontal="center" vertical="center" wrapText="1"/>
    </xf>
    <xf numFmtId="0" fontId="4" fillId="6" borderId="2"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8" borderId="3" xfId="0" applyFont="1" applyFill="1" applyBorder="1" applyAlignment="1">
      <alignment horizontal="center" vertical="center" wrapText="1"/>
    </xf>
    <xf numFmtId="0" fontId="4" fillId="8" borderId="23" xfId="0" applyFont="1" applyFill="1" applyBorder="1" applyAlignment="1">
      <alignment horizontal="center" vertical="center" wrapText="1"/>
    </xf>
    <xf numFmtId="0" fontId="4" fillId="8" borderId="16" xfId="0" applyFont="1" applyFill="1" applyBorder="1" applyAlignment="1">
      <alignment horizontal="center" vertical="center" wrapText="1"/>
    </xf>
    <xf numFmtId="0" fontId="4" fillId="8" borderId="24" xfId="0" applyFont="1" applyFill="1" applyBorder="1" applyAlignment="1">
      <alignment horizontal="center" vertical="center" wrapText="1"/>
    </xf>
    <xf numFmtId="0" fontId="4" fillId="8" borderId="2" xfId="0" applyFont="1" applyFill="1" applyBorder="1" applyAlignment="1">
      <alignment horizontal="center" vertical="center" wrapText="1"/>
    </xf>
    <xf numFmtId="0" fontId="4" fillId="8" borderId="4" xfId="0" applyFont="1" applyFill="1" applyBorder="1" applyAlignment="1">
      <alignment horizontal="center" vertical="center" wrapText="1"/>
    </xf>
    <xf numFmtId="0" fontId="4" fillId="8" borderId="5" xfId="0" applyFont="1" applyFill="1" applyBorder="1" applyAlignment="1">
      <alignment horizontal="center" vertical="center" wrapText="1"/>
    </xf>
    <xf numFmtId="0" fontId="4" fillId="8" borderId="6" xfId="0" applyFont="1" applyFill="1" applyBorder="1" applyAlignment="1">
      <alignment horizontal="center" vertical="center" wrapText="1"/>
    </xf>
    <xf numFmtId="0" fontId="6" fillId="0" borderId="8" xfId="0" applyFont="1" applyBorder="1" applyAlignment="1">
      <alignment horizontal="center" vertical="center" wrapText="1"/>
    </xf>
    <xf numFmtId="0" fontId="4" fillId="12" borderId="10" xfId="0" applyFont="1" applyFill="1" applyBorder="1" applyAlignment="1">
      <alignment horizontal="center" vertical="center" wrapText="1"/>
    </xf>
    <xf numFmtId="0" fontId="4" fillId="12" borderId="11" xfId="0" applyFont="1" applyFill="1" applyBorder="1" applyAlignment="1">
      <alignment horizontal="center" vertical="center" wrapText="1"/>
    </xf>
    <xf numFmtId="0" fontId="9" fillId="12" borderId="11" xfId="0" applyFont="1" applyFill="1" applyBorder="1" applyAlignment="1">
      <alignment horizontal="center" vertical="center" wrapText="1"/>
    </xf>
    <xf numFmtId="0" fontId="4" fillId="12" borderId="12" xfId="0" applyFont="1" applyFill="1" applyBorder="1" applyAlignment="1">
      <alignment horizontal="center" vertical="center" wrapText="1"/>
    </xf>
    <xf numFmtId="0" fontId="6" fillId="0" borderId="15" xfId="0" applyFont="1" applyBorder="1" applyAlignment="1">
      <alignment horizontal="center" vertical="center" wrapText="1"/>
    </xf>
    <xf numFmtId="0" fontId="4" fillId="12" borderId="23" xfId="0" applyFont="1" applyFill="1" applyBorder="1" applyAlignment="1">
      <alignment horizontal="center" vertical="center" wrapText="1"/>
    </xf>
    <xf numFmtId="0" fontId="4" fillId="12" borderId="16" xfId="0" applyFont="1" applyFill="1" applyBorder="1" applyAlignment="1">
      <alignment horizontal="center" vertical="center" wrapText="1"/>
    </xf>
    <xf numFmtId="164" fontId="4" fillId="12" borderId="24" xfId="0" applyNumberFormat="1" applyFont="1" applyFill="1" applyBorder="1" applyAlignment="1">
      <alignment horizontal="center" vertical="center" wrapText="1"/>
    </xf>
    <xf numFmtId="0" fontId="4" fillId="12" borderId="26" xfId="0" applyFont="1" applyFill="1" applyBorder="1" applyAlignment="1">
      <alignment horizontal="center" vertical="center" wrapText="1"/>
    </xf>
    <xf numFmtId="0" fontId="4" fillId="12" borderId="15" xfId="0" applyFont="1" applyFill="1" applyBorder="1" applyAlignment="1">
      <alignment horizontal="center" vertical="center" wrapText="1"/>
    </xf>
    <xf numFmtId="0" fontId="4" fillId="12" borderId="25" xfId="0" applyFont="1" applyFill="1" applyBorder="1" applyAlignment="1">
      <alignment horizontal="center" vertical="center" wrapText="1"/>
    </xf>
    <xf numFmtId="0" fontId="4" fillId="7" borderId="23" xfId="0" applyFont="1" applyFill="1" applyBorder="1" applyAlignment="1">
      <alignment horizontal="center" vertical="center" wrapText="1"/>
    </xf>
    <xf numFmtId="0" fontId="4" fillId="7" borderId="16" xfId="0" applyFont="1" applyFill="1" applyBorder="1" applyAlignment="1">
      <alignment horizontal="center" vertical="center" wrapText="1"/>
    </xf>
    <xf numFmtId="0" fontId="4" fillId="7" borderId="24" xfId="0" applyFont="1" applyFill="1" applyBorder="1" applyAlignment="1">
      <alignment horizontal="center" vertical="center" wrapText="1"/>
    </xf>
    <xf numFmtId="0" fontId="4" fillId="7" borderId="2"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4" fillId="7" borderId="5" xfId="0" applyFont="1" applyFill="1" applyBorder="1" applyAlignment="1">
      <alignment horizontal="center" vertical="center" wrapText="1"/>
    </xf>
    <xf numFmtId="0" fontId="4" fillId="7" borderId="6" xfId="0" applyFont="1" applyFill="1" applyBorder="1" applyAlignment="1">
      <alignment horizontal="center" vertical="center" wrapText="1"/>
    </xf>
    <xf numFmtId="0" fontId="4" fillId="5" borderId="23" xfId="0" applyFont="1" applyFill="1" applyBorder="1" applyAlignment="1">
      <alignment horizontal="center" vertical="center" wrapText="1"/>
    </xf>
    <xf numFmtId="0" fontId="4" fillId="5" borderId="16" xfId="0" applyFont="1" applyFill="1" applyBorder="1" applyAlignment="1">
      <alignment horizontal="center" vertical="center" wrapText="1"/>
    </xf>
    <xf numFmtId="0" fontId="4" fillId="5" borderId="24" xfId="0" applyFont="1" applyFill="1" applyBorder="1" applyAlignment="1">
      <alignment horizontal="center" vertical="center" wrapText="1"/>
    </xf>
    <xf numFmtId="0" fontId="4" fillId="5" borderId="4"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4" fillId="9" borderId="23" xfId="0" applyFont="1" applyFill="1" applyBorder="1" applyAlignment="1">
      <alignment horizontal="center" vertical="center" wrapText="1"/>
    </xf>
    <xf numFmtId="0" fontId="4" fillId="9" borderId="16" xfId="0" applyFont="1" applyFill="1" applyBorder="1" applyAlignment="1">
      <alignment horizontal="center" vertical="center" wrapText="1"/>
    </xf>
    <xf numFmtId="0" fontId="4" fillId="9" borderId="24" xfId="0" applyFont="1" applyFill="1" applyBorder="1" applyAlignment="1">
      <alignment horizontal="center" vertical="center" wrapText="1"/>
    </xf>
    <xf numFmtId="0" fontId="4" fillId="9" borderId="4" xfId="0" applyFont="1" applyFill="1" applyBorder="1" applyAlignment="1">
      <alignment horizontal="center" vertical="center" wrapText="1"/>
    </xf>
    <xf numFmtId="0" fontId="4" fillId="9" borderId="5" xfId="0" applyFont="1" applyFill="1" applyBorder="1" applyAlignment="1">
      <alignment horizontal="center" vertical="center" wrapText="1"/>
    </xf>
    <xf numFmtId="0" fontId="4" fillId="9" borderId="6"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5" fillId="0" borderId="20" xfId="0" applyFont="1" applyBorder="1" applyAlignment="1">
      <alignment horizontal="center" vertical="center" wrapText="1"/>
    </xf>
    <xf numFmtId="0" fontId="4" fillId="6" borderId="27" xfId="0" applyFont="1" applyFill="1" applyBorder="1" applyAlignment="1">
      <alignment horizontal="center" vertical="center" wrapText="1"/>
    </xf>
    <xf numFmtId="0" fontId="4" fillId="6" borderId="22" xfId="0" applyFont="1" applyFill="1" applyBorder="1" applyAlignment="1">
      <alignment horizontal="center" vertical="center" wrapText="1"/>
    </xf>
    <xf numFmtId="0" fontId="4" fillId="6" borderId="28" xfId="0" applyFont="1" applyFill="1" applyBorder="1" applyAlignment="1">
      <alignment horizontal="center" vertical="center" wrapText="1"/>
    </xf>
    <xf numFmtId="0" fontId="4" fillId="8" borderId="27" xfId="0" applyFont="1" applyFill="1" applyBorder="1" applyAlignment="1">
      <alignment horizontal="center" vertical="center" wrapText="1"/>
    </xf>
    <xf numFmtId="0" fontId="4" fillId="8" borderId="22" xfId="0" applyFont="1" applyFill="1" applyBorder="1" applyAlignment="1">
      <alignment horizontal="center" vertical="center" wrapText="1"/>
    </xf>
    <xf numFmtId="0" fontId="4" fillId="8" borderId="28" xfId="0" applyFont="1" applyFill="1" applyBorder="1" applyAlignment="1">
      <alignment horizontal="center" vertical="center" wrapText="1"/>
    </xf>
    <xf numFmtId="0" fontId="4" fillId="12" borderId="29" xfId="0" applyFont="1" applyFill="1" applyBorder="1" applyAlignment="1">
      <alignment horizontal="center" vertical="center" wrapText="1"/>
    </xf>
    <xf numFmtId="0" fontId="4" fillId="12" borderId="27" xfId="0" applyFont="1" applyFill="1" applyBorder="1" applyAlignment="1">
      <alignment horizontal="center" vertical="center" wrapText="1"/>
    </xf>
    <xf numFmtId="0" fontId="4" fillId="12" borderId="18" xfId="0" applyFont="1" applyFill="1" applyBorder="1" applyAlignment="1">
      <alignment horizontal="center" vertical="center" wrapText="1"/>
    </xf>
    <xf numFmtId="0" fontId="4" fillId="7" borderId="27" xfId="0" applyFont="1" applyFill="1" applyBorder="1" applyAlignment="1">
      <alignment horizontal="center" vertical="center" wrapText="1"/>
    </xf>
    <xf numFmtId="0" fontId="4" fillId="7" borderId="22" xfId="0" applyFont="1" applyFill="1" applyBorder="1" applyAlignment="1">
      <alignment horizontal="center" vertical="center" wrapText="1"/>
    </xf>
    <xf numFmtId="0" fontId="4" fillId="7" borderId="28" xfId="0" applyFont="1" applyFill="1" applyBorder="1" applyAlignment="1">
      <alignment horizontal="center" vertical="center" wrapText="1"/>
    </xf>
    <xf numFmtId="0" fontId="4" fillId="9" borderId="27" xfId="0" applyFont="1" applyFill="1" applyBorder="1" applyAlignment="1">
      <alignment horizontal="center" vertical="center" wrapText="1"/>
    </xf>
    <xf numFmtId="0" fontId="4" fillId="9" borderId="28" xfId="0" applyFont="1" applyFill="1" applyBorder="1" applyAlignment="1">
      <alignment horizontal="center" vertical="center" wrapText="1"/>
    </xf>
    <xf numFmtId="0" fontId="4" fillId="5" borderId="27" xfId="0" applyFont="1" applyFill="1" applyBorder="1" applyAlignment="1">
      <alignment horizontal="center" vertical="center" wrapText="1"/>
    </xf>
    <xf numFmtId="0" fontId="4" fillId="5" borderId="22" xfId="0" applyFont="1" applyFill="1" applyBorder="1" applyAlignment="1">
      <alignment horizontal="center" vertical="center" wrapText="1"/>
    </xf>
    <xf numFmtId="0" fontId="4" fillId="5" borderId="28" xfId="0" applyFont="1" applyFill="1" applyBorder="1" applyAlignment="1">
      <alignment horizontal="center" vertical="center" wrapText="1"/>
    </xf>
    <xf numFmtId="0" fontId="4" fillId="11" borderId="27" xfId="0" applyFont="1" applyFill="1" applyBorder="1" applyAlignment="1">
      <alignment horizontal="center" vertical="center" wrapText="1"/>
    </xf>
    <xf numFmtId="0" fontId="4" fillId="11" borderId="28" xfId="0" applyFont="1" applyFill="1" applyBorder="1" applyAlignment="1">
      <alignment horizontal="center" vertical="center" wrapText="1"/>
    </xf>
    <xf numFmtId="0" fontId="4" fillId="18" borderId="27" xfId="0" applyFont="1" applyFill="1" applyBorder="1" applyAlignment="1">
      <alignment horizontal="center" vertical="center" wrapText="1"/>
    </xf>
    <xf numFmtId="0" fontId="4" fillId="18" borderId="22" xfId="0" applyFont="1" applyFill="1" applyBorder="1" applyAlignment="1">
      <alignment horizontal="center" vertical="center" wrapText="1"/>
    </xf>
    <xf numFmtId="0" fontId="4" fillId="18" borderId="28" xfId="0" applyFont="1" applyFill="1" applyBorder="1" applyAlignment="1">
      <alignment horizontal="center" vertical="center" wrapText="1"/>
    </xf>
    <xf numFmtId="0" fontId="4" fillId="19" borderId="27" xfId="0" applyFont="1" applyFill="1" applyBorder="1" applyAlignment="1">
      <alignment horizontal="center" vertical="center" wrapText="1"/>
    </xf>
    <xf numFmtId="0" fontId="4" fillId="19" borderId="22" xfId="0" applyFont="1" applyFill="1" applyBorder="1" applyAlignment="1">
      <alignment horizontal="center" vertical="center" wrapText="1"/>
    </xf>
    <xf numFmtId="0" fontId="4" fillId="19" borderId="28" xfId="0" applyFont="1" applyFill="1" applyBorder="1" applyAlignment="1">
      <alignment horizontal="center" vertical="center" wrapText="1"/>
    </xf>
    <xf numFmtId="0" fontId="4" fillId="0" borderId="22" xfId="0" applyFont="1" applyBorder="1" applyAlignment="1">
      <alignment horizontal="center" vertical="center" wrapText="1"/>
    </xf>
    <xf numFmtId="0" fontId="4" fillId="0" borderId="28" xfId="0" applyFont="1" applyBorder="1" applyAlignment="1">
      <alignment horizontal="center" vertical="center" wrapText="1"/>
    </xf>
    <xf numFmtId="0" fontId="5" fillId="6" borderId="16" xfId="0" applyFont="1" applyFill="1" applyBorder="1" applyAlignment="1">
      <alignment horizontal="center" vertical="center" wrapText="1"/>
    </xf>
    <xf numFmtId="0" fontId="4" fillId="7" borderId="16" xfId="0" applyFont="1" applyFill="1" applyBorder="1" applyAlignment="1">
      <alignment horizontal="center" vertical="center" wrapText="1"/>
    </xf>
    <xf numFmtId="0" fontId="4" fillId="7" borderId="5" xfId="0" applyFont="1" applyFill="1" applyBorder="1" applyAlignment="1">
      <alignment horizontal="center" vertical="center" wrapText="1"/>
    </xf>
    <xf numFmtId="0" fontId="4" fillId="8" borderId="16"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8" borderId="5"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0" borderId="0" xfId="0" applyFont="1"/>
    <xf numFmtId="0" fontId="4" fillId="0" borderId="0" xfId="0" applyFont="1" applyAlignment="1">
      <alignment horizontal="center" vertical="center"/>
    </xf>
    <xf numFmtId="0" fontId="9" fillId="0" borderId="0" xfId="0" applyFont="1" applyAlignment="1">
      <alignment horizontal="center"/>
    </xf>
    <xf numFmtId="0" fontId="4" fillId="6" borderId="1" xfId="0" applyFont="1" applyFill="1" applyBorder="1" applyAlignment="1">
      <alignment horizontal="center"/>
    </xf>
    <xf numFmtId="0" fontId="4" fillId="6" borderId="3" xfId="0" applyFont="1" applyFill="1" applyBorder="1" applyAlignment="1">
      <alignment horizontal="center"/>
    </xf>
    <xf numFmtId="0" fontId="4" fillId="6" borderId="15" xfId="0" applyFont="1" applyFill="1" applyBorder="1" applyAlignment="1">
      <alignment horizontal="center"/>
    </xf>
    <xf numFmtId="0" fontId="4" fillId="6" borderId="25" xfId="0" applyFont="1" applyFill="1" applyBorder="1" applyAlignment="1">
      <alignment horizontal="center"/>
    </xf>
    <xf numFmtId="0" fontId="4" fillId="8" borderId="16" xfId="0" applyFont="1" applyFill="1" applyBorder="1" applyAlignment="1">
      <alignment horizontal="center"/>
    </xf>
    <xf numFmtId="0" fontId="4" fillId="8" borderId="24" xfId="0" applyFont="1" applyFill="1" applyBorder="1" applyAlignment="1">
      <alignment horizontal="center"/>
    </xf>
    <xf numFmtId="0" fontId="4" fillId="8" borderId="1" xfId="0" applyFont="1" applyFill="1" applyBorder="1" applyAlignment="1">
      <alignment horizontal="center"/>
    </xf>
    <xf numFmtId="0" fontId="4" fillId="8" borderId="3" xfId="0" applyFont="1" applyFill="1" applyBorder="1" applyAlignment="1">
      <alignment horizontal="center"/>
    </xf>
    <xf numFmtId="0" fontId="4" fillId="8" borderId="5" xfId="0" applyFont="1" applyFill="1" applyBorder="1" applyAlignment="1">
      <alignment horizontal="center"/>
    </xf>
    <xf numFmtId="0" fontId="4" fillId="8" borderId="6" xfId="0" applyFont="1" applyFill="1" applyBorder="1" applyAlignment="1">
      <alignment horizontal="center"/>
    </xf>
    <xf numFmtId="0" fontId="4" fillId="12" borderId="8" xfId="0" applyFont="1" applyFill="1" applyBorder="1" applyAlignment="1">
      <alignment horizontal="center"/>
    </xf>
    <xf numFmtId="0" fontId="4" fillId="12" borderId="9" xfId="0" applyFont="1" applyFill="1" applyBorder="1" applyAlignment="1">
      <alignment horizontal="center"/>
    </xf>
    <xf numFmtId="0" fontId="4" fillId="12" borderId="1" xfId="0" applyFont="1" applyFill="1" applyBorder="1" applyAlignment="1">
      <alignment horizontal="center"/>
    </xf>
    <xf numFmtId="0" fontId="4" fillId="12" borderId="3" xfId="0" applyFont="1" applyFill="1" applyBorder="1" applyAlignment="1">
      <alignment horizontal="center"/>
    </xf>
    <xf numFmtId="0" fontId="4" fillId="12" borderId="15" xfId="0" applyFont="1" applyFill="1" applyBorder="1" applyAlignment="1">
      <alignment horizontal="center"/>
    </xf>
    <xf numFmtId="0" fontId="4" fillId="12" borderId="25" xfId="0" applyFont="1" applyFill="1" applyBorder="1" applyAlignment="1">
      <alignment horizontal="center"/>
    </xf>
    <xf numFmtId="0" fontId="4" fillId="7" borderId="16" xfId="0" applyFont="1" applyFill="1" applyBorder="1" applyAlignment="1">
      <alignment horizontal="center"/>
    </xf>
    <xf numFmtId="0" fontId="4" fillId="7" borderId="24" xfId="0" applyFont="1" applyFill="1" applyBorder="1" applyAlignment="1">
      <alignment horizontal="center"/>
    </xf>
    <xf numFmtId="0" fontId="4" fillId="7" borderId="1" xfId="0" applyFont="1" applyFill="1" applyBorder="1" applyAlignment="1">
      <alignment horizontal="center"/>
    </xf>
    <xf numFmtId="0" fontId="4" fillId="7" borderId="3" xfId="0" applyFont="1" applyFill="1" applyBorder="1" applyAlignment="1">
      <alignment horizontal="center"/>
    </xf>
    <xf numFmtId="0" fontId="4" fillId="7" borderId="5" xfId="0" applyFont="1" applyFill="1" applyBorder="1" applyAlignment="1">
      <alignment horizontal="center"/>
    </xf>
    <xf numFmtId="0" fontId="4" fillId="7" borderId="6" xfId="0" applyFont="1" applyFill="1" applyBorder="1" applyAlignment="1">
      <alignment horizontal="center"/>
    </xf>
    <xf numFmtId="0" fontId="4" fillId="9" borderId="8" xfId="0" applyFont="1" applyFill="1" applyBorder="1" applyAlignment="1">
      <alignment horizontal="center"/>
    </xf>
    <xf numFmtId="0" fontId="4" fillId="9" borderId="9" xfId="0" applyFont="1" applyFill="1" applyBorder="1" applyAlignment="1">
      <alignment horizontal="center"/>
    </xf>
    <xf numFmtId="0" fontId="4" fillId="9" borderId="1" xfId="0" applyFont="1" applyFill="1" applyBorder="1" applyAlignment="1">
      <alignment horizontal="center"/>
    </xf>
    <xf numFmtId="0" fontId="4" fillId="9" borderId="3" xfId="0" applyFont="1" applyFill="1" applyBorder="1" applyAlignment="1">
      <alignment horizontal="center"/>
    </xf>
    <xf numFmtId="0" fontId="4" fillId="9" borderId="15" xfId="0" applyFont="1" applyFill="1" applyBorder="1" applyAlignment="1">
      <alignment horizontal="center"/>
    </xf>
    <xf numFmtId="0" fontId="4" fillId="9" borderId="25" xfId="0" applyFont="1" applyFill="1" applyBorder="1" applyAlignment="1">
      <alignment horizontal="center"/>
    </xf>
    <xf numFmtId="0" fontId="4" fillId="5" borderId="16" xfId="0" applyFont="1" applyFill="1" applyBorder="1" applyAlignment="1">
      <alignment horizontal="center"/>
    </xf>
    <xf numFmtId="0" fontId="4" fillId="5" borderId="24" xfId="0" applyFont="1" applyFill="1" applyBorder="1" applyAlignment="1">
      <alignment horizontal="center"/>
    </xf>
    <xf numFmtId="0" fontId="4" fillId="5" borderId="1" xfId="0" applyFont="1" applyFill="1" applyBorder="1" applyAlignment="1">
      <alignment horizontal="center"/>
    </xf>
    <xf numFmtId="0" fontId="4" fillId="5" borderId="3" xfId="0" applyFont="1" applyFill="1" applyBorder="1" applyAlignment="1">
      <alignment horizontal="center"/>
    </xf>
    <xf numFmtId="0" fontId="4" fillId="5" borderId="5" xfId="0" applyFont="1" applyFill="1" applyBorder="1" applyAlignment="1">
      <alignment horizontal="center"/>
    </xf>
    <xf numFmtId="0" fontId="4" fillId="5" borderId="6" xfId="0" applyFont="1" applyFill="1" applyBorder="1" applyAlignment="1">
      <alignment horizontal="center"/>
    </xf>
    <xf numFmtId="0" fontId="4" fillId="11" borderId="16" xfId="0" applyFont="1" applyFill="1" applyBorder="1" applyAlignment="1">
      <alignment horizontal="center"/>
    </xf>
    <xf numFmtId="0" fontId="4" fillId="11" borderId="24" xfId="0" applyFont="1" applyFill="1" applyBorder="1" applyAlignment="1">
      <alignment horizontal="center"/>
    </xf>
    <xf numFmtId="0" fontId="4" fillId="11" borderId="1" xfId="0" applyFont="1" applyFill="1" applyBorder="1" applyAlignment="1">
      <alignment horizontal="center"/>
    </xf>
    <xf numFmtId="0" fontId="4" fillId="11" borderId="3" xfId="0" applyFont="1" applyFill="1" applyBorder="1" applyAlignment="1">
      <alignment horizontal="center"/>
    </xf>
    <xf numFmtId="0" fontId="4" fillId="11" borderId="5" xfId="0" applyFont="1" applyFill="1" applyBorder="1" applyAlignment="1">
      <alignment horizontal="center"/>
    </xf>
    <xf numFmtId="0" fontId="4" fillId="11" borderId="6" xfId="0" applyFont="1" applyFill="1" applyBorder="1" applyAlignment="1">
      <alignment horizontal="center"/>
    </xf>
    <xf numFmtId="0" fontId="4" fillId="18" borderId="8" xfId="0" applyFont="1" applyFill="1" applyBorder="1" applyAlignment="1">
      <alignment horizontal="center"/>
    </xf>
    <xf numFmtId="0" fontId="4" fillId="18" borderId="9" xfId="0" applyFont="1" applyFill="1" applyBorder="1" applyAlignment="1">
      <alignment horizontal="center"/>
    </xf>
    <xf numFmtId="0" fontId="4" fillId="18" borderId="1" xfId="0" applyFont="1" applyFill="1" applyBorder="1" applyAlignment="1">
      <alignment horizontal="center"/>
    </xf>
    <xf numFmtId="0" fontId="4" fillId="18" borderId="3" xfId="0" applyFont="1" applyFill="1" applyBorder="1" applyAlignment="1">
      <alignment horizontal="center"/>
    </xf>
    <xf numFmtId="0" fontId="4" fillId="18" borderId="5" xfId="0" applyFont="1" applyFill="1" applyBorder="1" applyAlignment="1">
      <alignment horizontal="center"/>
    </xf>
    <xf numFmtId="0" fontId="4" fillId="18" borderId="6" xfId="0" applyFont="1" applyFill="1" applyBorder="1" applyAlignment="1">
      <alignment horizontal="center"/>
    </xf>
    <xf numFmtId="0" fontId="4" fillId="0" borderId="0" xfId="0" applyFont="1" applyAlignment="1">
      <alignment horizontal="center"/>
    </xf>
    <xf numFmtId="0" fontId="4" fillId="6" borderId="31" xfId="0" applyFont="1" applyFill="1" applyBorder="1" applyAlignment="1">
      <alignment horizontal="center"/>
    </xf>
    <xf numFmtId="0" fontId="4" fillId="6" borderId="32" xfId="0" applyFont="1" applyFill="1" applyBorder="1" applyAlignment="1">
      <alignment horizontal="center"/>
    </xf>
    <xf numFmtId="0" fontId="4" fillId="8" borderId="30" xfId="0" applyFont="1" applyFill="1" applyBorder="1" applyAlignment="1">
      <alignment horizontal="center"/>
    </xf>
    <xf numFmtId="0" fontId="4" fillId="8" borderId="31" xfId="0" applyFont="1" applyFill="1" applyBorder="1" applyAlignment="1">
      <alignment horizontal="center"/>
    </xf>
    <xf numFmtId="0" fontId="4" fillId="8" borderId="33" xfId="0" applyFont="1" applyFill="1" applyBorder="1" applyAlignment="1">
      <alignment horizontal="center"/>
    </xf>
    <xf numFmtId="0" fontId="4" fillId="12" borderId="34" xfId="0" applyFont="1" applyFill="1" applyBorder="1" applyAlignment="1">
      <alignment horizontal="center"/>
    </xf>
    <xf numFmtId="0" fontId="4" fillId="12" borderId="31" xfId="0" applyFont="1" applyFill="1" applyBorder="1" applyAlignment="1">
      <alignment horizontal="center"/>
    </xf>
    <xf numFmtId="0" fontId="4" fillId="12" borderId="32" xfId="0" applyFont="1" applyFill="1" applyBorder="1" applyAlignment="1">
      <alignment horizontal="center"/>
    </xf>
    <xf numFmtId="0" fontId="4" fillId="7" borderId="30" xfId="0" applyFont="1" applyFill="1" applyBorder="1" applyAlignment="1">
      <alignment horizontal="center"/>
    </xf>
    <xf numFmtId="0" fontId="4" fillId="7" borderId="31" xfId="0" applyFont="1" applyFill="1" applyBorder="1" applyAlignment="1">
      <alignment horizontal="center"/>
    </xf>
    <xf numFmtId="0" fontId="4" fillId="7" borderId="33" xfId="0" applyFont="1" applyFill="1" applyBorder="1" applyAlignment="1">
      <alignment horizontal="center"/>
    </xf>
    <xf numFmtId="0" fontId="4" fillId="9" borderId="34" xfId="0" applyFont="1" applyFill="1" applyBorder="1" applyAlignment="1">
      <alignment horizontal="center"/>
    </xf>
    <xf numFmtId="0" fontId="4" fillId="9" borderId="31" xfId="0" applyFont="1" applyFill="1" applyBorder="1" applyAlignment="1">
      <alignment horizontal="center"/>
    </xf>
    <xf numFmtId="0" fontId="4" fillId="9" borderId="32" xfId="0" applyFont="1" applyFill="1" applyBorder="1" applyAlignment="1">
      <alignment horizontal="center"/>
    </xf>
    <xf numFmtId="0" fontId="4" fillId="5" borderId="30" xfId="0" applyFont="1" applyFill="1" applyBorder="1" applyAlignment="1">
      <alignment horizontal="center"/>
    </xf>
    <xf numFmtId="0" fontId="4" fillId="5" borderId="31" xfId="0" applyFont="1" applyFill="1" applyBorder="1" applyAlignment="1">
      <alignment horizontal="center"/>
    </xf>
    <xf numFmtId="0" fontId="4" fillId="5" borderId="33" xfId="0" applyFont="1" applyFill="1" applyBorder="1" applyAlignment="1">
      <alignment horizontal="center"/>
    </xf>
    <xf numFmtId="0" fontId="4" fillId="11" borderId="30" xfId="0" applyFont="1" applyFill="1" applyBorder="1" applyAlignment="1">
      <alignment horizontal="center"/>
    </xf>
    <xf numFmtId="0" fontId="4" fillId="11" borderId="31" xfId="0" applyFont="1" applyFill="1" applyBorder="1" applyAlignment="1">
      <alignment horizontal="center"/>
    </xf>
    <xf numFmtId="0" fontId="4" fillId="11" borderId="33" xfId="0" applyFont="1" applyFill="1" applyBorder="1" applyAlignment="1">
      <alignment horizontal="center"/>
    </xf>
    <xf numFmtId="0" fontId="4" fillId="18" borderId="34" xfId="0" applyFont="1" applyFill="1" applyBorder="1" applyAlignment="1">
      <alignment horizontal="center"/>
    </xf>
    <xf numFmtId="0" fontId="4" fillId="18" borderId="31" xfId="0" applyFont="1" applyFill="1" applyBorder="1" applyAlignment="1">
      <alignment horizontal="center"/>
    </xf>
    <xf numFmtId="0" fontId="4" fillId="18" borderId="33" xfId="0" applyFont="1" applyFill="1" applyBorder="1" applyAlignment="1">
      <alignment horizontal="center"/>
    </xf>
    <xf numFmtId="0" fontId="4" fillId="6" borderId="35" xfId="0" applyFont="1" applyFill="1" applyBorder="1" applyAlignment="1">
      <alignment horizontal="center" vertical="center" wrapText="1"/>
    </xf>
    <xf numFmtId="0" fontId="4" fillId="6" borderId="36" xfId="0" applyFont="1" applyFill="1" applyBorder="1" applyAlignment="1">
      <alignment horizontal="center" vertical="center" wrapText="1"/>
    </xf>
    <xf numFmtId="0" fontId="4" fillId="6" borderId="37" xfId="0" applyFont="1" applyFill="1" applyBorder="1" applyAlignment="1">
      <alignment horizontal="center" vertical="center" wrapText="1"/>
    </xf>
    <xf numFmtId="0" fontId="4" fillId="8" borderId="35" xfId="0" applyFont="1" applyFill="1" applyBorder="1" applyAlignment="1">
      <alignment horizontal="center" vertical="center" wrapText="1"/>
    </xf>
    <xf numFmtId="0" fontId="4" fillId="8" borderId="36" xfId="0" applyFont="1" applyFill="1" applyBorder="1" applyAlignment="1">
      <alignment horizontal="center" vertical="center" wrapText="1"/>
    </xf>
    <xf numFmtId="0" fontId="4" fillId="8" borderId="38" xfId="0" applyFont="1" applyFill="1" applyBorder="1" applyAlignment="1">
      <alignment horizontal="center" vertical="center" wrapText="1"/>
    </xf>
    <xf numFmtId="0" fontId="4" fillId="12" borderId="39" xfId="0" applyFont="1" applyFill="1" applyBorder="1" applyAlignment="1">
      <alignment horizontal="center" vertical="center" wrapText="1"/>
    </xf>
    <xf numFmtId="0" fontId="4" fillId="12" borderId="36" xfId="0" applyFont="1" applyFill="1" applyBorder="1" applyAlignment="1">
      <alignment horizontal="center" vertical="center" wrapText="1"/>
    </xf>
    <xf numFmtId="0" fontId="4" fillId="12" borderId="37" xfId="0" applyFont="1" applyFill="1" applyBorder="1" applyAlignment="1">
      <alignment horizontal="center" vertical="center" wrapText="1"/>
    </xf>
    <xf numFmtId="0" fontId="4" fillId="7" borderId="35" xfId="0" applyFont="1" applyFill="1" applyBorder="1" applyAlignment="1">
      <alignment horizontal="center" vertical="center" wrapText="1"/>
    </xf>
    <xf numFmtId="0" fontId="4" fillId="7" borderId="36" xfId="0" applyFont="1" applyFill="1" applyBorder="1" applyAlignment="1">
      <alignment horizontal="center" vertical="center" wrapText="1"/>
    </xf>
    <xf numFmtId="0" fontId="4" fillId="7" borderId="38" xfId="0" applyFont="1" applyFill="1" applyBorder="1" applyAlignment="1">
      <alignment horizontal="center" vertical="center" wrapText="1"/>
    </xf>
    <xf numFmtId="0" fontId="4" fillId="9" borderId="39" xfId="0" applyFont="1" applyFill="1" applyBorder="1" applyAlignment="1">
      <alignment horizontal="center" vertical="center" wrapText="1"/>
    </xf>
    <xf numFmtId="0" fontId="4" fillId="9" borderId="36" xfId="0" applyFont="1" applyFill="1" applyBorder="1" applyAlignment="1">
      <alignment horizontal="center" vertical="center" wrapText="1"/>
    </xf>
    <xf numFmtId="0" fontId="4" fillId="9" borderId="37" xfId="0" applyFont="1" applyFill="1" applyBorder="1" applyAlignment="1">
      <alignment horizontal="center" vertical="center" wrapText="1"/>
    </xf>
    <xf numFmtId="0" fontId="4" fillId="5" borderId="35" xfId="0" applyFont="1" applyFill="1" applyBorder="1" applyAlignment="1">
      <alignment horizontal="center" vertical="center" wrapText="1"/>
    </xf>
    <xf numFmtId="0" fontId="4" fillId="5" borderId="36" xfId="0" applyFont="1" applyFill="1" applyBorder="1" applyAlignment="1">
      <alignment horizontal="center" vertical="center" wrapText="1"/>
    </xf>
    <xf numFmtId="0" fontId="4" fillId="5" borderId="38" xfId="0" applyFont="1" applyFill="1" applyBorder="1" applyAlignment="1">
      <alignment horizontal="center" vertical="center" wrapText="1"/>
    </xf>
    <xf numFmtId="0" fontId="4" fillId="11" borderId="35" xfId="0" applyFont="1" applyFill="1" applyBorder="1" applyAlignment="1">
      <alignment horizontal="center" vertical="center" wrapText="1"/>
    </xf>
    <xf numFmtId="0" fontId="4" fillId="11" borderId="36" xfId="0" applyFont="1" applyFill="1" applyBorder="1" applyAlignment="1">
      <alignment horizontal="center" vertical="center" wrapText="1"/>
    </xf>
    <xf numFmtId="0" fontId="4" fillId="11" borderId="38" xfId="0" applyFont="1" applyFill="1" applyBorder="1" applyAlignment="1">
      <alignment horizontal="center" vertical="center" wrapText="1"/>
    </xf>
    <xf numFmtId="0" fontId="4" fillId="18" borderId="39" xfId="0" applyFont="1" applyFill="1" applyBorder="1" applyAlignment="1">
      <alignment horizontal="center" vertical="center" wrapText="1"/>
    </xf>
    <xf numFmtId="0" fontId="4" fillId="18" borderId="36" xfId="0" applyFont="1" applyFill="1" applyBorder="1" applyAlignment="1">
      <alignment horizontal="center" vertical="center" wrapText="1"/>
    </xf>
    <xf numFmtId="0" fontId="4" fillId="18" borderId="38" xfId="0" applyFont="1" applyFill="1" applyBorder="1" applyAlignment="1">
      <alignment horizontal="center" vertical="center" wrapText="1"/>
    </xf>
    <xf numFmtId="20" fontId="4" fillId="7" borderId="1" xfId="0" applyNumberFormat="1" applyFont="1" applyFill="1" applyBorder="1" applyAlignment="1">
      <alignment horizontal="center" vertical="center" wrapText="1"/>
    </xf>
    <xf numFmtId="0" fontId="4" fillId="6" borderId="34" xfId="0" applyFont="1" applyFill="1" applyBorder="1" applyAlignment="1">
      <alignment horizontal="center"/>
    </xf>
    <xf numFmtId="0" fontId="4" fillId="6" borderId="8" xfId="0" applyFont="1" applyFill="1" applyBorder="1" applyAlignment="1">
      <alignment horizontal="center"/>
    </xf>
    <xf numFmtId="0" fontId="4" fillId="6" borderId="9" xfId="0" applyFont="1" applyFill="1" applyBorder="1" applyAlignment="1">
      <alignment horizontal="center"/>
    </xf>
    <xf numFmtId="0" fontId="9" fillId="0" borderId="40" xfId="0" applyFont="1" applyBorder="1" applyAlignment="1">
      <alignment horizontal="center" textRotation="90" wrapText="1"/>
    </xf>
    <xf numFmtId="0" fontId="9" fillId="0" borderId="17" xfId="0" applyFont="1" applyBorder="1" applyAlignment="1">
      <alignment horizontal="center" textRotation="90" wrapText="1"/>
    </xf>
    <xf numFmtId="0" fontId="9" fillId="0" borderId="41" xfId="0" applyFont="1" applyBorder="1" applyAlignment="1">
      <alignment horizontal="center" textRotation="90" wrapText="1"/>
    </xf>
    <xf numFmtId="0" fontId="9" fillId="0" borderId="42" xfId="0" applyFont="1" applyBorder="1" applyAlignment="1">
      <alignment horizontal="center" textRotation="90" wrapText="1"/>
    </xf>
    <xf numFmtId="0" fontId="5" fillId="0" borderId="43" xfId="0" applyFont="1" applyBorder="1" applyAlignment="1">
      <alignment horizontal="center"/>
    </xf>
    <xf numFmtId="0" fontId="4" fillId="12" borderId="13" xfId="0" applyFont="1" applyFill="1" applyBorder="1" applyAlignment="1">
      <alignment horizontal="center" vertical="center" wrapText="1"/>
    </xf>
    <xf numFmtId="0" fontId="4" fillId="12" borderId="17" xfId="0" applyFont="1" applyFill="1" applyBorder="1" applyAlignment="1">
      <alignment horizontal="center" vertical="center" wrapText="1"/>
    </xf>
    <xf numFmtId="0" fontId="4" fillId="5" borderId="13" xfId="0" applyFont="1" applyFill="1" applyBorder="1" applyAlignment="1">
      <alignment horizontal="center" vertical="center" wrapText="1"/>
    </xf>
    <xf numFmtId="0" fontId="4" fillId="5" borderId="14" xfId="0" applyFont="1" applyFill="1" applyBorder="1" applyAlignment="1">
      <alignment horizontal="center" vertical="center" wrapText="1"/>
    </xf>
    <xf numFmtId="0" fontId="4" fillId="5" borderId="17" xfId="0" applyFont="1" applyFill="1" applyBorder="1" applyAlignment="1">
      <alignment horizontal="center" vertical="center" wrapText="1"/>
    </xf>
    <xf numFmtId="0" fontId="4" fillId="11" borderId="13" xfId="0" applyFont="1" applyFill="1" applyBorder="1" applyAlignment="1">
      <alignment horizontal="center" vertical="center" wrapText="1"/>
    </xf>
    <xf numFmtId="0" fontId="4" fillId="11" borderId="17" xfId="0" applyFont="1" applyFill="1" applyBorder="1" applyAlignment="1">
      <alignment horizontal="center" vertical="center" wrapText="1"/>
    </xf>
    <xf numFmtId="0" fontId="4" fillId="18" borderId="13" xfId="0" applyFont="1" applyFill="1" applyBorder="1" applyAlignment="1">
      <alignment horizontal="center" vertical="center" wrapText="1"/>
    </xf>
    <xf numFmtId="0" fontId="4" fillId="18" borderId="14" xfId="0" applyFont="1" applyFill="1" applyBorder="1" applyAlignment="1">
      <alignment horizontal="center" vertical="center" wrapText="1"/>
    </xf>
    <xf numFmtId="0" fontId="4" fillId="18" borderId="17" xfId="0" applyFont="1" applyFill="1" applyBorder="1" applyAlignment="1">
      <alignment horizontal="center" vertical="center" wrapText="1"/>
    </xf>
    <xf numFmtId="0" fontId="4" fillId="19" borderId="13" xfId="0" applyFont="1" applyFill="1" applyBorder="1" applyAlignment="1">
      <alignment horizontal="center" vertical="center" wrapText="1"/>
    </xf>
    <xf numFmtId="0" fontId="4" fillId="19" borderId="14" xfId="0" applyFont="1" applyFill="1" applyBorder="1" applyAlignment="1">
      <alignment horizontal="center" vertical="center" wrapText="1"/>
    </xf>
    <xf numFmtId="0" fontId="4" fillId="19" borderId="17" xfId="0" applyFont="1" applyFill="1" applyBorder="1" applyAlignment="1">
      <alignment horizontal="center" vertical="center" wrapText="1"/>
    </xf>
    <xf numFmtId="0" fontId="4" fillId="9" borderId="13" xfId="0" applyFont="1" applyFill="1" applyBorder="1" applyAlignment="1">
      <alignment horizontal="center" vertical="center" wrapText="1"/>
    </xf>
    <xf numFmtId="0" fontId="4" fillId="9" borderId="17" xfId="0" applyFont="1" applyFill="1" applyBorder="1" applyAlignment="1">
      <alignment horizontal="center" vertical="center" wrapText="1"/>
    </xf>
    <xf numFmtId="0" fontId="9" fillId="7" borderId="16" xfId="0" applyFont="1" applyFill="1" applyBorder="1" applyAlignment="1">
      <alignment horizontal="center" vertical="center" wrapText="1"/>
    </xf>
    <xf numFmtId="0" fontId="9" fillId="7" borderId="1" xfId="0" applyFont="1" applyFill="1" applyBorder="1" applyAlignment="1">
      <alignment horizontal="center" vertical="center" wrapText="1"/>
    </xf>
    <xf numFmtId="0" fontId="9" fillId="7" borderId="5" xfId="0" applyFont="1" applyFill="1" applyBorder="1" applyAlignment="1">
      <alignment horizontal="center" vertical="center" wrapText="1"/>
    </xf>
    <xf numFmtId="0" fontId="4" fillId="6" borderId="16"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6" borderId="13" xfId="0" applyFont="1" applyFill="1" applyBorder="1" applyAlignment="1">
      <alignment horizontal="center" vertical="center" wrapText="1"/>
    </xf>
    <xf numFmtId="0" fontId="4" fillId="6" borderId="14" xfId="0" applyFont="1" applyFill="1" applyBorder="1" applyAlignment="1">
      <alignment horizontal="center" vertical="center" wrapText="1"/>
    </xf>
    <xf numFmtId="0" fontId="4" fillId="6" borderId="17" xfId="0" applyFont="1" applyFill="1" applyBorder="1" applyAlignment="1">
      <alignment horizontal="center" vertical="center" wrapText="1"/>
    </xf>
    <xf numFmtId="0" fontId="4" fillId="8" borderId="13" xfId="0" applyNumberFormat="1" applyFont="1" applyFill="1" applyBorder="1" applyAlignment="1">
      <alignment horizontal="center" vertical="center" wrapText="1"/>
    </xf>
    <xf numFmtId="0" fontId="4" fillId="8" borderId="14" xfId="0" applyNumberFormat="1" applyFont="1" applyFill="1" applyBorder="1" applyAlignment="1">
      <alignment horizontal="center" vertical="center" wrapText="1"/>
    </xf>
    <xf numFmtId="0" fontId="4" fillId="8" borderId="17" xfId="0" applyNumberFormat="1" applyFont="1" applyFill="1" applyBorder="1" applyAlignment="1">
      <alignment horizontal="center" vertical="center" wrapText="1"/>
    </xf>
    <xf numFmtId="0" fontId="4" fillId="7" borderId="13" xfId="0" applyFont="1" applyFill="1" applyBorder="1" applyAlignment="1">
      <alignment horizontal="center" vertical="center" wrapText="1"/>
    </xf>
    <xf numFmtId="0" fontId="4" fillId="7" borderId="14" xfId="0" applyFont="1" applyFill="1" applyBorder="1" applyAlignment="1">
      <alignment horizontal="center" vertical="center" wrapText="1"/>
    </xf>
    <xf numFmtId="0" fontId="4" fillId="7" borderId="17" xfId="0" applyFont="1" applyFill="1" applyBorder="1" applyAlignment="1">
      <alignment horizontal="center" vertical="center" wrapText="1"/>
    </xf>
    <xf numFmtId="0" fontId="4" fillId="8" borderId="16"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8" borderId="5" xfId="0" applyFont="1" applyFill="1" applyBorder="1" applyAlignment="1">
      <alignment horizontal="center" vertical="center" wrapText="1"/>
    </xf>
    <xf numFmtId="0" fontId="9" fillId="6" borderId="16"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9" fillId="19" borderId="13" xfId="0" applyFont="1" applyFill="1" applyBorder="1" applyAlignment="1">
      <alignment horizontal="center" vertical="center" wrapText="1"/>
    </xf>
    <xf numFmtId="0" fontId="9" fillId="19" borderId="14" xfId="0" applyFont="1" applyFill="1" applyBorder="1" applyAlignment="1">
      <alignment horizontal="center" vertical="center" wrapText="1"/>
    </xf>
    <xf numFmtId="0" fontId="9" fillId="19" borderId="17" xfId="0" applyFont="1" applyFill="1" applyBorder="1" applyAlignment="1">
      <alignment horizontal="center" vertical="center" wrapText="1"/>
    </xf>
    <xf numFmtId="0" fontId="9" fillId="5" borderId="13" xfId="0" applyFont="1" applyFill="1" applyBorder="1" applyAlignment="1">
      <alignment horizontal="center" vertical="center" wrapText="1"/>
    </xf>
    <xf numFmtId="0" fontId="9" fillId="5" borderId="14" xfId="0" applyFont="1" applyFill="1" applyBorder="1" applyAlignment="1">
      <alignment horizontal="center" vertical="center" wrapText="1"/>
    </xf>
    <xf numFmtId="0" fontId="9" fillId="5" borderId="17" xfId="0" applyFont="1" applyFill="1" applyBorder="1" applyAlignment="1">
      <alignment horizontal="center" vertical="center" wrapText="1"/>
    </xf>
    <xf numFmtId="0" fontId="9" fillId="11" borderId="13" xfId="0" applyFont="1" applyFill="1" applyBorder="1" applyAlignment="1">
      <alignment horizontal="center" vertical="center" wrapText="1"/>
    </xf>
    <xf numFmtId="0" fontId="9" fillId="11" borderId="17" xfId="0" applyFont="1" applyFill="1" applyBorder="1" applyAlignment="1">
      <alignment horizontal="center" vertical="center" wrapText="1"/>
    </xf>
    <xf numFmtId="0" fontId="9" fillId="18" borderId="13" xfId="0" applyFont="1" applyFill="1" applyBorder="1" applyAlignment="1">
      <alignment horizontal="center" vertical="center" wrapText="1"/>
    </xf>
    <xf numFmtId="0" fontId="9" fillId="18" borderId="14" xfId="0" applyFont="1" applyFill="1" applyBorder="1" applyAlignment="1">
      <alignment horizontal="center" vertical="center" wrapText="1"/>
    </xf>
    <xf numFmtId="0" fontId="9" fillId="18" borderId="17" xfId="0" applyFont="1" applyFill="1" applyBorder="1" applyAlignment="1">
      <alignment horizontal="center" vertical="center" wrapText="1"/>
    </xf>
    <xf numFmtId="0" fontId="9" fillId="9" borderId="13" xfId="0" applyFont="1" applyFill="1" applyBorder="1" applyAlignment="1">
      <alignment horizontal="center" vertical="center" wrapText="1"/>
    </xf>
    <xf numFmtId="0" fontId="9" fillId="9" borderId="17" xfId="0" applyFont="1" applyFill="1" applyBorder="1" applyAlignment="1">
      <alignment horizontal="center" vertical="center" wrapText="1"/>
    </xf>
    <xf numFmtId="0" fontId="6" fillId="9" borderId="13" xfId="0" applyFont="1" applyFill="1" applyBorder="1" applyAlignment="1">
      <alignment horizontal="center" vertical="center" wrapText="1"/>
    </xf>
    <xf numFmtId="0" fontId="6" fillId="9" borderId="17" xfId="0" applyFont="1" applyFill="1" applyBorder="1" applyAlignment="1">
      <alignment horizontal="center" vertical="center" wrapText="1"/>
    </xf>
    <xf numFmtId="0" fontId="9" fillId="8" borderId="16" xfId="0" applyFont="1" applyFill="1" applyBorder="1" applyAlignment="1">
      <alignment horizontal="center" vertical="center" wrapText="1"/>
    </xf>
    <xf numFmtId="0" fontId="9" fillId="8" borderId="1" xfId="0" applyFont="1" applyFill="1" applyBorder="1" applyAlignment="1">
      <alignment horizontal="center" vertical="center" wrapText="1"/>
    </xf>
    <xf numFmtId="0" fontId="9" fillId="8" borderId="5" xfId="0" applyFont="1" applyFill="1" applyBorder="1" applyAlignment="1">
      <alignment horizontal="center" vertical="center" wrapText="1"/>
    </xf>
    <xf numFmtId="0" fontId="4" fillId="6" borderId="8" xfId="0" applyFont="1" applyFill="1" applyBorder="1" applyAlignment="1">
      <alignment horizontal="center" vertical="center" wrapText="1"/>
    </xf>
    <xf numFmtId="0" fontId="6" fillId="6" borderId="13" xfId="0" applyFont="1" applyFill="1" applyBorder="1" applyAlignment="1">
      <alignment horizontal="center" vertical="center" wrapText="1"/>
    </xf>
    <xf numFmtId="0" fontId="6" fillId="6" borderId="8" xfId="0" applyFont="1" applyFill="1" applyBorder="1" applyAlignment="1">
      <alignment horizontal="center" vertical="center" wrapText="1"/>
    </xf>
    <xf numFmtId="0" fontId="7" fillId="0" borderId="8" xfId="0" applyFont="1" applyBorder="1" applyAlignment="1">
      <alignment horizontal="center" vertical="center" wrapText="1"/>
    </xf>
    <xf numFmtId="0" fontId="7" fillId="0" borderId="19" xfId="0" applyFont="1" applyBorder="1" applyAlignment="1">
      <alignment horizontal="center" vertical="center" wrapText="1"/>
    </xf>
    <xf numFmtId="0" fontId="7" fillId="0" borderId="9" xfId="0" applyFont="1" applyBorder="1" applyAlignment="1">
      <alignment horizontal="center" vertical="center" wrapText="1"/>
    </xf>
    <xf numFmtId="0" fontId="7" fillId="0" borderId="1" xfId="0" applyFont="1" applyBorder="1" applyAlignment="1">
      <alignment horizontal="center" vertical="center" wrapText="1"/>
    </xf>
    <xf numFmtId="0" fontId="7" fillId="0" borderId="22" xfId="0" applyFont="1" applyBorder="1" applyAlignment="1">
      <alignment horizontal="center" vertical="center" wrapText="1"/>
    </xf>
    <xf numFmtId="0" fontId="7" fillId="0" borderId="3" xfId="0" applyFont="1" applyBorder="1" applyAlignment="1">
      <alignment horizontal="center" vertical="center" wrapText="1"/>
    </xf>
    <xf numFmtId="0" fontId="4" fillId="12" borderId="16" xfId="0" applyFont="1" applyFill="1" applyBorder="1" applyAlignment="1">
      <alignment horizontal="center" vertical="center" wrapText="1"/>
    </xf>
    <xf numFmtId="0" fontId="4" fillId="12" borderId="15" xfId="0" applyFont="1" applyFill="1" applyBorder="1" applyAlignment="1">
      <alignment horizontal="center" vertical="center" wrapText="1"/>
    </xf>
    <xf numFmtId="0" fontId="9" fillId="12" borderId="16" xfId="0" applyFont="1" applyFill="1" applyBorder="1" applyAlignment="1">
      <alignment horizontal="center" vertical="center" wrapText="1"/>
    </xf>
    <xf numFmtId="0" fontId="9" fillId="12" borderId="15" xfId="0" applyFont="1" applyFill="1" applyBorder="1" applyAlignment="1">
      <alignment horizontal="center" vertical="center" wrapText="1"/>
    </xf>
    <xf numFmtId="0" fontId="5" fillId="0" borderId="8" xfId="0" applyFont="1" applyBorder="1" applyAlignment="1">
      <alignment horizontal="center" vertical="center" wrapText="1"/>
    </xf>
    <xf numFmtId="0" fontId="5" fillId="0" borderId="19" xfId="0" applyFont="1" applyBorder="1" applyAlignment="1">
      <alignment horizontal="center" vertical="center" wrapText="1"/>
    </xf>
    <xf numFmtId="0" fontId="5" fillId="0" borderId="9" xfId="0" applyFont="1" applyBorder="1" applyAlignment="1">
      <alignment horizontal="center" vertical="center" wrapText="1"/>
    </xf>
    <xf numFmtId="0" fontId="5" fillId="0" borderId="15" xfId="0" applyFont="1" applyBorder="1" applyAlignment="1">
      <alignment horizontal="center" vertical="center" wrapText="1"/>
    </xf>
    <xf numFmtId="0" fontId="5" fillId="0" borderId="18" xfId="0" applyFont="1" applyBorder="1" applyAlignment="1">
      <alignment horizontal="center" vertical="center" wrapText="1"/>
    </xf>
    <xf numFmtId="0" fontId="5" fillId="0" borderId="25" xfId="0" applyFont="1" applyBorder="1" applyAlignment="1">
      <alignment horizontal="center" vertical="center" wrapText="1"/>
    </xf>
    <xf numFmtId="0" fontId="4" fillId="7" borderId="16"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4" fillId="7" borderId="5" xfId="0" applyFont="1" applyFill="1" applyBorder="1" applyAlignment="1">
      <alignment horizontal="center" vertical="center" wrapText="1"/>
    </xf>
    <xf numFmtId="0" fontId="5" fillId="0" borderId="10" xfId="0" applyFont="1" applyBorder="1" applyAlignment="1">
      <alignment horizontal="center"/>
    </xf>
    <xf numFmtId="0" fontId="5" fillId="0" borderId="12" xfId="0" applyFont="1" applyBorder="1" applyAlignment="1">
      <alignment horizontal="center"/>
    </xf>
    <xf numFmtId="0" fontId="4" fillId="11" borderId="35" xfId="0" applyFont="1" applyFill="1" applyBorder="1" applyAlignment="1">
      <alignment horizontal="left" vertical="center" wrapText="1"/>
    </xf>
    <xf numFmtId="0" fontId="4" fillId="11" borderId="36" xfId="0" applyFont="1" applyFill="1" applyBorder="1" applyAlignment="1">
      <alignment horizontal="left" vertical="center" wrapText="1"/>
    </xf>
    <xf numFmtId="0" fontId="4" fillId="11" borderId="38" xfId="0" applyFont="1" applyFill="1" applyBorder="1" applyAlignment="1">
      <alignment horizontal="left" vertical="center" wrapText="1"/>
    </xf>
    <xf numFmtId="0" fontId="4" fillId="18" borderId="39" xfId="0" applyFont="1" applyFill="1" applyBorder="1" applyAlignment="1">
      <alignment horizontal="left" vertical="center" wrapText="1"/>
    </xf>
    <xf numFmtId="0" fontId="4" fillId="18" borderId="36" xfId="0" applyFont="1" applyFill="1" applyBorder="1" applyAlignment="1">
      <alignment horizontal="left" vertical="center" wrapText="1"/>
    </xf>
    <xf numFmtId="0" fontId="4" fillId="18" borderId="38" xfId="0" applyFont="1" applyFill="1" applyBorder="1" applyAlignment="1">
      <alignment horizontal="left" vertical="center" wrapText="1"/>
    </xf>
    <xf numFmtId="0" fontId="5" fillId="0" borderId="11" xfId="0" applyFont="1" applyBorder="1" applyAlignment="1">
      <alignment horizontal="center"/>
    </xf>
    <xf numFmtId="0" fontId="4" fillId="6" borderId="35" xfId="0" applyFont="1" applyFill="1" applyBorder="1" applyAlignment="1">
      <alignment horizontal="left" vertical="center" wrapText="1"/>
    </xf>
    <xf numFmtId="0" fontId="4" fillId="6" borderId="36" xfId="0" applyFont="1" applyFill="1" applyBorder="1" applyAlignment="1">
      <alignment horizontal="left" vertical="center" wrapText="1"/>
    </xf>
    <xf numFmtId="0" fontId="4" fillId="6" borderId="37" xfId="0" applyFont="1" applyFill="1" applyBorder="1" applyAlignment="1">
      <alignment horizontal="left" vertical="center" wrapText="1"/>
    </xf>
    <xf numFmtId="0" fontId="4" fillId="8" borderId="35" xfId="0" applyFont="1" applyFill="1" applyBorder="1" applyAlignment="1">
      <alignment horizontal="left" vertical="center" wrapText="1"/>
    </xf>
    <xf numFmtId="0" fontId="4" fillId="8" borderId="36" xfId="0" applyFont="1" applyFill="1" applyBorder="1" applyAlignment="1">
      <alignment horizontal="left" vertical="center" wrapText="1"/>
    </xf>
    <xf numFmtId="0" fontId="4" fillId="8" borderId="38" xfId="0" applyFont="1" applyFill="1" applyBorder="1" applyAlignment="1">
      <alignment horizontal="left" vertical="center" wrapText="1"/>
    </xf>
    <xf numFmtId="0" fontId="4" fillId="12" borderId="39" xfId="0" applyFont="1" applyFill="1" applyBorder="1" applyAlignment="1">
      <alignment horizontal="left" vertical="center" wrapText="1"/>
    </xf>
    <xf numFmtId="0" fontId="4" fillId="12" borderId="36" xfId="0" applyFont="1" applyFill="1" applyBorder="1" applyAlignment="1">
      <alignment horizontal="left" vertical="center" wrapText="1"/>
    </xf>
    <xf numFmtId="0" fontId="4" fillId="12" borderId="37" xfId="0" applyFont="1" applyFill="1" applyBorder="1" applyAlignment="1">
      <alignment horizontal="left" vertical="center" wrapText="1"/>
    </xf>
    <xf numFmtId="0" fontId="4" fillId="7" borderId="35" xfId="0" applyFont="1" applyFill="1" applyBorder="1" applyAlignment="1">
      <alignment horizontal="left" vertical="center" wrapText="1"/>
    </xf>
    <xf numFmtId="0" fontId="4" fillId="7" borderId="36" xfId="0" applyFont="1" applyFill="1" applyBorder="1" applyAlignment="1">
      <alignment horizontal="left" vertical="center" wrapText="1"/>
    </xf>
    <xf numFmtId="0" fontId="4" fillId="7" borderId="38" xfId="0" applyFont="1" applyFill="1" applyBorder="1" applyAlignment="1">
      <alignment horizontal="left" vertical="center" wrapText="1"/>
    </xf>
    <xf numFmtId="0" fontId="4" fillId="9" borderId="39" xfId="0" applyFont="1" applyFill="1" applyBorder="1" applyAlignment="1">
      <alignment horizontal="left" vertical="center" wrapText="1"/>
    </xf>
    <xf numFmtId="0" fontId="4" fillId="9" borderId="36" xfId="0" applyFont="1" applyFill="1" applyBorder="1" applyAlignment="1">
      <alignment horizontal="left" vertical="center" wrapText="1"/>
    </xf>
    <xf numFmtId="0" fontId="4" fillId="9" borderId="37" xfId="0" applyFont="1" applyFill="1" applyBorder="1" applyAlignment="1">
      <alignment horizontal="left" vertical="center" wrapText="1"/>
    </xf>
    <xf numFmtId="0" fontId="4" fillId="5" borderId="35" xfId="0" applyFont="1" applyFill="1" applyBorder="1" applyAlignment="1">
      <alignment horizontal="left" vertical="center" wrapText="1"/>
    </xf>
    <xf numFmtId="0" fontId="4" fillId="5" borderId="36" xfId="0" applyFont="1" applyFill="1" applyBorder="1" applyAlignment="1">
      <alignment horizontal="left" vertical="center" wrapText="1"/>
    </xf>
    <xf numFmtId="0" fontId="4" fillId="5" borderId="38" xfId="0" applyFont="1" applyFill="1" applyBorder="1" applyAlignment="1">
      <alignment horizontal="left" vertical="center" wrapText="1"/>
    </xf>
    <xf numFmtId="0" fontId="0" fillId="0" borderId="0" xfId="0" applyAlignment="1">
      <alignment horizontal="center" vertical="center"/>
    </xf>
    <xf numFmtId="0" fontId="0" fillId="16" borderId="0" xfId="0" applyFill="1" applyAlignment="1">
      <alignment horizontal="center" vertical="center"/>
    </xf>
    <xf numFmtId="0" fontId="0" fillId="8" borderId="0" xfId="0" applyFill="1" applyAlignment="1">
      <alignment horizontal="center" vertical="center"/>
    </xf>
    <xf numFmtId="0" fontId="0" fillId="8" borderId="0" xfId="0" applyFill="1" applyAlignment="1">
      <alignment horizontal="left" vertical="center" wrapText="1"/>
    </xf>
    <xf numFmtId="0" fontId="0" fillId="9" borderId="0" xfId="0" applyFill="1" applyAlignment="1">
      <alignment horizontal="center" vertical="center"/>
    </xf>
    <xf numFmtId="0" fontId="0" fillId="9" borderId="0" xfId="0" applyFill="1" applyAlignment="1">
      <alignment horizontal="left" wrapText="1"/>
    </xf>
    <xf numFmtId="0" fontId="0" fillId="8" borderId="0" xfId="0" applyFill="1" applyAlignment="1">
      <alignment horizontal="center" wrapText="1"/>
    </xf>
    <xf numFmtId="0" fontId="0" fillId="0" borderId="0" xfId="0" applyAlignment="1">
      <alignment horizontal="left" vertical="center" wrapText="1"/>
    </xf>
    <xf numFmtId="0" fontId="0" fillId="7" borderId="0" xfId="0" applyFill="1" applyAlignment="1">
      <alignment horizontal="left" vertical="center" wrapText="1"/>
    </xf>
    <xf numFmtId="0" fontId="0" fillId="11" borderId="0" xfId="0" applyFill="1" applyAlignment="1">
      <alignment horizontal="center" vertical="center"/>
    </xf>
    <xf numFmtId="0" fontId="0" fillId="5" borderId="0" xfId="0" applyFill="1" applyAlignment="1">
      <alignment horizontal="center" vertical="center"/>
    </xf>
    <xf numFmtId="0" fontId="0" fillId="16" borderId="0" xfId="0" applyFill="1" applyAlignment="1">
      <alignment horizontal="left" vertical="center" wrapText="1"/>
    </xf>
    <xf numFmtId="0" fontId="0" fillId="5" borderId="0" xfId="0" applyFill="1" applyAlignment="1">
      <alignment horizontal="center" wrapText="1"/>
    </xf>
    <xf numFmtId="0" fontId="0" fillId="0" borderId="0" xfId="0" applyAlignment="1">
      <alignment horizontal="center" wrapText="1"/>
    </xf>
    <xf numFmtId="0" fontId="0" fillId="0" borderId="0" xfId="0" applyAlignment="1">
      <alignment horizontal="center" vertical="center" wrapText="1"/>
    </xf>
    <xf numFmtId="0" fontId="0" fillId="0" borderId="0" xfId="0" applyAlignment="1">
      <alignment horizontal="left" wrapText="1"/>
    </xf>
    <xf numFmtId="0" fontId="0" fillId="0" borderId="0" xfId="0" applyAlignment="1">
      <alignment horizontal="left" vertical="center"/>
    </xf>
    <xf numFmtId="0" fontId="0" fillId="0" borderId="0" xfId="0"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5"/>
  <sheetViews>
    <sheetView tabSelected="1" workbookViewId="0">
      <pane xSplit="4" ySplit="1" topLeftCell="E2" activePane="bottomRight" state="frozenSplit"/>
      <selection pane="topRight" activeCell="J1" sqref="J1"/>
      <selection pane="bottomLeft" activeCell="A6" sqref="A6"/>
      <selection pane="bottomRight" activeCell="E23" sqref="E23:E24"/>
    </sheetView>
  </sheetViews>
  <sheetFormatPr baseColWidth="10" defaultRowHeight="14" x14ac:dyDescent="0.2"/>
  <cols>
    <col min="1" max="1" width="4.83203125" style="157" customWidth="1"/>
    <col min="2" max="2" width="10.5" style="157" hidden="1" customWidth="1"/>
    <col min="3" max="3" width="14.6640625" style="157" hidden="1" customWidth="1"/>
    <col min="4" max="4" width="10" style="157" customWidth="1"/>
    <col min="5" max="5" width="20.6640625" style="157" customWidth="1"/>
    <col min="6" max="6" width="21.5" style="157" customWidth="1"/>
    <col min="7" max="8" width="10.6640625" style="166" customWidth="1"/>
    <col min="9" max="10" width="25.6640625" style="157" customWidth="1"/>
    <col min="11" max="12" width="20.6640625" style="157" customWidth="1"/>
    <col min="13" max="14" width="10.6640625" style="157" customWidth="1"/>
    <col min="15" max="16" width="20.6640625" style="157" customWidth="1"/>
    <col min="17" max="16384" width="10.83203125" style="157"/>
  </cols>
  <sheetData>
    <row r="1" spans="1:16" s="154" customFormat="1" ht="15" thickBot="1" x14ac:dyDescent="0.25">
      <c r="A1" s="152" t="s">
        <v>613</v>
      </c>
      <c r="B1" s="153"/>
      <c r="C1" s="153"/>
      <c r="D1" s="169" t="s">
        <v>609</v>
      </c>
      <c r="E1" s="169" t="s">
        <v>605</v>
      </c>
      <c r="F1" s="171" t="s">
        <v>655</v>
      </c>
      <c r="G1" s="170" t="s">
        <v>2</v>
      </c>
      <c r="H1" s="171" t="s">
        <v>625</v>
      </c>
      <c r="I1" s="169" t="s">
        <v>606</v>
      </c>
      <c r="J1" s="169" t="s">
        <v>674</v>
      </c>
      <c r="K1" s="169" t="s">
        <v>607</v>
      </c>
      <c r="L1" s="169" t="s">
        <v>608</v>
      </c>
      <c r="M1" s="169" t="s">
        <v>610</v>
      </c>
      <c r="N1" s="169" t="s">
        <v>612</v>
      </c>
      <c r="O1" s="253" t="s">
        <v>626</v>
      </c>
      <c r="P1" s="172" t="s">
        <v>611</v>
      </c>
    </row>
    <row r="2" spans="1:16" ht="38.25" customHeight="1" x14ac:dyDescent="0.2">
      <c r="A2" s="155">
        <f>0</f>
        <v>0</v>
      </c>
      <c r="B2" s="156">
        <v>42982</v>
      </c>
      <c r="C2" s="173">
        <f>B2+6</f>
        <v>42988</v>
      </c>
      <c r="D2" s="199" t="str">
        <f>CONCATENATE(TEXT(B2,"JJ/MM/AA"),CHAR(10),"au",CHAR(10),TEXT(C2,"JJ/MM/AA"))</f>
        <v>04/09/17
au
10/09/17</v>
      </c>
      <c r="E2" s="412" t="str">
        <f>Tri_Semestre!A1</f>
        <v>Cycle 1 : Modéliser le comportement linéaire et non linéaire des systèmes.</v>
      </c>
      <c r="F2" s="415" t="s">
        <v>673</v>
      </c>
      <c r="G2" s="427" t="str">
        <f>Tri_Semestre!B7</f>
        <v>Mod2.C1, Mod2.C8, Mod3.C1</v>
      </c>
      <c r="H2" s="427" t="str">
        <f>Tri_Semestre!D7</f>
        <v>Mod2.C1.SF4, Mod2.C1.SF5, Mod2.C1.SF6, Mod2.C8.SF1, Mod3.C1.SF1</v>
      </c>
      <c r="I2" s="449" t="s">
        <v>677</v>
      </c>
      <c r="J2" s="415" t="s">
        <v>675</v>
      </c>
      <c r="K2" s="200" t="s">
        <v>627</v>
      </c>
      <c r="L2" s="200" t="s">
        <v>648</v>
      </c>
      <c r="M2" s="281" t="s">
        <v>696</v>
      </c>
      <c r="N2" s="200"/>
      <c r="O2" s="254"/>
      <c r="P2" s="201"/>
    </row>
    <row r="3" spans="1:16" ht="42" x14ac:dyDescent="0.2">
      <c r="A3" s="158">
        <f>A2+1</f>
        <v>1</v>
      </c>
      <c r="B3" s="159">
        <f>B2+7</f>
        <v>42989</v>
      </c>
      <c r="C3" s="174">
        <f>B3+6</f>
        <v>42995</v>
      </c>
      <c r="D3" s="202" t="str">
        <f t="shared" ref="D3:D45" si="0">CONCATENATE(TEXT(B3,"JJ/MM/AA"),CHAR(10),"au",CHAR(10),TEXT(C3,"JJ/MM/AA"))</f>
        <v>11/09/17
au
17/09/17</v>
      </c>
      <c r="E3" s="413"/>
      <c r="F3" s="416"/>
      <c r="G3" s="428"/>
      <c r="H3" s="428"/>
      <c r="I3" s="450"/>
      <c r="J3" s="448"/>
      <c r="K3" s="203" t="s">
        <v>628</v>
      </c>
      <c r="L3" s="203"/>
      <c r="M3" s="203"/>
      <c r="N3" s="203"/>
      <c r="O3" s="255"/>
      <c r="P3" s="204"/>
    </row>
    <row r="4" spans="1:16" ht="38.25" customHeight="1" thickBot="1" x14ac:dyDescent="0.25">
      <c r="A4" s="158">
        <f t="shared" ref="A4:A8" si="1">A3+1</f>
        <v>2</v>
      </c>
      <c r="B4" s="159">
        <f t="shared" ref="B4:B45" si="2">B3+7</f>
        <v>42996</v>
      </c>
      <c r="C4" s="174">
        <f t="shared" ref="C4:C45" si="3">B4+6</f>
        <v>43002</v>
      </c>
      <c r="D4" s="205" t="str">
        <f t="shared" si="0"/>
        <v>18/09/17
au
24/09/17</v>
      </c>
      <c r="E4" s="414"/>
      <c r="F4" s="417"/>
      <c r="G4" s="429"/>
      <c r="H4" s="429"/>
      <c r="I4" s="206" t="s">
        <v>676</v>
      </c>
      <c r="J4" s="287"/>
      <c r="K4" s="206" t="s">
        <v>629</v>
      </c>
      <c r="L4" s="206"/>
      <c r="M4" s="206"/>
      <c r="N4" s="206"/>
      <c r="O4" s="256"/>
      <c r="P4" s="207"/>
    </row>
    <row r="5" spans="1:16" ht="42" x14ac:dyDescent="0.2">
      <c r="A5" s="158">
        <f t="shared" si="1"/>
        <v>3</v>
      </c>
      <c r="B5" s="159">
        <f t="shared" si="2"/>
        <v>43003</v>
      </c>
      <c r="C5" s="174">
        <f t="shared" si="3"/>
        <v>43009</v>
      </c>
      <c r="D5" s="210" t="str">
        <f t="shared" si="0"/>
        <v>25/09/17
au
01/10/17</v>
      </c>
      <c r="E5" s="424" t="str">
        <f>Tri_Semestre!A8</f>
        <v xml:space="preserve">Cycle 2 : Prévoir les performances des systèmes asservis. </v>
      </c>
      <c r="F5" s="418" t="s">
        <v>656</v>
      </c>
      <c r="G5" s="445" t="str">
        <f>Tri_Semestre!B16</f>
        <v>Mod3.C2, Res2.C4, Res2.C5, Res2.C6, Res2.C7, Res2.C10, Res2.C11</v>
      </c>
      <c r="H5" s="445" t="str">
        <f>Tri_Semestre!D16</f>
        <v>Mod3.C2.SF1, , Res2.C5.SF1, Res2.C6.SF1, Res2.C7.SF1, Res2.C10.SF1, Res2.C11.SF1</v>
      </c>
      <c r="I5" s="211" t="s">
        <v>678</v>
      </c>
      <c r="J5" s="284"/>
      <c r="K5" s="211" t="s">
        <v>630</v>
      </c>
      <c r="L5" s="211"/>
      <c r="M5" s="211"/>
      <c r="N5" s="211"/>
      <c r="O5" s="257"/>
      <c r="P5" s="212"/>
    </row>
    <row r="6" spans="1:16" ht="42" x14ac:dyDescent="0.2">
      <c r="A6" s="158">
        <f t="shared" si="1"/>
        <v>4</v>
      </c>
      <c r="B6" s="159">
        <f t="shared" si="2"/>
        <v>43010</v>
      </c>
      <c r="C6" s="174">
        <f t="shared" si="3"/>
        <v>43016</v>
      </c>
      <c r="D6" s="213" t="str">
        <f t="shared" si="0"/>
        <v>02/10/17
au
08/10/17</v>
      </c>
      <c r="E6" s="425"/>
      <c r="F6" s="419"/>
      <c r="G6" s="446"/>
      <c r="H6" s="446"/>
      <c r="I6" s="208" t="s">
        <v>679</v>
      </c>
      <c r="J6" s="285" t="s">
        <v>697</v>
      </c>
      <c r="K6" s="208" t="s">
        <v>631</v>
      </c>
      <c r="L6" s="208"/>
      <c r="M6" s="208"/>
      <c r="N6" s="208"/>
      <c r="O6" s="258"/>
      <c r="P6" s="209"/>
    </row>
    <row r="7" spans="1:16" ht="29" thickBot="1" x14ac:dyDescent="0.25">
      <c r="A7" s="158">
        <f t="shared" si="1"/>
        <v>5</v>
      </c>
      <c r="B7" s="159">
        <f t="shared" si="2"/>
        <v>43017</v>
      </c>
      <c r="C7" s="174">
        <f t="shared" si="3"/>
        <v>43023</v>
      </c>
      <c r="D7" s="214" t="str">
        <f t="shared" si="0"/>
        <v>09/10/17
au
15/10/17</v>
      </c>
      <c r="E7" s="426"/>
      <c r="F7" s="420"/>
      <c r="G7" s="447"/>
      <c r="H7" s="447"/>
      <c r="I7" s="215" t="s">
        <v>680</v>
      </c>
      <c r="J7" s="286"/>
      <c r="K7" s="215" t="s">
        <v>632</v>
      </c>
      <c r="L7" s="215"/>
      <c r="M7" s="215"/>
      <c r="N7" s="215"/>
      <c r="O7" s="259"/>
      <c r="P7" s="216"/>
    </row>
    <row r="8" spans="1:16" ht="57" thickBot="1" x14ac:dyDescent="0.25">
      <c r="A8" s="158">
        <f t="shared" si="1"/>
        <v>6</v>
      </c>
      <c r="B8" s="159">
        <f t="shared" si="2"/>
        <v>43024</v>
      </c>
      <c r="C8" s="174">
        <f t="shared" si="3"/>
        <v>43030</v>
      </c>
      <c r="D8" s="218" t="str">
        <f t="shared" si="0"/>
        <v>16/10/17
au
22/10/17</v>
      </c>
      <c r="E8" s="219" t="str">
        <f>Tri_Semestre!A17</f>
        <v xml:space="preserve">Cycle 3 : Concevoir la partie commande des systèmes asservis afin de valider leurs performances. </v>
      </c>
      <c r="F8" s="219" t="s">
        <v>657</v>
      </c>
      <c r="G8" s="220" t="str">
        <f>Tri_Semestre!B20</f>
        <v>Res1.C4, Con.C2</v>
      </c>
      <c r="H8" s="220" t="str">
        <f>Tri_Semestre!D20</f>
        <v>Res1.C4.SF1, Con.C2.SF1</v>
      </c>
      <c r="I8" s="219" t="s">
        <v>649</v>
      </c>
      <c r="J8" s="219"/>
      <c r="K8" s="219" t="s">
        <v>633</v>
      </c>
      <c r="L8" s="219"/>
      <c r="M8" s="219"/>
      <c r="N8" s="219"/>
      <c r="O8" s="260"/>
      <c r="P8" s="221"/>
    </row>
    <row r="9" spans="1:16" ht="19.5" customHeight="1" x14ac:dyDescent="0.2">
      <c r="A9" s="158"/>
      <c r="B9" s="159">
        <f t="shared" si="2"/>
        <v>43031</v>
      </c>
      <c r="C9" s="159">
        <f t="shared" si="3"/>
        <v>43037</v>
      </c>
      <c r="D9" s="217" t="str">
        <f>CONCATENATE(TEXT(B9,"JJ/MM/AA")," au ",TEXT(C9,"JJ/MM/AA"))</f>
        <v>23/10/17 au 29/10/17</v>
      </c>
      <c r="E9" s="461" t="s">
        <v>614</v>
      </c>
      <c r="F9" s="461"/>
      <c r="G9" s="461"/>
      <c r="H9" s="461"/>
      <c r="I9" s="461"/>
      <c r="J9" s="461"/>
      <c r="K9" s="461"/>
      <c r="L9" s="461"/>
      <c r="M9" s="461"/>
      <c r="N9" s="461"/>
      <c r="O9" s="462"/>
      <c r="P9" s="463"/>
    </row>
    <row r="10" spans="1:16" ht="19.5" customHeight="1" thickBot="1" x14ac:dyDescent="0.25">
      <c r="A10" s="158"/>
      <c r="B10" s="159">
        <f t="shared" si="2"/>
        <v>43038</v>
      </c>
      <c r="C10" s="159">
        <f t="shared" si="3"/>
        <v>43044</v>
      </c>
      <c r="D10" s="222" t="str">
        <f>CONCATENATE(TEXT(B10,"JJ/MM/AA")," au ",TEXT(C10,"JJ/MM/AA"))</f>
        <v>30/10/17 au 05/11/17</v>
      </c>
      <c r="E10" s="464"/>
      <c r="F10" s="464"/>
      <c r="G10" s="464"/>
      <c r="H10" s="464"/>
      <c r="I10" s="464"/>
      <c r="J10" s="464"/>
      <c r="K10" s="464"/>
      <c r="L10" s="464"/>
      <c r="M10" s="464"/>
      <c r="N10" s="464"/>
      <c r="O10" s="465"/>
      <c r="P10" s="466"/>
    </row>
    <row r="11" spans="1:16" ht="38.25" customHeight="1" x14ac:dyDescent="0.2">
      <c r="A11" s="158">
        <f>A8+1</f>
        <v>7</v>
      </c>
      <c r="B11" s="159">
        <f t="shared" si="2"/>
        <v>43045</v>
      </c>
      <c r="C11" s="174">
        <f t="shared" si="3"/>
        <v>43051</v>
      </c>
      <c r="D11" s="223" t="str">
        <f t="shared" si="0"/>
        <v>06/11/17
au
12/11/17</v>
      </c>
      <c r="E11" s="457" t="str">
        <f>Tri_Semestre!A17</f>
        <v xml:space="preserve">Cycle 3 : Concevoir la partie commande des systèmes asservis afin de valider leurs performances. </v>
      </c>
      <c r="F11" s="394" t="s">
        <v>657</v>
      </c>
      <c r="G11" s="459" t="str">
        <f>Tri_Semestre!B20</f>
        <v>Res1.C4, Con.C2</v>
      </c>
      <c r="H11" s="459" t="str">
        <f>Tri_Semestre!D20</f>
        <v>Res1.C4.SF1, Con.C2.SF1</v>
      </c>
      <c r="I11" s="394" t="s">
        <v>681</v>
      </c>
      <c r="J11" s="394" t="s">
        <v>693</v>
      </c>
      <c r="K11" s="224" t="s">
        <v>634</v>
      </c>
      <c r="L11" s="224"/>
      <c r="M11" s="224"/>
      <c r="N11" s="224"/>
      <c r="O11" s="261"/>
      <c r="P11" s="225" t="s">
        <v>620</v>
      </c>
    </row>
    <row r="12" spans="1:16" ht="29" thickBot="1" x14ac:dyDescent="0.25">
      <c r="A12" s="158">
        <f>A11+1</f>
        <v>8</v>
      </c>
      <c r="B12" s="159">
        <f t="shared" si="2"/>
        <v>43052</v>
      </c>
      <c r="C12" s="174">
        <f t="shared" si="3"/>
        <v>43058</v>
      </c>
      <c r="D12" s="226" t="str">
        <f t="shared" si="0"/>
        <v>13/11/17
au
19/11/17</v>
      </c>
      <c r="E12" s="458"/>
      <c r="F12" s="395"/>
      <c r="G12" s="460"/>
      <c r="H12" s="460"/>
      <c r="I12" s="395"/>
      <c r="J12" s="395"/>
      <c r="K12" s="227" t="s">
        <v>635</v>
      </c>
      <c r="L12" s="227"/>
      <c r="M12" s="227"/>
      <c r="N12" s="227"/>
      <c r="O12" s="262"/>
      <c r="P12" s="228"/>
    </row>
    <row r="13" spans="1:16" ht="70" x14ac:dyDescent="0.2">
      <c r="A13" s="158">
        <f t="shared" ref="A13:A17" si="4">A12+1</f>
        <v>9</v>
      </c>
      <c r="B13" s="159">
        <f t="shared" si="2"/>
        <v>43059</v>
      </c>
      <c r="C13" s="174">
        <f t="shared" si="3"/>
        <v>43065</v>
      </c>
      <c r="D13" s="229" t="str">
        <f t="shared" si="0"/>
        <v>20/11/17
au
26/11/17</v>
      </c>
      <c r="E13" s="467" t="str">
        <f>Tri_Semestre!A21</f>
        <v>Cycle 4 : Modéliser le comportement dynamique des systèmes mécaniques dans le but d'établir une loi de comportement ou de déterminer des actions mécaniques</v>
      </c>
      <c r="F13" s="421" t="s">
        <v>658</v>
      </c>
      <c r="G13" s="409" t="str">
        <f>Tri_Semestre!B29</f>
        <v>Mod2.C13, Mod2.C14, Mod2.C15, Mod2.C16, Mod2.C17, Res1.C1, Res1.C2</v>
      </c>
      <c r="H13" s="409" t="str">
        <f>Tri_Semestre!D29</f>
        <v>, , , , Mod2.C17.SF1, Res1.C1.SF1, Res1.C2.SF1</v>
      </c>
      <c r="I13" s="230" t="s">
        <v>695</v>
      </c>
      <c r="J13" s="282" t="s">
        <v>694</v>
      </c>
      <c r="K13" s="230" t="s">
        <v>636</v>
      </c>
      <c r="L13" s="230"/>
      <c r="M13" s="230"/>
      <c r="N13" s="230"/>
      <c r="O13" s="263"/>
      <c r="P13" s="231"/>
    </row>
    <row r="14" spans="1:16" ht="28" x14ac:dyDescent="0.2">
      <c r="A14" s="158">
        <f t="shared" si="4"/>
        <v>10</v>
      </c>
      <c r="B14" s="159">
        <f t="shared" si="2"/>
        <v>43066</v>
      </c>
      <c r="C14" s="174">
        <f t="shared" si="3"/>
        <v>43072</v>
      </c>
      <c r="D14" s="232" t="str">
        <f t="shared" si="0"/>
        <v>27/11/17
au
03/12/17</v>
      </c>
      <c r="E14" s="468"/>
      <c r="F14" s="422"/>
      <c r="G14" s="410"/>
      <c r="H14" s="410"/>
      <c r="I14" s="233"/>
      <c r="J14" s="385"/>
      <c r="K14" s="233" t="s">
        <v>637</v>
      </c>
      <c r="L14" s="233"/>
      <c r="M14" s="233"/>
      <c r="N14" s="233"/>
      <c r="O14" s="264"/>
      <c r="P14" s="234"/>
    </row>
    <row r="15" spans="1:16" ht="29" thickBot="1" x14ac:dyDescent="0.25">
      <c r="A15" s="158">
        <f t="shared" si="4"/>
        <v>11</v>
      </c>
      <c r="B15" s="159">
        <f t="shared" si="2"/>
        <v>43073</v>
      </c>
      <c r="C15" s="174">
        <f t="shared" si="3"/>
        <v>43079</v>
      </c>
      <c r="D15" s="235" t="str">
        <f t="shared" si="0"/>
        <v>04/12/17
au
10/12/17</v>
      </c>
      <c r="E15" s="469"/>
      <c r="F15" s="423"/>
      <c r="G15" s="411"/>
      <c r="H15" s="411"/>
      <c r="I15" s="236"/>
      <c r="J15" s="283"/>
      <c r="K15" s="236" t="s">
        <v>638</v>
      </c>
      <c r="L15" s="236" t="s">
        <v>641</v>
      </c>
      <c r="M15" s="236"/>
      <c r="N15" s="236"/>
      <c r="O15" s="265"/>
      <c r="P15" s="237"/>
    </row>
    <row r="16" spans="1:16" ht="28" x14ac:dyDescent="0.2">
      <c r="A16" s="158">
        <f t="shared" si="4"/>
        <v>12</v>
      </c>
      <c r="B16" s="159">
        <f t="shared" si="2"/>
        <v>43080</v>
      </c>
      <c r="C16" s="174">
        <f t="shared" si="3"/>
        <v>43086</v>
      </c>
      <c r="D16" s="244" t="str">
        <f t="shared" si="0"/>
        <v>11/12/17
au
17/12/17</v>
      </c>
      <c r="E16" s="407" t="str">
        <f>Tri_Semestre!A31</f>
        <v>Cycle 5 : Modéliser le comportement énergétique des systèmes dans le but d'établir une loi de comportement</v>
      </c>
      <c r="F16" s="407" t="s">
        <v>659</v>
      </c>
      <c r="G16" s="441" t="str">
        <f>Tri_Semestre!B40</f>
        <v xml:space="preserve">Mod2.C18, Res1.C1, Res1.C3, Mod1.C4, Mod1.C5, Mod1.C6, , </v>
      </c>
      <c r="H16" s="443" t="str">
        <f>Tri_Semestre!D40</f>
        <v>Mod2.C18.SF1, Res1.C1.SF1, Res1.C3.SF1, Mod1.C4.SF1, Mod1.C5.SF1, Mod1.C6.SF1, Mod1.C5.SF2, Mod1.C5.SF3</v>
      </c>
      <c r="I16" s="245" t="s">
        <v>650</v>
      </c>
      <c r="J16" s="245"/>
      <c r="K16" s="245" t="s">
        <v>640</v>
      </c>
      <c r="L16" s="245" t="s">
        <v>642</v>
      </c>
      <c r="M16" s="245"/>
      <c r="N16" s="245"/>
      <c r="O16" s="266"/>
      <c r="P16" s="246"/>
    </row>
    <row r="17" spans="1:16" ht="29" thickBot="1" x14ac:dyDescent="0.25">
      <c r="A17" s="158">
        <f t="shared" si="4"/>
        <v>13</v>
      </c>
      <c r="B17" s="159">
        <f t="shared" si="2"/>
        <v>43087</v>
      </c>
      <c r="C17" s="174">
        <f t="shared" si="3"/>
        <v>43093</v>
      </c>
      <c r="D17" s="247" t="str">
        <f t="shared" si="0"/>
        <v>18/12/17
au
24/12/17</v>
      </c>
      <c r="E17" s="408"/>
      <c r="F17" s="408"/>
      <c r="G17" s="442"/>
      <c r="H17" s="444"/>
      <c r="I17" s="248" t="s">
        <v>650</v>
      </c>
      <c r="J17" s="248"/>
      <c r="K17" s="248" t="s">
        <v>639</v>
      </c>
      <c r="L17" s="248" t="s">
        <v>641</v>
      </c>
      <c r="M17" s="248"/>
      <c r="N17" s="248"/>
      <c r="O17" s="267"/>
      <c r="P17" s="249"/>
    </row>
    <row r="18" spans="1:16" ht="22" x14ac:dyDescent="0.2">
      <c r="A18" s="158"/>
      <c r="B18" s="159">
        <f t="shared" si="2"/>
        <v>43094</v>
      </c>
      <c r="C18" s="159">
        <f t="shared" si="3"/>
        <v>43100</v>
      </c>
      <c r="D18" s="217" t="str">
        <f>CONCATENATE(TEXT(B18,"JJ/MM/AA")," au ",TEXT(C18,"JJ/MM/AA"))</f>
        <v>25/12/17 au 31/12/17</v>
      </c>
      <c r="E18" s="461" t="s">
        <v>615</v>
      </c>
      <c r="F18" s="461"/>
      <c r="G18" s="461"/>
      <c r="H18" s="461"/>
      <c r="I18" s="461"/>
      <c r="J18" s="461"/>
      <c r="K18" s="461"/>
      <c r="L18" s="461"/>
      <c r="M18" s="461"/>
      <c r="N18" s="461"/>
      <c r="O18" s="462"/>
      <c r="P18" s="463"/>
    </row>
    <row r="19" spans="1:16" ht="23" thickBot="1" x14ac:dyDescent="0.25">
      <c r="A19" s="158"/>
      <c r="B19" s="159">
        <f t="shared" si="2"/>
        <v>43101</v>
      </c>
      <c r="C19" s="159">
        <f t="shared" si="3"/>
        <v>43107</v>
      </c>
      <c r="D19" s="222" t="str">
        <f>CONCATENATE(TEXT(B19,"JJ/MM/AA")," au ",TEXT(C19,"JJ/MM/AA"))</f>
        <v>01/01/18 au 07/01/18</v>
      </c>
      <c r="E19" s="464"/>
      <c r="F19" s="464"/>
      <c r="G19" s="464"/>
      <c r="H19" s="464"/>
      <c r="I19" s="464"/>
      <c r="J19" s="464"/>
      <c r="K19" s="464"/>
      <c r="L19" s="464"/>
      <c r="M19" s="464"/>
      <c r="N19" s="464"/>
      <c r="O19" s="465"/>
      <c r="P19" s="466"/>
    </row>
    <row r="20" spans="1:16" ht="28" x14ac:dyDescent="0.2">
      <c r="A20" s="158">
        <f>A17+1</f>
        <v>14</v>
      </c>
      <c r="B20" s="159">
        <f t="shared" si="2"/>
        <v>43108</v>
      </c>
      <c r="C20" s="174">
        <f t="shared" si="3"/>
        <v>43114</v>
      </c>
      <c r="D20" s="238" t="str">
        <f t="shared" si="0"/>
        <v>08/01/18
au
14/01/18</v>
      </c>
      <c r="E20" s="396" t="str">
        <f>Tri_Semestre!A41</f>
        <v>Cycle 6 : Démarches de résolution pour résoudre les problèmes dynamiques ou énergétique</v>
      </c>
      <c r="F20" s="396" t="s">
        <v>660</v>
      </c>
      <c r="G20" s="433" t="str">
        <f>Tri_Semestre!B47</f>
        <v>Res1.C3, Res2.C22, Res2.C23, Res2.C24, Res2.C25</v>
      </c>
      <c r="H20" s="433" t="str">
        <f>Tri_Semestre!D47</f>
        <v>Res1.C3.SF1, Res2.C22.SF1, Res2.C22.SF2, , Res2.C25.SF1</v>
      </c>
      <c r="I20" s="239" t="s">
        <v>651</v>
      </c>
      <c r="J20" s="239"/>
      <c r="K20" s="239" t="s">
        <v>643</v>
      </c>
      <c r="L20" s="239"/>
      <c r="M20" s="239"/>
      <c r="N20" s="239"/>
      <c r="O20" s="268"/>
      <c r="P20" s="240"/>
    </row>
    <row r="21" spans="1:16" ht="28" x14ac:dyDescent="0.2">
      <c r="A21" s="158">
        <f>A20+1</f>
        <v>15</v>
      </c>
      <c r="B21" s="159">
        <f t="shared" si="2"/>
        <v>43115</v>
      </c>
      <c r="C21" s="174">
        <f t="shared" si="3"/>
        <v>43121</v>
      </c>
      <c r="D21" s="250" t="str">
        <f t="shared" si="0"/>
        <v>15/01/18
au
21/01/18</v>
      </c>
      <c r="E21" s="397"/>
      <c r="F21" s="397"/>
      <c r="G21" s="434"/>
      <c r="H21" s="434"/>
      <c r="I21" s="251"/>
      <c r="J21" s="251"/>
      <c r="K21" s="251" t="s">
        <v>644</v>
      </c>
      <c r="L21" s="251"/>
      <c r="M21" s="251"/>
      <c r="N21" s="251"/>
      <c r="O21" s="269"/>
      <c r="P21" s="252"/>
    </row>
    <row r="22" spans="1:16" ht="29" thickBot="1" x14ac:dyDescent="0.25">
      <c r="A22" s="158">
        <f t="shared" ref="A22:A24" si="5">A21+1</f>
        <v>16</v>
      </c>
      <c r="B22" s="159">
        <f t="shared" si="2"/>
        <v>43122</v>
      </c>
      <c r="C22" s="174">
        <f t="shared" si="3"/>
        <v>43128</v>
      </c>
      <c r="D22" s="241" t="str">
        <f t="shared" si="0"/>
        <v>22/01/18
au
28/01/18</v>
      </c>
      <c r="E22" s="398"/>
      <c r="F22" s="398"/>
      <c r="G22" s="435"/>
      <c r="H22" s="435"/>
      <c r="I22" s="242"/>
      <c r="J22" s="242"/>
      <c r="K22" s="242" t="s">
        <v>645</v>
      </c>
      <c r="L22" s="242"/>
      <c r="M22" s="242"/>
      <c r="N22" s="242"/>
      <c r="O22" s="270"/>
      <c r="P22" s="243"/>
    </row>
    <row r="23" spans="1:16" ht="28" x14ac:dyDescent="0.2">
      <c r="A23" s="158">
        <f t="shared" si="5"/>
        <v>17</v>
      </c>
      <c r="B23" s="159">
        <f t="shared" si="2"/>
        <v>43129</v>
      </c>
      <c r="C23" s="174">
        <f t="shared" si="3"/>
        <v>43135</v>
      </c>
      <c r="D23" s="184" t="str">
        <f t="shared" si="0"/>
        <v>29/01/18
au
04/02/18</v>
      </c>
      <c r="E23" s="399" t="str">
        <f>Tri_Semestre!A48</f>
        <v>Cycle 7 : Modélisation des chaînes de solide dans le but de déterminer les contraintes géométriques dans un mécanisme</v>
      </c>
      <c r="F23" s="399" t="s">
        <v>661</v>
      </c>
      <c r="G23" s="436" t="str">
        <f>Tri_Semestre!B53</f>
        <v xml:space="preserve">Mod2.C34, Mod2.C35, Mod2.C36, </v>
      </c>
      <c r="H23" s="436" t="str">
        <f>Tri_Semestre!D53</f>
        <v>Mod2.C34.SF1, , , Res2.C15.SF3</v>
      </c>
      <c r="I23" s="185" t="s">
        <v>652</v>
      </c>
      <c r="J23" s="185"/>
      <c r="K23" s="185" t="s">
        <v>646</v>
      </c>
      <c r="L23" s="185"/>
      <c r="M23" s="185"/>
      <c r="N23" s="185"/>
      <c r="O23" s="271"/>
      <c r="P23" s="186"/>
    </row>
    <row r="24" spans="1:16" ht="29" thickBot="1" x14ac:dyDescent="0.25">
      <c r="A24" s="158">
        <f t="shared" si="5"/>
        <v>18</v>
      </c>
      <c r="B24" s="159">
        <f t="shared" si="2"/>
        <v>43136</v>
      </c>
      <c r="C24" s="174">
        <f t="shared" si="3"/>
        <v>43142</v>
      </c>
      <c r="D24" s="187" t="str">
        <f t="shared" si="0"/>
        <v>05/02/18
au
11/02/18</v>
      </c>
      <c r="E24" s="400"/>
      <c r="F24" s="400"/>
      <c r="G24" s="437"/>
      <c r="H24" s="437"/>
      <c r="I24" s="188" t="s">
        <v>653</v>
      </c>
      <c r="J24" s="188"/>
      <c r="K24" s="188" t="s">
        <v>646</v>
      </c>
      <c r="L24" s="188"/>
      <c r="M24" s="188"/>
      <c r="N24" s="188"/>
      <c r="O24" s="272"/>
      <c r="P24" s="189"/>
    </row>
    <row r="25" spans="1:16" ht="22.5" customHeight="1" x14ac:dyDescent="0.2">
      <c r="A25" s="158"/>
      <c r="B25" s="159">
        <f t="shared" si="2"/>
        <v>43143</v>
      </c>
      <c r="C25" s="159">
        <f t="shared" si="3"/>
        <v>43149</v>
      </c>
      <c r="D25" s="217" t="str">
        <f>CONCATENATE(TEXT(B25,"JJ/MM/AA")," au ",TEXT(C25,"JJ/MM/AA"))</f>
        <v>12/02/18 au 18/02/18</v>
      </c>
      <c r="E25" s="461" t="s">
        <v>616</v>
      </c>
      <c r="F25" s="461"/>
      <c r="G25" s="461"/>
      <c r="H25" s="461"/>
      <c r="I25" s="461"/>
      <c r="J25" s="461"/>
      <c r="K25" s="461"/>
      <c r="L25" s="461"/>
      <c r="M25" s="461"/>
      <c r="N25" s="461"/>
      <c r="O25" s="462"/>
      <c r="P25" s="463"/>
    </row>
    <row r="26" spans="1:16" ht="22.5" customHeight="1" thickBot="1" x14ac:dyDescent="0.25">
      <c r="A26" s="158"/>
      <c r="B26" s="159">
        <f t="shared" si="2"/>
        <v>43150</v>
      </c>
      <c r="C26" s="159">
        <f t="shared" si="3"/>
        <v>43156</v>
      </c>
      <c r="D26" s="222" t="str">
        <f>CONCATENATE(TEXT(B26,"JJ/MM/AA")," au ",TEXT(C26,"JJ/MM/AA"))</f>
        <v>19/02/18 au 25/02/18</v>
      </c>
      <c r="E26" s="464"/>
      <c r="F26" s="464"/>
      <c r="G26" s="464"/>
      <c r="H26" s="464"/>
      <c r="I26" s="464"/>
      <c r="J26" s="464"/>
      <c r="K26" s="464"/>
      <c r="L26" s="464"/>
      <c r="M26" s="464"/>
      <c r="N26" s="464"/>
      <c r="O26" s="465"/>
      <c r="P26" s="466"/>
    </row>
    <row r="27" spans="1:16" ht="28" x14ac:dyDescent="0.2">
      <c r="A27" s="158">
        <f>A24+1</f>
        <v>19</v>
      </c>
      <c r="B27" s="159">
        <f t="shared" si="2"/>
        <v>43157</v>
      </c>
      <c r="C27" s="174">
        <f t="shared" si="3"/>
        <v>43163</v>
      </c>
      <c r="D27" s="175" t="str">
        <f t="shared" si="0"/>
        <v>26/02/18
au
04/03/18</v>
      </c>
      <c r="E27" s="401" t="str">
        <f>Tri_Semestre!A54</f>
        <v>Cycle 8 : analyse de la chaine d'information d'un système.</v>
      </c>
      <c r="F27" s="401" t="s">
        <v>662</v>
      </c>
      <c r="G27" s="438" t="str">
        <f>Tri_Semestre!B63</f>
        <v>Exp2.C3, Exp2.C4, Exp2.C5, Exp2.C6, Exp3.C7, Exp3.C8, Exp3.C2, Exp3.C3</v>
      </c>
      <c r="H27" s="438" t="str">
        <f>Tri_Semestre!D63</f>
        <v>Exp2.C3.SF1, , , Exp2.C6.SF1, Exp3.C7.SF1, Exp3.C7.SF2, Exp3.C2.SF1, Exp3.C3.SF1</v>
      </c>
      <c r="I27" s="176" t="s">
        <v>654</v>
      </c>
      <c r="J27" s="176"/>
      <c r="K27" s="176" t="s">
        <v>647</v>
      </c>
      <c r="L27" s="176"/>
      <c r="M27" s="176"/>
      <c r="N27" s="176"/>
      <c r="O27" s="273"/>
      <c r="P27" s="177"/>
    </row>
    <row r="28" spans="1:16" ht="28" x14ac:dyDescent="0.2">
      <c r="A28" s="158">
        <f>A27+1</f>
        <v>20</v>
      </c>
      <c r="B28" s="159">
        <f t="shared" si="2"/>
        <v>43164</v>
      </c>
      <c r="C28" s="174">
        <f t="shared" si="3"/>
        <v>43170</v>
      </c>
      <c r="D28" s="178" t="str">
        <f t="shared" si="0"/>
        <v>05/03/18
au
11/03/18</v>
      </c>
      <c r="E28" s="402"/>
      <c r="F28" s="402"/>
      <c r="G28" s="439"/>
      <c r="H28" s="439"/>
      <c r="I28" s="179"/>
      <c r="J28" s="179"/>
      <c r="K28" s="179" t="s">
        <v>384</v>
      </c>
      <c r="L28" s="179"/>
      <c r="M28" s="179"/>
      <c r="N28" s="179"/>
      <c r="O28" s="274"/>
      <c r="P28" s="180"/>
    </row>
    <row r="29" spans="1:16" ht="29" thickBot="1" x14ac:dyDescent="0.25">
      <c r="A29" s="158">
        <f t="shared" ref="A29:A32" si="6">A28+1</f>
        <v>21</v>
      </c>
      <c r="B29" s="159">
        <f t="shared" si="2"/>
        <v>43171</v>
      </c>
      <c r="C29" s="174">
        <f t="shared" si="3"/>
        <v>43177</v>
      </c>
      <c r="D29" s="181" t="str">
        <f t="shared" si="0"/>
        <v>12/03/18
au
18/03/18</v>
      </c>
      <c r="E29" s="403"/>
      <c r="F29" s="403"/>
      <c r="G29" s="440"/>
      <c r="H29" s="440"/>
      <c r="I29" s="182" t="s">
        <v>649</v>
      </c>
      <c r="J29" s="182"/>
      <c r="K29" s="182" t="s">
        <v>384</v>
      </c>
      <c r="L29" s="182"/>
      <c r="M29" s="182"/>
      <c r="N29" s="182"/>
      <c r="O29" s="275"/>
      <c r="P29" s="183"/>
    </row>
    <row r="30" spans="1:16" ht="28" x14ac:dyDescent="0.2">
      <c r="A30" s="158">
        <f t="shared" si="6"/>
        <v>22</v>
      </c>
      <c r="B30" s="159">
        <f t="shared" si="2"/>
        <v>43178</v>
      </c>
      <c r="C30" s="174">
        <f t="shared" si="3"/>
        <v>43184</v>
      </c>
      <c r="D30" s="190" t="str">
        <f t="shared" si="0"/>
        <v>19/03/18
au
25/03/18</v>
      </c>
      <c r="E30" s="404" t="s">
        <v>624</v>
      </c>
      <c r="F30" s="404"/>
      <c r="G30" s="430"/>
      <c r="H30" s="430"/>
      <c r="I30" s="191"/>
      <c r="J30" s="191"/>
      <c r="K30" s="191"/>
      <c r="L30" s="191"/>
      <c r="M30" s="191"/>
      <c r="N30" s="191"/>
      <c r="O30" s="276"/>
      <c r="P30" s="192"/>
    </row>
    <row r="31" spans="1:16" ht="28" x14ac:dyDescent="0.2">
      <c r="A31" s="158">
        <f t="shared" si="6"/>
        <v>23</v>
      </c>
      <c r="B31" s="159">
        <f t="shared" si="2"/>
        <v>43185</v>
      </c>
      <c r="C31" s="174">
        <f t="shared" si="3"/>
        <v>43191</v>
      </c>
      <c r="D31" s="193" t="str">
        <f t="shared" si="0"/>
        <v>26/03/18
au
01/04/18</v>
      </c>
      <c r="E31" s="405"/>
      <c r="F31" s="405"/>
      <c r="G31" s="431"/>
      <c r="H31" s="431"/>
      <c r="I31" s="194"/>
      <c r="J31" s="194"/>
      <c r="K31" s="194"/>
      <c r="L31" s="194"/>
      <c r="M31" s="194"/>
      <c r="N31" s="194"/>
      <c r="O31" s="277"/>
      <c r="P31" s="195"/>
    </row>
    <row r="32" spans="1:16" ht="29" thickBot="1" x14ac:dyDescent="0.25">
      <c r="A32" s="158">
        <f t="shared" si="6"/>
        <v>24</v>
      </c>
      <c r="B32" s="159">
        <f t="shared" si="2"/>
        <v>43192</v>
      </c>
      <c r="C32" s="174">
        <f t="shared" si="3"/>
        <v>43198</v>
      </c>
      <c r="D32" s="196" t="str">
        <f t="shared" si="0"/>
        <v>02/04/18
au
08/04/18</v>
      </c>
      <c r="E32" s="406"/>
      <c r="F32" s="406"/>
      <c r="G32" s="432"/>
      <c r="H32" s="432"/>
      <c r="I32" s="197"/>
      <c r="J32" s="197"/>
      <c r="K32" s="197"/>
      <c r="L32" s="197"/>
      <c r="M32" s="197"/>
      <c r="N32" s="197"/>
      <c r="O32" s="278"/>
      <c r="P32" s="198" t="s">
        <v>618</v>
      </c>
    </row>
    <row r="33" spans="1:16" ht="22" x14ac:dyDescent="0.2">
      <c r="A33" s="160"/>
      <c r="B33" s="161">
        <f t="shared" si="2"/>
        <v>43199</v>
      </c>
      <c r="C33" s="161">
        <f t="shared" si="3"/>
        <v>43205</v>
      </c>
      <c r="D33" s="217" t="str">
        <f>CONCATENATE(TEXT(B33,"JJ/MM/AA")," au ",TEXT(C33,"JJ/MM/AA"))</f>
        <v>09/04/18 au 15/04/18</v>
      </c>
      <c r="E33" s="451" t="s">
        <v>617</v>
      </c>
      <c r="F33" s="451"/>
      <c r="G33" s="451"/>
      <c r="H33" s="451"/>
      <c r="I33" s="451"/>
      <c r="J33" s="451"/>
      <c r="K33" s="451"/>
      <c r="L33" s="451"/>
      <c r="M33" s="451"/>
      <c r="N33" s="451"/>
      <c r="O33" s="452"/>
      <c r="P33" s="453"/>
    </row>
    <row r="34" spans="1:16" ht="22" x14ac:dyDescent="0.2">
      <c r="A34" s="160"/>
      <c r="B34" s="161">
        <f t="shared" si="2"/>
        <v>43206</v>
      </c>
      <c r="C34" s="161">
        <f t="shared" si="3"/>
        <v>43212</v>
      </c>
      <c r="D34" s="149" t="str">
        <f>CONCATENATE(TEXT(B34,"JJ/MM/AA")," au ",TEXT(C34,"JJ/MM/AA"))</f>
        <v>16/04/18 au 22/04/18</v>
      </c>
      <c r="E34" s="454"/>
      <c r="F34" s="454"/>
      <c r="G34" s="454"/>
      <c r="H34" s="454"/>
      <c r="I34" s="454"/>
      <c r="J34" s="454"/>
      <c r="K34" s="454"/>
      <c r="L34" s="454"/>
      <c r="M34" s="454"/>
      <c r="N34" s="454"/>
      <c r="O34" s="455"/>
      <c r="P34" s="456"/>
    </row>
    <row r="35" spans="1:16" ht="28" x14ac:dyDescent="0.2">
      <c r="A35" s="158"/>
      <c r="B35" s="159">
        <f t="shared" si="2"/>
        <v>43213</v>
      </c>
      <c r="C35" s="159">
        <f t="shared" si="3"/>
        <v>43219</v>
      </c>
      <c r="D35" s="148" t="str">
        <f t="shared" si="0"/>
        <v>23/04/18
au
29/04/18</v>
      </c>
      <c r="E35" s="148"/>
      <c r="F35" s="148"/>
      <c r="G35" s="167"/>
      <c r="H35" s="167"/>
      <c r="I35" s="148"/>
      <c r="J35" s="148"/>
      <c r="K35" s="148"/>
      <c r="L35" s="148"/>
      <c r="M35" s="148"/>
      <c r="N35" s="148"/>
      <c r="O35" s="279"/>
      <c r="P35" s="150"/>
    </row>
    <row r="36" spans="1:16" ht="28" x14ac:dyDescent="0.2">
      <c r="A36" s="158"/>
      <c r="B36" s="159">
        <f t="shared" si="2"/>
        <v>43220</v>
      </c>
      <c r="C36" s="159">
        <f t="shared" si="3"/>
        <v>43226</v>
      </c>
      <c r="D36" s="148" t="str">
        <f t="shared" si="0"/>
        <v>30/04/18
au
06/05/18</v>
      </c>
      <c r="E36" s="148"/>
      <c r="F36" s="148"/>
      <c r="G36" s="167"/>
      <c r="H36" s="167"/>
      <c r="I36" s="148"/>
      <c r="J36" s="148"/>
      <c r="K36" s="148"/>
      <c r="L36" s="148"/>
      <c r="M36" s="148"/>
      <c r="N36" s="148"/>
      <c r="O36" s="279"/>
      <c r="P36" s="150" t="s">
        <v>619</v>
      </c>
    </row>
    <row r="37" spans="1:16" ht="28" x14ac:dyDescent="0.2">
      <c r="A37" s="158"/>
      <c r="B37" s="159">
        <f t="shared" si="2"/>
        <v>43227</v>
      </c>
      <c r="C37" s="159">
        <f t="shared" si="3"/>
        <v>43233</v>
      </c>
      <c r="D37" s="148" t="str">
        <f t="shared" si="0"/>
        <v>07/05/18
au
13/05/18</v>
      </c>
      <c r="E37" s="148"/>
      <c r="F37" s="148"/>
      <c r="G37" s="167"/>
      <c r="H37" s="167"/>
      <c r="I37" s="148"/>
      <c r="J37" s="148"/>
      <c r="K37" s="148"/>
      <c r="L37" s="148"/>
      <c r="M37" s="148"/>
      <c r="N37" s="148"/>
      <c r="O37" s="279"/>
      <c r="P37" s="150" t="s">
        <v>621</v>
      </c>
    </row>
    <row r="38" spans="1:16" ht="28" x14ac:dyDescent="0.2">
      <c r="A38" s="158"/>
      <c r="B38" s="159">
        <f t="shared" si="2"/>
        <v>43234</v>
      </c>
      <c r="C38" s="159">
        <f t="shared" si="3"/>
        <v>43240</v>
      </c>
      <c r="D38" s="148" t="str">
        <f t="shared" si="0"/>
        <v>14/05/18
au
20/05/18</v>
      </c>
      <c r="E38" s="148"/>
      <c r="F38" s="148"/>
      <c r="G38" s="167"/>
      <c r="H38" s="167"/>
      <c r="I38" s="148"/>
      <c r="J38" s="148"/>
      <c r="K38" s="148"/>
      <c r="L38" s="148"/>
      <c r="M38" s="148"/>
      <c r="N38" s="148"/>
      <c r="O38" s="279"/>
      <c r="P38" s="150"/>
    </row>
    <row r="39" spans="1:16" ht="28" x14ac:dyDescent="0.2">
      <c r="A39" s="158"/>
      <c r="B39" s="159">
        <f t="shared" si="2"/>
        <v>43241</v>
      </c>
      <c r="C39" s="159">
        <f t="shared" si="3"/>
        <v>43247</v>
      </c>
      <c r="D39" s="148" t="str">
        <f t="shared" si="0"/>
        <v>21/05/18
au
27/05/18</v>
      </c>
      <c r="E39" s="148"/>
      <c r="F39" s="148"/>
      <c r="G39" s="167"/>
      <c r="H39" s="167"/>
      <c r="I39" s="148"/>
      <c r="J39" s="148"/>
      <c r="K39" s="148"/>
      <c r="L39" s="148"/>
      <c r="M39" s="148"/>
      <c r="N39" s="148"/>
      <c r="O39" s="279"/>
      <c r="P39" s="150" t="s">
        <v>622</v>
      </c>
    </row>
    <row r="40" spans="1:16" ht="28" x14ac:dyDescent="0.2">
      <c r="A40" s="158"/>
      <c r="B40" s="159">
        <f t="shared" si="2"/>
        <v>43248</v>
      </c>
      <c r="C40" s="159">
        <f t="shared" si="3"/>
        <v>43254</v>
      </c>
      <c r="D40" s="148" t="str">
        <f t="shared" si="0"/>
        <v>28/05/18
au
03/06/18</v>
      </c>
      <c r="E40" s="148"/>
      <c r="F40" s="148"/>
      <c r="G40" s="167"/>
      <c r="H40" s="167"/>
      <c r="I40" s="148"/>
      <c r="J40" s="148"/>
      <c r="K40" s="148"/>
      <c r="L40" s="148"/>
      <c r="M40" s="148"/>
      <c r="N40" s="148"/>
      <c r="O40" s="279"/>
      <c r="P40" s="150"/>
    </row>
    <row r="41" spans="1:16" ht="28" x14ac:dyDescent="0.2">
      <c r="A41" s="158"/>
      <c r="B41" s="159">
        <f t="shared" si="2"/>
        <v>43255</v>
      </c>
      <c r="C41" s="159">
        <f t="shared" si="3"/>
        <v>43261</v>
      </c>
      <c r="D41" s="148" t="str">
        <f t="shared" si="0"/>
        <v>04/06/18
au
10/06/18</v>
      </c>
      <c r="E41" s="148"/>
      <c r="F41" s="148"/>
      <c r="G41" s="167"/>
      <c r="H41" s="167"/>
      <c r="I41" s="148"/>
      <c r="J41" s="148"/>
      <c r="K41" s="148"/>
      <c r="L41" s="148"/>
      <c r="M41" s="148"/>
      <c r="N41" s="148"/>
      <c r="O41" s="279"/>
      <c r="P41" s="150"/>
    </row>
    <row r="42" spans="1:16" ht="28" x14ac:dyDescent="0.2">
      <c r="A42" s="158"/>
      <c r="B42" s="159">
        <f t="shared" si="2"/>
        <v>43262</v>
      </c>
      <c r="C42" s="159">
        <f t="shared" si="3"/>
        <v>43268</v>
      </c>
      <c r="D42" s="148" t="str">
        <f t="shared" si="0"/>
        <v>11/06/18
au
17/06/18</v>
      </c>
      <c r="E42" s="148"/>
      <c r="F42" s="148"/>
      <c r="G42" s="167"/>
      <c r="H42" s="167"/>
      <c r="I42" s="148"/>
      <c r="J42" s="148"/>
      <c r="K42" s="148"/>
      <c r="L42" s="148"/>
      <c r="M42" s="148"/>
      <c r="N42" s="148"/>
      <c r="O42" s="279"/>
      <c r="P42" s="150"/>
    </row>
    <row r="43" spans="1:16" ht="28" x14ac:dyDescent="0.2">
      <c r="A43" s="158"/>
      <c r="B43" s="159">
        <f t="shared" si="2"/>
        <v>43269</v>
      </c>
      <c r="C43" s="159">
        <f t="shared" si="3"/>
        <v>43275</v>
      </c>
      <c r="D43" s="148" t="str">
        <f t="shared" si="0"/>
        <v>18/06/18
au
24/06/18</v>
      </c>
      <c r="E43" s="148"/>
      <c r="F43" s="148"/>
      <c r="G43" s="167"/>
      <c r="H43" s="167"/>
      <c r="I43" s="148"/>
      <c r="J43" s="148"/>
      <c r="K43" s="148"/>
      <c r="L43" s="148"/>
      <c r="M43" s="148"/>
      <c r="N43" s="148"/>
      <c r="O43" s="279"/>
      <c r="P43" s="150"/>
    </row>
    <row r="44" spans="1:16" ht="28" x14ac:dyDescent="0.2">
      <c r="A44" s="158"/>
      <c r="B44" s="159">
        <f t="shared" si="2"/>
        <v>43276</v>
      </c>
      <c r="C44" s="159">
        <f t="shared" si="3"/>
        <v>43282</v>
      </c>
      <c r="D44" s="148" t="str">
        <f t="shared" si="0"/>
        <v>25/06/18
au
01/07/18</v>
      </c>
      <c r="E44" s="148"/>
      <c r="F44" s="148"/>
      <c r="G44" s="167"/>
      <c r="H44" s="167"/>
      <c r="I44" s="148"/>
      <c r="J44" s="148"/>
      <c r="K44" s="148"/>
      <c r="L44" s="148"/>
      <c r="M44" s="148"/>
      <c r="N44" s="148"/>
      <c r="O44" s="279"/>
      <c r="P44" s="150"/>
    </row>
    <row r="45" spans="1:16" ht="29" thickBot="1" x14ac:dyDescent="0.25">
      <c r="A45" s="162"/>
      <c r="B45" s="163">
        <f t="shared" si="2"/>
        <v>43283</v>
      </c>
      <c r="C45" s="163">
        <f t="shared" si="3"/>
        <v>43289</v>
      </c>
      <c r="D45" s="151" t="str">
        <f t="shared" si="0"/>
        <v>02/07/18
au
08/07/18</v>
      </c>
      <c r="E45" s="151"/>
      <c r="F45" s="151"/>
      <c r="G45" s="168"/>
      <c r="H45" s="168"/>
      <c r="I45" s="151"/>
      <c r="J45" s="151"/>
      <c r="K45" s="151"/>
      <c r="L45" s="151"/>
      <c r="M45" s="151"/>
      <c r="N45" s="151"/>
      <c r="O45" s="280"/>
      <c r="P45" s="164"/>
    </row>
    <row r="46" spans="1:16" x14ac:dyDescent="0.2">
      <c r="B46" s="165"/>
    </row>
    <row r="47" spans="1:16" x14ac:dyDescent="0.2">
      <c r="B47" s="165"/>
    </row>
    <row r="48" spans="1:16" x14ac:dyDescent="0.2">
      <c r="B48" s="165"/>
    </row>
    <row r="49" spans="2:2" x14ac:dyDescent="0.2">
      <c r="B49" s="165"/>
    </row>
    <row r="50" spans="2:2" x14ac:dyDescent="0.2">
      <c r="B50" s="165"/>
    </row>
    <row r="51" spans="2:2" x14ac:dyDescent="0.2">
      <c r="B51" s="165"/>
    </row>
    <row r="52" spans="2:2" x14ac:dyDescent="0.2">
      <c r="B52" s="165"/>
    </row>
    <row r="53" spans="2:2" x14ac:dyDescent="0.2">
      <c r="B53" s="165"/>
    </row>
    <row r="54" spans="2:2" x14ac:dyDescent="0.2">
      <c r="B54" s="165"/>
    </row>
    <row r="55" spans="2:2" x14ac:dyDescent="0.2">
      <c r="B55" s="165"/>
    </row>
    <row r="56" spans="2:2" x14ac:dyDescent="0.2">
      <c r="B56" s="165"/>
    </row>
    <row r="57" spans="2:2" x14ac:dyDescent="0.2">
      <c r="B57" s="165"/>
    </row>
    <row r="58" spans="2:2" x14ac:dyDescent="0.2">
      <c r="B58" s="165"/>
    </row>
    <row r="59" spans="2:2" x14ac:dyDescent="0.2">
      <c r="B59" s="165"/>
    </row>
    <row r="60" spans="2:2" x14ac:dyDescent="0.2">
      <c r="B60" s="165"/>
    </row>
    <row r="61" spans="2:2" x14ac:dyDescent="0.2">
      <c r="B61" s="165"/>
    </row>
    <row r="62" spans="2:2" x14ac:dyDescent="0.2">
      <c r="B62" s="165"/>
    </row>
    <row r="63" spans="2:2" x14ac:dyDescent="0.2">
      <c r="B63" s="165"/>
    </row>
    <row r="64" spans="2:2" x14ac:dyDescent="0.2">
      <c r="B64" s="165"/>
    </row>
    <row r="65" spans="2:2" x14ac:dyDescent="0.2">
      <c r="B65" s="165"/>
    </row>
    <row r="66" spans="2:2" x14ac:dyDescent="0.2">
      <c r="B66" s="165"/>
    </row>
    <row r="67" spans="2:2" x14ac:dyDescent="0.2">
      <c r="B67" s="165"/>
    </row>
    <row r="68" spans="2:2" x14ac:dyDescent="0.2">
      <c r="B68" s="165"/>
    </row>
    <row r="69" spans="2:2" x14ac:dyDescent="0.2">
      <c r="B69" s="165"/>
    </row>
    <row r="70" spans="2:2" x14ac:dyDescent="0.2">
      <c r="B70" s="165"/>
    </row>
    <row r="71" spans="2:2" x14ac:dyDescent="0.2">
      <c r="B71" s="165"/>
    </row>
    <row r="72" spans="2:2" x14ac:dyDescent="0.2">
      <c r="B72" s="165"/>
    </row>
    <row r="73" spans="2:2" x14ac:dyDescent="0.2">
      <c r="B73" s="165"/>
    </row>
    <row r="74" spans="2:2" x14ac:dyDescent="0.2">
      <c r="B74" s="165"/>
    </row>
    <row r="75" spans="2:2" x14ac:dyDescent="0.2">
      <c r="B75" s="165"/>
    </row>
    <row r="76" spans="2:2" x14ac:dyDescent="0.2">
      <c r="B76" s="165"/>
    </row>
    <row r="77" spans="2:2" x14ac:dyDescent="0.2">
      <c r="B77" s="165"/>
    </row>
    <row r="78" spans="2:2" x14ac:dyDescent="0.2">
      <c r="B78" s="165"/>
    </row>
    <row r="79" spans="2:2" x14ac:dyDescent="0.2">
      <c r="B79" s="165"/>
    </row>
    <row r="80" spans="2:2" x14ac:dyDescent="0.2">
      <c r="B80" s="165"/>
    </row>
    <row r="81" spans="2:2" x14ac:dyDescent="0.2">
      <c r="B81" s="165"/>
    </row>
    <row r="82" spans="2:2" x14ac:dyDescent="0.2">
      <c r="B82" s="165"/>
    </row>
    <row r="83" spans="2:2" x14ac:dyDescent="0.2">
      <c r="B83" s="165"/>
    </row>
    <row r="84" spans="2:2" x14ac:dyDescent="0.2">
      <c r="B84" s="165"/>
    </row>
    <row r="85" spans="2:2" x14ac:dyDescent="0.2">
      <c r="B85" s="165"/>
    </row>
    <row r="86" spans="2:2" x14ac:dyDescent="0.2">
      <c r="B86" s="165"/>
    </row>
    <row r="87" spans="2:2" x14ac:dyDescent="0.2">
      <c r="B87" s="165"/>
    </row>
    <row r="88" spans="2:2" x14ac:dyDescent="0.2">
      <c r="B88" s="165"/>
    </row>
    <row r="89" spans="2:2" x14ac:dyDescent="0.2">
      <c r="B89" s="165"/>
    </row>
    <row r="90" spans="2:2" x14ac:dyDescent="0.2">
      <c r="B90" s="165"/>
    </row>
    <row r="91" spans="2:2" x14ac:dyDescent="0.2">
      <c r="B91" s="165"/>
    </row>
    <row r="92" spans="2:2" x14ac:dyDescent="0.2">
      <c r="B92" s="165"/>
    </row>
    <row r="93" spans="2:2" x14ac:dyDescent="0.2">
      <c r="B93" s="165"/>
    </row>
    <row r="94" spans="2:2" x14ac:dyDescent="0.2">
      <c r="B94" s="165"/>
    </row>
    <row r="95" spans="2:2" x14ac:dyDescent="0.2">
      <c r="B95" s="165"/>
    </row>
  </sheetData>
  <mergeCells count="44">
    <mergeCell ref="J2:J3"/>
    <mergeCell ref="I2:I3"/>
    <mergeCell ref="E33:P34"/>
    <mergeCell ref="E11:E12"/>
    <mergeCell ref="E16:E17"/>
    <mergeCell ref="E20:E22"/>
    <mergeCell ref="E23:E24"/>
    <mergeCell ref="E27:E29"/>
    <mergeCell ref="E30:E32"/>
    <mergeCell ref="G11:G12"/>
    <mergeCell ref="H11:H12"/>
    <mergeCell ref="E9:P10"/>
    <mergeCell ref="E18:P19"/>
    <mergeCell ref="E25:P26"/>
    <mergeCell ref="E13:E15"/>
    <mergeCell ref="G2:G4"/>
    <mergeCell ref="H2:H4"/>
    <mergeCell ref="G30:G32"/>
    <mergeCell ref="H30:H32"/>
    <mergeCell ref="G20:G22"/>
    <mergeCell ref="H20:H22"/>
    <mergeCell ref="G23:G24"/>
    <mergeCell ref="H23:H24"/>
    <mergeCell ref="G27:G29"/>
    <mergeCell ref="H27:H29"/>
    <mergeCell ref="G16:G17"/>
    <mergeCell ref="H16:H17"/>
    <mergeCell ref="G5:G7"/>
    <mergeCell ref="H5:H7"/>
    <mergeCell ref="E2:E4"/>
    <mergeCell ref="F2:F4"/>
    <mergeCell ref="F5:F7"/>
    <mergeCell ref="F11:F12"/>
    <mergeCell ref="F13:F15"/>
    <mergeCell ref="E5:E7"/>
    <mergeCell ref="J11:J12"/>
    <mergeCell ref="F20:F22"/>
    <mergeCell ref="F23:F24"/>
    <mergeCell ref="F27:F29"/>
    <mergeCell ref="F30:F32"/>
    <mergeCell ref="F16:F17"/>
    <mergeCell ref="G13:G15"/>
    <mergeCell ref="H13:H15"/>
    <mergeCell ref="I11:I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C7" sqref="C7"/>
    </sheetView>
  </sheetViews>
  <sheetFormatPr baseColWidth="10" defaultRowHeight="15" x14ac:dyDescent="0.2"/>
  <sheetData>
    <row r="1" spans="1:1" x14ac:dyDescent="0.2">
      <c r="A1" t="str">
        <f>Tri_Semestre!A1</f>
        <v>Cycle 1 : Modéliser le comportement linéaire et non linéaire des systèmes.</v>
      </c>
    </row>
    <row r="2" spans="1:1" x14ac:dyDescent="0.2">
      <c r="A2" t="str">
        <f>Tri_Semestre!A8</f>
        <v xml:space="preserve">Cycle 2 : Prévoir les performances des systèmes asservis. </v>
      </c>
    </row>
    <row r="3" spans="1:1" x14ac:dyDescent="0.2">
      <c r="A3" t="str">
        <f>Tri_Semestre!A17</f>
        <v xml:space="preserve">Cycle 3 : Concevoir la partie commande des systèmes asservis afin de valider leurs performances. </v>
      </c>
    </row>
    <row r="4" spans="1:1" x14ac:dyDescent="0.2">
      <c r="A4" t="str">
        <f>Tri_Semestre!A21</f>
        <v>Cycle 4 : Modéliser le comportement dynamique des systèmes mécaniques dans le but d'établir une loi de comportement ou de déterminer des actions mécaniques</v>
      </c>
    </row>
    <row r="5" spans="1:1" x14ac:dyDescent="0.2">
      <c r="A5" t="str">
        <f>Tri_Semestre!A31</f>
        <v>Cycle 5 : Modéliser le comportement énergétique des systèmes dans le but d'établir une loi de comportement</v>
      </c>
    </row>
    <row r="6" spans="1:1" x14ac:dyDescent="0.2">
      <c r="A6" t="str">
        <f>Tri_Semestre!A41</f>
        <v>Cycle 6 : Démarches de résolution pour résoudre les problèmes dynamiques ou énergétique</v>
      </c>
    </row>
    <row r="7" spans="1:1" x14ac:dyDescent="0.2">
      <c r="A7" t="str">
        <f>Tri_Semestre!A48</f>
        <v>Cycle 7 : Modélisation des chaînes de solide dans le but de déterminer les contraintes géométriques dans un mécanisme</v>
      </c>
    </row>
    <row r="8" spans="1:1" x14ac:dyDescent="0.2">
      <c r="A8" t="str">
        <f>Tri_Semestre!A54</f>
        <v>Cycle 8 : analyse de la chaine d'information d'un système.</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12"/>
  <sheetViews>
    <sheetView workbookViewId="0">
      <selection activeCell="B2" sqref="B2"/>
    </sheetView>
  </sheetViews>
  <sheetFormatPr baseColWidth="10" defaultRowHeight="15" x14ac:dyDescent="0.2"/>
  <cols>
    <col min="1" max="1" width="17" bestFit="1" customWidth="1"/>
  </cols>
  <sheetData>
    <row r="2" spans="1:1" x14ac:dyDescent="0.2">
      <c r="A2" t="s">
        <v>682</v>
      </c>
    </row>
    <row r="3" spans="1:1" x14ac:dyDescent="0.2">
      <c r="A3" t="s">
        <v>683</v>
      </c>
    </row>
    <row r="4" spans="1:1" x14ac:dyDescent="0.2">
      <c r="A4" t="s">
        <v>684</v>
      </c>
    </row>
    <row r="5" spans="1:1" x14ac:dyDescent="0.2">
      <c r="A5" t="s">
        <v>685</v>
      </c>
    </row>
    <row r="6" spans="1:1" x14ac:dyDescent="0.2">
      <c r="A6" t="s">
        <v>686</v>
      </c>
    </row>
    <row r="7" spans="1:1" x14ac:dyDescent="0.2">
      <c r="A7" t="s">
        <v>687</v>
      </c>
    </row>
    <row r="8" spans="1:1" x14ac:dyDescent="0.2">
      <c r="A8" t="s">
        <v>688</v>
      </c>
    </row>
    <row r="9" spans="1:1" x14ac:dyDescent="0.2">
      <c r="A9" t="s">
        <v>689</v>
      </c>
    </row>
    <row r="10" spans="1:1" x14ac:dyDescent="0.2">
      <c r="A10" t="s">
        <v>690</v>
      </c>
    </row>
    <row r="11" spans="1:1" x14ac:dyDescent="0.2">
      <c r="A11" t="s">
        <v>691</v>
      </c>
    </row>
    <row r="12" spans="1:1" x14ac:dyDescent="0.2">
      <c r="A12" t="s">
        <v>692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5"/>
  <sheetViews>
    <sheetView workbookViewId="0">
      <pane xSplit="2" ySplit="2" topLeftCell="C3" activePane="bottomRight" state="frozenSplit"/>
      <selection activeCell="A3" sqref="A3"/>
      <selection pane="topRight" activeCell="T3" sqref="T3"/>
      <selection pane="bottomLeft" activeCell="A15" sqref="A15"/>
      <selection pane="bottomRight" activeCell="I35" sqref="I35"/>
    </sheetView>
  </sheetViews>
  <sheetFormatPr baseColWidth="10" defaultRowHeight="14" x14ac:dyDescent="0.2"/>
  <cols>
    <col min="1" max="1" width="37.5" style="288" customWidth="1"/>
    <col min="2" max="2" width="6.5" style="289" customWidth="1"/>
    <col min="3" max="19" width="7.1640625" style="288" customWidth="1"/>
    <col min="20" max="16384" width="10.83203125" style="288"/>
  </cols>
  <sheetData>
    <row r="1" spans="1:19" s="337" customFormat="1" ht="15" thickBot="1" x14ac:dyDescent="0.25">
      <c r="B1" s="289"/>
      <c r="C1" s="470" t="s">
        <v>668</v>
      </c>
      <c r="D1" s="478"/>
      <c r="E1" s="478"/>
      <c r="F1" s="478"/>
      <c r="G1" s="471"/>
      <c r="H1" s="470" t="s">
        <v>667</v>
      </c>
      <c r="I1" s="478"/>
      <c r="J1" s="471"/>
      <c r="K1" s="470" t="s">
        <v>669</v>
      </c>
      <c r="L1" s="478"/>
      <c r="M1" s="471"/>
      <c r="N1" s="470" t="s">
        <v>670</v>
      </c>
      <c r="O1" s="478"/>
      <c r="P1" s="471"/>
      <c r="Q1" s="393" t="s">
        <v>671</v>
      </c>
      <c r="R1" s="470" t="s">
        <v>672</v>
      </c>
      <c r="S1" s="471"/>
    </row>
    <row r="2" spans="1:19" s="290" customFormat="1" ht="107.25" customHeight="1" thickBot="1" x14ac:dyDescent="0.2">
      <c r="C2" s="389" t="s">
        <v>1</v>
      </c>
      <c r="D2" s="390" t="s">
        <v>8</v>
      </c>
      <c r="E2" s="390" t="s">
        <v>11</v>
      </c>
      <c r="F2" s="390" t="s">
        <v>18</v>
      </c>
      <c r="G2" s="391" t="s">
        <v>22</v>
      </c>
      <c r="H2" s="389" t="s">
        <v>27</v>
      </c>
      <c r="I2" s="390" t="s">
        <v>30</v>
      </c>
      <c r="J2" s="391" t="s">
        <v>44</v>
      </c>
      <c r="K2" s="389" t="s">
        <v>47</v>
      </c>
      <c r="L2" s="390" t="s">
        <v>50</v>
      </c>
      <c r="M2" s="391" t="s">
        <v>52</v>
      </c>
      <c r="N2" s="389" t="s">
        <v>57</v>
      </c>
      <c r="O2" s="390" t="s">
        <v>61</v>
      </c>
      <c r="P2" s="391" t="s">
        <v>64</v>
      </c>
      <c r="Q2" s="392" t="s">
        <v>68</v>
      </c>
      <c r="R2" s="389" t="s">
        <v>71</v>
      </c>
      <c r="S2" s="391" t="s">
        <v>76</v>
      </c>
    </row>
    <row r="3" spans="1:19" x14ac:dyDescent="0.2">
      <c r="A3" s="479" t="str">
        <f>Cycles!A1</f>
        <v>Cycle 1 : Modéliser le comportement linéaire et non linéaire des systèmes.</v>
      </c>
      <c r="B3" s="361" t="s">
        <v>607</v>
      </c>
      <c r="C3" s="386"/>
      <c r="D3" s="387"/>
      <c r="E3" s="387"/>
      <c r="F3" s="387"/>
      <c r="G3" s="387"/>
      <c r="H3" s="387"/>
      <c r="I3" s="387" t="s">
        <v>666</v>
      </c>
      <c r="J3" s="387" t="s">
        <v>666</v>
      </c>
      <c r="K3" s="387"/>
      <c r="L3" s="387"/>
      <c r="M3" s="387"/>
      <c r="N3" s="387"/>
      <c r="O3" s="387"/>
      <c r="P3" s="387"/>
      <c r="Q3" s="387"/>
      <c r="R3" s="387"/>
      <c r="S3" s="388"/>
    </row>
    <row r="4" spans="1:19" x14ac:dyDescent="0.2">
      <c r="A4" s="480"/>
      <c r="B4" s="362" t="s">
        <v>663</v>
      </c>
      <c r="C4" s="338"/>
      <c r="D4" s="291"/>
      <c r="E4" s="291"/>
      <c r="F4" s="291"/>
      <c r="G4" s="291"/>
      <c r="H4" s="291"/>
      <c r="I4" s="291"/>
      <c r="J4" s="291"/>
      <c r="K4" s="291"/>
      <c r="L4" s="291"/>
      <c r="M4" s="291"/>
      <c r="N4" s="291"/>
      <c r="O4" s="291"/>
      <c r="P4" s="291"/>
      <c r="Q4" s="291"/>
      <c r="R4" s="291"/>
      <c r="S4" s="292"/>
    </row>
    <row r="5" spans="1:19" x14ac:dyDescent="0.2">
      <c r="A5" s="480"/>
      <c r="B5" s="362" t="s">
        <v>664</v>
      </c>
      <c r="C5" s="338"/>
      <c r="D5" s="291"/>
      <c r="E5" s="291"/>
      <c r="F5" s="291"/>
      <c r="G5" s="291"/>
      <c r="H5" s="291"/>
      <c r="I5" s="291"/>
      <c r="J5" s="291"/>
      <c r="K5" s="291"/>
      <c r="L5" s="291"/>
      <c r="M5" s="291"/>
      <c r="N5" s="291"/>
      <c r="O5" s="291"/>
      <c r="P5" s="291"/>
      <c r="Q5" s="291"/>
      <c r="R5" s="291"/>
      <c r="S5" s="292"/>
    </row>
    <row r="6" spans="1:19" ht="15" thickBot="1" x14ac:dyDescent="0.25">
      <c r="A6" s="481"/>
      <c r="B6" s="363" t="s">
        <v>665</v>
      </c>
      <c r="C6" s="339"/>
      <c r="D6" s="293"/>
      <c r="E6" s="293"/>
      <c r="F6" s="293"/>
      <c r="G6" s="293"/>
      <c r="H6" s="293"/>
      <c r="I6" s="293"/>
      <c r="J6" s="293"/>
      <c r="K6" s="293"/>
      <c r="L6" s="293"/>
      <c r="M6" s="293"/>
      <c r="N6" s="293"/>
      <c r="O6" s="293"/>
      <c r="P6" s="293"/>
      <c r="Q6" s="293"/>
      <c r="R6" s="293"/>
      <c r="S6" s="294"/>
    </row>
    <row r="7" spans="1:19" x14ac:dyDescent="0.2">
      <c r="A7" s="482" t="str">
        <f>Cycles!A2</f>
        <v xml:space="preserve">Cycle 2 : Prévoir les performances des systèmes asservis. </v>
      </c>
      <c r="B7" s="364" t="s">
        <v>607</v>
      </c>
      <c r="C7" s="340"/>
      <c r="D7" s="295"/>
      <c r="E7" s="295"/>
      <c r="F7" s="295"/>
      <c r="G7" s="295"/>
      <c r="H7" s="295"/>
      <c r="I7" s="295"/>
      <c r="J7" s="295" t="s">
        <v>666</v>
      </c>
      <c r="K7" s="295"/>
      <c r="L7" s="295" t="s">
        <v>666</v>
      </c>
      <c r="M7" s="295"/>
      <c r="N7" s="295"/>
      <c r="O7" s="295"/>
      <c r="P7" s="295"/>
      <c r="Q7" s="295"/>
      <c r="R7" s="295"/>
      <c r="S7" s="296"/>
    </row>
    <row r="8" spans="1:19" x14ac:dyDescent="0.2">
      <c r="A8" s="483"/>
      <c r="B8" s="365" t="s">
        <v>663</v>
      </c>
      <c r="C8" s="341"/>
      <c r="D8" s="297"/>
      <c r="E8" s="297"/>
      <c r="F8" s="297"/>
      <c r="G8" s="297"/>
      <c r="H8" s="297"/>
      <c r="I8" s="297"/>
      <c r="J8" s="297"/>
      <c r="K8" s="297"/>
      <c r="L8" s="297"/>
      <c r="M8" s="297"/>
      <c r="N8" s="297"/>
      <c r="O8" s="297"/>
      <c r="P8" s="297"/>
      <c r="Q8" s="297"/>
      <c r="R8" s="297"/>
      <c r="S8" s="298"/>
    </row>
    <row r="9" spans="1:19" x14ac:dyDescent="0.2">
      <c r="A9" s="483"/>
      <c r="B9" s="365" t="s">
        <v>664</v>
      </c>
      <c r="C9" s="341"/>
      <c r="D9" s="297"/>
      <c r="E9" s="297"/>
      <c r="F9" s="297"/>
      <c r="G9" s="297"/>
      <c r="H9" s="297"/>
      <c r="I9" s="297"/>
      <c r="J9" s="297"/>
      <c r="K9" s="297"/>
      <c r="L9" s="297"/>
      <c r="M9" s="297"/>
      <c r="N9" s="297"/>
      <c r="O9" s="297"/>
      <c r="P9" s="297"/>
      <c r="Q9" s="297"/>
      <c r="R9" s="297"/>
      <c r="S9" s="298"/>
    </row>
    <row r="10" spans="1:19" ht="15" thickBot="1" x14ac:dyDescent="0.25">
      <c r="A10" s="484"/>
      <c r="B10" s="366" t="s">
        <v>665</v>
      </c>
      <c r="C10" s="342"/>
      <c r="D10" s="299"/>
      <c r="E10" s="299"/>
      <c r="F10" s="299"/>
      <c r="G10" s="299"/>
      <c r="H10" s="299"/>
      <c r="I10" s="299"/>
      <c r="J10" s="299"/>
      <c r="K10" s="299"/>
      <c r="L10" s="299"/>
      <c r="M10" s="299"/>
      <c r="N10" s="299"/>
      <c r="O10" s="299"/>
      <c r="P10" s="299"/>
      <c r="Q10" s="299"/>
      <c r="R10" s="299"/>
      <c r="S10" s="300"/>
    </row>
    <row r="11" spans="1:19" x14ac:dyDescent="0.2">
      <c r="A11" s="485" t="str">
        <f>Cycles!A3</f>
        <v xml:space="preserve">Cycle 3 : Concevoir la partie commande des systèmes asservis afin de valider leurs performances. </v>
      </c>
      <c r="B11" s="367" t="s">
        <v>607</v>
      </c>
      <c r="C11" s="343"/>
      <c r="D11" s="301"/>
      <c r="E11" s="301"/>
      <c r="F11" s="301"/>
      <c r="G11" s="301"/>
      <c r="H11" s="301"/>
      <c r="I11" s="301"/>
      <c r="J11" s="301"/>
      <c r="K11" s="301" t="s">
        <v>666</v>
      </c>
      <c r="L11" s="301"/>
      <c r="M11" s="301"/>
      <c r="N11" s="301"/>
      <c r="O11" s="301"/>
      <c r="P11" s="301"/>
      <c r="Q11" s="301" t="s">
        <v>666</v>
      </c>
      <c r="R11" s="301"/>
      <c r="S11" s="302"/>
    </row>
    <row r="12" spans="1:19" x14ac:dyDescent="0.2">
      <c r="A12" s="486"/>
      <c r="B12" s="368" t="s">
        <v>663</v>
      </c>
      <c r="C12" s="344"/>
      <c r="D12" s="303"/>
      <c r="E12" s="303"/>
      <c r="F12" s="303"/>
      <c r="G12" s="303"/>
      <c r="H12" s="303"/>
      <c r="I12" s="303"/>
      <c r="J12" s="303"/>
      <c r="K12" s="303"/>
      <c r="L12" s="303"/>
      <c r="M12" s="303"/>
      <c r="N12" s="303"/>
      <c r="O12" s="303"/>
      <c r="P12" s="303"/>
      <c r="Q12" s="303"/>
      <c r="R12" s="303"/>
      <c r="S12" s="304"/>
    </row>
    <row r="13" spans="1:19" x14ac:dyDescent="0.2">
      <c r="A13" s="486"/>
      <c r="B13" s="368" t="s">
        <v>664</v>
      </c>
      <c r="C13" s="344"/>
      <c r="D13" s="303"/>
      <c r="E13" s="303"/>
      <c r="F13" s="303"/>
      <c r="G13" s="303"/>
      <c r="H13" s="303"/>
      <c r="I13" s="303"/>
      <c r="J13" s="303"/>
      <c r="K13" s="303"/>
      <c r="L13" s="303"/>
      <c r="M13" s="303"/>
      <c r="N13" s="303"/>
      <c r="O13" s="303"/>
      <c r="P13" s="303"/>
      <c r="Q13" s="303"/>
      <c r="R13" s="303"/>
      <c r="S13" s="304"/>
    </row>
    <row r="14" spans="1:19" ht="15" thickBot="1" x14ac:dyDescent="0.25">
      <c r="A14" s="487"/>
      <c r="B14" s="369" t="s">
        <v>665</v>
      </c>
      <c r="C14" s="345"/>
      <c r="D14" s="305"/>
      <c r="E14" s="305"/>
      <c r="F14" s="305"/>
      <c r="G14" s="305"/>
      <c r="H14" s="305"/>
      <c r="I14" s="305"/>
      <c r="J14" s="305"/>
      <c r="K14" s="305"/>
      <c r="L14" s="305"/>
      <c r="M14" s="305"/>
      <c r="N14" s="305"/>
      <c r="O14" s="305"/>
      <c r="P14" s="305"/>
      <c r="Q14" s="305"/>
      <c r="R14" s="305"/>
      <c r="S14" s="306"/>
    </row>
    <row r="15" spans="1:19" x14ac:dyDescent="0.2">
      <c r="A15" s="488" t="str">
        <f>Cycles!A4</f>
        <v>Cycle 4 : Modéliser le comportement dynamique des systèmes mécaniques dans le but d'établir une loi de comportement ou de déterminer des actions mécaniques</v>
      </c>
      <c r="B15" s="370" t="s">
        <v>607</v>
      </c>
      <c r="C15" s="346"/>
      <c r="D15" s="307"/>
      <c r="E15" s="307"/>
      <c r="F15" s="307"/>
      <c r="G15" s="307"/>
      <c r="H15" s="307"/>
      <c r="I15" s="307" t="s">
        <v>666</v>
      </c>
      <c r="J15" s="307"/>
      <c r="K15" s="307" t="s">
        <v>666</v>
      </c>
      <c r="L15" s="307"/>
      <c r="M15" s="307"/>
      <c r="N15" s="307"/>
      <c r="O15" s="307"/>
      <c r="P15" s="307"/>
      <c r="Q15" s="307"/>
      <c r="R15" s="307"/>
      <c r="S15" s="308"/>
    </row>
    <row r="16" spans="1:19" x14ac:dyDescent="0.2">
      <c r="A16" s="489"/>
      <c r="B16" s="371" t="s">
        <v>663</v>
      </c>
      <c r="C16" s="347"/>
      <c r="D16" s="309"/>
      <c r="E16" s="309"/>
      <c r="F16" s="309"/>
      <c r="G16" s="309"/>
      <c r="H16" s="309"/>
      <c r="I16" s="309"/>
      <c r="J16" s="309"/>
      <c r="K16" s="309"/>
      <c r="L16" s="309"/>
      <c r="M16" s="309"/>
      <c r="N16" s="309"/>
      <c r="O16" s="309"/>
      <c r="P16" s="309"/>
      <c r="Q16" s="309"/>
      <c r="R16" s="309"/>
      <c r="S16" s="310"/>
    </row>
    <row r="17" spans="1:19" x14ac:dyDescent="0.2">
      <c r="A17" s="489"/>
      <c r="B17" s="371" t="s">
        <v>664</v>
      </c>
      <c r="C17" s="347"/>
      <c r="D17" s="309"/>
      <c r="E17" s="309"/>
      <c r="F17" s="309"/>
      <c r="G17" s="309"/>
      <c r="H17" s="309"/>
      <c r="I17" s="309"/>
      <c r="J17" s="309"/>
      <c r="K17" s="309"/>
      <c r="L17" s="309"/>
      <c r="M17" s="309"/>
      <c r="N17" s="309"/>
      <c r="O17" s="309"/>
      <c r="P17" s="309"/>
      <c r="Q17" s="309"/>
      <c r="R17" s="309"/>
      <c r="S17" s="310"/>
    </row>
    <row r="18" spans="1:19" ht="15" thickBot="1" x14ac:dyDescent="0.25">
      <c r="A18" s="490"/>
      <c r="B18" s="372" t="s">
        <v>665</v>
      </c>
      <c r="C18" s="348"/>
      <c r="D18" s="311"/>
      <c r="E18" s="311"/>
      <c r="F18" s="311"/>
      <c r="G18" s="311"/>
      <c r="H18" s="311"/>
      <c r="I18" s="311"/>
      <c r="J18" s="311"/>
      <c r="K18" s="311"/>
      <c r="L18" s="311"/>
      <c r="M18" s="311"/>
      <c r="N18" s="311"/>
      <c r="O18" s="311"/>
      <c r="P18" s="311"/>
      <c r="Q18" s="311"/>
      <c r="R18" s="311"/>
      <c r="S18" s="312"/>
    </row>
    <row r="19" spans="1:19" x14ac:dyDescent="0.2">
      <c r="A19" s="491" t="str">
        <f>Cycles!A5</f>
        <v>Cycle 5 : Modéliser le comportement énergétique des systèmes dans le but d'établir une loi de comportement</v>
      </c>
      <c r="B19" s="373" t="s">
        <v>607</v>
      </c>
      <c r="C19" s="349"/>
      <c r="D19" s="313"/>
      <c r="E19" s="313"/>
      <c r="F19" s="313"/>
      <c r="G19" s="313"/>
      <c r="H19" s="313" t="s">
        <v>666</v>
      </c>
      <c r="I19" s="313" t="s">
        <v>666</v>
      </c>
      <c r="J19" s="313"/>
      <c r="K19" s="313" t="s">
        <v>666</v>
      </c>
      <c r="L19" s="313"/>
      <c r="M19" s="313"/>
      <c r="N19" s="313"/>
      <c r="O19" s="313"/>
      <c r="P19" s="313"/>
      <c r="Q19" s="313"/>
      <c r="R19" s="313"/>
      <c r="S19" s="314"/>
    </row>
    <row r="20" spans="1:19" x14ac:dyDescent="0.2">
      <c r="A20" s="492"/>
      <c r="B20" s="374" t="s">
        <v>663</v>
      </c>
      <c r="C20" s="350"/>
      <c r="D20" s="315"/>
      <c r="E20" s="315"/>
      <c r="F20" s="315"/>
      <c r="G20" s="315"/>
      <c r="H20" s="315"/>
      <c r="I20" s="315"/>
      <c r="J20" s="315"/>
      <c r="K20" s="315"/>
      <c r="L20" s="315"/>
      <c r="M20" s="315"/>
      <c r="N20" s="315"/>
      <c r="O20" s="315"/>
      <c r="P20" s="315"/>
      <c r="Q20" s="315"/>
      <c r="R20" s="315"/>
      <c r="S20" s="316"/>
    </row>
    <row r="21" spans="1:19" x14ac:dyDescent="0.2">
      <c r="A21" s="492"/>
      <c r="B21" s="374" t="s">
        <v>664</v>
      </c>
      <c r="C21" s="350"/>
      <c r="D21" s="315"/>
      <c r="E21" s="315"/>
      <c r="F21" s="315"/>
      <c r="G21" s="315"/>
      <c r="H21" s="315"/>
      <c r="I21" s="315"/>
      <c r="J21" s="315"/>
      <c r="K21" s="315"/>
      <c r="L21" s="315"/>
      <c r="M21" s="315"/>
      <c r="N21" s="315"/>
      <c r="O21" s="315"/>
      <c r="P21" s="315"/>
      <c r="Q21" s="315"/>
      <c r="R21" s="315"/>
      <c r="S21" s="316"/>
    </row>
    <row r="22" spans="1:19" ht="15" thickBot="1" x14ac:dyDescent="0.25">
      <c r="A22" s="493"/>
      <c r="B22" s="375" t="s">
        <v>665</v>
      </c>
      <c r="C22" s="351"/>
      <c r="D22" s="317"/>
      <c r="E22" s="317"/>
      <c r="F22" s="317"/>
      <c r="G22" s="317"/>
      <c r="H22" s="317"/>
      <c r="I22" s="317"/>
      <c r="J22" s="317"/>
      <c r="K22" s="317"/>
      <c r="L22" s="317"/>
      <c r="M22" s="317"/>
      <c r="N22" s="317"/>
      <c r="O22" s="317"/>
      <c r="P22" s="317"/>
      <c r="Q22" s="317"/>
      <c r="R22" s="317"/>
      <c r="S22" s="318"/>
    </row>
    <row r="23" spans="1:19" x14ac:dyDescent="0.2">
      <c r="A23" s="494" t="str">
        <f>Cycles!A6</f>
        <v>Cycle 6 : Démarches de résolution pour résoudre les problèmes dynamiques ou énergétique</v>
      </c>
      <c r="B23" s="376" t="s">
        <v>607</v>
      </c>
      <c r="C23" s="352"/>
      <c r="D23" s="319"/>
      <c r="E23" s="319"/>
      <c r="F23" s="319"/>
      <c r="G23" s="319"/>
      <c r="H23" s="319"/>
      <c r="I23" s="319"/>
      <c r="J23" s="319"/>
      <c r="K23" s="319" t="s">
        <v>666</v>
      </c>
      <c r="L23" s="319" t="s">
        <v>666</v>
      </c>
      <c r="M23" s="319"/>
      <c r="N23" s="319"/>
      <c r="O23" s="319"/>
      <c r="P23" s="319"/>
      <c r="Q23" s="319"/>
      <c r="R23" s="319"/>
      <c r="S23" s="320"/>
    </row>
    <row r="24" spans="1:19" x14ac:dyDescent="0.2">
      <c r="A24" s="495"/>
      <c r="B24" s="377" t="s">
        <v>663</v>
      </c>
      <c r="C24" s="353"/>
      <c r="D24" s="321"/>
      <c r="E24" s="321"/>
      <c r="F24" s="321"/>
      <c r="G24" s="321"/>
      <c r="H24" s="321"/>
      <c r="I24" s="321"/>
      <c r="J24" s="321"/>
      <c r="K24" s="321"/>
      <c r="L24" s="321"/>
      <c r="M24" s="321"/>
      <c r="N24" s="321"/>
      <c r="O24" s="321"/>
      <c r="P24" s="321"/>
      <c r="Q24" s="321"/>
      <c r="R24" s="321"/>
      <c r="S24" s="322"/>
    </row>
    <row r="25" spans="1:19" x14ac:dyDescent="0.2">
      <c r="A25" s="495"/>
      <c r="B25" s="377" t="s">
        <v>664</v>
      </c>
      <c r="C25" s="353"/>
      <c r="D25" s="321"/>
      <c r="E25" s="321"/>
      <c r="F25" s="321"/>
      <c r="G25" s="321"/>
      <c r="H25" s="321"/>
      <c r="I25" s="321"/>
      <c r="J25" s="321"/>
      <c r="K25" s="321"/>
      <c r="L25" s="321"/>
      <c r="M25" s="321"/>
      <c r="N25" s="321"/>
      <c r="O25" s="321"/>
      <c r="P25" s="321"/>
      <c r="Q25" s="321"/>
      <c r="R25" s="321"/>
      <c r="S25" s="322"/>
    </row>
    <row r="26" spans="1:19" ht="15" thickBot="1" x14ac:dyDescent="0.25">
      <c r="A26" s="496"/>
      <c r="B26" s="378" t="s">
        <v>665</v>
      </c>
      <c r="C26" s="354"/>
      <c r="D26" s="323"/>
      <c r="E26" s="323"/>
      <c r="F26" s="323"/>
      <c r="G26" s="323"/>
      <c r="H26" s="323"/>
      <c r="I26" s="323"/>
      <c r="J26" s="323"/>
      <c r="K26" s="323"/>
      <c r="L26" s="323"/>
      <c r="M26" s="323"/>
      <c r="N26" s="323"/>
      <c r="O26" s="323"/>
      <c r="P26" s="323"/>
      <c r="Q26" s="323"/>
      <c r="R26" s="323"/>
      <c r="S26" s="324"/>
    </row>
    <row r="27" spans="1:19" x14ac:dyDescent="0.2">
      <c r="A27" s="472" t="str">
        <f>Cycles!A7</f>
        <v>Cycle 7 : Modélisation des chaînes de solide dans le but de déterminer les contraintes géométriques dans un mécanisme</v>
      </c>
      <c r="B27" s="379" t="s">
        <v>607</v>
      </c>
      <c r="C27" s="355"/>
      <c r="D27" s="325"/>
      <c r="E27" s="325"/>
      <c r="F27" s="325"/>
      <c r="G27" s="325"/>
      <c r="H27" s="325"/>
      <c r="I27" s="325" t="s">
        <v>666</v>
      </c>
      <c r="J27" s="325"/>
      <c r="K27" s="325"/>
      <c r="L27" s="325" t="s">
        <v>666</v>
      </c>
      <c r="M27" s="325"/>
      <c r="N27" s="325"/>
      <c r="O27" s="325"/>
      <c r="P27" s="325"/>
      <c r="Q27" s="325"/>
      <c r="R27" s="325"/>
      <c r="S27" s="326"/>
    </row>
    <row r="28" spans="1:19" x14ac:dyDescent="0.2">
      <c r="A28" s="473"/>
      <c r="B28" s="380" t="s">
        <v>663</v>
      </c>
      <c r="C28" s="356"/>
      <c r="D28" s="327"/>
      <c r="E28" s="327"/>
      <c r="F28" s="327"/>
      <c r="G28" s="327"/>
      <c r="H28" s="327"/>
      <c r="I28" s="327"/>
      <c r="J28" s="327"/>
      <c r="K28" s="327"/>
      <c r="L28" s="327"/>
      <c r="M28" s="327"/>
      <c r="N28" s="327"/>
      <c r="O28" s="327"/>
      <c r="P28" s="327"/>
      <c r="Q28" s="327"/>
      <c r="R28" s="327"/>
      <c r="S28" s="328"/>
    </row>
    <row r="29" spans="1:19" x14ac:dyDescent="0.2">
      <c r="A29" s="473"/>
      <c r="B29" s="380" t="s">
        <v>664</v>
      </c>
      <c r="C29" s="356"/>
      <c r="D29" s="327"/>
      <c r="E29" s="327"/>
      <c r="F29" s="327"/>
      <c r="G29" s="327"/>
      <c r="H29" s="327"/>
      <c r="I29" s="327"/>
      <c r="J29" s="327"/>
      <c r="K29" s="327"/>
      <c r="L29" s="327"/>
      <c r="M29" s="327"/>
      <c r="N29" s="327"/>
      <c r="O29" s="327"/>
      <c r="P29" s="327"/>
      <c r="Q29" s="327"/>
      <c r="R29" s="327"/>
      <c r="S29" s="328"/>
    </row>
    <row r="30" spans="1:19" ht="15" thickBot="1" x14ac:dyDescent="0.25">
      <c r="A30" s="474"/>
      <c r="B30" s="381" t="s">
        <v>665</v>
      </c>
      <c r="C30" s="357"/>
      <c r="D30" s="329"/>
      <c r="E30" s="329"/>
      <c r="F30" s="329"/>
      <c r="G30" s="329"/>
      <c r="H30" s="329"/>
      <c r="I30" s="329"/>
      <c r="J30" s="329"/>
      <c r="K30" s="329"/>
      <c r="L30" s="329"/>
      <c r="M30" s="329"/>
      <c r="N30" s="329"/>
      <c r="O30" s="329"/>
      <c r="P30" s="329"/>
      <c r="Q30" s="329"/>
      <c r="R30" s="329"/>
      <c r="S30" s="330"/>
    </row>
    <row r="31" spans="1:19" x14ac:dyDescent="0.2">
      <c r="A31" s="475" t="str">
        <f>Cycles!A8</f>
        <v>Cycle 8 : analyse de la chaine d'information d'un système.</v>
      </c>
      <c r="B31" s="382" t="s">
        <v>607</v>
      </c>
      <c r="C31" s="358"/>
      <c r="D31" s="331"/>
      <c r="E31" s="331"/>
      <c r="F31" s="331"/>
      <c r="G31" s="331"/>
      <c r="H31" s="331"/>
      <c r="I31" s="331"/>
      <c r="J31" s="331"/>
      <c r="K31" s="331"/>
      <c r="L31" s="331"/>
      <c r="M31" s="331"/>
      <c r="N31" s="331"/>
      <c r="O31" s="331" t="s">
        <v>666</v>
      </c>
      <c r="P31" s="331" t="s">
        <v>666</v>
      </c>
      <c r="Q31" s="331"/>
      <c r="R31" s="331"/>
      <c r="S31" s="332"/>
    </row>
    <row r="32" spans="1:19" x14ac:dyDescent="0.2">
      <c r="A32" s="476"/>
      <c r="B32" s="383" t="s">
        <v>663</v>
      </c>
      <c r="C32" s="359"/>
      <c r="D32" s="333"/>
      <c r="E32" s="333"/>
      <c r="F32" s="333"/>
      <c r="G32" s="333"/>
      <c r="H32" s="333"/>
      <c r="I32" s="333"/>
      <c r="J32" s="333"/>
      <c r="K32" s="333"/>
      <c r="L32" s="333"/>
      <c r="M32" s="333"/>
      <c r="N32" s="333"/>
      <c r="O32" s="333"/>
      <c r="P32" s="333"/>
      <c r="Q32" s="333"/>
      <c r="R32" s="333"/>
      <c r="S32" s="334"/>
    </row>
    <row r="33" spans="1:19" x14ac:dyDescent="0.2">
      <c r="A33" s="476"/>
      <c r="B33" s="383" t="s">
        <v>664</v>
      </c>
      <c r="C33" s="359"/>
      <c r="D33" s="333"/>
      <c r="E33" s="333"/>
      <c r="F33" s="333"/>
      <c r="G33" s="333"/>
      <c r="H33" s="333"/>
      <c r="I33" s="333"/>
      <c r="J33" s="333"/>
      <c r="K33" s="333"/>
      <c r="L33" s="333"/>
      <c r="M33" s="333"/>
      <c r="N33" s="333"/>
      <c r="O33" s="333"/>
      <c r="P33" s="333"/>
      <c r="Q33" s="333"/>
      <c r="R33" s="333"/>
      <c r="S33" s="334"/>
    </row>
    <row r="34" spans="1:19" ht="15" thickBot="1" x14ac:dyDescent="0.25">
      <c r="A34" s="477"/>
      <c r="B34" s="384" t="s">
        <v>665</v>
      </c>
      <c r="C34" s="360"/>
      <c r="D34" s="335"/>
      <c r="E34" s="335"/>
      <c r="F34" s="335"/>
      <c r="G34" s="335"/>
      <c r="H34" s="335"/>
      <c r="I34" s="335"/>
      <c r="J34" s="335"/>
      <c r="K34" s="335"/>
      <c r="L34" s="335"/>
      <c r="M34" s="335"/>
      <c r="N34" s="335"/>
      <c r="O34" s="335"/>
      <c r="P34" s="335"/>
      <c r="Q34" s="335"/>
      <c r="R34" s="335"/>
      <c r="S34" s="336"/>
    </row>
    <row r="35" spans="1:19" x14ac:dyDescent="0.2">
      <c r="C35" s="289">
        <f>COUNTIF(C3:C34,"x")</f>
        <v>0</v>
      </c>
      <c r="D35" s="289">
        <f t="shared" ref="D35:S35" si="0">COUNTIF(D3:D34,"x")</f>
        <v>0</v>
      </c>
      <c r="E35" s="289">
        <f t="shared" si="0"/>
        <v>0</v>
      </c>
      <c r="F35" s="289">
        <f t="shared" si="0"/>
        <v>0</v>
      </c>
      <c r="G35" s="289">
        <f t="shared" si="0"/>
        <v>0</v>
      </c>
      <c r="H35" s="289">
        <f t="shared" si="0"/>
        <v>1</v>
      </c>
      <c r="I35" s="289">
        <f t="shared" si="0"/>
        <v>4</v>
      </c>
      <c r="J35" s="289">
        <f t="shared" si="0"/>
        <v>2</v>
      </c>
      <c r="K35" s="289">
        <f t="shared" si="0"/>
        <v>4</v>
      </c>
      <c r="L35" s="289">
        <f t="shared" si="0"/>
        <v>3</v>
      </c>
      <c r="M35" s="289">
        <f t="shared" si="0"/>
        <v>0</v>
      </c>
      <c r="N35" s="289">
        <f t="shared" si="0"/>
        <v>0</v>
      </c>
      <c r="O35" s="289">
        <f t="shared" si="0"/>
        <v>1</v>
      </c>
      <c r="P35" s="289">
        <f t="shared" si="0"/>
        <v>1</v>
      </c>
      <c r="Q35" s="289">
        <f t="shared" si="0"/>
        <v>1</v>
      </c>
      <c r="R35" s="289">
        <f t="shared" si="0"/>
        <v>0</v>
      </c>
      <c r="S35" s="289">
        <f t="shared" si="0"/>
        <v>0</v>
      </c>
    </row>
  </sheetData>
  <mergeCells count="13">
    <mergeCell ref="R1:S1"/>
    <mergeCell ref="A27:A30"/>
    <mergeCell ref="A31:A34"/>
    <mergeCell ref="C1:G1"/>
    <mergeCell ref="H1:J1"/>
    <mergeCell ref="K1:M1"/>
    <mergeCell ref="N1:P1"/>
    <mergeCell ref="A3:A6"/>
    <mergeCell ref="A7:A10"/>
    <mergeCell ref="A11:A14"/>
    <mergeCell ref="A15:A18"/>
    <mergeCell ref="A19:A22"/>
    <mergeCell ref="A23:A26"/>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2"/>
  <sheetViews>
    <sheetView zoomScale="80" zoomScaleNormal="80" zoomScalePageLayoutView="80" workbookViewId="0">
      <selection activeCell="A48" sqref="A48"/>
    </sheetView>
  </sheetViews>
  <sheetFormatPr baseColWidth="10" defaultRowHeight="15" x14ac:dyDescent="0.2"/>
  <cols>
    <col min="1" max="1" width="10.83203125" style="4"/>
    <col min="2" max="2" width="11.5" style="28" customWidth="1"/>
    <col min="3" max="3" width="71.5" style="28" customWidth="1"/>
    <col min="4" max="4" width="14.83203125" style="28" customWidth="1"/>
    <col min="5" max="5" width="71.5" style="29" customWidth="1"/>
    <col min="6" max="7" width="10.83203125" style="26"/>
    <col min="8" max="8" width="58.83203125" style="1" customWidth="1"/>
  </cols>
  <sheetData>
    <row r="1" spans="1:8" s="53" customFormat="1" x14ac:dyDescent="0.2">
      <c r="A1" s="47" t="s">
        <v>599</v>
      </c>
      <c r="B1" s="48"/>
      <c r="C1" s="49"/>
      <c r="D1" s="50"/>
      <c r="E1" s="50"/>
      <c r="F1" s="51"/>
      <c r="G1" s="51"/>
      <c r="H1" s="52"/>
    </row>
    <row r="2" spans="1:8" s="67" customFormat="1" x14ac:dyDescent="0.2">
      <c r="A2" s="61"/>
      <c r="B2" s="62" t="s">
        <v>271</v>
      </c>
      <c r="C2" s="63" t="s">
        <v>90</v>
      </c>
      <c r="D2" s="64" t="s">
        <v>274</v>
      </c>
      <c r="E2" s="64" t="s">
        <v>249</v>
      </c>
      <c r="F2" s="65"/>
      <c r="G2" s="65"/>
      <c r="H2" s="66"/>
    </row>
    <row r="3" spans="1:8" s="67" customFormat="1" x14ac:dyDescent="0.2">
      <c r="A3" s="61"/>
      <c r="B3" s="62"/>
      <c r="C3" s="63"/>
      <c r="D3" s="64" t="s">
        <v>275</v>
      </c>
      <c r="E3" s="64" t="s">
        <v>250</v>
      </c>
      <c r="F3" s="65"/>
      <c r="G3" s="65"/>
      <c r="H3" s="68"/>
    </row>
    <row r="4" spans="1:8" s="67" customFormat="1" x14ac:dyDescent="0.2">
      <c r="A4" s="61"/>
      <c r="B4" s="62"/>
      <c r="C4" s="63"/>
      <c r="D4" s="64" t="s">
        <v>276</v>
      </c>
      <c r="E4" s="64" t="s">
        <v>251</v>
      </c>
      <c r="F4" s="65"/>
      <c r="G4" s="65"/>
      <c r="H4" s="68"/>
    </row>
    <row r="5" spans="1:8" s="67" customFormat="1" x14ac:dyDescent="0.2">
      <c r="A5" s="61"/>
      <c r="B5" s="62" t="s">
        <v>293</v>
      </c>
      <c r="C5" s="64" t="s">
        <v>94</v>
      </c>
      <c r="D5" s="64" t="s">
        <v>295</v>
      </c>
      <c r="E5" s="64" t="s">
        <v>95</v>
      </c>
      <c r="F5" s="65"/>
      <c r="G5" s="65" t="s">
        <v>16</v>
      </c>
      <c r="H5" s="68"/>
    </row>
    <row r="6" spans="1:8" s="67" customFormat="1" ht="30" x14ac:dyDescent="0.2">
      <c r="A6" s="61"/>
      <c r="B6" s="62" t="s">
        <v>391</v>
      </c>
      <c r="C6" s="64" t="s">
        <v>595</v>
      </c>
      <c r="D6" s="62" t="str">
        <f>CONCATENATE(B6,".SF1")</f>
        <v>Mod3.C1.SF1</v>
      </c>
      <c r="E6" s="64" t="s">
        <v>105</v>
      </c>
      <c r="F6" s="65"/>
      <c r="G6" s="65" t="s">
        <v>16</v>
      </c>
      <c r="H6" s="68" t="s">
        <v>45</v>
      </c>
    </row>
    <row r="7" spans="1:8" x14ac:dyDescent="0.2">
      <c r="B7" s="45" t="str">
        <f>CONCATENATE(B2,", ",B5,", ",B6)</f>
        <v>Mod2.C1, Mod2.C8, Mod3.C1</v>
      </c>
      <c r="C7" s="46"/>
      <c r="D7" s="45" t="str">
        <f>CONCATENATE(D2,", ",D3,", ",D4,", ",D5,", ",D6)</f>
        <v>Mod2.C1.SF4, Mod2.C1.SF5, Mod2.C1.SF6, Mod2.C8.SF1, Mod3.C1.SF1</v>
      </c>
      <c r="E7" s="46"/>
      <c r="F7" s="44"/>
      <c r="G7" s="44"/>
    </row>
    <row r="8" spans="1:8" s="80" customFormat="1" x14ac:dyDescent="0.2">
      <c r="A8" s="75" t="s">
        <v>598</v>
      </c>
      <c r="B8" s="76"/>
      <c r="C8" s="76"/>
      <c r="D8" s="76"/>
      <c r="E8" s="77"/>
      <c r="F8" s="78"/>
      <c r="G8" s="78"/>
      <c r="H8" s="79"/>
    </row>
    <row r="9" spans="1:8" s="91" customFormat="1" ht="30" x14ac:dyDescent="0.2">
      <c r="A9" s="86"/>
      <c r="B9" s="87" t="s">
        <v>392</v>
      </c>
      <c r="C9" s="88" t="s">
        <v>390</v>
      </c>
      <c r="D9" s="87" t="str">
        <f>CONCATENATE(B9,".SF1")</f>
        <v>Mod3.C2.SF1</v>
      </c>
      <c r="E9" s="88" t="s">
        <v>106</v>
      </c>
      <c r="F9" s="89"/>
      <c r="G9" s="89" t="s">
        <v>16</v>
      </c>
      <c r="H9" s="90"/>
    </row>
    <row r="10" spans="1:8" s="91" customFormat="1" x14ac:dyDescent="0.2">
      <c r="A10" s="86"/>
      <c r="B10" s="87" t="s">
        <v>422</v>
      </c>
      <c r="C10" s="88" t="s">
        <v>437</v>
      </c>
      <c r="D10" s="87"/>
      <c r="E10" s="88"/>
      <c r="F10" s="89"/>
      <c r="G10" s="499" t="s">
        <v>16</v>
      </c>
      <c r="H10" s="500" t="s">
        <v>430</v>
      </c>
    </row>
    <row r="11" spans="1:8" s="91" customFormat="1" x14ac:dyDescent="0.2">
      <c r="A11" s="86"/>
      <c r="B11" s="87" t="s">
        <v>423</v>
      </c>
      <c r="C11" s="88" t="s">
        <v>597</v>
      </c>
      <c r="D11" s="87" t="str">
        <f>CONCATENATE(B11,".SF1")</f>
        <v>Res2.C5.SF1</v>
      </c>
      <c r="E11" s="88" t="s">
        <v>427</v>
      </c>
      <c r="F11" s="89"/>
      <c r="G11" s="499"/>
      <c r="H11" s="500"/>
    </row>
    <row r="12" spans="1:8" s="91" customFormat="1" x14ac:dyDescent="0.2">
      <c r="A12" s="86"/>
      <c r="B12" s="87" t="s">
        <v>424</v>
      </c>
      <c r="C12" s="88" t="s">
        <v>438</v>
      </c>
      <c r="D12" s="87" t="str">
        <f>CONCATENATE(B12,".SF1")</f>
        <v>Res2.C6.SF1</v>
      </c>
      <c r="E12" s="88" t="s">
        <v>428</v>
      </c>
      <c r="F12" s="89"/>
      <c r="G12" s="499"/>
      <c r="H12" s="500"/>
    </row>
    <row r="13" spans="1:8" s="91" customFormat="1" x14ac:dyDescent="0.2">
      <c r="A13" s="86"/>
      <c r="B13" s="87" t="s">
        <v>425</v>
      </c>
      <c r="C13" s="88" t="s">
        <v>439</v>
      </c>
      <c r="D13" s="87" t="str">
        <f>CONCATENATE(B13,".SF1")</f>
        <v>Res2.C7.SF1</v>
      </c>
      <c r="E13" s="88" t="s">
        <v>429</v>
      </c>
      <c r="F13" s="89"/>
      <c r="G13" s="499"/>
      <c r="H13" s="500"/>
    </row>
    <row r="14" spans="1:8" s="91" customFormat="1" ht="30" x14ac:dyDescent="0.2">
      <c r="A14" s="86"/>
      <c r="B14" s="87" t="s">
        <v>434</v>
      </c>
      <c r="C14" s="88" t="s">
        <v>441</v>
      </c>
      <c r="D14" s="87" t="str">
        <f>CONCATENATE(B14,".SF1")</f>
        <v>Res2.C10.SF1</v>
      </c>
      <c r="E14" s="88" t="s">
        <v>444</v>
      </c>
      <c r="F14" s="89"/>
      <c r="G14" s="503" t="s">
        <v>16</v>
      </c>
      <c r="H14" s="503" t="s">
        <v>446</v>
      </c>
    </row>
    <row r="15" spans="1:8" s="91" customFormat="1" x14ac:dyDescent="0.2">
      <c r="A15" s="86"/>
      <c r="B15" s="87" t="s">
        <v>443</v>
      </c>
      <c r="C15" s="88" t="s">
        <v>442</v>
      </c>
      <c r="D15" s="87" t="str">
        <f>CONCATENATE(B15,".SF1")</f>
        <v>Res2.C11.SF1</v>
      </c>
      <c r="E15" s="88" t="s">
        <v>445</v>
      </c>
      <c r="F15" s="89"/>
      <c r="G15" s="503"/>
      <c r="H15" s="503"/>
    </row>
    <row r="16" spans="1:8" x14ac:dyDescent="0.2">
      <c r="B16" s="36" t="str">
        <f>CONCATENATE(B9,", ",B10,", ",B11,", ",B12,", ",B13,", ",B14,", ",B15)</f>
        <v>Mod3.C2, Res2.C4, Res2.C5, Res2.C6, Res2.C7, Res2.C10, Res2.C11</v>
      </c>
      <c r="C16" s="38"/>
      <c r="D16" s="147" t="str">
        <f>CONCATENATE(D9,", ",D10,", ",D11,", ",D12,", ",D13,", ",D14,", ",D15)</f>
        <v>Mod3.C2.SF1, , Res2.C5.SF1, Res2.C6.SF1, Res2.C7.SF1, Res2.C10.SF1, Res2.C11.SF1</v>
      </c>
      <c r="E16" s="38"/>
      <c r="F16" s="35"/>
      <c r="G16" s="37"/>
      <c r="H16" s="37"/>
    </row>
    <row r="17" spans="1:8" s="102" customFormat="1" x14ac:dyDescent="0.2">
      <c r="A17" s="97" t="s">
        <v>600</v>
      </c>
      <c r="B17" s="98"/>
      <c r="C17" s="99"/>
      <c r="D17" s="98"/>
      <c r="E17" s="99"/>
      <c r="F17" s="100"/>
      <c r="G17" s="101"/>
      <c r="H17" s="101"/>
    </row>
    <row r="18" spans="1:8" s="114" customFormat="1" ht="30" x14ac:dyDescent="0.2">
      <c r="A18" s="109"/>
      <c r="B18" s="110" t="s">
        <v>408</v>
      </c>
      <c r="C18" s="110" t="s">
        <v>49</v>
      </c>
      <c r="D18" s="110" t="str">
        <f>CONCATENATE(B18,".SF1")</f>
        <v>Res1.C4.SF1</v>
      </c>
      <c r="E18" s="111" t="s">
        <v>407</v>
      </c>
      <c r="F18" s="112"/>
      <c r="G18" s="112" t="s">
        <v>16</v>
      </c>
      <c r="H18" s="113" t="s">
        <v>409</v>
      </c>
    </row>
    <row r="19" spans="1:8" s="114" customFormat="1" ht="30" x14ac:dyDescent="0.2">
      <c r="A19" s="109"/>
      <c r="B19" s="110" t="s">
        <v>557</v>
      </c>
      <c r="C19" s="110" t="s">
        <v>121</v>
      </c>
      <c r="D19" s="110" t="str">
        <f>CONCATENATE(B19,".SF1")</f>
        <v>Con.C2.SF1</v>
      </c>
      <c r="E19" s="111" t="s">
        <v>69</v>
      </c>
      <c r="F19" s="112"/>
      <c r="G19" s="112" t="s">
        <v>13</v>
      </c>
      <c r="H19" s="113" t="s">
        <v>553</v>
      </c>
    </row>
    <row r="20" spans="1:8" x14ac:dyDescent="0.2">
      <c r="B20" s="43" t="str">
        <f>CONCATENATE(B18,", ",B19)</f>
        <v>Res1.C4, Con.C2</v>
      </c>
      <c r="C20" s="43"/>
      <c r="D20" s="147" t="str">
        <f>CONCATENATE(D18,", ",D19)</f>
        <v>Res1.C4.SF1, Con.C2.SF1</v>
      </c>
      <c r="E20" s="40"/>
      <c r="F20" s="39"/>
      <c r="G20" s="39"/>
    </row>
    <row r="21" spans="1:8" s="74" customFormat="1" x14ac:dyDescent="0.2">
      <c r="A21" s="69" t="s">
        <v>601</v>
      </c>
      <c r="B21" s="70"/>
      <c r="C21" s="70"/>
      <c r="D21" s="70"/>
      <c r="E21" s="71"/>
      <c r="F21" s="72"/>
      <c r="G21" s="72"/>
      <c r="H21" s="73"/>
    </row>
    <row r="22" spans="1:8" s="85" customFormat="1" x14ac:dyDescent="0.2">
      <c r="A22" s="81"/>
      <c r="B22" s="82" t="s">
        <v>314</v>
      </c>
      <c r="C22" s="82" t="s">
        <v>308</v>
      </c>
      <c r="D22" s="82"/>
      <c r="E22" s="83"/>
      <c r="F22" s="84"/>
      <c r="G22" s="497" t="s">
        <v>16</v>
      </c>
      <c r="H22" s="505" t="s">
        <v>40</v>
      </c>
    </row>
    <row r="23" spans="1:8" s="85" customFormat="1" x14ac:dyDescent="0.2">
      <c r="A23" s="81"/>
      <c r="B23" s="82" t="s">
        <v>315</v>
      </c>
      <c r="C23" s="82" t="s">
        <v>309</v>
      </c>
      <c r="D23" s="82"/>
      <c r="E23" s="83"/>
      <c r="F23" s="84"/>
      <c r="G23" s="497"/>
      <c r="H23" s="505"/>
    </row>
    <row r="24" spans="1:8" s="85" customFormat="1" x14ac:dyDescent="0.2">
      <c r="A24" s="81"/>
      <c r="B24" s="82" t="s">
        <v>316</v>
      </c>
      <c r="C24" s="82" t="s">
        <v>310</v>
      </c>
      <c r="D24" s="82"/>
      <c r="E24" s="83"/>
      <c r="F24" s="84"/>
      <c r="G24" s="497"/>
      <c r="H24" s="115"/>
    </row>
    <row r="25" spans="1:8" s="85" customFormat="1" x14ac:dyDescent="0.2">
      <c r="A25" s="81"/>
      <c r="B25" s="82" t="s">
        <v>317</v>
      </c>
      <c r="C25" s="82" t="s">
        <v>311</v>
      </c>
      <c r="D25" s="82"/>
      <c r="E25" s="83"/>
      <c r="F25" s="84"/>
      <c r="G25" s="497"/>
      <c r="H25" s="115"/>
    </row>
    <row r="26" spans="1:8" s="85" customFormat="1" ht="30" x14ac:dyDescent="0.2">
      <c r="A26" s="81"/>
      <c r="B26" s="82" t="s">
        <v>318</v>
      </c>
      <c r="C26" s="82" t="s">
        <v>312</v>
      </c>
      <c r="D26" s="82" t="str">
        <f>CONCATENATE(B26,".SF1")</f>
        <v>Mod2.C17.SF1</v>
      </c>
      <c r="E26" s="83" t="s">
        <v>320</v>
      </c>
      <c r="F26" s="84"/>
      <c r="G26" s="497"/>
      <c r="H26" s="115"/>
    </row>
    <row r="27" spans="1:8" s="85" customFormat="1" x14ac:dyDescent="0.2">
      <c r="A27" s="81"/>
      <c r="B27" s="82" t="s">
        <v>404</v>
      </c>
      <c r="C27" s="82" t="s">
        <v>363</v>
      </c>
      <c r="D27" s="82" t="str">
        <f>CONCATENATE(B27,".SF1")</f>
        <v>Res1.C1.SF1</v>
      </c>
      <c r="E27" s="83" t="s">
        <v>401</v>
      </c>
      <c r="F27" s="84"/>
      <c r="G27" s="497"/>
      <c r="H27" s="115"/>
    </row>
    <row r="28" spans="1:8" s="85" customFormat="1" x14ac:dyDescent="0.2">
      <c r="A28" s="81"/>
      <c r="B28" s="82" t="s">
        <v>405</v>
      </c>
      <c r="C28" s="82" t="s">
        <v>474</v>
      </c>
      <c r="D28" s="82" t="str">
        <f>CONCATENATE(B28,".SF1")</f>
        <v>Res1.C2.SF1</v>
      </c>
      <c r="E28" s="83" t="s">
        <v>402</v>
      </c>
      <c r="F28" s="84"/>
      <c r="G28" s="497"/>
      <c r="H28" s="115"/>
    </row>
    <row r="29" spans="1:8" x14ac:dyDescent="0.2">
      <c r="B29" s="28" t="str">
        <f>CONCATENATE(B22,", ",B23,", ",B24,", ",B25,", ",B26,", ",B27,", ",B28)</f>
        <v>Mod2.C13, Mod2.C14, Mod2.C15, Mod2.C16, Mod2.C17, Res1.C1, Res1.C2</v>
      </c>
      <c r="D29" s="147" t="str">
        <f>CONCATENATE(D22,", ",D23,", ",D24,", ",D25,", ",D26,", ",D27,", ",D28)</f>
        <v>, , , , Mod2.C17.SF1, Res1.C1.SF1, Res1.C2.SF1</v>
      </c>
      <c r="F29" s="39"/>
      <c r="G29" s="497"/>
      <c r="H29" s="42"/>
    </row>
    <row r="30" spans="1:8" x14ac:dyDescent="0.2">
      <c r="B30" s="43"/>
      <c r="C30" s="43"/>
      <c r="D30" s="43"/>
      <c r="E30" s="40"/>
      <c r="F30" s="39"/>
      <c r="G30" s="497"/>
      <c r="H30" s="42"/>
    </row>
    <row r="31" spans="1:8" s="122" customFormat="1" x14ac:dyDescent="0.2">
      <c r="A31" s="117" t="s">
        <v>602</v>
      </c>
      <c r="B31" s="118"/>
      <c r="C31" s="118"/>
      <c r="D31" s="118"/>
      <c r="E31" s="119"/>
      <c r="F31" s="120"/>
      <c r="G31" s="497"/>
      <c r="H31" s="121"/>
    </row>
    <row r="32" spans="1:8" s="96" customFormat="1" ht="30" x14ac:dyDescent="0.2">
      <c r="A32" s="92"/>
      <c r="B32" s="93" t="s">
        <v>319</v>
      </c>
      <c r="C32" s="93" t="s">
        <v>313</v>
      </c>
      <c r="D32" s="93" t="str">
        <f>CONCATENATE(B32,".SF1")</f>
        <v>Mod2.C18.SF1</v>
      </c>
      <c r="E32" s="94" t="s">
        <v>321</v>
      </c>
      <c r="F32" s="95"/>
      <c r="G32" s="497"/>
      <c r="H32" s="116"/>
    </row>
    <row r="33" spans="1:8" s="96" customFormat="1" x14ac:dyDescent="0.2">
      <c r="A33" s="92"/>
      <c r="B33" s="93" t="s">
        <v>404</v>
      </c>
      <c r="C33" s="93" t="s">
        <v>363</v>
      </c>
      <c r="D33" s="93" t="str">
        <f>CONCATENATE(B33,".SF1")</f>
        <v>Res1.C1.SF1</v>
      </c>
      <c r="E33" s="94" t="s">
        <v>401</v>
      </c>
      <c r="F33" s="95"/>
      <c r="G33" s="95"/>
      <c r="H33" s="116"/>
    </row>
    <row r="34" spans="1:8" s="96" customFormat="1" ht="30" x14ac:dyDescent="0.2">
      <c r="A34" s="92"/>
      <c r="B34" s="93" t="s">
        <v>406</v>
      </c>
      <c r="C34" s="93" t="s">
        <v>400</v>
      </c>
      <c r="D34" s="93" t="str">
        <f>CONCATENATE(B34,".SF1")</f>
        <v>Res1.C3.SF1</v>
      </c>
      <c r="E34" s="94" t="s">
        <v>403</v>
      </c>
      <c r="F34" s="95"/>
      <c r="G34" s="95"/>
      <c r="H34" s="108"/>
    </row>
    <row r="35" spans="1:8" s="96" customFormat="1" x14ac:dyDescent="0.2">
      <c r="A35" s="92"/>
      <c r="B35" s="93" t="s">
        <v>262</v>
      </c>
      <c r="C35" s="94" t="s">
        <v>256</v>
      </c>
      <c r="D35" s="94" t="s">
        <v>265</v>
      </c>
      <c r="E35" s="94" t="s">
        <v>257</v>
      </c>
      <c r="F35" s="95"/>
      <c r="G35" s="501" t="s">
        <v>16</v>
      </c>
      <c r="H35" s="502" t="s">
        <v>89</v>
      </c>
    </row>
    <row r="36" spans="1:8" s="96" customFormat="1" x14ac:dyDescent="0.2">
      <c r="A36" s="92"/>
      <c r="B36" s="93" t="s">
        <v>263</v>
      </c>
      <c r="C36" s="94" t="s">
        <v>254</v>
      </c>
      <c r="D36" s="94" t="s">
        <v>266</v>
      </c>
      <c r="E36" s="94" t="s">
        <v>258</v>
      </c>
      <c r="F36" s="95"/>
      <c r="G36" s="501"/>
      <c r="H36" s="502"/>
    </row>
    <row r="37" spans="1:8" s="96" customFormat="1" x14ac:dyDescent="0.2">
      <c r="A37" s="92"/>
      <c r="B37" s="93" t="s">
        <v>264</v>
      </c>
      <c r="C37" s="94" t="s">
        <v>255</v>
      </c>
      <c r="D37" s="94" t="s">
        <v>267</v>
      </c>
      <c r="E37" s="94" t="s">
        <v>259</v>
      </c>
      <c r="F37" s="95"/>
      <c r="G37" s="501"/>
      <c r="H37" s="502"/>
    </row>
    <row r="38" spans="1:8" s="96" customFormat="1" ht="30" x14ac:dyDescent="0.2">
      <c r="A38" s="92"/>
      <c r="B38" s="93"/>
      <c r="C38" s="94"/>
      <c r="D38" s="94" t="s">
        <v>268</v>
      </c>
      <c r="E38" s="94" t="s">
        <v>260</v>
      </c>
      <c r="F38" s="95"/>
      <c r="G38" s="501"/>
      <c r="H38" s="502"/>
    </row>
    <row r="39" spans="1:8" s="96" customFormat="1" x14ac:dyDescent="0.2">
      <c r="A39" s="92"/>
      <c r="B39" s="93"/>
      <c r="C39" s="94"/>
      <c r="D39" s="94" t="s">
        <v>269</v>
      </c>
      <c r="E39" s="94" t="s">
        <v>261</v>
      </c>
      <c r="F39" s="95"/>
      <c r="G39" s="501"/>
      <c r="H39" s="502"/>
    </row>
    <row r="40" spans="1:8" x14ac:dyDescent="0.2">
      <c r="B40" s="147" t="str">
        <f>CONCATENATE(B32,", ",B33,", ",B34,", ",B35,", ",B36,", ",B37,", ",B38,", ",B39)</f>
        <v xml:space="preserve">Mod2.C18, Res1.C1, Res1.C3, Mod1.C4, Mod1.C5, Mod1.C6, , </v>
      </c>
      <c r="C40" s="40"/>
      <c r="D40" s="147" t="str">
        <f>CONCATENATE(D32,", ",D33,", ",D34,", ",D35,", ",D36,", ",D37,", ",D38,", ",D39)</f>
        <v>Mod2.C18.SF1, Res1.C1.SF1, Res1.C3.SF1, Mod1.C4.SF1, Mod1.C5.SF1, Mod1.C6.SF1, Mod1.C5.SF2, Mod1.C5.SF3</v>
      </c>
      <c r="E40" s="40"/>
      <c r="F40" s="39"/>
      <c r="G40" s="39"/>
      <c r="H40" s="41"/>
    </row>
    <row r="41" spans="1:8" s="128" customFormat="1" x14ac:dyDescent="0.2">
      <c r="A41" s="123" t="s">
        <v>603</v>
      </c>
      <c r="B41" s="124"/>
      <c r="C41" s="124"/>
      <c r="D41" s="124"/>
      <c r="E41" s="125"/>
      <c r="F41" s="126"/>
      <c r="G41" s="126"/>
      <c r="H41" s="127"/>
    </row>
    <row r="42" spans="1:8" s="59" customFormat="1" ht="30" x14ac:dyDescent="0.2">
      <c r="A42" s="54"/>
      <c r="B42" s="55" t="s">
        <v>406</v>
      </c>
      <c r="C42" s="55" t="s">
        <v>400</v>
      </c>
      <c r="D42" s="55" t="str">
        <f>CONCATENATE(B42,".SF1")</f>
        <v>Res1.C3.SF1</v>
      </c>
      <c r="E42" s="56" t="s">
        <v>403</v>
      </c>
      <c r="F42" s="57"/>
      <c r="G42" s="57"/>
      <c r="H42" s="58"/>
    </row>
    <row r="43" spans="1:8" s="59" customFormat="1" ht="30" x14ac:dyDescent="0.2">
      <c r="A43" s="54"/>
      <c r="B43" s="55" t="s">
        <v>476</v>
      </c>
      <c r="C43" s="55" t="s">
        <v>474</v>
      </c>
      <c r="D43" s="55" t="str">
        <f>CONCATENATE(B43,".SF1")</f>
        <v>Res2.C22.SF1</v>
      </c>
      <c r="E43" s="56" t="s">
        <v>478</v>
      </c>
      <c r="F43" s="57"/>
      <c r="G43" s="58"/>
      <c r="H43" s="58"/>
    </row>
    <row r="44" spans="1:8" s="59" customFormat="1" ht="30" x14ac:dyDescent="0.2">
      <c r="A44" s="54"/>
      <c r="B44" s="55" t="s">
        <v>477</v>
      </c>
      <c r="C44" s="56" t="s">
        <v>475</v>
      </c>
      <c r="D44" s="56" t="s">
        <v>479</v>
      </c>
      <c r="E44" s="56" t="s">
        <v>111</v>
      </c>
      <c r="F44" s="57"/>
      <c r="G44" s="129"/>
      <c r="H44" s="509"/>
    </row>
    <row r="45" spans="1:8" s="59" customFormat="1" x14ac:dyDescent="0.2">
      <c r="A45" s="54"/>
      <c r="B45" s="55" t="s">
        <v>482</v>
      </c>
      <c r="C45" s="55" t="s">
        <v>480</v>
      </c>
      <c r="D45" s="55"/>
      <c r="E45" s="56"/>
      <c r="F45" s="57"/>
      <c r="G45" s="507" t="s">
        <v>13</v>
      </c>
      <c r="H45" s="509"/>
    </row>
    <row r="46" spans="1:8" s="59" customFormat="1" ht="30" x14ac:dyDescent="0.2">
      <c r="A46" s="54"/>
      <c r="B46" s="55" t="s">
        <v>483</v>
      </c>
      <c r="C46" s="56" t="s">
        <v>481</v>
      </c>
      <c r="D46" s="55" t="str">
        <f>CONCATENATE(B46,".SF1")</f>
        <v>Res2.C25.SF1</v>
      </c>
      <c r="E46" s="56" t="s">
        <v>111</v>
      </c>
      <c r="F46" s="57"/>
      <c r="G46" s="507"/>
      <c r="H46" s="60"/>
    </row>
    <row r="47" spans="1:8" x14ac:dyDescent="0.2">
      <c r="B47" s="147" t="str">
        <f>CONCATENATE(B42,", ",B43,", ",B44,", ",B45,", ",B46)</f>
        <v>Res1.C3, Res2.C22, Res2.C23, Res2.C24, Res2.C25</v>
      </c>
      <c r="D47" s="147" t="str">
        <f>CONCATENATE(D42,", ",D43,", ",D44,", ",D45,", ",D46)</f>
        <v>Res1.C3.SF1, Res2.C22.SF1, Res2.C22.SF2, , Res2.C25.SF1</v>
      </c>
    </row>
    <row r="48" spans="1:8" s="135" customFormat="1" x14ac:dyDescent="0.2">
      <c r="A48" s="130" t="s">
        <v>604</v>
      </c>
      <c r="B48" s="131"/>
      <c r="C48" s="131"/>
      <c r="D48" s="131"/>
      <c r="E48" s="132"/>
      <c r="F48" s="133"/>
      <c r="G48" s="133"/>
      <c r="H48" s="134"/>
    </row>
    <row r="49" spans="1:8" s="107" customFormat="1" x14ac:dyDescent="0.2">
      <c r="A49" s="103"/>
      <c r="B49" s="104" t="s">
        <v>372</v>
      </c>
      <c r="C49" s="104" t="s">
        <v>363</v>
      </c>
      <c r="D49" s="104" t="str">
        <f t="shared" ref="D49" si="0">CONCATENATE(B49,".SF1")</f>
        <v>Mod2.C34.SF1</v>
      </c>
      <c r="E49" s="105" t="s">
        <v>102</v>
      </c>
      <c r="F49" s="506"/>
      <c r="G49" s="506" t="s">
        <v>13</v>
      </c>
      <c r="H49" s="106"/>
    </row>
    <row r="50" spans="1:8" s="107" customFormat="1" x14ac:dyDescent="0.2">
      <c r="A50" s="103"/>
      <c r="B50" s="104" t="s">
        <v>373</v>
      </c>
      <c r="C50" s="104" t="s">
        <v>364</v>
      </c>
      <c r="D50" s="104"/>
      <c r="E50" s="105"/>
      <c r="F50" s="506"/>
      <c r="G50" s="506"/>
      <c r="H50" s="106"/>
    </row>
    <row r="51" spans="1:8" s="107" customFormat="1" x14ac:dyDescent="0.2">
      <c r="A51" s="103"/>
      <c r="B51" s="104" t="s">
        <v>374</v>
      </c>
      <c r="C51" s="104" t="s">
        <v>365</v>
      </c>
      <c r="D51" s="104"/>
      <c r="E51" s="105"/>
      <c r="F51" s="506"/>
      <c r="G51" s="506"/>
      <c r="H51" s="106"/>
    </row>
    <row r="52" spans="1:8" s="107" customFormat="1" ht="30" x14ac:dyDescent="0.2">
      <c r="A52" s="103"/>
      <c r="B52" s="104"/>
      <c r="C52" s="104"/>
      <c r="D52" s="104" t="s">
        <v>468</v>
      </c>
      <c r="E52" s="105" t="s">
        <v>110</v>
      </c>
      <c r="F52" s="26"/>
      <c r="G52" s="26" t="s">
        <v>13</v>
      </c>
      <c r="H52" s="106"/>
    </row>
    <row r="53" spans="1:8" x14ac:dyDescent="0.2">
      <c r="B53" s="147" t="str">
        <f>CONCATENATE(B49,", ",B50,", ",B51,", ",B52)</f>
        <v xml:space="preserve">Mod2.C34, Mod2.C35, Mod2.C36, </v>
      </c>
      <c r="C53" s="33"/>
      <c r="D53" s="147" t="str">
        <f>CONCATENATE(D49,", ",D50,", ",D51,", ",D52)</f>
        <v>Mod2.C34.SF1, , , Res2.C15.SF3</v>
      </c>
      <c r="E53" s="32"/>
      <c r="F53" s="31"/>
      <c r="G53" s="31"/>
    </row>
    <row r="54" spans="1:8" s="146" customFormat="1" x14ac:dyDescent="0.2">
      <c r="A54" s="141" t="s">
        <v>623</v>
      </c>
      <c r="B54" s="142"/>
      <c r="C54" s="142"/>
      <c r="D54" s="142"/>
      <c r="E54" s="143"/>
      <c r="F54" s="144"/>
      <c r="G54" s="144"/>
      <c r="H54" s="145"/>
    </row>
    <row r="55" spans="1:8" s="140" customFormat="1" x14ac:dyDescent="0.2">
      <c r="A55" s="136"/>
      <c r="B55" s="137" t="s">
        <v>509</v>
      </c>
      <c r="C55" s="137" t="s">
        <v>510</v>
      </c>
      <c r="D55" s="137" t="str">
        <f t="shared" ref="D55" si="1">CONCATENATE(B55,".SF1")</f>
        <v>Exp2.C3.SF1</v>
      </c>
      <c r="E55" s="138" t="s">
        <v>514</v>
      </c>
      <c r="F55" s="139"/>
      <c r="G55" s="498" t="s">
        <v>13</v>
      </c>
      <c r="H55" s="508" t="s">
        <v>63</v>
      </c>
    </row>
    <row r="56" spans="1:8" s="140" customFormat="1" x14ac:dyDescent="0.2">
      <c r="A56" s="136"/>
      <c r="B56" s="137" t="s">
        <v>516</v>
      </c>
      <c r="C56" s="137" t="s">
        <v>511</v>
      </c>
      <c r="D56" s="137"/>
      <c r="E56" s="138"/>
      <c r="F56" s="139"/>
      <c r="G56" s="498"/>
      <c r="H56" s="508"/>
    </row>
    <row r="57" spans="1:8" s="140" customFormat="1" x14ac:dyDescent="0.2">
      <c r="A57" s="136"/>
      <c r="B57" s="137" t="s">
        <v>517</v>
      </c>
      <c r="C57" s="137" t="s">
        <v>512</v>
      </c>
      <c r="D57" s="137"/>
      <c r="E57" s="138"/>
      <c r="F57" s="139"/>
      <c r="G57" s="498"/>
      <c r="H57" s="508"/>
    </row>
    <row r="58" spans="1:8" s="140" customFormat="1" x14ac:dyDescent="0.2">
      <c r="A58" s="136"/>
      <c r="B58" s="137" t="s">
        <v>518</v>
      </c>
      <c r="C58" s="137" t="s">
        <v>513</v>
      </c>
      <c r="D58" s="137" t="str">
        <f t="shared" ref="D58" si="2">CONCATENATE(B58,".SF1")</f>
        <v>Exp2.C6.SF1</v>
      </c>
      <c r="E58" s="138" t="s">
        <v>515</v>
      </c>
      <c r="F58" s="139"/>
      <c r="G58" s="498"/>
      <c r="H58" s="508"/>
    </row>
    <row r="59" spans="1:8" s="140" customFormat="1" x14ac:dyDescent="0.2">
      <c r="A59" s="136"/>
      <c r="B59" s="137" t="s">
        <v>539</v>
      </c>
      <c r="C59" s="137" t="s">
        <v>535</v>
      </c>
      <c r="D59" s="137" t="str">
        <f>CONCATENATE(B59,".SF1")</f>
        <v>Exp3.C7.SF1</v>
      </c>
      <c r="E59" s="138" t="s">
        <v>537</v>
      </c>
      <c r="F59" s="139"/>
      <c r="G59" s="139"/>
      <c r="H59" s="138"/>
    </row>
    <row r="60" spans="1:8" s="140" customFormat="1" x14ac:dyDescent="0.2">
      <c r="A60" s="136"/>
      <c r="B60" s="137" t="s">
        <v>540</v>
      </c>
      <c r="C60" s="137" t="s">
        <v>536</v>
      </c>
      <c r="D60" s="137" t="s">
        <v>541</v>
      </c>
      <c r="E60" s="138" t="s">
        <v>538</v>
      </c>
      <c r="F60" s="139"/>
      <c r="G60" s="139"/>
      <c r="H60" s="138"/>
    </row>
    <row r="61" spans="1:8" s="140" customFormat="1" x14ac:dyDescent="0.2">
      <c r="A61" s="136"/>
      <c r="B61" s="137" t="s">
        <v>526</v>
      </c>
      <c r="C61" s="137" t="s">
        <v>522</v>
      </c>
      <c r="D61" s="137" t="str">
        <f>CONCATENATE(B61,".SF1")</f>
        <v>Exp3.C2.SF1</v>
      </c>
      <c r="E61" s="138" t="s">
        <v>524</v>
      </c>
      <c r="F61" s="139"/>
      <c r="G61" s="139"/>
      <c r="H61" s="138"/>
    </row>
    <row r="62" spans="1:8" s="140" customFormat="1" x14ac:dyDescent="0.2">
      <c r="A62" s="136"/>
      <c r="B62" s="137" t="s">
        <v>527</v>
      </c>
      <c r="C62" s="137" t="s">
        <v>523</v>
      </c>
      <c r="D62" s="137" t="str">
        <f>CONCATENATE(B62,".SF1")</f>
        <v>Exp3.C3.SF1</v>
      </c>
      <c r="E62" s="138" t="s">
        <v>525</v>
      </c>
      <c r="F62" s="139"/>
      <c r="G62" s="139"/>
      <c r="H62" s="138"/>
    </row>
    <row r="63" spans="1:8" x14ac:dyDescent="0.2">
      <c r="B63" s="147" t="str">
        <f>CONCATENATE(B55,", ",B56,", ",B57,", ",B58,", ",B59,", ",B60,", ",B61,", ",B62)</f>
        <v>Exp2.C3, Exp2.C4, Exp2.C5, Exp2.C6, Exp3.C7, Exp3.C8, Exp3.C2, Exp3.C3</v>
      </c>
      <c r="C63" s="43"/>
      <c r="D63" s="147" t="str">
        <f>CONCATENATE(D55,", ",D56,", ",D57,", ",D58,", ",D59,", ",D60,", ",D61,", ",D62)</f>
        <v>Exp2.C3.SF1, , , Exp2.C6.SF1, Exp3.C7.SF1, Exp3.C7.SF2, Exp3.C2.SF1, Exp3.C3.SF1</v>
      </c>
      <c r="E63" s="40"/>
      <c r="F63" s="39"/>
      <c r="G63" s="39"/>
      <c r="H63" s="40"/>
    </row>
    <row r="64" spans="1:8" x14ac:dyDescent="0.2">
      <c r="B64" s="43"/>
      <c r="C64" s="43"/>
      <c r="D64" s="43"/>
      <c r="E64" s="40"/>
      <c r="F64" s="39"/>
      <c r="G64" s="39"/>
      <c r="H64" s="40"/>
    </row>
    <row r="65" spans="1:8" x14ac:dyDescent="0.2">
      <c r="B65" s="43"/>
      <c r="C65" s="43"/>
      <c r="D65" s="43"/>
      <c r="E65" s="40"/>
      <c r="F65" s="39"/>
      <c r="G65" s="39"/>
      <c r="H65" s="40"/>
    </row>
    <row r="66" spans="1:8" x14ac:dyDescent="0.2">
      <c r="B66" s="43"/>
      <c r="C66" s="43"/>
      <c r="D66" s="43"/>
      <c r="E66" s="40"/>
      <c r="F66" s="39"/>
      <c r="G66" s="39"/>
      <c r="H66" s="40"/>
    </row>
    <row r="67" spans="1:8" x14ac:dyDescent="0.2">
      <c r="B67" s="43"/>
      <c r="C67" s="43"/>
      <c r="D67" s="43"/>
      <c r="E67" s="40"/>
      <c r="F67" s="39"/>
      <c r="G67" s="39"/>
      <c r="H67" s="40"/>
    </row>
    <row r="68" spans="1:8" x14ac:dyDescent="0.2">
      <c r="A68" s="4" t="s">
        <v>30</v>
      </c>
    </row>
    <row r="69" spans="1:8" ht="45" x14ac:dyDescent="0.2">
      <c r="B69" s="28" t="s">
        <v>271</v>
      </c>
      <c r="C69" s="30" t="s">
        <v>90</v>
      </c>
      <c r="D69" s="29" t="s">
        <v>270</v>
      </c>
      <c r="E69" s="29" t="s">
        <v>31</v>
      </c>
      <c r="G69" s="26" t="s">
        <v>13</v>
      </c>
      <c r="H69" s="27" t="s">
        <v>32</v>
      </c>
    </row>
    <row r="72" spans="1:8" x14ac:dyDescent="0.2">
      <c r="B72" s="28" t="s">
        <v>197</v>
      </c>
      <c r="C72" s="34" t="s">
        <v>189</v>
      </c>
      <c r="D72" s="28" t="s">
        <v>214</v>
      </c>
      <c r="E72" s="29" t="s">
        <v>84</v>
      </c>
      <c r="G72" s="497" t="s">
        <v>16</v>
      </c>
      <c r="H72" s="510"/>
    </row>
    <row r="73" spans="1:8" x14ac:dyDescent="0.2">
      <c r="B73" s="28" t="s">
        <v>198</v>
      </c>
      <c r="C73" s="29" t="s">
        <v>190</v>
      </c>
      <c r="D73" s="29"/>
      <c r="G73" s="497"/>
      <c r="H73" s="510"/>
    </row>
    <row r="74" spans="1:8" x14ac:dyDescent="0.2">
      <c r="B74" s="28" t="s">
        <v>199</v>
      </c>
      <c r="C74" s="29" t="s">
        <v>191</v>
      </c>
      <c r="D74" s="29"/>
      <c r="G74" s="497"/>
      <c r="H74" s="510"/>
    </row>
    <row r="75" spans="1:8" x14ac:dyDescent="0.2">
      <c r="B75" s="28" t="s">
        <v>200</v>
      </c>
      <c r="C75" s="29" t="s">
        <v>192</v>
      </c>
      <c r="D75" s="29"/>
      <c r="G75" s="497"/>
      <c r="H75" s="510"/>
    </row>
    <row r="76" spans="1:8" x14ac:dyDescent="0.2">
      <c r="B76" s="28" t="s">
        <v>201</v>
      </c>
      <c r="C76" s="28" t="s">
        <v>193</v>
      </c>
      <c r="D76" s="29"/>
      <c r="G76" s="497"/>
      <c r="H76" s="510"/>
    </row>
    <row r="77" spans="1:8" x14ac:dyDescent="0.2">
      <c r="A77" s="4" t="s">
        <v>68</v>
      </c>
      <c r="C77" s="29"/>
      <c r="D77" s="29"/>
    </row>
    <row r="78" spans="1:8" x14ac:dyDescent="0.2">
      <c r="B78" s="28" t="s">
        <v>552</v>
      </c>
      <c r="C78" s="29" t="s">
        <v>120</v>
      </c>
      <c r="D78" s="28" t="str">
        <f>CONCATENATE(B78,".SF1")</f>
        <v>Con.C1.SF1</v>
      </c>
      <c r="E78" s="29" t="s">
        <v>122</v>
      </c>
      <c r="G78" s="26" t="s">
        <v>13</v>
      </c>
      <c r="H78" s="25" t="s">
        <v>551</v>
      </c>
    </row>
    <row r="82" spans="1:8" x14ac:dyDescent="0.2">
      <c r="C82" s="28" t="s">
        <v>2</v>
      </c>
      <c r="E82" s="29" t="s">
        <v>3</v>
      </c>
    </row>
    <row r="83" spans="1:8" x14ac:dyDescent="0.2">
      <c r="A83" s="4" t="s">
        <v>0</v>
      </c>
    </row>
    <row r="84" spans="1:8" x14ac:dyDescent="0.2">
      <c r="A84" s="4" t="s">
        <v>1</v>
      </c>
    </row>
    <row r="85" spans="1:8" x14ac:dyDescent="0.2">
      <c r="A85" s="4" t="s">
        <v>8</v>
      </c>
    </row>
    <row r="86" spans="1:8" x14ac:dyDescent="0.2">
      <c r="A86" s="4" t="s">
        <v>11</v>
      </c>
      <c r="H86" s="25" t="s">
        <v>12</v>
      </c>
    </row>
    <row r="87" spans="1:8" ht="30" x14ac:dyDescent="0.2">
      <c r="B87" s="28" t="s">
        <v>161</v>
      </c>
      <c r="C87" s="29" t="s">
        <v>593</v>
      </c>
      <c r="D87" s="29" t="s">
        <v>171</v>
      </c>
      <c r="E87" s="29" t="s">
        <v>82</v>
      </c>
      <c r="G87" s="26" t="s">
        <v>13</v>
      </c>
      <c r="H87" s="1" t="s">
        <v>14</v>
      </c>
    </row>
    <row r="88" spans="1:8" ht="30" x14ac:dyDescent="0.2">
      <c r="B88" s="28" t="s">
        <v>183</v>
      </c>
      <c r="C88" s="29" t="s">
        <v>182</v>
      </c>
      <c r="D88" s="29" t="s">
        <v>210</v>
      </c>
      <c r="E88" s="29" t="s">
        <v>177</v>
      </c>
      <c r="H88" s="1" t="s">
        <v>594</v>
      </c>
    </row>
    <row r="89" spans="1:8" x14ac:dyDescent="0.2">
      <c r="D89" s="29" t="s">
        <v>211</v>
      </c>
      <c r="E89" s="29" t="s">
        <v>178</v>
      </c>
    </row>
    <row r="90" spans="1:8" x14ac:dyDescent="0.2">
      <c r="D90" s="29" t="s">
        <v>212</v>
      </c>
      <c r="E90" s="29" t="s">
        <v>179</v>
      </c>
    </row>
    <row r="91" spans="1:8" x14ac:dyDescent="0.2">
      <c r="D91" s="29"/>
    </row>
    <row r="93" spans="1:8" x14ac:dyDescent="0.2">
      <c r="A93" s="4" t="s">
        <v>18</v>
      </c>
      <c r="H93" s="25" t="s">
        <v>19</v>
      </c>
    </row>
    <row r="94" spans="1:8" x14ac:dyDescent="0.2">
      <c r="B94" s="28" t="s">
        <v>205</v>
      </c>
      <c r="C94" s="28" t="s">
        <v>20</v>
      </c>
      <c r="D94" s="28" t="s">
        <v>215</v>
      </c>
      <c r="E94" s="29" t="s">
        <v>202</v>
      </c>
      <c r="G94" s="497" t="s">
        <v>13</v>
      </c>
      <c r="H94" s="504" t="s">
        <v>542</v>
      </c>
    </row>
    <row r="95" spans="1:8" x14ac:dyDescent="0.2">
      <c r="D95" s="28" t="s">
        <v>216</v>
      </c>
      <c r="E95" s="29" t="s">
        <v>203</v>
      </c>
      <c r="G95" s="497"/>
      <c r="H95" s="504"/>
    </row>
    <row r="96" spans="1:8" x14ac:dyDescent="0.2">
      <c r="D96" s="28" t="s">
        <v>217</v>
      </c>
      <c r="E96" s="29" t="s">
        <v>204</v>
      </c>
      <c r="G96" s="497"/>
      <c r="H96" s="504"/>
    </row>
    <row r="97" spans="1:8" x14ac:dyDescent="0.2">
      <c r="B97" s="28" t="s">
        <v>218</v>
      </c>
      <c r="C97" s="28" t="s">
        <v>21</v>
      </c>
      <c r="D97" s="28" t="s">
        <v>222</v>
      </c>
      <c r="E97" s="29" t="s">
        <v>219</v>
      </c>
      <c r="G97" s="497" t="s">
        <v>13</v>
      </c>
    </row>
    <row r="98" spans="1:8" x14ac:dyDescent="0.2">
      <c r="D98" s="28" t="s">
        <v>223</v>
      </c>
      <c r="E98" s="29" t="s">
        <v>220</v>
      </c>
      <c r="G98" s="497"/>
    </row>
    <row r="99" spans="1:8" x14ac:dyDescent="0.2">
      <c r="D99" s="28" t="s">
        <v>224</v>
      </c>
      <c r="E99" s="29" t="s">
        <v>221</v>
      </c>
      <c r="G99" s="497"/>
    </row>
    <row r="100" spans="1:8" ht="30" x14ac:dyDescent="0.2">
      <c r="B100" s="28" t="s">
        <v>225</v>
      </c>
      <c r="C100" s="28" t="s">
        <v>85</v>
      </c>
      <c r="D100" s="28" t="s">
        <v>230</v>
      </c>
      <c r="E100" s="29" t="s">
        <v>226</v>
      </c>
      <c r="G100" s="497" t="s">
        <v>13</v>
      </c>
    </row>
    <row r="101" spans="1:8" x14ac:dyDescent="0.2">
      <c r="C101" s="29"/>
      <c r="D101" s="28" t="s">
        <v>231</v>
      </c>
      <c r="E101" s="29" t="s">
        <v>227</v>
      </c>
      <c r="G101" s="497"/>
    </row>
    <row r="102" spans="1:8" x14ac:dyDescent="0.2">
      <c r="C102" s="29"/>
      <c r="D102" s="28" t="s">
        <v>232</v>
      </c>
      <c r="E102" s="29" t="s">
        <v>228</v>
      </c>
      <c r="G102" s="497"/>
    </row>
    <row r="103" spans="1:8" x14ac:dyDescent="0.2">
      <c r="C103" s="29"/>
      <c r="D103" s="28" t="s">
        <v>233</v>
      </c>
      <c r="E103" s="29" t="s">
        <v>229</v>
      </c>
      <c r="G103" s="497"/>
    </row>
    <row r="105" spans="1:8" ht="30" x14ac:dyDescent="0.2">
      <c r="A105" s="4" t="s">
        <v>22</v>
      </c>
      <c r="H105" s="1" t="s">
        <v>23</v>
      </c>
    </row>
    <row r="106" spans="1:8" ht="60" x14ac:dyDescent="0.2">
      <c r="B106" s="28" t="s">
        <v>236</v>
      </c>
      <c r="C106" s="28" t="s">
        <v>25</v>
      </c>
      <c r="D106" s="29" t="s">
        <v>237</v>
      </c>
      <c r="E106" s="29" t="s">
        <v>87</v>
      </c>
      <c r="G106" s="26" t="s">
        <v>13</v>
      </c>
    </row>
    <row r="109" spans="1:8" x14ac:dyDescent="0.2">
      <c r="A109" s="4" t="s">
        <v>26</v>
      </c>
    </row>
    <row r="110" spans="1:8" ht="30" x14ac:dyDescent="0.2">
      <c r="A110" s="4" t="s">
        <v>27</v>
      </c>
      <c r="H110" s="1" t="s">
        <v>596</v>
      </c>
    </row>
    <row r="114" spans="1:8" x14ac:dyDescent="0.2">
      <c r="A114" s="4" t="s">
        <v>44</v>
      </c>
    </row>
    <row r="117" spans="1:8" x14ac:dyDescent="0.2">
      <c r="B117" s="28" t="s">
        <v>395</v>
      </c>
      <c r="C117" s="29" t="s">
        <v>107</v>
      </c>
      <c r="D117" s="28" t="str">
        <f>CONCATENATE(B117,".SF1")</f>
        <v>Mod3.C3.SF1</v>
      </c>
      <c r="E117" s="29" t="s">
        <v>393</v>
      </c>
      <c r="G117" s="497" t="s">
        <v>13</v>
      </c>
      <c r="H117" s="27"/>
    </row>
    <row r="118" spans="1:8" ht="30" x14ac:dyDescent="0.2">
      <c r="D118" s="28" t="s">
        <v>396</v>
      </c>
      <c r="E118" s="29" t="s">
        <v>394</v>
      </c>
      <c r="G118" s="497"/>
    </row>
    <row r="119" spans="1:8" x14ac:dyDescent="0.2">
      <c r="B119" s="28" t="s">
        <v>397</v>
      </c>
      <c r="C119" s="29" t="s">
        <v>107</v>
      </c>
      <c r="D119" s="28" t="str">
        <f>CONCATENATE(B119,".SF1")</f>
        <v>Mod3.C4.SF1</v>
      </c>
      <c r="E119" s="29" t="s">
        <v>393</v>
      </c>
      <c r="G119" s="497" t="s">
        <v>13</v>
      </c>
    </row>
    <row r="120" spans="1:8" ht="30" x14ac:dyDescent="0.2">
      <c r="D120" s="28" t="s">
        <v>398</v>
      </c>
      <c r="E120" s="29" t="s">
        <v>394</v>
      </c>
      <c r="G120" s="497"/>
    </row>
    <row r="122" spans="1:8" x14ac:dyDescent="0.2">
      <c r="A122" s="4" t="s">
        <v>46</v>
      </c>
    </row>
    <row r="123" spans="1:8" x14ac:dyDescent="0.2">
      <c r="A123" s="4" t="s">
        <v>47</v>
      </c>
      <c r="D123" s="29"/>
    </row>
    <row r="125" spans="1:8" x14ac:dyDescent="0.2">
      <c r="A125" s="11" t="s">
        <v>52</v>
      </c>
      <c r="C125" s="29"/>
      <c r="D125" s="29"/>
    </row>
    <row r="126" spans="1:8" x14ac:dyDescent="0.2">
      <c r="B126" s="28" t="s">
        <v>489</v>
      </c>
      <c r="C126" s="29" t="s">
        <v>113</v>
      </c>
      <c r="D126" s="28" t="str">
        <f t="shared" ref="D126" si="3">CONCATENATE(B126,".SF1")</f>
        <v>Res3.C3.SF1</v>
      </c>
      <c r="E126" s="29" t="s">
        <v>487</v>
      </c>
      <c r="G126" s="497" t="s">
        <v>13</v>
      </c>
    </row>
    <row r="127" spans="1:8" x14ac:dyDescent="0.2">
      <c r="D127" s="28" t="s">
        <v>490</v>
      </c>
      <c r="E127" s="29" t="s">
        <v>488</v>
      </c>
      <c r="G127" s="497"/>
    </row>
    <row r="128" spans="1:8" x14ac:dyDescent="0.2">
      <c r="A128" s="11" t="s">
        <v>56</v>
      </c>
    </row>
    <row r="129" spans="1:8" x14ac:dyDescent="0.2">
      <c r="A129" s="11" t="s">
        <v>57</v>
      </c>
    </row>
    <row r="130" spans="1:8" x14ac:dyDescent="0.2">
      <c r="B130" s="28" t="s">
        <v>496</v>
      </c>
      <c r="C130" s="28" t="s">
        <v>60</v>
      </c>
      <c r="D130" s="28" t="str">
        <f t="shared" ref="D130" si="4">CONCATENATE(B130,".SF1")</f>
        <v>Exp1.C3.SF1</v>
      </c>
      <c r="E130" s="29" t="s">
        <v>491</v>
      </c>
      <c r="G130" s="497" t="s">
        <v>13</v>
      </c>
    </row>
    <row r="131" spans="1:8" ht="45" x14ac:dyDescent="0.2">
      <c r="C131" s="29"/>
      <c r="D131" s="29" t="s">
        <v>497</v>
      </c>
      <c r="E131" s="29" t="s">
        <v>492</v>
      </c>
      <c r="G131" s="497"/>
      <c r="H131" s="1" t="s">
        <v>493</v>
      </c>
    </row>
    <row r="133" spans="1:8" x14ac:dyDescent="0.2">
      <c r="A133" s="11" t="s">
        <v>61</v>
      </c>
    </row>
    <row r="134" spans="1:8" x14ac:dyDescent="0.2">
      <c r="B134" s="28" t="s">
        <v>505</v>
      </c>
      <c r="C134" s="28" t="s">
        <v>62</v>
      </c>
      <c r="D134" s="28" t="str">
        <f t="shared" ref="D134" si="5">CONCATENATE(B134,".SF1")</f>
        <v>Exp2.C2.SF1</v>
      </c>
      <c r="E134" s="29" t="s">
        <v>501</v>
      </c>
      <c r="G134" s="497" t="s">
        <v>13</v>
      </c>
    </row>
    <row r="135" spans="1:8" x14ac:dyDescent="0.2">
      <c r="D135" s="28" t="s">
        <v>507</v>
      </c>
      <c r="E135" s="29" t="s">
        <v>502</v>
      </c>
      <c r="G135" s="497"/>
    </row>
    <row r="136" spans="1:8" x14ac:dyDescent="0.2">
      <c r="D136" s="28" t="s">
        <v>508</v>
      </c>
      <c r="E136" s="29" t="s">
        <v>503</v>
      </c>
      <c r="G136" s="497"/>
    </row>
    <row r="138" spans="1:8" x14ac:dyDescent="0.2">
      <c r="A138" s="11" t="s">
        <v>64</v>
      </c>
    </row>
    <row r="139" spans="1:8" ht="30" x14ac:dyDescent="0.2">
      <c r="A139" s="11"/>
      <c r="B139" s="28" t="s">
        <v>521</v>
      </c>
      <c r="C139" s="28" t="s">
        <v>519</v>
      </c>
      <c r="D139" s="28" t="str">
        <f t="shared" ref="D139:D144" si="6">CONCATENATE(B139,".SF1")</f>
        <v>Exp3.C1.SF1</v>
      </c>
      <c r="E139" s="29" t="s">
        <v>116</v>
      </c>
      <c r="G139" s="26" t="s">
        <v>13</v>
      </c>
      <c r="H139" s="1" t="s">
        <v>520</v>
      </c>
    </row>
    <row r="140" spans="1:8" x14ac:dyDescent="0.2">
      <c r="A140" s="11"/>
      <c r="G140" s="497" t="s">
        <v>13</v>
      </c>
    </row>
    <row r="141" spans="1:8" x14ac:dyDescent="0.2">
      <c r="A141" s="11"/>
      <c r="G141" s="497"/>
      <c r="H141" s="1" t="s">
        <v>65</v>
      </c>
    </row>
    <row r="142" spans="1:8" x14ac:dyDescent="0.2">
      <c r="B142" s="28" t="s">
        <v>532</v>
      </c>
      <c r="C142" s="29" t="s">
        <v>117</v>
      </c>
      <c r="D142" s="28" t="str">
        <f t="shared" si="6"/>
        <v>Exp3.C4.SF1</v>
      </c>
      <c r="E142" s="29" t="s">
        <v>491</v>
      </c>
      <c r="G142" s="497"/>
      <c r="H142" s="25"/>
    </row>
    <row r="143" spans="1:8" x14ac:dyDescent="0.2">
      <c r="B143" s="28" t="s">
        <v>533</v>
      </c>
      <c r="C143" s="28" t="s">
        <v>528</v>
      </c>
      <c r="D143" s="28" t="str">
        <f t="shared" si="6"/>
        <v>Exp3.C5.SF1</v>
      </c>
      <c r="E143" s="29" t="s">
        <v>530</v>
      </c>
      <c r="G143" s="497"/>
      <c r="H143" s="25"/>
    </row>
    <row r="144" spans="1:8" x14ac:dyDescent="0.2">
      <c r="B144" s="28" t="s">
        <v>534</v>
      </c>
      <c r="C144" s="29" t="s">
        <v>529</v>
      </c>
      <c r="D144" s="28" t="str">
        <f t="shared" si="6"/>
        <v>Exp3.C6.SF1</v>
      </c>
      <c r="E144" s="29" t="s">
        <v>531</v>
      </c>
      <c r="G144" s="497"/>
      <c r="H144" s="25"/>
    </row>
    <row r="145" spans="1:8" x14ac:dyDescent="0.2">
      <c r="G145" s="497"/>
    </row>
    <row r="147" spans="1:8" x14ac:dyDescent="0.2">
      <c r="A147" s="4" t="s">
        <v>70</v>
      </c>
    </row>
    <row r="148" spans="1:8" x14ac:dyDescent="0.2">
      <c r="A148" s="4" t="s">
        <v>71</v>
      </c>
    </row>
    <row r="149" spans="1:8" x14ac:dyDescent="0.2">
      <c r="B149" s="28" t="s">
        <v>572</v>
      </c>
      <c r="C149" s="29" t="s">
        <v>124</v>
      </c>
      <c r="D149" s="28" t="str">
        <f t="shared" ref="D149" si="7">CONCATENATE(B149,".SF1")</f>
        <v>Com1.C2.SF1</v>
      </c>
      <c r="E149" s="29" t="s">
        <v>73</v>
      </c>
      <c r="G149" s="26" t="s">
        <v>13</v>
      </c>
      <c r="H149" s="30" t="s">
        <v>566</v>
      </c>
    </row>
    <row r="151" spans="1:8" x14ac:dyDescent="0.2">
      <c r="A151" s="4" t="s">
        <v>76</v>
      </c>
    </row>
    <row r="152" spans="1:8" x14ac:dyDescent="0.2">
      <c r="B152" s="28" t="s">
        <v>586</v>
      </c>
      <c r="C152" s="28" t="s">
        <v>78</v>
      </c>
      <c r="D152" s="28" t="str">
        <f t="shared" ref="D152" si="8">CONCATENATE(B152,".SF1")</f>
        <v>Com2.C2.SF1</v>
      </c>
      <c r="E152" s="29" t="s">
        <v>581</v>
      </c>
      <c r="G152" s="497" t="s">
        <v>13</v>
      </c>
    </row>
    <row r="153" spans="1:8" x14ac:dyDescent="0.2">
      <c r="D153" s="28" t="s">
        <v>592</v>
      </c>
      <c r="E153" s="29" t="s">
        <v>582</v>
      </c>
      <c r="G153" s="497"/>
    </row>
    <row r="154" spans="1:8" x14ac:dyDescent="0.2">
      <c r="D154" s="29"/>
    </row>
    <row r="162" spans="3:4" x14ac:dyDescent="0.2">
      <c r="C162" s="29"/>
      <c r="D162" s="29"/>
    </row>
  </sheetData>
  <mergeCells count="27">
    <mergeCell ref="H94:H96"/>
    <mergeCell ref="G97:G99"/>
    <mergeCell ref="G22:G32"/>
    <mergeCell ref="H22:H23"/>
    <mergeCell ref="F49:F51"/>
    <mergeCell ref="G49:G51"/>
    <mergeCell ref="G45:G46"/>
    <mergeCell ref="H55:H58"/>
    <mergeCell ref="H44:H45"/>
    <mergeCell ref="G72:G76"/>
    <mergeCell ref="H72:H76"/>
    <mergeCell ref="G10:G13"/>
    <mergeCell ref="H10:H13"/>
    <mergeCell ref="G35:G39"/>
    <mergeCell ref="H35:H39"/>
    <mergeCell ref="G14:G15"/>
    <mergeCell ref="H14:H15"/>
    <mergeCell ref="G152:G153"/>
    <mergeCell ref="G126:G127"/>
    <mergeCell ref="G130:G131"/>
    <mergeCell ref="G134:G136"/>
    <mergeCell ref="G55:G58"/>
    <mergeCell ref="G140:G145"/>
    <mergeCell ref="G119:G120"/>
    <mergeCell ref="G117:G118"/>
    <mergeCell ref="G100:G103"/>
    <mergeCell ref="G94:G96"/>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35"/>
  <sheetViews>
    <sheetView zoomScale="80" zoomScaleNormal="80" zoomScalePageLayoutView="80" workbookViewId="0">
      <selection activeCell="B111" sqref="B111"/>
    </sheetView>
  </sheetViews>
  <sheetFormatPr baseColWidth="10" defaultRowHeight="15" x14ac:dyDescent="0.2"/>
  <cols>
    <col min="1" max="1" width="10.83203125" style="4"/>
    <col min="2" max="2" width="11.5" style="28" customWidth="1"/>
    <col min="3" max="3" width="71.5" style="28" customWidth="1"/>
    <col min="4" max="4" width="14.83203125" style="28" customWidth="1"/>
    <col min="5" max="5" width="71.5" style="29" customWidth="1"/>
    <col min="6" max="7" width="10.83203125" style="26"/>
    <col min="8" max="8" width="58.83203125" style="1" customWidth="1"/>
  </cols>
  <sheetData>
    <row r="3" spans="1:8" x14ac:dyDescent="0.2">
      <c r="C3" s="28" t="s">
        <v>2</v>
      </c>
      <c r="E3" s="29" t="s">
        <v>3</v>
      </c>
    </row>
    <row r="4" spans="1:8" x14ac:dyDescent="0.2">
      <c r="A4" s="4" t="s">
        <v>0</v>
      </c>
    </row>
    <row r="5" spans="1:8" x14ac:dyDescent="0.2">
      <c r="A5" s="4" t="s">
        <v>1</v>
      </c>
    </row>
    <row r="6" spans="1:8" x14ac:dyDescent="0.2">
      <c r="A6" s="4" t="s">
        <v>8</v>
      </c>
    </row>
    <row r="7" spans="1:8" x14ac:dyDescent="0.2">
      <c r="A7" s="4" t="s">
        <v>11</v>
      </c>
      <c r="H7" s="25" t="s">
        <v>12</v>
      </c>
    </row>
    <row r="8" spans="1:8" ht="30" x14ac:dyDescent="0.2">
      <c r="B8" s="28" t="s">
        <v>161</v>
      </c>
      <c r="C8" s="29" t="s">
        <v>593</v>
      </c>
      <c r="D8" s="29" t="s">
        <v>171</v>
      </c>
      <c r="E8" s="29" t="s">
        <v>82</v>
      </c>
      <c r="G8" s="26" t="s">
        <v>13</v>
      </c>
      <c r="H8" s="1" t="s">
        <v>14</v>
      </c>
    </row>
    <row r="9" spans="1:8" ht="30" x14ac:dyDescent="0.2">
      <c r="B9" s="28" t="s">
        <v>183</v>
      </c>
      <c r="C9" s="29" t="s">
        <v>182</v>
      </c>
      <c r="D9" s="29" t="s">
        <v>210</v>
      </c>
      <c r="E9" s="29" t="s">
        <v>177</v>
      </c>
      <c r="H9" s="1" t="s">
        <v>594</v>
      </c>
    </row>
    <row r="10" spans="1:8" x14ac:dyDescent="0.2">
      <c r="D10" s="29" t="s">
        <v>211</v>
      </c>
      <c r="E10" s="29" t="s">
        <v>178</v>
      </c>
    </row>
    <row r="11" spans="1:8" x14ac:dyDescent="0.2">
      <c r="D11" s="29" t="s">
        <v>212</v>
      </c>
      <c r="E11" s="29" t="s">
        <v>179</v>
      </c>
    </row>
    <row r="12" spans="1:8" x14ac:dyDescent="0.2">
      <c r="D12" s="29"/>
    </row>
    <row r="13" spans="1:8" x14ac:dyDescent="0.2">
      <c r="B13" s="28" t="s">
        <v>197</v>
      </c>
      <c r="C13" s="34" t="s">
        <v>189</v>
      </c>
      <c r="D13" s="28" t="s">
        <v>214</v>
      </c>
      <c r="E13" s="29" t="s">
        <v>84</v>
      </c>
      <c r="G13" s="497" t="s">
        <v>16</v>
      </c>
      <c r="H13" s="510"/>
    </row>
    <row r="14" spans="1:8" x14ac:dyDescent="0.2">
      <c r="B14" s="28" t="s">
        <v>198</v>
      </c>
      <c r="C14" s="29" t="s">
        <v>190</v>
      </c>
      <c r="D14" s="29"/>
      <c r="G14" s="497"/>
      <c r="H14" s="510"/>
    </row>
    <row r="15" spans="1:8" x14ac:dyDescent="0.2">
      <c r="B15" s="28" t="s">
        <v>199</v>
      </c>
      <c r="C15" s="29" t="s">
        <v>191</v>
      </c>
      <c r="D15" s="29"/>
      <c r="G15" s="497"/>
      <c r="H15" s="510"/>
    </row>
    <row r="16" spans="1:8" x14ac:dyDescent="0.2">
      <c r="B16" s="28" t="s">
        <v>200</v>
      </c>
      <c r="C16" s="29" t="s">
        <v>192</v>
      </c>
      <c r="D16" s="29"/>
      <c r="G16" s="497"/>
      <c r="H16" s="510"/>
    </row>
    <row r="17" spans="1:8" x14ac:dyDescent="0.2">
      <c r="B17" s="28" t="s">
        <v>201</v>
      </c>
      <c r="C17" s="28" t="s">
        <v>193</v>
      </c>
      <c r="D17" s="29"/>
      <c r="G17" s="497"/>
      <c r="H17" s="510"/>
    </row>
    <row r="19" spans="1:8" x14ac:dyDescent="0.2">
      <c r="A19" s="4" t="s">
        <v>18</v>
      </c>
      <c r="H19" s="25" t="s">
        <v>19</v>
      </c>
    </row>
    <row r="20" spans="1:8" x14ac:dyDescent="0.2">
      <c r="B20" s="28" t="s">
        <v>205</v>
      </c>
      <c r="C20" s="28" t="s">
        <v>20</v>
      </c>
      <c r="D20" s="28" t="s">
        <v>215</v>
      </c>
      <c r="E20" s="29" t="s">
        <v>202</v>
      </c>
      <c r="G20" s="497" t="s">
        <v>13</v>
      </c>
      <c r="H20" s="504" t="s">
        <v>542</v>
      </c>
    </row>
    <row r="21" spans="1:8" x14ac:dyDescent="0.2">
      <c r="D21" s="28" t="s">
        <v>216</v>
      </c>
      <c r="E21" s="29" t="s">
        <v>203</v>
      </c>
      <c r="G21" s="497"/>
      <c r="H21" s="504"/>
    </row>
    <row r="22" spans="1:8" x14ac:dyDescent="0.2">
      <c r="D22" s="28" t="s">
        <v>217</v>
      </c>
      <c r="E22" s="29" t="s">
        <v>204</v>
      </c>
      <c r="G22" s="497"/>
      <c r="H22" s="504"/>
    </row>
    <row r="23" spans="1:8" x14ac:dyDescent="0.2">
      <c r="B23" s="28" t="s">
        <v>218</v>
      </c>
      <c r="C23" s="28" t="s">
        <v>21</v>
      </c>
      <c r="D23" s="28" t="s">
        <v>222</v>
      </c>
      <c r="E23" s="29" t="s">
        <v>219</v>
      </c>
      <c r="G23" s="497" t="s">
        <v>13</v>
      </c>
    </row>
    <row r="24" spans="1:8" x14ac:dyDescent="0.2">
      <c r="D24" s="28" t="s">
        <v>223</v>
      </c>
      <c r="E24" s="29" t="s">
        <v>220</v>
      </c>
      <c r="G24" s="497"/>
    </row>
    <row r="25" spans="1:8" x14ac:dyDescent="0.2">
      <c r="D25" s="28" t="s">
        <v>224</v>
      </c>
      <c r="E25" s="29" t="s">
        <v>221</v>
      </c>
      <c r="G25" s="497"/>
    </row>
    <row r="26" spans="1:8" ht="30" x14ac:dyDescent="0.2">
      <c r="B26" s="28" t="s">
        <v>225</v>
      </c>
      <c r="C26" s="28" t="s">
        <v>85</v>
      </c>
      <c r="D26" s="28" t="s">
        <v>230</v>
      </c>
      <c r="E26" s="29" t="s">
        <v>226</v>
      </c>
      <c r="G26" s="497" t="s">
        <v>13</v>
      </c>
    </row>
    <row r="27" spans="1:8" x14ac:dyDescent="0.2">
      <c r="C27" s="29"/>
      <c r="D27" s="28" t="s">
        <v>231</v>
      </c>
      <c r="E27" s="29" t="s">
        <v>227</v>
      </c>
      <c r="G27" s="497"/>
    </row>
    <row r="28" spans="1:8" x14ac:dyDescent="0.2">
      <c r="C28" s="29"/>
      <c r="D28" s="28" t="s">
        <v>232</v>
      </c>
      <c r="E28" s="29" t="s">
        <v>228</v>
      </c>
      <c r="G28" s="497"/>
    </row>
    <row r="29" spans="1:8" x14ac:dyDescent="0.2">
      <c r="C29" s="29"/>
      <c r="D29" s="28" t="s">
        <v>233</v>
      </c>
      <c r="E29" s="29" t="s">
        <v>229</v>
      </c>
      <c r="G29" s="497"/>
    </row>
    <row r="31" spans="1:8" ht="30" x14ac:dyDescent="0.2">
      <c r="A31" s="4" t="s">
        <v>22</v>
      </c>
      <c r="H31" s="1" t="s">
        <v>23</v>
      </c>
    </row>
    <row r="32" spans="1:8" ht="60" x14ac:dyDescent="0.2">
      <c r="B32" s="28" t="s">
        <v>236</v>
      </c>
      <c r="C32" s="28" t="s">
        <v>25</v>
      </c>
      <c r="D32" s="29" t="s">
        <v>237</v>
      </c>
      <c r="E32" s="29" t="s">
        <v>87</v>
      </c>
      <c r="G32" s="26" t="s">
        <v>13</v>
      </c>
    </row>
    <row r="35" spans="1:8" x14ac:dyDescent="0.2">
      <c r="A35" s="4" t="s">
        <v>26</v>
      </c>
    </row>
    <row r="36" spans="1:8" ht="45" x14ac:dyDescent="0.2">
      <c r="A36" s="4" t="s">
        <v>27</v>
      </c>
      <c r="H36" s="1" t="s">
        <v>28</v>
      </c>
    </row>
    <row r="37" spans="1:8" x14ac:dyDescent="0.2">
      <c r="B37" s="28" t="s">
        <v>262</v>
      </c>
      <c r="C37" s="29" t="s">
        <v>256</v>
      </c>
      <c r="D37" s="29" t="s">
        <v>265</v>
      </c>
      <c r="E37" s="29" t="s">
        <v>257</v>
      </c>
      <c r="G37" s="497" t="s">
        <v>16</v>
      </c>
      <c r="H37" s="512" t="s">
        <v>89</v>
      </c>
    </row>
    <row r="38" spans="1:8" x14ac:dyDescent="0.2">
      <c r="B38" s="28" t="s">
        <v>263</v>
      </c>
      <c r="C38" s="29" t="s">
        <v>254</v>
      </c>
      <c r="D38" s="29" t="s">
        <v>266</v>
      </c>
      <c r="E38" s="29" t="s">
        <v>258</v>
      </c>
      <c r="G38" s="497"/>
      <c r="H38" s="512"/>
    </row>
    <row r="39" spans="1:8" x14ac:dyDescent="0.2">
      <c r="B39" s="28" t="s">
        <v>264</v>
      </c>
      <c r="C39" s="29" t="s">
        <v>255</v>
      </c>
      <c r="D39" s="29" t="s">
        <v>267</v>
      </c>
      <c r="E39" s="29" t="s">
        <v>259</v>
      </c>
      <c r="G39" s="497"/>
      <c r="H39" s="512"/>
    </row>
    <row r="40" spans="1:8" ht="30" x14ac:dyDescent="0.2">
      <c r="C40" s="29"/>
      <c r="D40" s="29" t="s">
        <v>268</v>
      </c>
      <c r="E40" s="29" t="s">
        <v>260</v>
      </c>
      <c r="G40" s="497"/>
      <c r="H40" s="512"/>
    </row>
    <row r="41" spans="1:8" x14ac:dyDescent="0.2">
      <c r="C41" s="29"/>
      <c r="D41" s="29" t="s">
        <v>269</v>
      </c>
      <c r="E41" s="29" t="s">
        <v>261</v>
      </c>
      <c r="G41" s="497"/>
      <c r="H41" s="512"/>
    </row>
    <row r="42" spans="1:8" x14ac:dyDescent="0.2">
      <c r="C42" s="29"/>
    </row>
    <row r="43" spans="1:8" x14ac:dyDescent="0.2">
      <c r="C43" s="29"/>
      <c r="D43" s="29"/>
    </row>
    <row r="45" spans="1:8" x14ac:dyDescent="0.2">
      <c r="A45" s="4" t="s">
        <v>30</v>
      </c>
    </row>
    <row r="46" spans="1:8" ht="15" customHeight="1" x14ac:dyDescent="0.2">
      <c r="B46" s="28" t="s">
        <v>271</v>
      </c>
      <c r="C46" s="30" t="s">
        <v>90</v>
      </c>
      <c r="D46" s="29" t="s">
        <v>270</v>
      </c>
      <c r="E46" s="29" t="s">
        <v>31</v>
      </c>
      <c r="G46" s="26" t="s">
        <v>13</v>
      </c>
      <c r="H46" s="27" t="s">
        <v>32</v>
      </c>
    </row>
    <row r="47" spans="1:8" x14ac:dyDescent="0.2">
      <c r="C47" s="30"/>
      <c r="D47" s="29" t="s">
        <v>274</v>
      </c>
      <c r="E47" s="29" t="s">
        <v>249</v>
      </c>
      <c r="G47" s="497" t="s">
        <v>16</v>
      </c>
      <c r="H47" s="27"/>
    </row>
    <row r="48" spans="1:8" x14ac:dyDescent="0.2">
      <c r="C48" s="30"/>
      <c r="D48" s="29" t="s">
        <v>275</v>
      </c>
      <c r="E48" s="29" t="s">
        <v>250</v>
      </c>
      <c r="G48" s="497"/>
      <c r="H48" s="27"/>
    </row>
    <row r="49" spans="2:8" x14ac:dyDescent="0.2">
      <c r="C49" s="30"/>
      <c r="D49" s="29" t="s">
        <v>276</v>
      </c>
      <c r="E49" s="29" t="s">
        <v>251</v>
      </c>
      <c r="G49" s="497"/>
      <c r="H49" s="27"/>
    </row>
    <row r="52" spans="2:8" x14ac:dyDescent="0.2">
      <c r="B52" s="28" t="s">
        <v>293</v>
      </c>
      <c r="C52" s="29" t="s">
        <v>94</v>
      </c>
      <c r="D52" s="29" t="s">
        <v>295</v>
      </c>
      <c r="E52" s="29" t="s">
        <v>95</v>
      </c>
      <c r="G52" s="26" t="s">
        <v>16</v>
      </c>
      <c r="H52" s="27"/>
    </row>
    <row r="54" spans="2:8" x14ac:dyDescent="0.2">
      <c r="B54" s="28" t="s">
        <v>314</v>
      </c>
      <c r="C54" s="28" t="s">
        <v>308</v>
      </c>
      <c r="G54" s="497" t="s">
        <v>16</v>
      </c>
      <c r="H54" s="504" t="s">
        <v>40</v>
      </c>
    </row>
    <row r="55" spans="2:8" x14ac:dyDescent="0.2">
      <c r="B55" s="28" t="s">
        <v>315</v>
      </c>
      <c r="C55" s="28" t="s">
        <v>309</v>
      </c>
      <c r="G55" s="497"/>
      <c r="H55" s="504"/>
    </row>
    <row r="56" spans="2:8" x14ac:dyDescent="0.2">
      <c r="B56" s="28" t="s">
        <v>316</v>
      </c>
      <c r="C56" s="28" t="s">
        <v>310</v>
      </c>
      <c r="G56" s="497"/>
      <c r="H56" s="30"/>
    </row>
    <row r="57" spans="2:8" x14ac:dyDescent="0.2">
      <c r="B57" s="28" t="s">
        <v>317</v>
      </c>
      <c r="C57" s="28" t="s">
        <v>311</v>
      </c>
      <c r="G57" s="497"/>
      <c r="H57" s="30"/>
    </row>
    <row r="58" spans="2:8" ht="30" x14ac:dyDescent="0.2">
      <c r="B58" s="28" t="s">
        <v>318</v>
      </c>
      <c r="C58" s="28" t="s">
        <v>312</v>
      </c>
      <c r="D58" s="28" t="str">
        <f>CONCATENATE(B58,".SF1")</f>
        <v>Mod2.C17.SF1</v>
      </c>
      <c r="E58" s="29" t="s">
        <v>320</v>
      </c>
      <c r="G58" s="497"/>
      <c r="H58" s="30"/>
    </row>
    <row r="59" spans="2:8" ht="30" x14ac:dyDescent="0.2">
      <c r="B59" s="28" t="s">
        <v>319</v>
      </c>
      <c r="C59" s="28" t="s">
        <v>313</v>
      </c>
      <c r="D59" s="28" t="str">
        <f>CONCATENATE(B59,".SF1")</f>
        <v>Mod2.C18.SF1</v>
      </c>
      <c r="E59" s="29" t="s">
        <v>321</v>
      </c>
      <c r="G59" s="497"/>
      <c r="H59" s="30"/>
    </row>
    <row r="60" spans="2:8" x14ac:dyDescent="0.2">
      <c r="H60" s="30"/>
    </row>
    <row r="61" spans="2:8" x14ac:dyDescent="0.2">
      <c r="B61" s="28" t="s">
        <v>372</v>
      </c>
      <c r="C61" s="28" t="s">
        <v>363</v>
      </c>
      <c r="D61" s="28" t="str">
        <f t="shared" ref="D61" si="0">CONCATENATE(B61,".SF1")</f>
        <v>Mod2.C34.SF1</v>
      </c>
      <c r="E61" s="29" t="s">
        <v>102</v>
      </c>
      <c r="F61" s="497"/>
      <c r="G61" s="497" t="s">
        <v>13</v>
      </c>
    </row>
    <row r="62" spans="2:8" x14ac:dyDescent="0.2">
      <c r="B62" s="28" t="s">
        <v>373</v>
      </c>
      <c r="C62" s="28" t="s">
        <v>364</v>
      </c>
      <c r="F62" s="497"/>
      <c r="G62" s="497"/>
    </row>
    <row r="63" spans="2:8" x14ac:dyDescent="0.2">
      <c r="B63" s="28" t="s">
        <v>374</v>
      </c>
      <c r="C63" s="28" t="s">
        <v>365</v>
      </c>
      <c r="F63" s="497"/>
      <c r="G63" s="497"/>
    </row>
    <row r="64" spans="2:8" x14ac:dyDescent="0.2">
      <c r="C64" s="29"/>
      <c r="D64" s="29"/>
    </row>
    <row r="65" spans="1:8" x14ac:dyDescent="0.2">
      <c r="A65" s="4" t="s">
        <v>44</v>
      </c>
    </row>
    <row r="66" spans="1:8" ht="30" x14ac:dyDescent="0.2">
      <c r="B66" s="28" t="s">
        <v>391</v>
      </c>
      <c r="C66" s="29" t="s">
        <v>595</v>
      </c>
      <c r="D66" s="28" t="str">
        <f>CONCATENATE(B66,".SF1")</f>
        <v>Mod3.C1.SF1</v>
      </c>
      <c r="E66" s="29" t="s">
        <v>105</v>
      </c>
      <c r="G66" s="26" t="s">
        <v>16</v>
      </c>
      <c r="H66" s="1" t="s">
        <v>45</v>
      </c>
    </row>
    <row r="67" spans="1:8" ht="30" x14ac:dyDescent="0.2">
      <c r="B67" s="28" t="s">
        <v>392</v>
      </c>
      <c r="C67" s="29" t="s">
        <v>390</v>
      </c>
      <c r="D67" s="28" t="str">
        <f>CONCATENATE(B67,".SF1")</f>
        <v>Mod3.C2.SF1</v>
      </c>
      <c r="E67" s="29" t="s">
        <v>106</v>
      </c>
      <c r="G67" s="26" t="s">
        <v>16</v>
      </c>
      <c r="H67" s="27"/>
    </row>
    <row r="68" spans="1:8" x14ac:dyDescent="0.2">
      <c r="B68" s="28" t="s">
        <v>395</v>
      </c>
      <c r="C68" s="29" t="s">
        <v>107</v>
      </c>
      <c r="D68" s="28" t="str">
        <f>CONCATENATE(B68,".SF1")</f>
        <v>Mod3.C3.SF1</v>
      </c>
      <c r="E68" s="29" t="s">
        <v>393</v>
      </c>
      <c r="G68" s="497" t="s">
        <v>13</v>
      </c>
      <c r="H68" s="27"/>
    </row>
    <row r="69" spans="1:8" ht="30" x14ac:dyDescent="0.2">
      <c r="D69" s="28" t="s">
        <v>396</v>
      </c>
      <c r="E69" s="29" t="s">
        <v>394</v>
      </c>
      <c r="G69" s="497"/>
    </row>
    <row r="70" spans="1:8" x14ac:dyDescent="0.2">
      <c r="B70" s="28" t="s">
        <v>397</v>
      </c>
      <c r="C70" s="29" t="s">
        <v>107</v>
      </c>
      <c r="D70" s="28" t="str">
        <f>CONCATENATE(B70,".SF1")</f>
        <v>Mod3.C4.SF1</v>
      </c>
      <c r="E70" s="29" t="s">
        <v>393</v>
      </c>
      <c r="G70" s="497" t="s">
        <v>13</v>
      </c>
    </row>
    <row r="71" spans="1:8" ht="30" x14ac:dyDescent="0.2">
      <c r="D71" s="28" t="s">
        <v>398</v>
      </c>
      <c r="E71" s="29" t="s">
        <v>394</v>
      </c>
      <c r="G71" s="497"/>
    </row>
    <row r="73" spans="1:8" x14ac:dyDescent="0.2">
      <c r="A73" s="4" t="s">
        <v>46</v>
      </c>
    </row>
    <row r="74" spans="1:8" x14ac:dyDescent="0.2">
      <c r="A74" s="4" t="s">
        <v>47</v>
      </c>
      <c r="D74" s="29"/>
    </row>
    <row r="75" spans="1:8" x14ac:dyDescent="0.2">
      <c r="B75" s="28" t="s">
        <v>404</v>
      </c>
      <c r="C75" s="28" t="s">
        <v>363</v>
      </c>
      <c r="D75" s="28" t="str">
        <f>CONCATENATE(B75,".SF1")</f>
        <v>Res1.C1.SF1</v>
      </c>
      <c r="E75" s="29" t="s">
        <v>401</v>
      </c>
      <c r="G75" s="497" t="s">
        <v>16</v>
      </c>
      <c r="H75" s="510" t="s">
        <v>48</v>
      </c>
    </row>
    <row r="76" spans="1:8" x14ac:dyDescent="0.2">
      <c r="B76" s="28" t="s">
        <v>405</v>
      </c>
      <c r="C76" s="28" t="s">
        <v>399</v>
      </c>
      <c r="D76" s="28" t="str">
        <f>CONCATENATE(B76,".SF1")</f>
        <v>Res1.C2.SF1</v>
      </c>
      <c r="E76" s="29" t="s">
        <v>402</v>
      </c>
      <c r="G76" s="497"/>
      <c r="H76" s="510"/>
    </row>
    <row r="77" spans="1:8" ht="30" x14ac:dyDescent="0.2">
      <c r="B77" s="28" t="s">
        <v>406</v>
      </c>
      <c r="C77" s="28" t="s">
        <v>400</v>
      </c>
      <c r="D77" s="28" t="str">
        <f>CONCATENATE(B77,".SF1")</f>
        <v>Res1.C3.SF1</v>
      </c>
      <c r="E77" s="29" t="s">
        <v>403</v>
      </c>
      <c r="G77" s="497"/>
      <c r="H77" s="510"/>
    </row>
    <row r="78" spans="1:8" ht="30" x14ac:dyDescent="0.2">
      <c r="B78" s="28" t="s">
        <v>408</v>
      </c>
      <c r="C78" s="28" t="s">
        <v>49</v>
      </c>
      <c r="D78" s="28" t="str">
        <f>CONCATENATE(B78,".SF1")</f>
        <v>Res1.C4.SF1</v>
      </c>
      <c r="E78" s="29" t="s">
        <v>407</v>
      </c>
      <c r="G78" s="26" t="s">
        <v>16</v>
      </c>
      <c r="H78" s="1" t="s">
        <v>409</v>
      </c>
    </row>
    <row r="80" spans="1:8" x14ac:dyDescent="0.2">
      <c r="A80" s="4" t="s">
        <v>50</v>
      </c>
    </row>
    <row r="81" spans="2:8" x14ac:dyDescent="0.2">
      <c r="B81" s="28" t="s">
        <v>422</v>
      </c>
      <c r="C81" s="29" t="s">
        <v>437</v>
      </c>
      <c r="G81" s="497" t="s">
        <v>16</v>
      </c>
      <c r="H81" s="504" t="s">
        <v>430</v>
      </c>
    </row>
    <row r="82" spans="2:8" x14ac:dyDescent="0.2">
      <c r="B82" s="28" t="s">
        <v>423</v>
      </c>
      <c r="C82" s="29" t="s">
        <v>440</v>
      </c>
      <c r="D82" s="28" t="str">
        <f>CONCATENATE(B82,".SF1")</f>
        <v>Res2.C5.SF1</v>
      </c>
      <c r="E82" s="29" t="s">
        <v>427</v>
      </c>
      <c r="G82" s="497"/>
      <c r="H82" s="504"/>
    </row>
    <row r="83" spans="2:8" x14ac:dyDescent="0.2">
      <c r="B83" s="28" t="s">
        <v>424</v>
      </c>
      <c r="C83" s="29" t="s">
        <v>438</v>
      </c>
      <c r="D83" s="28" t="str">
        <f t="shared" ref="D83:D86" si="1">CONCATENATE(B83,".SF1")</f>
        <v>Res2.C6.SF1</v>
      </c>
      <c r="E83" s="29" t="s">
        <v>428</v>
      </c>
      <c r="G83" s="497"/>
      <c r="H83" s="504"/>
    </row>
    <row r="84" spans="2:8" x14ac:dyDescent="0.2">
      <c r="B84" s="28" t="s">
        <v>425</v>
      </c>
      <c r="C84" s="29" t="s">
        <v>439</v>
      </c>
      <c r="D84" s="28" t="str">
        <f t="shared" si="1"/>
        <v>Res2.C7.SF1</v>
      </c>
      <c r="E84" s="29" t="s">
        <v>429</v>
      </c>
      <c r="G84" s="497"/>
      <c r="H84" s="504"/>
    </row>
    <row r="85" spans="2:8" ht="30" x14ac:dyDescent="0.2">
      <c r="B85" s="28" t="s">
        <v>434</v>
      </c>
      <c r="C85" s="29" t="s">
        <v>441</v>
      </c>
      <c r="D85" s="28" t="str">
        <f t="shared" si="1"/>
        <v>Res2.C10.SF1</v>
      </c>
      <c r="E85" s="29" t="s">
        <v>444</v>
      </c>
      <c r="G85" s="510" t="s">
        <v>16</v>
      </c>
      <c r="H85" s="510" t="s">
        <v>446</v>
      </c>
    </row>
    <row r="86" spans="2:8" x14ac:dyDescent="0.2">
      <c r="B86" s="28" t="s">
        <v>443</v>
      </c>
      <c r="C86" s="29" t="s">
        <v>442</v>
      </c>
      <c r="D86" s="28" t="str">
        <f t="shared" si="1"/>
        <v>Res2.C11.SF1</v>
      </c>
      <c r="E86" s="29" t="s">
        <v>445</v>
      </c>
      <c r="G86" s="510"/>
      <c r="H86" s="510"/>
    </row>
    <row r="87" spans="2:8" ht="30" x14ac:dyDescent="0.2">
      <c r="D87" s="28" t="s">
        <v>468</v>
      </c>
      <c r="E87" s="29" t="s">
        <v>110</v>
      </c>
      <c r="G87" s="26" t="s">
        <v>13</v>
      </c>
      <c r="H87" s="27"/>
    </row>
    <row r="88" spans="2:8" x14ac:dyDescent="0.2">
      <c r="C88" s="29"/>
      <c r="D88" s="29"/>
    </row>
    <row r="89" spans="2:8" x14ac:dyDescent="0.2">
      <c r="B89" s="28" t="s">
        <v>469</v>
      </c>
      <c r="C89" s="28" t="s">
        <v>461</v>
      </c>
      <c r="D89" s="28" t="str">
        <f t="shared" ref="D89" si="2">CONCATENATE(B89,".SF1")</f>
        <v>Res2.C18.SF1</v>
      </c>
      <c r="E89" s="29" t="s">
        <v>465</v>
      </c>
      <c r="F89" s="497" t="s">
        <v>9</v>
      </c>
      <c r="H89" s="511" t="s">
        <v>473</v>
      </c>
    </row>
    <row r="90" spans="2:8" x14ac:dyDescent="0.2">
      <c r="B90" s="28" t="s">
        <v>470</v>
      </c>
      <c r="C90" s="28" t="s">
        <v>462</v>
      </c>
      <c r="F90" s="497"/>
      <c r="H90" s="511"/>
    </row>
    <row r="91" spans="2:8" x14ac:dyDescent="0.2">
      <c r="B91" s="28" t="s">
        <v>471</v>
      </c>
      <c r="C91" s="30" t="s">
        <v>463</v>
      </c>
      <c r="D91" s="29"/>
      <c r="F91" s="497"/>
      <c r="H91" s="511"/>
    </row>
    <row r="92" spans="2:8" ht="30" x14ac:dyDescent="0.2">
      <c r="B92" s="28" t="s">
        <v>472</v>
      </c>
      <c r="C92" s="10" t="s">
        <v>464</v>
      </c>
      <c r="D92" s="28" t="str">
        <f t="shared" ref="D92:D93" si="3">CONCATENATE(B92,".SF1")</f>
        <v>Res2.C21.SF1</v>
      </c>
      <c r="E92" s="29" t="s">
        <v>466</v>
      </c>
      <c r="F92" s="497"/>
      <c r="H92" s="511"/>
    </row>
    <row r="93" spans="2:8" ht="30" x14ac:dyDescent="0.2">
      <c r="B93" s="28" t="s">
        <v>476</v>
      </c>
      <c r="C93" s="28" t="s">
        <v>474</v>
      </c>
      <c r="D93" s="28" t="str">
        <f t="shared" si="3"/>
        <v>Res2.C22.SF1</v>
      </c>
      <c r="E93" s="29" t="s">
        <v>478</v>
      </c>
      <c r="G93" s="497" t="s">
        <v>16</v>
      </c>
      <c r="H93" s="510" t="s">
        <v>51</v>
      </c>
    </row>
    <row r="94" spans="2:8" ht="30" x14ac:dyDescent="0.2">
      <c r="B94" s="28" t="s">
        <v>477</v>
      </c>
      <c r="C94" s="29" t="s">
        <v>475</v>
      </c>
      <c r="D94" s="29" t="s">
        <v>479</v>
      </c>
      <c r="E94" s="29" t="s">
        <v>111</v>
      </c>
      <c r="G94" s="497"/>
      <c r="H94" s="510"/>
    </row>
    <row r="95" spans="2:8" x14ac:dyDescent="0.2">
      <c r="B95" s="28" t="s">
        <v>482</v>
      </c>
      <c r="C95" s="28" t="s">
        <v>480</v>
      </c>
      <c r="G95" s="497" t="s">
        <v>13</v>
      </c>
    </row>
    <row r="96" spans="2:8" ht="30" x14ac:dyDescent="0.2">
      <c r="B96" s="28" t="s">
        <v>483</v>
      </c>
      <c r="C96" s="29" t="s">
        <v>481</v>
      </c>
      <c r="D96" s="28" t="str">
        <f t="shared" ref="D96" si="4">CONCATENATE(B96,".SF1")</f>
        <v>Res2.C25.SF1</v>
      </c>
      <c r="E96" s="29" t="s">
        <v>111</v>
      </c>
      <c r="G96" s="497"/>
    </row>
    <row r="98" spans="1:8" x14ac:dyDescent="0.2">
      <c r="A98" s="11" t="s">
        <v>52</v>
      </c>
      <c r="C98" s="29"/>
      <c r="D98" s="29"/>
    </row>
    <row r="99" spans="1:8" x14ac:dyDescent="0.2">
      <c r="B99" s="28" t="s">
        <v>489</v>
      </c>
      <c r="C99" s="29" t="s">
        <v>113</v>
      </c>
      <c r="D99" s="28" t="str">
        <f t="shared" ref="D99" si="5">CONCATENATE(B99,".SF1")</f>
        <v>Res3.C3.SF1</v>
      </c>
      <c r="E99" s="29" t="s">
        <v>487</v>
      </c>
      <c r="G99" s="497" t="s">
        <v>13</v>
      </c>
    </row>
    <row r="100" spans="1:8" x14ac:dyDescent="0.2">
      <c r="D100" s="28" t="s">
        <v>490</v>
      </c>
      <c r="E100" s="29" t="s">
        <v>488</v>
      </c>
      <c r="G100" s="497"/>
    </row>
    <row r="101" spans="1:8" x14ac:dyDescent="0.2">
      <c r="A101" s="11" t="s">
        <v>56</v>
      </c>
    </row>
    <row r="102" spans="1:8" x14ac:dyDescent="0.2">
      <c r="A102" s="11" t="s">
        <v>57</v>
      </c>
    </row>
    <row r="103" spans="1:8" x14ac:dyDescent="0.2">
      <c r="B103" s="28" t="s">
        <v>496</v>
      </c>
      <c r="C103" s="28" t="s">
        <v>60</v>
      </c>
      <c r="D103" s="28" t="str">
        <f t="shared" ref="D103" si="6">CONCATENATE(B103,".SF1")</f>
        <v>Exp1.C3.SF1</v>
      </c>
      <c r="E103" s="29" t="s">
        <v>491</v>
      </c>
      <c r="G103" s="497" t="s">
        <v>13</v>
      </c>
    </row>
    <row r="104" spans="1:8" ht="45" x14ac:dyDescent="0.2">
      <c r="C104" s="29"/>
      <c r="D104" s="29" t="s">
        <v>497</v>
      </c>
      <c r="E104" s="29" t="s">
        <v>492</v>
      </c>
      <c r="G104" s="497"/>
      <c r="H104" s="1" t="s">
        <v>493</v>
      </c>
    </row>
    <row r="106" spans="1:8" x14ac:dyDescent="0.2">
      <c r="A106" s="11" t="s">
        <v>61</v>
      </c>
    </row>
    <row r="107" spans="1:8" x14ac:dyDescent="0.2">
      <c r="B107" s="28" t="s">
        <v>505</v>
      </c>
      <c r="C107" s="28" t="s">
        <v>62</v>
      </c>
      <c r="D107" s="28" t="str">
        <f t="shared" ref="D107" si="7">CONCATENATE(B107,".SF1")</f>
        <v>Exp2.C2.SF1</v>
      </c>
      <c r="E107" s="29" t="s">
        <v>501</v>
      </c>
      <c r="G107" s="497" t="s">
        <v>13</v>
      </c>
    </row>
    <row r="108" spans="1:8" x14ac:dyDescent="0.2">
      <c r="D108" s="28" t="s">
        <v>507</v>
      </c>
      <c r="E108" s="29" t="s">
        <v>502</v>
      </c>
      <c r="G108" s="497"/>
    </row>
    <row r="109" spans="1:8" x14ac:dyDescent="0.2">
      <c r="D109" s="28" t="s">
        <v>508</v>
      </c>
      <c r="E109" s="29" t="s">
        <v>503</v>
      </c>
      <c r="G109" s="497"/>
    </row>
    <row r="110" spans="1:8" x14ac:dyDescent="0.2">
      <c r="A110" s="11"/>
      <c r="B110" s="28" t="s">
        <v>509</v>
      </c>
      <c r="C110" s="28" t="s">
        <v>510</v>
      </c>
      <c r="D110" s="28" t="str">
        <f t="shared" ref="D110" si="8">CONCATENATE(B110,".SF1")</f>
        <v>Exp2.C3.SF1</v>
      </c>
      <c r="E110" s="29" t="s">
        <v>514</v>
      </c>
      <c r="G110" s="497" t="s">
        <v>13</v>
      </c>
    </row>
    <row r="111" spans="1:8" x14ac:dyDescent="0.2">
      <c r="A111" s="11"/>
      <c r="B111" s="28" t="s">
        <v>516</v>
      </c>
      <c r="C111" s="28" t="s">
        <v>511</v>
      </c>
      <c r="G111" s="497"/>
      <c r="H111" s="1" t="s">
        <v>63</v>
      </c>
    </row>
    <row r="112" spans="1:8" x14ac:dyDescent="0.2">
      <c r="A112" s="11"/>
      <c r="B112" s="28" t="s">
        <v>517</v>
      </c>
      <c r="C112" s="28" t="s">
        <v>512</v>
      </c>
      <c r="G112" s="497"/>
    </row>
    <row r="113" spans="1:8" x14ac:dyDescent="0.2">
      <c r="A113" s="11"/>
      <c r="B113" s="28" t="s">
        <v>518</v>
      </c>
      <c r="C113" s="28" t="s">
        <v>513</v>
      </c>
      <c r="D113" s="28" t="str">
        <f t="shared" ref="D113" si="9">CONCATENATE(B113,".SF1")</f>
        <v>Exp2.C6.SF1</v>
      </c>
      <c r="E113" s="29" t="s">
        <v>515</v>
      </c>
      <c r="G113" s="497"/>
    </row>
    <row r="114" spans="1:8" x14ac:dyDescent="0.2">
      <c r="A114" s="11"/>
    </row>
    <row r="115" spans="1:8" x14ac:dyDescent="0.2">
      <c r="A115" s="11" t="s">
        <v>64</v>
      </c>
    </row>
    <row r="116" spans="1:8" ht="30" x14ac:dyDescent="0.2">
      <c r="A116" s="11"/>
      <c r="B116" s="28" t="s">
        <v>521</v>
      </c>
      <c r="C116" s="28" t="s">
        <v>519</v>
      </c>
      <c r="D116" s="28" t="str">
        <f t="shared" ref="D116:D126" si="10">CONCATENATE(B116,".SF1")</f>
        <v>Exp3.C1.SF1</v>
      </c>
      <c r="E116" s="29" t="s">
        <v>116</v>
      </c>
      <c r="G116" s="26" t="s">
        <v>13</v>
      </c>
      <c r="H116" s="1" t="s">
        <v>520</v>
      </c>
    </row>
    <row r="117" spans="1:8" x14ac:dyDescent="0.2">
      <c r="A117" s="11"/>
      <c r="B117" s="28" t="s">
        <v>526</v>
      </c>
      <c r="C117" s="28" t="s">
        <v>522</v>
      </c>
      <c r="D117" s="28" t="str">
        <f t="shared" si="10"/>
        <v>Exp3.C2.SF1</v>
      </c>
      <c r="E117" s="29" t="s">
        <v>524</v>
      </c>
      <c r="G117" s="497" t="s">
        <v>13</v>
      </c>
    </row>
    <row r="118" spans="1:8" x14ac:dyDescent="0.2">
      <c r="A118" s="11"/>
      <c r="B118" s="28" t="s">
        <v>527</v>
      </c>
      <c r="C118" s="28" t="s">
        <v>523</v>
      </c>
      <c r="D118" s="28" t="str">
        <f t="shared" si="10"/>
        <v>Exp3.C3.SF1</v>
      </c>
      <c r="E118" s="29" t="s">
        <v>525</v>
      </c>
      <c r="G118" s="497"/>
      <c r="H118" s="1" t="s">
        <v>65</v>
      </c>
    </row>
    <row r="119" spans="1:8" x14ac:dyDescent="0.2">
      <c r="B119" s="28" t="s">
        <v>532</v>
      </c>
      <c r="C119" s="29" t="s">
        <v>117</v>
      </c>
      <c r="D119" s="28" t="str">
        <f t="shared" si="10"/>
        <v>Exp3.C4.SF1</v>
      </c>
      <c r="E119" s="29" t="s">
        <v>491</v>
      </c>
      <c r="G119" s="497"/>
      <c r="H119" s="25"/>
    </row>
    <row r="120" spans="1:8" x14ac:dyDescent="0.2">
      <c r="B120" s="28" t="s">
        <v>533</v>
      </c>
      <c r="C120" s="28" t="s">
        <v>528</v>
      </c>
      <c r="D120" s="28" t="str">
        <f t="shared" si="10"/>
        <v>Exp3.C5.SF1</v>
      </c>
      <c r="E120" s="29" t="s">
        <v>530</v>
      </c>
      <c r="G120" s="497"/>
      <c r="H120" s="25"/>
    </row>
    <row r="121" spans="1:8" x14ac:dyDescent="0.2">
      <c r="B121" s="28" t="s">
        <v>534</v>
      </c>
      <c r="C121" s="29" t="s">
        <v>529</v>
      </c>
      <c r="D121" s="28" t="str">
        <f t="shared" si="10"/>
        <v>Exp3.C6.SF1</v>
      </c>
      <c r="E121" s="29" t="s">
        <v>531</v>
      </c>
      <c r="G121" s="497"/>
      <c r="H121" s="25"/>
    </row>
    <row r="122" spans="1:8" x14ac:dyDescent="0.2">
      <c r="B122" s="28" t="s">
        <v>539</v>
      </c>
      <c r="C122" s="28" t="s">
        <v>535</v>
      </c>
      <c r="D122" s="28" t="str">
        <f t="shared" si="10"/>
        <v>Exp3.C7.SF1</v>
      </c>
      <c r="E122" s="29" t="s">
        <v>537</v>
      </c>
      <c r="G122" s="497"/>
    </row>
    <row r="123" spans="1:8" x14ac:dyDescent="0.2">
      <c r="B123" s="28" t="s">
        <v>540</v>
      </c>
      <c r="C123" s="28" t="s">
        <v>536</v>
      </c>
      <c r="D123" s="28" t="s">
        <v>541</v>
      </c>
      <c r="E123" s="29" t="s">
        <v>538</v>
      </c>
      <c r="G123" s="497"/>
    </row>
    <row r="124" spans="1:8" x14ac:dyDescent="0.2">
      <c r="A124" s="4" t="s">
        <v>68</v>
      </c>
      <c r="C124" s="29"/>
      <c r="D124" s="29"/>
    </row>
    <row r="125" spans="1:8" x14ac:dyDescent="0.2">
      <c r="B125" s="28" t="s">
        <v>552</v>
      </c>
      <c r="C125" s="29" t="s">
        <v>120</v>
      </c>
      <c r="D125" s="28" t="str">
        <f t="shared" si="10"/>
        <v>Con.C1.SF1</v>
      </c>
      <c r="E125" s="29" t="s">
        <v>122</v>
      </c>
      <c r="G125" s="26" t="s">
        <v>13</v>
      </c>
      <c r="H125" s="25" t="s">
        <v>551</v>
      </c>
    </row>
    <row r="126" spans="1:8" ht="30" x14ac:dyDescent="0.2">
      <c r="B126" s="28" t="s">
        <v>557</v>
      </c>
      <c r="C126" s="29" t="s">
        <v>121</v>
      </c>
      <c r="D126" s="28" t="str">
        <f t="shared" si="10"/>
        <v>Con.C2.SF1</v>
      </c>
      <c r="E126" s="29" t="s">
        <v>69</v>
      </c>
      <c r="G126" s="26" t="s">
        <v>13</v>
      </c>
      <c r="H126" s="1" t="s">
        <v>553</v>
      </c>
    </row>
    <row r="127" spans="1:8" x14ac:dyDescent="0.2">
      <c r="C127" s="29"/>
      <c r="D127" s="29"/>
    </row>
    <row r="128" spans="1:8" x14ac:dyDescent="0.2">
      <c r="A128" s="4" t="s">
        <v>70</v>
      </c>
    </row>
    <row r="129" spans="1:8" x14ac:dyDescent="0.2">
      <c r="A129" s="4" t="s">
        <v>71</v>
      </c>
    </row>
    <row r="130" spans="1:8" x14ac:dyDescent="0.2">
      <c r="B130" s="28" t="s">
        <v>572</v>
      </c>
      <c r="C130" s="29" t="s">
        <v>124</v>
      </c>
      <c r="D130" s="28" t="str">
        <f t="shared" ref="D130" si="11">CONCATENATE(B130,".SF1")</f>
        <v>Com1.C2.SF1</v>
      </c>
      <c r="E130" s="29" t="s">
        <v>73</v>
      </c>
      <c r="G130" s="26" t="s">
        <v>13</v>
      </c>
      <c r="H130" s="30" t="s">
        <v>566</v>
      </c>
    </row>
    <row r="132" spans="1:8" x14ac:dyDescent="0.2">
      <c r="A132" s="4" t="s">
        <v>76</v>
      </c>
    </row>
    <row r="133" spans="1:8" x14ac:dyDescent="0.2">
      <c r="B133" s="28" t="s">
        <v>586</v>
      </c>
      <c r="C133" s="28" t="s">
        <v>78</v>
      </c>
      <c r="D133" s="28" t="str">
        <f t="shared" ref="D133" si="12">CONCATENATE(B133,".SF1")</f>
        <v>Com2.C2.SF1</v>
      </c>
      <c r="E133" s="29" t="s">
        <v>581</v>
      </c>
      <c r="G133" s="497" t="s">
        <v>13</v>
      </c>
    </row>
    <row r="134" spans="1:8" x14ac:dyDescent="0.2">
      <c r="D134" s="28" t="s">
        <v>592</v>
      </c>
      <c r="E134" s="29" t="s">
        <v>582</v>
      </c>
      <c r="G134" s="497"/>
    </row>
    <row r="135" spans="1:8" x14ac:dyDescent="0.2">
      <c r="D135" s="29"/>
    </row>
  </sheetData>
  <mergeCells count="32">
    <mergeCell ref="H13:H17"/>
    <mergeCell ref="G13:G17"/>
    <mergeCell ref="G47:G49"/>
    <mergeCell ref="G20:G22"/>
    <mergeCell ref="H20:H22"/>
    <mergeCell ref="G23:G25"/>
    <mergeCell ref="G26:G29"/>
    <mergeCell ref="G37:G41"/>
    <mergeCell ref="H37:H41"/>
    <mergeCell ref="F61:F63"/>
    <mergeCell ref="G61:G63"/>
    <mergeCell ref="G68:G69"/>
    <mergeCell ref="G54:G59"/>
    <mergeCell ref="H54:H55"/>
    <mergeCell ref="F89:F92"/>
    <mergeCell ref="H89:H92"/>
    <mergeCell ref="G70:G71"/>
    <mergeCell ref="G75:G77"/>
    <mergeCell ref="H75:H77"/>
    <mergeCell ref="G81:G84"/>
    <mergeCell ref="H81:H84"/>
    <mergeCell ref="H93:H94"/>
    <mergeCell ref="G95:G96"/>
    <mergeCell ref="G99:G100"/>
    <mergeCell ref="G103:G104"/>
    <mergeCell ref="G85:G86"/>
    <mergeCell ref="H85:H86"/>
    <mergeCell ref="G133:G134"/>
    <mergeCell ref="G107:G109"/>
    <mergeCell ref="G110:G113"/>
    <mergeCell ref="G117:G123"/>
    <mergeCell ref="G93:G94"/>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270"/>
  <sheetViews>
    <sheetView zoomScale="80" zoomScaleNormal="80" zoomScalePageLayoutView="80" workbookViewId="0">
      <selection activeCell="B1" sqref="B1"/>
    </sheetView>
  </sheetViews>
  <sheetFormatPr baseColWidth="10" defaultRowHeight="15" x14ac:dyDescent="0.2"/>
  <cols>
    <col min="1" max="1" width="10.83203125" style="4"/>
    <col min="2" max="2" width="11.5" style="3" customWidth="1"/>
    <col min="3" max="3" width="71.5" style="3" customWidth="1"/>
    <col min="4" max="4" width="14.83203125" style="3" customWidth="1"/>
    <col min="5" max="5" width="71.5" style="14" customWidth="1"/>
    <col min="6" max="7" width="10.83203125" style="6"/>
    <col min="8" max="8" width="58.83203125" style="1" customWidth="1"/>
  </cols>
  <sheetData>
    <row r="3" spans="1:8" x14ac:dyDescent="0.2">
      <c r="C3" s="3" t="s">
        <v>2</v>
      </c>
      <c r="E3" s="14" t="s">
        <v>3</v>
      </c>
    </row>
    <row r="4" spans="1:8" x14ac:dyDescent="0.2">
      <c r="A4" s="4" t="s">
        <v>0</v>
      </c>
    </row>
    <row r="5" spans="1:8" x14ac:dyDescent="0.2">
      <c r="A5" s="4" t="s">
        <v>1</v>
      </c>
    </row>
    <row r="6" spans="1:8" x14ac:dyDescent="0.2">
      <c r="B6" s="513" t="s">
        <v>134</v>
      </c>
      <c r="C6" s="504" t="s">
        <v>80</v>
      </c>
      <c r="D6" s="2" t="s">
        <v>135</v>
      </c>
      <c r="E6" s="14" t="s">
        <v>125</v>
      </c>
      <c r="F6" s="497" t="s">
        <v>4</v>
      </c>
      <c r="H6" s="504" t="s">
        <v>5</v>
      </c>
    </row>
    <row r="7" spans="1:8" x14ac:dyDescent="0.2">
      <c r="B7" s="513"/>
      <c r="C7" s="504"/>
      <c r="D7" s="2" t="s">
        <v>136</v>
      </c>
      <c r="E7" s="14" t="s">
        <v>126</v>
      </c>
      <c r="F7" s="497"/>
      <c r="H7" s="504"/>
    </row>
    <row r="8" spans="1:8" x14ac:dyDescent="0.2">
      <c r="B8" s="513"/>
      <c r="C8" s="504"/>
      <c r="D8" s="2" t="s">
        <v>137</v>
      </c>
      <c r="E8" s="14" t="s">
        <v>127</v>
      </c>
      <c r="F8" s="497"/>
      <c r="H8" s="504"/>
    </row>
    <row r="9" spans="1:8" x14ac:dyDescent="0.2">
      <c r="B9" s="513"/>
      <c r="C9" s="504"/>
      <c r="D9" s="2" t="s">
        <v>138</v>
      </c>
      <c r="E9" s="14" t="s">
        <v>128</v>
      </c>
      <c r="F9" s="497"/>
      <c r="H9" s="504"/>
    </row>
    <row r="10" spans="1:8" x14ac:dyDescent="0.2">
      <c r="B10" s="513"/>
      <c r="C10" s="504"/>
      <c r="D10" s="2" t="s">
        <v>139</v>
      </c>
      <c r="E10" s="14" t="s">
        <v>129</v>
      </c>
      <c r="F10" s="497"/>
      <c r="H10" s="504"/>
    </row>
    <row r="11" spans="1:8" x14ac:dyDescent="0.2">
      <c r="B11" s="513"/>
      <c r="C11" s="504"/>
      <c r="D11" s="2" t="s">
        <v>140</v>
      </c>
      <c r="E11" s="14" t="s">
        <v>130</v>
      </c>
      <c r="F11" s="497"/>
      <c r="H11" s="504"/>
    </row>
    <row r="12" spans="1:8" x14ac:dyDescent="0.2">
      <c r="B12" s="513"/>
      <c r="C12" s="504"/>
      <c r="D12" s="2" t="s">
        <v>141</v>
      </c>
      <c r="E12" s="14" t="s">
        <v>131</v>
      </c>
      <c r="F12" s="497"/>
      <c r="H12" s="504"/>
    </row>
    <row r="13" spans="1:8" x14ac:dyDescent="0.2">
      <c r="B13" s="3" t="s">
        <v>133</v>
      </c>
      <c r="C13" s="3" t="s">
        <v>6</v>
      </c>
      <c r="D13" s="2" t="s">
        <v>149</v>
      </c>
      <c r="E13" s="14" t="s">
        <v>132</v>
      </c>
      <c r="F13" s="6" t="s">
        <v>4</v>
      </c>
      <c r="H13" s="1" t="s">
        <v>7</v>
      </c>
    </row>
    <row r="15" spans="1:8" x14ac:dyDescent="0.2">
      <c r="A15" s="4" t="s">
        <v>8</v>
      </c>
    </row>
    <row r="16" spans="1:8" x14ac:dyDescent="0.2">
      <c r="B16" s="3" t="s">
        <v>146</v>
      </c>
      <c r="C16" s="2" t="s">
        <v>142</v>
      </c>
      <c r="D16" s="2" t="str">
        <f>CONCATENATE(B16,".SF1")</f>
        <v>An2.C3.SF1</v>
      </c>
      <c r="E16" s="14" t="s">
        <v>145</v>
      </c>
      <c r="F16" s="497" t="s">
        <v>9</v>
      </c>
    </row>
    <row r="17" spans="1:8" x14ac:dyDescent="0.2">
      <c r="B17" s="3" t="s">
        <v>147</v>
      </c>
      <c r="C17" s="3" t="s">
        <v>143</v>
      </c>
      <c r="D17" s="2" t="str">
        <f t="shared" ref="D17:D18" si="0">CONCATENATE(B17,".SF1")</f>
        <v>An2.C4.SF1</v>
      </c>
      <c r="E17" s="14" t="s">
        <v>144</v>
      </c>
      <c r="F17" s="497"/>
    </row>
    <row r="18" spans="1:8" ht="30" x14ac:dyDescent="0.2">
      <c r="B18" s="3" t="s">
        <v>148</v>
      </c>
      <c r="C18" s="3" t="s">
        <v>10</v>
      </c>
      <c r="D18" s="2" t="str">
        <f t="shared" si="0"/>
        <v>An2.C5.SF1</v>
      </c>
      <c r="E18" s="14" t="s">
        <v>81</v>
      </c>
      <c r="F18" s="6" t="s">
        <v>9</v>
      </c>
    </row>
    <row r="20" spans="1:8" x14ac:dyDescent="0.2">
      <c r="A20" s="4" t="s">
        <v>11</v>
      </c>
      <c r="H20" s="25" t="s">
        <v>12</v>
      </c>
    </row>
    <row r="21" spans="1:8" ht="30" x14ac:dyDescent="0.2">
      <c r="B21" s="3" t="s">
        <v>161</v>
      </c>
      <c r="C21" s="2" t="s">
        <v>160</v>
      </c>
      <c r="D21" s="2" t="s">
        <v>165</v>
      </c>
      <c r="E21" s="14" t="s">
        <v>150</v>
      </c>
      <c r="F21" s="497" t="s">
        <v>4</v>
      </c>
      <c r="H21" s="1" t="s">
        <v>14</v>
      </c>
    </row>
    <row r="22" spans="1:8" x14ac:dyDescent="0.2">
      <c r="B22" s="3" t="s">
        <v>162</v>
      </c>
      <c r="C22" s="2" t="s">
        <v>159</v>
      </c>
      <c r="D22" s="2" t="s">
        <v>166</v>
      </c>
      <c r="E22" s="14" t="s">
        <v>151</v>
      </c>
      <c r="F22" s="497"/>
    </row>
    <row r="23" spans="1:8" x14ac:dyDescent="0.2">
      <c r="B23" s="3" t="s">
        <v>163</v>
      </c>
      <c r="C23" s="2" t="s">
        <v>156</v>
      </c>
      <c r="D23" s="2" t="s">
        <v>167</v>
      </c>
      <c r="E23" s="14" t="s">
        <v>152</v>
      </c>
      <c r="F23" s="497"/>
    </row>
    <row r="24" spans="1:8" ht="30" x14ac:dyDescent="0.2">
      <c r="B24" s="3" t="s">
        <v>164</v>
      </c>
      <c r="C24" s="2" t="s">
        <v>157</v>
      </c>
      <c r="D24" s="2" t="s">
        <v>168</v>
      </c>
      <c r="E24" s="14" t="s">
        <v>153</v>
      </c>
      <c r="F24" s="497"/>
    </row>
    <row r="25" spans="1:8" x14ac:dyDescent="0.2">
      <c r="B25" s="3" t="s">
        <v>172</v>
      </c>
      <c r="C25" s="2" t="s">
        <v>158</v>
      </c>
      <c r="D25" s="2" t="s">
        <v>169</v>
      </c>
      <c r="E25" s="14" t="s">
        <v>154</v>
      </c>
      <c r="F25" s="497"/>
    </row>
    <row r="26" spans="1:8" x14ac:dyDescent="0.2">
      <c r="D26" s="2" t="s">
        <v>170</v>
      </c>
      <c r="E26" s="14" t="s">
        <v>155</v>
      </c>
      <c r="F26" s="497"/>
    </row>
    <row r="27" spans="1:8" x14ac:dyDescent="0.2">
      <c r="C27" s="2"/>
      <c r="D27" s="2" t="s">
        <v>171</v>
      </c>
      <c r="E27" s="14" t="s">
        <v>82</v>
      </c>
      <c r="G27" s="6" t="s">
        <v>13</v>
      </c>
    </row>
    <row r="28" spans="1:8" x14ac:dyDescent="0.2">
      <c r="C28" s="2"/>
      <c r="D28" s="2"/>
    </row>
    <row r="30" spans="1:8" x14ac:dyDescent="0.2">
      <c r="B30" s="3" t="s">
        <v>183</v>
      </c>
      <c r="C30" s="2" t="s">
        <v>182</v>
      </c>
      <c r="D30" s="2" t="s">
        <v>206</v>
      </c>
      <c r="E30" s="14" t="s">
        <v>173</v>
      </c>
      <c r="F30" s="497" t="s">
        <v>4</v>
      </c>
      <c r="H30" s="510" t="s">
        <v>15</v>
      </c>
    </row>
    <row r="31" spans="1:8" x14ac:dyDescent="0.2">
      <c r="B31" s="3" t="s">
        <v>184</v>
      </c>
      <c r="C31" s="3" t="s">
        <v>180</v>
      </c>
      <c r="D31" s="2" t="s">
        <v>207</v>
      </c>
      <c r="E31" s="14" t="s">
        <v>174</v>
      </c>
      <c r="F31" s="497"/>
      <c r="H31" s="510"/>
    </row>
    <row r="32" spans="1:8" ht="30" x14ac:dyDescent="0.2">
      <c r="B32" s="3" t="s">
        <v>185</v>
      </c>
      <c r="C32" s="3" t="s">
        <v>181</v>
      </c>
      <c r="D32" s="2" t="s">
        <v>208</v>
      </c>
      <c r="E32" s="14" t="s">
        <v>175</v>
      </c>
      <c r="F32" s="497"/>
      <c r="H32" s="510"/>
    </row>
    <row r="33" spans="1:8" ht="30" x14ac:dyDescent="0.2">
      <c r="D33" s="2" t="s">
        <v>209</v>
      </c>
      <c r="E33" s="14" t="s">
        <v>176</v>
      </c>
      <c r="F33" s="497"/>
      <c r="H33" s="510"/>
    </row>
    <row r="34" spans="1:8" x14ac:dyDescent="0.2">
      <c r="D34" s="2" t="s">
        <v>210</v>
      </c>
      <c r="E34" s="14" t="s">
        <v>177</v>
      </c>
      <c r="G34" s="497" t="s">
        <v>13</v>
      </c>
      <c r="H34" s="510"/>
    </row>
    <row r="35" spans="1:8" x14ac:dyDescent="0.2">
      <c r="D35" s="2" t="s">
        <v>211</v>
      </c>
      <c r="E35" s="14" t="s">
        <v>178</v>
      </c>
      <c r="G35" s="497"/>
      <c r="H35" s="510"/>
    </row>
    <row r="36" spans="1:8" x14ac:dyDescent="0.2">
      <c r="D36" s="2" t="s">
        <v>212</v>
      </c>
      <c r="E36" s="14" t="s">
        <v>179</v>
      </c>
      <c r="G36" s="497"/>
      <c r="H36" s="510"/>
    </row>
    <row r="37" spans="1:8" x14ac:dyDescent="0.2">
      <c r="B37" s="3" t="s">
        <v>194</v>
      </c>
      <c r="C37" s="11" t="s">
        <v>186</v>
      </c>
      <c r="D37" s="2" t="s">
        <v>213</v>
      </c>
      <c r="E37" s="14" t="s">
        <v>83</v>
      </c>
      <c r="F37" s="497" t="s">
        <v>9</v>
      </c>
      <c r="H37" s="510" t="s">
        <v>17</v>
      </c>
    </row>
    <row r="38" spans="1:8" x14ac:dyDescent="0.2">
      <c r="B38" s="3" t="s">
        <v>195</v>
      </c>
      <c r="C38" s="3" t="s">
        <v>187</v>
      </c>
      <c r="F38" s="497"/>
      <c r="H38" s="510"/>
    </row>
    <row r="39" spans="1:8" x14ac:dyDescent="0.2">
      <c r="B39" s="3" t="s">
        <v>196</v>
      </c>
      <c r="C39" s="3" t="s">
        <v>188</v>
      </c>
      <c r="F39" s="497"/>
      <c r="H39" s="510"/>
    </row>
    <row r="40" spans="1:8" x14ac:dyDescent="0.2">
      <c r="B40" s="3" t="s">
        <v>197</v>
      </c>
      <c r="C40" s="12" t="s">
        <v>189</v>
      </c>
      <c r="D40" s="3" t="s">
        <v>214</v>
      </c>
      <c r="E40" s="14" t="s">
        <v>84</v>
      </c>
      <c r="G40" s="497" t="s">
        <v>16</v>
      </c>
      <c r="H40" s="510"/>
    </row>
    <row r="41" spans="1:8" x14ac:dyDescent="0.2">
      <c r="B41" s="3" t="s">
        <v>198</v>
      </c>
      <c r="C41" s="2" t="s">
        <v>190</v>
      </c>
      <c r="D41" s="2"/>
      <c r="G41" s="497"/>
      <c r="H41" s="510"/>
    </row>
    <row r="42" spans="1:8" x14ac:dyDescent="0.2">
      <c r="B42" s="3" t="s">
        <v>199</v>
      </c>
      <c r="C42" s="2" t="s">
        <v>191</v>
      </c>
      <c r="D42" s="2"/>
      <c r="G42" s="497"/>
      <c r="H42" s="510"/>
    </row>
    <row r="43" spans="1:8" x14ac:dyDescent="0.2">
      <c r="B43" s="3" t="s">
        <v>200</v>
      </c>
      <c r="C43" s="2" t="s">
        <v>192</v>
      </c>
      <c r="D43" s="2"/>
      <c r="G43" s="497"/>
      <c r="H43" s="510"/>
    </row>
    <row r="44" spans="1:8" x14ac:dyDescent="0.2">
      <c r="B44" s="3" t="s">
        <v>201</v>
      </c>
      <c r="C44" s="3" t="s">
        <v>193</v>
      </c>
      <c r="D44" s="2"/>
      <c r="G44" s="497"/>
      <c r="H44" s="510"/>
    </row>
    <row r="46" spans="1:8" x14ac:dyDescent="0.2">
      <c r="A46" s="4" t="s">
        <v>18</v>
      </c>
      <c r="H46" s="25" t="s">
        <v>19</v>
      </c>
    </row>
    <row r="47" spans="1:8" x14ac:dyDescent="0.2">
      <c r="B47" s="3" t="s">
        <v>205</v>
      </c>
      <c r="C47" s="3" t="s">
        <v>20</v>
      </c>
      <c r="D47" s="3" t="s">
        <v>215</v>
      </c>
      <c r="E47" s="14" t="s">
        <v>202</v>
      </c>
      <c r="G47" s="497" t="s">
        <v>13</v>
      </c>
      <c r="H47" s="504" t="s">
        <v>542</v>
      </c>
    </row>
    <row r="48" spans="1:8" x14ac:dyDescent="0.2">
      <c r="D48" s="3" t="s">
        <v>216</v>
      </c>
      <c r="E48" s="14" t="s">
        <v>203</v>
      </c>
      <c r="G48" s="497"/>
      <c r="H48" s="504"/>
    </row>
    <row r="49" spans="1:8" x14ac:dyDescent="0.2">
      <c r="D49" s="3" t="s">
        <v>217</v>
      </c>
      <c r="E49" s="14" t="s">
        <v>204</v>
      </c>
      <c r="G49" s="497"/>
      <c r="H49" s="504"/>
    </row>
    <row r="50" spans="1:8" x14ac:dyDescent="0.2">
      <c r="B50" s="3" t="s">
        <v>218</v>
      </c>
      <c r="C50" s="3" t="s">
        <v>21</v>
      </c>
      <c r="D50" s="3" t="s">
        <v>222</v>
      </c>
      <c r="E50" s="14" t="s">
        <v>219</v>
      </c>
      <c r="G50" s="497" t="s">
        <v>13</v>
      </c>
    </row>
    <row r="51" spans="1:8" x14ac:dyDescent="0.2">
      <c r="D51" s="3" t="s">
        <v>223</v>
      </c>
      <c r="E51" s="14" t="s">
        <v>220</v>
      </c>
      <c r="G51" s="497"/>
    </row>
    <row r="52" spans="1:8" x14ac:dyDescent="0.2">
      <c r="D52" s="3" t="s">
        <v>224</v>
      </c>
      <c r="E52" s="14" t="s">
        <v>221</v>
      </c>
      <c r="G52" s="497"/>
    </row>
    <row r="53" spans="1:8" ht="30" x14ac:dyDescent="0.2">
      <c r="B53" s="3" t="s">
        <v>225</v>
      </c>
      <c r="C53" s="3" t="s">
        <v>85</v>
      </c>
      <c r="D53" s="3" t="s">
        <v>230</v>
      </c>
      <c r="E53" s="23" t="s">
        <v>226</v>
      </c>
      <c r="F53" s="22"/>
      <c r="G53" s="497" t="s">
        <v>13</v>
      </c>
    </row>
    <row r="54" spans="1:8" x14ac:dyDescent="0.2">
      <c r="C54" s="2"/>
      <c r="D54" s="3" t="s">
        <v>231</v>
      </c>
      <c r="E54" s="23" t="s">
        <v>227</v>
      </c>
      <c r="F54" s="22"/>
      <c r="G54" s="497"/>
    </row>
    <row r="55" spans="1:8" x14ac:dyDescent="0.2">
      <c r="C55" s="2"/>
      <c r="D55" s="3" t="s">
        <v>232</v>
      </c>
      <c r="E55" s="23" t="s">
        <v>228</v>
      </c>
      <c r="F55" s="22"/>
      <c r="G55" s="497"/>
    </row>
    <row r="56" spans="1:8" x14ac:dyDescent="0.2">
      <c r="C56" s="2"/>
      <c r="D56" s="3" t="s">
        <v>233</v>
      </c>
      <c r="E56" s="23" t="s">
        <v>229</v>
      </c>
      <c r="F56" s="22"/>
      <c r="G56" s="497"/>
    </row>
    <row r="58" spans="1:8" ht="30" x14ac:dyDescent="0.2">
      <c r="A58" s="4" t="s">
        <v>22</v>
      </c>
      <c r="H58" s="1" t="s">
        <v>23</v>
      </c>
    </row>
    <row r="59" spans="1:8" ht="45" x14ac:dyDescent="0.2">
      <c r="B59" s="3" t="s">
        <v>234</v>
      </c>
      <c r="C59" s="2" t="s">
        <v>86</v>
      </c>
      <c r="D59" s="2" t="s">
        <v>235</v>
      </c>
      <c r="E59" s="14" t="s">
        <v>24</v>
      </c>
      <c r="F59" s="6" t="s">
        <v>4</v>
      </c>
    </row>
    <row r="60" spans="1:8" ht="60" x14ac:dyDescent="0.2">
      <c r="B60" s="3" t="s">
        <v>236</v>
      </c>
      <c r="C60" s="3" t="s">
        <v>25</v>
      </c>
      <c r="D60" s="2" t="s">
        <v>237</v>
      </c>
      <c r="E60" s="14" t="s">
        <v>87</v>
      </c>
      <c r="G60" s="6" t="s">
        <v>13</v>
      </c>
    </row>
    <row r="63" spans="1:8" x14ac:dyDescent="0.2">
      <c r="A63" s="4" t="s">
        <v>26</v>
      </c>
    </row>
    <row r="64" spans="1:8" ht="45" x14ac:dyDescent="0.2">
      <c r="A64" s="4" t="s">
        <v>27</v>
      </c>
      <c r="H64" s="1" t="s">
        <v>28</v>
      </c>
    </row>
    <row r="65" spans="1:8" ht="60" x14ac:dyDescent="0.2">
      <c r="B65" s="3" t="s">
        <v>239</v>
      </c>
      <c r="C65" s="2" t="s">
        <v>88</v>
      </c>
      <c r="D65" s="2" t="s">
        <v>240</v>
      </c>
      <c r="E65" s="14" t="s">
        <v>238</v>
      </c>
      <c r="F65" s="6" t="s">
        <v>9</v>
      </c>
      <c r="H65" s="1" t="s">
        <v>29</v>
      </c>
    </row>
    <row r="66" spans="1:8" x14ac:dyDescent="0.2">
      <c r="B66" s="3" t="s">
        <v>245</v>
      </c>
      <c r="C66" s="3" t="s">
        <v>241</v>
      </c>
      <c r="D66" s="3" t="s">
        <v>247</v>
      </c>
      <c r="E66" s="14" t="s">
        <v>243</v>
      </c>
    </row>
    <row r="67" spans="1:8" x14ac:dyDescent="0.2">
      <c r="B67" s="3" t="s">
        <v>246</v>
      </c>
      <c r="C67" s="2" t="s">
        <v>242</v>
      </c>
      <c r="D67" s="3" t="s">
        <v>248</v>
      </c>
      <c r="E67" s="14" t="s">
        <v>244</v>
      </c>
      <c r="F67" s="6" t="s">
        <v>9</v>
      </c>
    </row>
    <row r="69" spans="1:8" x14ac:dyDescent="0.2">
      <c r="B69" s="3" t="s">
        <v>262</v>
      </c>
      <c r="C69" s="2" t="s">
        <v>256</v>
      </c>
      <c r="D69" s="2" t="s">
        <v>265</v>
      </c>
      <c r="E69" s="14" t="s">
        <v>257</v>
      </c>
      <c r="G69" s="497" t="s">
        <v>16</v>
      </c>
      <c r="H69" s="512" t="s">
        <v>89</v>
      </c>
    </row>
    <row r="70" spans="1:8" x14ac:dyDescent="0.2">
      <c r="B70" s="3" t="s">
        <v>263</v>
      </c>
      <c r="C70" s="2" t="s">
        <v>254</v>
      </c>
      <c r="D70" s="2" t="s">
        <v>266</v>
      </c>
      <c r="E70" s="14" t="s">
        <v>258</v>
      </c>
      <c r="G70" s="497"/>
      <c r="H70" s="512"/>
    </row>
    <row r="71" spans="1:8" x14ac:dyDescent="0.2">
      <c r="B71" s="3" t="s">
        <v>264</v>
      </c>
      <c r="C71" s="2" t="s">
        <v>255</v>
      </c>
      <c r="D71" s="2" t="s">
        <v>267</v>
      </c>
      <c r="E71" s="14" t="s">
        <v>259</v>
      </c>
      <c r="G71" s="497"/>
      <c r="H71" s="512"/>
    </row>
    <row r="72" spans="1:8" ht="30" x14ac:dyDescent="0.2">
      <c r="C72" s="2"/>
      <c r="D72" s="2" t="s">
        <v>268</v>
      </c>
      <c r="E72" s="14" t="s">
        <v>260</v>
      </c>
      <c r="G72" s="497"/>
      <c r="H72" s="512"/>
    </row>
    <row r="73" spans="1:8" x14ac:dyDescent="0.2">
      <c r="C73" s="2"/>
      <c r="D73" s="2" t="s">
        <v>269</v>
      </c>
      <c r="E73" s="14" t="s">
        <v>261</v>
      </c>
      <c r="G73" s="497"/>
      <c r="H73" s="512"/>
    </row>
    <row r="74" spans="1:8" x14ac:dyDescent="0.2">
      <c r="C74" s="2"/>
    </row>
    <row r="75" spans="1:8" x14ac:dyDescent="0.2">
      <c r="C75" s="2"/>
      <c r="D75" s="2"/>
    </row>
    <row r="77" spans="1:8" x14ac:dyDescent="0.2">
      <c r="A77" s="4" t="s">
        <v>30</v>
      </c>
    </row>
    <row r="78" spans="1:8" x14ac:dyDescent="0.2">
      <c r="B78" s="3" t="s">
        <v>271</v>
      </c>
      <c r="C78" s="5" t="s">
        <v>90</v>
      </c>
      <c r="D78" s="2" t="s">
        <v>270</v>
      </c>
      <c r="E78" s="14" t="s">
        <v>31</v>
      </c>
      <c r="G78" s="6" t="s">
        <v>13</v>
      </c>
      <c r="H78" s="510" t="s">
        <v>32</v>
      </c>
    </row>
    <row r="79" spans="1:8" x14ac:dyDescent="0.2">
      <c r="C79" s="5"/>
      <c r="D79" s="2" t="s">
        <v>272</v>
      </c>
      <c r="E79" s="14" t="s">
        <v>252</v>
      </c>
      <c r="F79" s="497" t="s">
        <v>9</v>
      </c>
      <c r="H79" s="510"/>
    </row>
    <row r="80" spans="1:8" x14ac:dyDescent="0.2">
      <c r="C80" s="5"/>
      <c r="D80" s="2" t="s">
        <v>273</v>
      </c>
      <c r="E80" s="14" t="s">
        <v>253</v>
      </c>
      <c r="F80" s="497"/>
      <c r="H80" s="510"/>
    </row>
    <row r="81" spans="2:8" x14ac:dyDescent="0.2">
      <c r="C81" s="5"/>
      <c r="D81" s="2" t="s">
        <v>274</v>
      </c>
      <c r="E81" s="14" t="s">
        <v>249</v>
      </c>
      <c r="G81" s="497" t="s">
        <v>16</v>
      </c>
      <c r="H81" s="18"/>
    </row>
    <row r="82" spans="2:8" x14ac:dyDescent="0.2">
      <c r="C82" s="5"/>
      <c r="D82" s="2" t="s">
        <v>275</v>
      </c>
      <c r="E82" s="14" t="s">
        <v>250</v>
      </c>
      <c r="G82" s="497"/>
      <c r="H82" s="18"/>
    </row>
    <row r="83" spans="2:8" x14ac:dyDescent="0.2">
      <c r="C83" s="5"/>
      <c r="D83" s="2" t="s">
        <v>276</v>
      </c>
      <c r="E83" s="14" t="s">
        <v>251</v>
      </c>
      <c r="G83" s="497"/>
      <c r="H83" s="18"/>
    </row>
    <row r="85" spans="2:8" x14ac:dyDescent="0.2">
      <c r="B85" s="3" t="s">
        <v>281</v>
      </c>
      <c r="C85" s="2" t="s">
        <v>280</v>
      </c>
      <c r="D85" s="2" t="s">
        <v>285</v>
      </c>
      <c r="E85" s="14" t="s">
        <v>91</v>
      </c>
      <c r="F85" s="497" t="s">
        <v>4</v>
      </c>
      <c r="H85" s="514" t="s">
        <v>92</v>
      </c>
    </row>
    <row r="86" spans="2:8" x14ac:dyDescent="0.2">
      <c r="B86" s="3" t="s">
        <v>282</v>
      </c>
      <c r="C86" s="2" t="s">
        <v>277</v>
      </c>
      <c r="D86" s="2"/>
      <c r="F86" s="497"/>
      <c r="H86" s="514"/>
    </row>
    <row r="87" spans="2:8" x14ac:dyDescent="0.2">
      <c r="B87" s="3" t="s">
        <v>283</v>
      </c>
      <c r="C87" s="2" t="s">
        <v>278</v>
      </c>
      <c r="D87" s="2"/>
      <c r="F87" s="497"/>
      <c r="H87" s="514"/>
    </row>
    <row r="88" spans="2:8" x14ac:dyDescent="0.2">
      <c r="B88" s="3" t="s">
        <v>284</v>
      </c>
      <c r="C88" s="2" t="s">
        <v>279</v>
      </c>
      <c r="D88" s="2"/>
      <c r="F88" s="497"/>
      <c r="H88" s="514"/>
    </row>
    <row r="90" spans="2:8" ht="75" x14ac:dyDescent="0.2">
      <c r="B90" s="3" t="s">
        <v>286</v>
      </c>
      <c r="C90" s="2" t="s">
        <v>33</v>
      </c>
      <c r="D90" s="2" t="s">
        <v>290</v>
      </c>
      <c r="E90" s="14" t="s">
        <v>34</v>
      </c>
      <c r="F90" s="6" t="s">
        <v>4</v>
      </c>
      <c r="H90" s="510" t="s">
        <v>36</v>
      </c>
    </row>
    <row r="91" spans="2:8" ht="45" x14ac:dyDescent="0.2">
      <c r="B91" s="3" t="s">
        <v>287</v>
      </c>
      <c r="C91" s="2" t="s">
        <v>93</v>
      </c>
      <c r="D91" s="2" t="s">
        <v>291</v>
      </c>
      <c r="E91" s="14" t="s">
        <v>288</v>
      </c>
      <c r="F91" s="497" t="s">
        <v>4</v>
      </c>
      <c r="H91" s="510"/>
    </row>
    <row r="92" spans="2:8" x14ac:dyDescent="0.2">
      <c r="C92" s="2"/>
      <c r="D92" s="2" t="s">
        <v>292</v>
      </c>
      <c r="E92" s="14" t="s">
        <v>289</v>
      </c>
      <c r="F92" s="497"/>
      <c r="H92" s="510"/>
    </row>
    <row r="93" spans="2:8" x14ac:dyDescent="0.2">
      <c r="B93" s="3" t="s">
        <v>293</v>
      </c>
      <c r="C93" s="2" t="s">
        <v>94</v>
      </c>
      <c r="D93" s="2" t="s">
        <v>295</v>
      </c>
      <c r="E93" s="14" t="s">
        <v>95</v>
      </c>
      <c r="G93" s="6" t="s">
        <v>16</v>
      </c>
      <c r="H93" s="510"/>
    </row>
    <row r="94" spans="2:8" ht="30" x14ac:dyDescent="0.2">
      <c r="B94" s="3" t="s">
        <v>294</v>
      </c>
      <c r="C94" s="2" t="s">
        <v>35</v>
      </c>
      <c r="D94" s="2" t="s">
        <v>296</v>
      </c>
      <c r="E94" s="14" t="s">
        <v>96</v>
      </c>
      <c r="F94" s="6" t="s">
        <v>4</v>
      </c>
      <c r="H94" s="510"/>
    </row>
    <row r="96" spans="2:8" ht="90" x14ac:dyDescent="0.2">
      <c r="B96" s="3" t="s">
        <v>300</v>
      </c>
      <c r="C96" s="2" t="s">
        <v>97</v>
      </c>
      <c r="D96" s="3" t="s">
        <v>301</v>
      </c>
      <c r="E96" s="14" t="s">
        <v>297</v>
      </c>
      <c r="F96" s="497" t="s">
        <v>4</v>
      </c>
      <c r="H96" s="1" t="s">
        <v>37</v>
      </c>
    </row>
    <row r="97" spans="2:8" x14ac:dyDescent="0.2">
      <c r="C97" s="2"/>
      <c r="D97" s="3" t="s">
        <v>302</v>
      </c>
      <c r="E97" s="14" t="s">
        <v>298</v>
      </c>
      <c r="F97" s="497"/>
    </row>
    <row r="98" spans="2:8" x14ac:dyDescent="0.2">
      <c r="D98" s="3" t="s">
        <v>303</v>
      </c>
      <c r="E98" s="14" t="s">
        <v>299</v>
      </c>
      <c r="F98" s="497"/>
    </row>
    <row r="99" spans="2:8" x14ac:dyDescent="0.2">
      <c r="B99" s="3" t="s">
        <v>304</v>
      </c>
      <c r="C99" s="2" t="s">
        <v>38</v>
      </c>
      <c r="D99" s="2" t="s">
        <v>305</v>
      </c>
      <c r="E99" s="14" t="s">
        <v>98</v>
      </c>
      <c r="F99" s="497" t="s">
        <v>9</v>
      </c>
    </row>
    <row r="100" spans="2:8" ht="30" x14ac:dyDescent="0.2">
      <c r="B100" s="3" t="s">
        <v>306</v>
      </c>
      <c r="C100" s="3" t="s">
        <v>39</v>
      </c>
      <c r="D100" s="3" t="s">
        <v>307</v>
      </c>
      <c r="E100" s="14" t="s">
        <v>99</v>
      </c>
      <c r="F100" s="497"/>
      <c r="H100" s="21" t="s">
        <v>100</v>
      </c>
    </row>
    <row r="101" spans="2:8" x14ac:dyDescent="0.2">
      <c r="B101" s="3" t="s">
        <v>314</v>
      </c>
      <c r="C101" s="3" t="s">
        <v>308</v>
      </c>
      <c r="G101" s="497" t="s">
        <v>16</v>
      </c>
      <c r="H101" s="504" t="s">
        <v>40</v>
      </c>
    </row>
    <row r="102" spans="2:8" x14ac:dyDescent="0.2">
      <c r="B102" s="3" t="s">
        <v>315</v>
      </c>
      <c r="C102" s="3" t="s">
        <v>309</v>
      </c>
      <c r="G102" s="497"/>
      <c r="H102" s="504"/>
    </row>
    <row r="103" spans="2:8" x14ac:dyDescent="0.2">
      <c r="B103" s="3" t="s">
        <v>316</v>
      </c>
      <c r="C103" s="3" t="s">
        <v>310</v>
      </c>
      <c r="G103" s="497"/>
      <c r="H103" s="21"/>
    </row>
    <row r="104" spans="2:8" x14ac:dyDescent="0.2">
      <c r="B104" s="3" t="s">
        <v>317</v>
      </c>
      <c r="C104" s="3" t="s">
        <v>311</v>
      </c>
      <c r="G104" s="497"/>
      <c r="H104" s="21"/>
    </row>
    <row r="105" spans="2:8" ht="30" x14ac:dyDescent="0.2">
      <c r="B105" s="3" t="s">
        <v>318</v>
      </c>
      <c r="C105" s="3" t="s">
        <v>312</v>
      </c>
      <c r="D105" s="3" t="str">
        <f>CONCATENATE(B105,".SF1")</f>
        <v>Mod2.C17.SF1</v>
      </c>
      <c r="E105" s="14" t="s">
        <v>320</v>
      </c>
      <c r="G105" s="497"/>
      <c r="H105" s="21"/>
    </row>
    <row r="106" spans="2:8" ht="30" x14ac:dyDescent="0.2">
      <c r="B106" s="3" t="s">
        <v>319</v>
      </c>
      <c r="C106" s="3" t="s">
        <v>313</v>
      </c>
      <c r="D106" s="3" t="str">
        <f>CONCATENATE(B106,".SF1")</f>
        <v>Mod2.C18.SF1</v>
      </c>
      <c r="E106" s="14" t="s">
        <v>321</v>
      </c>
      <c r="G106" s="497"/>
      <c r="H106" s="21"/>
    </row>
    <row r="107" spans="2:8" x14ac:dyDescent="0.2">
      <c r="H107" s="21"/>
    </row>
    <row r="108" spans="2:8" x14ac:dyDescent="0.2">
      <c r="B108" s="3" t="s">
        <v>328</v>
      </c>
      <c r="C108" s="3" t="s">
        <v>322</v>
      </c>
      <c r="D108" s="3" t="str">
        <f t="shared" ref="D108" si="1">CONCATENATE(B108,".SF1")</f>
        <v>Mod2.C19.SF1</v>
      </c>
      <c r="E108" s="14" t="s">
        <v>334</v>
      </c>
      <c r="F108" s="497" t="s">
        <v>9</v>
      </c>
      <c r="H108" s="21"/>
    </row>
    <row r="109" spans="2:8" x14ac:dyDescent="0.2">
      <c r="B109" s="3" t="s">
        <v>329</v>
      </c>
      <c r="C109" s="3" t="s">
        <v>323</v>
      </c>
      <c r="D109" s="3" t="s">
        <v>336</v>
      </c>
      <c r="E109" s="14" t="s">
        <v>335</v>
      </c>
      <c r="F109" s="497"/>
      <c r="H109" s="21"/>
    </row>
    <row r="110" spans="2:8" x14ac:dyDescent="0.2">
      <c r="B110" s="3" t="s">
        <v>330</v>
      </c>
      <c r="C110" s="3" t="s">
        <v>324</v>
      </c>
      <c r="F110" s="497"/>
      <c r="H110" s="21"/>
    </row>
    <row r="111" spans="2:8" x14ac:dyDescent="0.2">
      <c r="B111" s="3" t="s">
        <v>331</v>
      </c>
      <c r="C111" s="3" t="s">
        <v>325</v>
      </c>
      <c r="F111" s="497"/>
    </row>
    <row r="112" spans="2:8" x14ac:dyDescent="0.2">
      <c r="B112" s="3" t="s">
        <v>332</v>
      </c>
      <c r="C112" s="2" t="s">
        <v>326</v>
      </c>
      <c r="D112" s="2"/>
      <c r="F112" s="497"/>
    </row>
    <row r="113" spans="2:8" x14ac:dyDescent="0.2">
      <c r="B113" s="3" t="s">
        <v>333</v>
      </c>
      <c r="C113" s="3" t="s">
        <v>327</v>
      </c>
      <c r="F113" s="497"/>
    </row>
    <row r="114" spans="2:8" ht="30" x14ac:dyDescent="0.2">
      <c r="B114" s="3" t="s">
        <v>346</v>
      </c>
      <c r="C114" s="2" t="s">
        <v>337</v>
      </c>
      <c r="D114" s="3" t="s">
        <v>359</v>
      </c>
      <c r="E114" s="14" t="s">
        <v>355</v>
      </c>
      <c r="F114" s="497" t="s">
        <v>9</v>
      </c>
      <c r="H114" s="504" t="s">
        <v>101</v>
      </c>
    </row>
    <row r="115" spans="2:8" x14ac:dyDescent="0.2">
      <c r="B115" s="3" t="s">
        <v>347</v>
      </c>
      <c r="C115" s="2" t="s">
        <v>338</v>
      </c>
      <c r="D115" s="3" t="s">
        <v>360</v>
      </c>
      <c r="E115" s="14" t="s">
        <v>356</v>
      </c>
      <c r="F115" s="497"/>
      <c r="H115" s="504"/>
    </row>
    <row r="116" spans="2:8" ht="30" x14ac:dyDescent="0.2">
      <c r="B116" s="3" t="s">
        <v>348</v>
      </c>
      <c r="C116" s="2" t="s">
        <v>339</v>
      </c>
      <c r="D116" s="3" t="s">
        <v>361</v>
      </c>
      <c r="E116" s="14" t="s">
        <v>357</v>
      </c>
      <c r="F116" s="497"/>
      <c r="H116" s="504"/>
    </row>
    <row r="117" spans="2:8" x14ac:dyDescent="0.2">
      <c r="B117" s="3" t="s">
        <v>349</v>
      </c>
      <c r="C117" s="2" t="s">
        <v>340</v>
      </c>
      <c r="D117" s="3" t="s">
        <v>362</v>
      </c>
      <c r="E117" s="14" t="s">
        <v>358</v>
      </c>
      <c r="F117" s="497"/>
      <c r="H117" s="504"/>
    </row>
    <row r="118" spans="2:8" ht="30" x14ac:dyDescent="0.2">
      <c r="B118" s="3" t="s">
        <v>350</v>
      </c>
      <c r="C118" s="2" t="s">
        <v>341</v>
      </c>
      <c r="F118" s="497"/>
      <c r="H118" s="504"/>
    </row>
    <row r="119" spans="2:8" x14ac:dyDescent="0.2">
      <c r="B119" s="3" t="s">
        <v>351</v>
      </c>
      <c r="C119" s="2" t="s">
        <v>342</v>
      </c>
      <c r="F119" s="497"/>
      <c r="H119" s="504"/>
    </row>
    <row r="120" spans="2:8" x14ac:dyDescent="0.2">
      <c r="B120" s="3" t="s">
        <v>352</v>
      </c>
      <c r="C120" s="2" t="s">
        <v>343</v>
      </c>
      <c r="F120" s="497"/>
      <c r="H120" s="504"/>
    </row>
    <row r="121" spans="2:8" x14ac:dyDescent="0.2">
      <c r="B121" s="3" t="s">
        <v>353</v>
      </c>
      <c r="C121" s="2" t="s">
        <v>344</v>
      </c>
      <c r="F121" s="497"/>
      <c r="H121" s="504"/>
    </row>
    <row r="122" spans="2:8" x14ac:dyDescent="0.2">
      <c r="B122" s="3" t="s">
        <v>354</v>
      </c>
      <c r="C122" s="2" t="s">
        <v>345</v>
      </c>
      <c r="F122" s="497"/>
      <c r="H122" s="504"/>
    </row>
    <row r="123" spans="2:8" x14ac:dyDescent="0.2">
      <c r="B123" s="3" t="s">
        <v>372</v>
      </c>
      <c r="C123" s="3" t="s">
        <v>363</v>
      </c>
      <c r="D123" s="3" t="str">
        <f t="shared" ref="D123" si="2">CONCATENATE(B123,".SF1")</f>
        <v>Mod2.C34.SF1</v>
      </c>
      <c r="E123" s="14" t="s">
        <v>102</v>
      </c>
      <c r="F123" s="497"/>
      <c r="G123" s="497" t="s">
        <v>13</v>
      </c>
    </row>
    <row r="124" spans="2:8" x14ac:dyDescent="0.2">
      <c r="B124" s="3" t="s">
        <v>373</v>
      </c>
      <c r="C124" s="3" t="s">
        <v>364</v>
      </c>
      <c r="F124" s="497"/>
      <c r="G124" s="497"/>
    </row>
    <row r="125" spans="2:8" x14ac:dyDescent="0.2">
      <c r="B125" s="3" t="s">
        <v>374</v>
      </c>
      <c r="C125" s="3" t="s">
        <v>365</v>
      </c>
      <c r="F125" s="497"/>
      <c r="G125" s="497"/>
    </row>
    <row r="126" spans="2:8" x14ac:dyDescent="0.2">
      <c r="B126" s="3" t="s">
        <v>375</v>
      </c>
      <c r="C126" s="3" t="s">
        <v>366</v>
      </c>
      <c r="F126" s="497" t="s">
        <v>9</v>
      </c>
      <c r="H126" s="510" t="s">
        <v>41</v>
      </c>
    </row>
    <row r="127" spans="2:8" x14ac:dyDescent="0.2">
      <c r="B127" s="3" t="s">
        <v>376</v>
      </c>
      <c r="C127" s="3" t="s">
        <v>367</v>
      </c>
      <c r="D127" s="3" t="str">
        <f>CONCATENATE(B127,".SF1")</f>
        <v>Mod2.C38.SF1</v>
      </c>
      <c r="E127" s="14" t="s">
        <v>381</v>
      </c>
      <c r="F127" s="497"/>
      <c r="H127" s="510"/>
    </row>
    <row r="128" spans="2:8" x14ac:dyDescent="0.2">
      <c r="B128" s="3" t="s">
        <v>377</v>
      </c>
      <c r="C128" s="3" t="s">
        <v>368</v>
      </c>
      <c r="D128" s="3" t="s">
        <v>383</v>
      </c>
      <c r="E128" s="14" t="s">
        <v>382</v>
      </c>
      <c r="F128" s="497"/>
    </row>
    <row r="129" spans="1:8" x14ac:dyDescent="0.2">
      <c r="B129" s="3" t="s">
        <v>378</v>
      </c>
      <c r="C129" s="3" t="s">
        <v>369</v>
      </c>
      <c r="F129" s="497"/>
    </row>
    <row r="130" spans="1:8" x14ac:dyDescent="0.2">
      <c r="B130" s="3" t="s">
        <v>379</v>
      </c>
      <c r="C130" s="2" t="s">
        <v>370</v>
      </c>
      <c r="D130" s="2"/>
      <c r="F130" s="497"/>
    </row>
    <row r="131" spans="1:8" x14ac:dyDescent="0.2">
      <c r="B131" s="3" t="s">
        <v>380</v>
      </c>
      <c r="C131" s="3" t="s">
        <v>371</v>
      </c>
      <c r="F131" s="497"/>
    </row>
    <row r="132" spans="1:8" x14ac:dyDescent="0.2">
      <c r="B132" s="9" t="s">
        <v>386</v>
      </c>
      <c r="C132" s="8" t="s">
        <v>384</v>
      </c>
      <c r="D132" s="9" t="str">
        <f>CONCATENATE(B132,".SF1")</f>
        <v>Mod2.C43.SF1</v>
      </c>
      <c r="E132" s="14" t="s">
        <v>42</v>
      </c>
      <c r="F132" s="497" t="s">
        <v>9</v>
      </c>
    </row>
    <row r="133" spans="1:8" x14ac:dyDescent="0.2">
      <c r="B133" s="9" t="s">
        <v>387</v>
      </c>
      <c r="C133" s="9" t="s">
        <v>385</v>
      </c>
      <c r="F133" s="497"/>
    </row>
    <row r="134" spans="1:8" ht="30" x14ac:dyDescent="0.2">
      <c r="B134" s="9" t="s">
        <v>389</v>
      </c>
      <c r="C134" s="2" t="s">
        <v>388</v>
      </c>
      <c r="D134" s="9" t="str">
        <f>CONCATENATE(B134,".SF1")</f>
        <v>Mod2.C45.SF1</v>
      </c>
      <c r="E134" s="14" t="s">
        <v>103</v>
      </c>
      <c r="F134" s="6" t="s">
        <v>9</v>
      </c>
      <c r="H134" s="20" t="s">
        <v>43</v>
      </c>
    </row>
    <row r="135" spans="1:8" x14ac:dyDescent="0.2">
      <c r="C135" s="2"/>
      <c r="D135" s="2"/>
    </row>
    <row r="136" spans="1:8" x14ac:dyDescent="0.2">
      <c r="A136" s="4" t="s">
        <v>44</v>
      </c>
    </row>
    <row r="137" spans="1:8" ht="30" x14ac:dyDescent="0.2">
      <c r="B137" s="3" t="s">
        <v>391</v>
      </c>
      <c r="C137" s="2" t="s">
        <v>104</v>
      </c>
      <c r="D137" s="9" t="str">
        <f>CONCATENATE(B137,".SF1")</f>
        <v>Mod3.C1.SF1</v>
      </c>
      <c r="E137" s="14" t="s">
        <v>105</v>
      </c>
      <c r="G137" s="6" t="s">
        <v>16</v>
      </c>
      <c r="H137" s="1" t="s">
        <v>45</v>
      </c>
    </row>
    <row r="138" spans="1:8" ht="30" x14ac:dyDescent="0.2">
      <c r="B138" s="9" t="s">
        <v>392</v>
      </c>
      <c r="C138" s="2" t="s">
        <v>390</v>
      </c>
      <c r="D138" s="9" t="str">
        <f>CONCATENATE(B138,".SF1")</f>
        <v>Mod3.C2.SF1</v>
      </c>
      <c r="E138" s="14" t="s">
        <v>106</v>
      </c>
      <c r="G138" s="6" t="s">
        <v>16</v>
      </c>
      <c r="H138" s="18"/>
    </row>
    <row r="139" spans="1:8" x14ac:dyDescent="0.2">
      <c r="B139" s="9" t="s">
        <v>395</v>
      </c>
      <c r="C139" s="8" t="s">
        <v>107</v>
      </c>
      <c r="D139" s="9" t="str">
        <f>CONCATENATE(B139,".SF1")</f>
        <v>Mod3.C3.SF1</v>
      </c>
      <c r="E139" s="14" t="s">
        <v>393</v>
      </c>
      <c r="F139" s="7"/>
      <c r="G139" s="497" t="s">
        <v>13</v>
      </c>
      <c r="H139" s="18"/>
    </row>
    <row r="140" spans="1:8" ht="30" x14ac:dyDescent="0.2">
      <c r="D140" s="3" t="s">
        <v>396</v>
      </c>
      <c r="E140" s="14" t="s">
        <v>394</v>
      </c>
      <c r="G140" s="497"/>
    </row>
    <row r="141" spans="1:8" x14ac:dyDescent="0.2">
      <c r="B141" s="9" t="s">
        <v>397</v>
      </c>
      <c r="C141" s="2" t="s">
        <v>107</v>
      </c>
      <c r="D141" s="9" t="str">
        <f>CONCATENATE(B141,".SF1")</f>
        <v>Mod3.C4.SF1</v>
      </c>
      <c r="E141" s="14" t="s">
        <v>393</v>
      </c>
      <c r="G141" s="497" t="s">
        <v>13</v>
      </c>
    </row>
    <row r="142" spans="1:8" ht="30" x14ac:dyDescent="0.2">
      <c r="D142" s="3" t="s">
        <v>398</v>
      </c>
      <c r="E142" s="14" t="s">
        <v>394</v>
      </c>
      <c r="G142" s="497"/>
    </row>
    <row r="144" spans="1:8" x14ac:dyDescent="0.2">
      <c r="A144" s="4" t="s">
        <v>46</v>
      </c>
    </row>
    <row r="145" spans="1:8" x14ac:dyDescent="0.2">
      <c r="A145" s="4" t="s">
        <v>47</v>
      </c>
      <c r="D145" s="2"/>
    </row>
    <row r="146" spans="1:8" x14ac:dyDescent="0.2">
      <c r="B146" s="3" t="s">
        <v>404</v>
      </c>
      <c r="C146" s="9" t="s">
        <v>363</v>
      </c>
      <c r="D146" s="9" t="str">
        <f>CONCATENATE(B146,".SF1")</f>
        <v>Res1.C1.SF1</v>
      </c>
      <c r="E146" s="14" t="s">
        <v>401</v>
      </c>
      <c r="G146" s="497" t="s">
        <v>16</v>
      </c>
      <c r="H146" s="510" t="s">
        <v>48</v>
      </c>
    </row>
    <row r="147" spans="1:8" x14ac:dyDescent="0.2">
      <c r="B147" s="9" t="s">
        <v>405</v>
      </c>
      <c r="C147" s="9" t="s">
        <v>399</v>
      </c>
      <c r="D147" s="9" t="str">
        <f>CONCATENATE(B147,".SF1")</f>
        <v>Res1.C2.SF1</v>
      </c>
      <c r="E147" s="14" t="s">
        <v>402</v>
      </c>
      <c r="G147" s="497"/>
      <c r="H147" s="510"/>
    </row>
    <row r="148" spans="1:8" ht="30" x14ac:dyDescent="0.2">
      <c r="B148" s="9" t="s">
        <v>406</v>
      </c>
      <c r="C148" s="9" t="s">
        <v>400</v>
      </c>
      <c r="D148" s="9" t="str">
        <f>CONCATENATE(B148,".SF1")</f>
        <v>Res1.C3.SF1</v>
      </c>
      <c r="E148" s="14" t="s">
        <v>403</v>
      </c>
      <c r="G148" s="497"/>
      <c r="H148" s="510"/>
    </row>
    <row r="149" spans="1:8" ht="30" x14ac:dyDescent="0.2">
      <c r="B149" s="9" t="s">
        <v>408</v>
      </c>
      <c r="C149" s="3" t="s">
        <v>49</v>
      </c>
      <c r="D149" s="9" t="str">
        <f>CONCATENATE(B149,".SF1")</f>
        <v>Res1.C4.SF1</v>
      </c>
      <c r="E149" s="14" t="s">
        <v>407</v>
      </c>
      <c r="G149" s="6" t="s">
        <v>16</v>
      </c>
      <c r="H149" s="1" t="s">
        <v>409</v>
      </c>
    </row>
    <row r="151" spans="1:8" x14ac:dyDescent="0.2">
      <c r="A151" s="4" t="s">
        <v>50</v>
      </c>
    </row>
    <row r="152" spans="1:8" x14ac:dyDescent="0.2">
      <c r="B152" s="9" t="s">
        <v>413</v>
      </c>
      <c r="C152" s="9" t="s">
        <v>410</v>
      </c>
      <c r="D152" s="9" t="str">
        <f>CONCATENATE(B152,".SF1")</f>
        <v>Res2.C1.SF1</v>
      </c>
      <c r="E152" s="14" t="s">
        <v>414</v>
      </c>
      <c r="F152" s="497" t="s">
        <v>4</v>
      </c>
      <c r="H152" s="510" t="s">
        <v>417</v>
      </c>
    </row>
    <row r="153" spans="1:8" x14ac:dyDescent="0.2">
      <c r="B153" s="9" t="s">
        <v>418</v>
      </c>
      <c r="C153" s="9" t="s">
        <v>412</v>
      </c>
      <c r="D153" s="3" t="s">
        <v>420</v>
      </c>
      <c r="E153" s="14" t="s">
        <v>415</v>
      </c>
      <c r="F153" s="497"/>
      <c r="H153" s="510"/>
    </row>
    <row r="154" spans="1:8" x14ac:dyDescent="0.2">
      <c r="B154" s="9" t="s">
        <v>419</v>
      </c>
      <c r="C154" s="8" t="s">
        <v>411</v>
      </c>
      <c r="D154" s="9" t="s">
        <v>421</v>
      </c>
      <c r="E154" s="14" t="s">
        <v>416</v>
      </c>
      <c r="F154" s="497"/>
      <c r="H154" s="510"/>
    </row>
    <row r="155" spans="1:8" x14ac:dyDescent="0.2">
      <c r="B155" s="16" t="s">
        <v>422</v>
      </c>
      <c r="C155" s="14" t="s">
        <v>437</v>
      </c>
      <c r="D155" s="16"/>
      <c r="F155" s="13"/>
      <c r="G155" s="497" t="s">
        <v>16</v>
      </c>
      <c r="H155" s="504" t="s">
        <v>430</v>
      </c>
    </row>
    <row r="156" spans="1:8" x14ac:dyDescent="0.2">
      <c r="B156" s="16" t="s">
        <v>423</v>
      </c>
      <c r="C156" s="14" t="s">
        <v>440</v>
      </c>
      <c r="D156" s="16" t="str">
        <f>CONCATENATE(B156,".SF1")</f>
        <v>Res2.C5.SF1</v>
      </c>
      <c r="E156" s="14" t="s">
        <v>427</v>
      </c>
      <c r="F156" s="13"/>
      <c r="G156" s="497"/>
      <c r="H156" s="504"/>
    </row>
    <row r="157" spans="1:8" x14ac:dyDescent="0.2">
      <c r="B157" s="16" t="s">
        <v>424</v>
      </c>
      <c r="C157" s="14" t="s">
        <v>438</v>
      </c>
      <c r="D157" s="16" t="str">
        <f t="shared" ref="D157:D164" si="3">CONCATENATE(B157,".SF1")</f>
        <v>Res2.C6.SF1</v>
      </c>
      <c r="E157" s="14" t="s">
        <v>428</v>
      </c>
      <c r="F157" s="13"/>
      <c r="G157" s="497"/>
      <c r="H157" s="504"/>
    </row>
    <row r="158" spans="1:8" x14ac:dyDescent="0.2">
      <c r="B158" s="16" t="s">
        <v>425</v>
      </c>
      <c r="C158" s="14" t="s">
        <v>439</v>
      </c>
      <c r="D158" s="16" t="str">
        <f t="shared" si="3"/>
        <v>Res2.C7.SF1</v>
      </c>
      <c r="E158" s="14" t="s">
        <v>429</v>
      </c>
      <c r="F158" s="13"/>
      <c r="G158" s="497"/>
      <c r="H158" s="504"/>
    </row>
    <row r="159" spans="1:8" x14ac:dyDescent="0.2">
      <c r="B159" s="16" t="s">
        <v>426</v>
      </c>
      <c r="C159" s="14" t="s">
        <v>435</v>
      </c>
      <c r="D159" s="16" t="str">
        <f t="shared" si="3"/>
        <v>Res2.C8.SF1</v>
      </c>
      <c r="E159" s="14" t="s">
        <v>431</v>
      </c>
      <c r="F159" s="497" t="s">
        <v>4</v>
      </c>
      <c r="G159" s="13"/>
      <c r="H159" s="18"/>
    </row>
    <row r="160" spans="1:8" x14ac:dyDescent="0.2">
      <c r="B160" s="16" t="s">
        <v>433</v>
      </c>
      <c r="C160" s="14" t="s">
        <v>436</v>
      </c>
      <c r="D160" s="16" t="str">
        <f t="shared" si="3"/>
        <v>Res2.C9.SF1</v>
      </c>
      <c r="E160" s="14" t="s">
        <v>432</v>
      </c>
      <c r="F160" s="497"/>
      <c r="G160" s="13"/>
      <c r="H160" s="18"/>
    </row>
    <row r="161" spans="2:8" ht="30" x14ac:dyDescent="0.2">
      <c r="B161" s="16" t="s">
        <v>434</v>
      </c>
      <c r="C161" s="14" t="s">
        <v>441</v>
      </c>
      <c r="D161" s="16" t="str">
        <f t="shared" si="3"/>
        <v>Res2.C10.SF1</v>
      </c>
      <c r="E161" s="14" t="s">
        <v>444</v>
      </c>
      <c r="G161" s="510" t="s">
        <v>16</v>
      </c>
      <c r="H161" s="510" t="s">
        <v>446</v>
      </c>
    </row>
    <row r="162" spans="2:8" x14ac:dyDescent="0.2">
      <c r="B162" s="16" t="s">
        <v>443</v>
      </c>
      <c r="C162" s="14" t="s">
        <v>442</v>
      </c>
      <c r="D162" s="16" t="str">
        <f t="shared" si="3"/>
        <v>Res2.C11.SF1</v>
      </c>
      <c r="E162" s="14" t="s">
        <v>445</v>
      </c>
      <c r="F162" s="13"/>
      <c r="G162" s="510"/>
      <c r="H162" s="510"/>
    </row>
    <row r="163" spans="2:8" x14ac:dyDescent="0.2">
      <c r="G163" s="13"/>
    </row>
    <row r="164" spans="2:8" x14ac:dyDescent="0.2">
      <c r="B164" s="16" t="s">
        <v>455</v>
      </c>
      <c r="C164" s="2" t="s">
        <v>109</v>
      </c>
      <c r="D164" s="16" t="str">
        <f t="shared" si="3"/>
        <v>Res2.C12.SF1</v>
      </c>
      <c r="E164" s="14" t="s">
        <v>108</v>
      </c>
      <c r="F164" s="497" t="s">
        <v>9</v>
      </c>
      <c r="G164" s="13"/>
      <c r="H164" s="510" t="s">
        <v>454</v>
      </c>
    </row>
    <row r="165" spans="2:8" x14ac:dyDescent="0.2">
      <c r="B165" s="16" t="s">
        <v>456</v>
      </c>
      <c r="C165" s="14" t="s">
        <v>447</v>
      </c>
      <c r="D165" s="14"/>
      <c r="F165" s="497"/>
      <c r="G165" s="13"/>
      <c r="H165" s="510"/>
    </row>
    <row r="166" spans="2:8" x14ac:dyDescent="0.2">
      <c r="B166" s="16" t="s">
        <v>457</v>
      </c>
      <c r="C166" s="14" t="s">
        <v>448</v>
      </c>
      <c r="D166" s="14"/>
      <c r="F166" s="497"/>
      <c r="G166" s="13"/>
      <c r="H166" s="510"/>
    </row>
    <row r="167" spans="2:8" x14ac:dyDescent="0.2">
      <c r="B167" s="16" t="s">
        <v>458</v>
      </c>
      <c r="C167" s="14" t="s">
        <v>449</v>
      </c>
      <c r="D167" s="16" t="str">
        <f t="shared" ref="D167" si="4">CONCATENATE(B167,".SF1")</f>
        <v>Res2.C15.SF1</v>
      </c>
      <c r="E167" s="14" t="s">
        <v>452</v>
      </c>
      <c r="F167" s="497"/>
      <c r="G167" s="13"/>
      <c r="H167" s="510"/>
    </row>
    <row r="168" spans="2:8" x14ac:dyDescent="0.2">
      <c r="B168" s="16" t="s">
        <v>459</v>
      </c>
      <c r="C168" s="16" t="s">
        <v>450</v>
      </c>
      <c r="D168" s="3" t="s">
        <v>467</v>
      </c>
      <c r="E168" s="14" t="s">
        <v>453</v>
      </c>
      <c r="F168" s="497"/>
      <c r="H168" s="510"/>
    </row>
    <row r="169" spans="2:8" x14ac:dyDescent="0.2">
      <c r="B169" s="16" t="s">
        <v>460</v>
      </c>
      <c r="C169" s="14" t="s">
        <v>451</v>
      </c>
      <c r="F169" s="497"/>
      <c r="H169" s="510"/>
    </row>
    <row r="170" spans="2:8" ht="30" x14ac:dyDescent="0.2">
      <c r="D170" s="16" t="s">
        <v>468</v>
      </c>
      <c r="E170" s="14" t="s">
        <v>110</v>
      </c>
      <c r="G170" s="6" t="s">
        <v>13</v>
      </c>
      <c r="H170" s="510"/>
    </row>
    <row r="171" spans="2:8" x14ac:dyDescent="0.2">
      <c r="C171" s="2"/>
      <c r="D171" s="2"/>
    </row>
    <row r="172" spans="2:8" x14ac:dyDescent="0.2">
      <c r="B172" s="16" t="s">
        <v>469</v>
      </c>
      <c r="C172" s="16" t="s">
        <v>461</v>
      </c>
      <c r="D172" s="16" t="str">
        <f t="shared" ref="D172" si="5">CONCATENATE(B172,".SF1")</f>
        <v>Res2.C18.SF1</v>
      </c>
      <c r="E172" s="14" t="s">
        <v>465</v>
      </c>
      <c r="F172" s="497" t="s">
        <v>9</v>
      </c>
      <c r="H172" s="511" t="s">
        <v>473</v>
      </c>
    </row>
    <row r="173" spans="2:8" x14ac:dyDescent="0.2">
      <c r="B173" s="16" t="s">
        <v>470</v>
      </c>
      <c r="C173" s="16" t="s">
        <v>462</v>
      </c>
      <c r="F173" s="497"/>
      <c r="H173" s="511"/>
    </row>
    <row r="174" spans="2:8" x14ac:dyDescent="0.2">
      <c r="B174" s="16" t="s">
        <v>471</v>
      </c>
      <c r="C174" s="15" t="s">
        <v>463</v>
      </c>
      <c r="D174" s="2"/>
      <c r="F174" s="497"/>
      <c r="H174" s="511"/>
    </row>
    <row r="175" spans="2:8" ht="30" x14ac:dyDescent="0.2">
      <c r="B175" s="16" t="s">
        <v>472</v>
      </c>
      <c r="C175" s="10" t="s">
        <v>464</v>
      </c>
      <c r="D175" s="16" t="str">
        <f t="shared" ref="D175:D176" si="6">CONCATENATE(B175,".SF1")</f>
        <v>Res2.C21.SF1</v>
      </c>
      <c r="E175" s="14" t="s">
        <v>466</v>
      </c>
      <c r="F175" s="497"/>
      <c r="H175" s="511"/>
    </row>
    <row r="176" spans="2:8" ht="30" x14ac:dyDescent="0.2">
      <c r="B176" s="16" t="s">
        <v>476</v>
      </c>
      <c r="C176" s="16" t="s">
        <v>474</v>
      </c>
      <c r="D176" s="16" t="str">
        <f t="shared" si="6"/>
        <v>Res2.C22.SF1</v>
      </c>
      <c r="E176" s="14" t="s">
        <v>478</v>
      </c>
      <c r="G176" s="497" t="s">
        <v>16</v>
      </c>
      <c r="H176" s="510" t="s">
        <v>51</v>
      </c>
    </row>
    <row r="177" spans="1:8" ht="30" x14ac:dyDescent="0.2">
      <c r="B177" s="16" t="s">
        <v>477</v>
      </c>
      <c r="C177" s="14" t="s">
        <v>475</v>
      </c>
      <c r="D177" s="2" t="s">
        <v>479</v>
      </c>
      <c r="E177" s="14" t="s">
        <v>111</v>
      </c>
      <c r="G177" s="497"/>
      <c r="H177" s="510"/>
    </row>
    <row r="178" spans="1:8" x14ac:dyDescent="0.2">
      <c r="B178" s="19" t="s">
        <v>482</v>
      </c>
      <c r="C178" s="19" t="s">
        <v>480</v>
      </c>
      <c r="G178" s="497" t="s">
        <v>13</v>
      </c>
    </row>
    <row r="179" spans="1:8" ht="30" x14ac:dyDescent="0.2">
      <c r="B179" s="19" t="s">
        <v>483</v>
      </c>
      <c r="C179" s="20" t="s">
        <v>481</v>
      </c>
      <c r="D179" s="19" t="str">
        <f t="shared" ref="D179" si="7">CONCATENATE(B179,".SF1")</f>
        <v>Res2.C25.SF1</v>
      </c>
      <c r="E179" s="14" t="s">
        <v>111</v>
      </c>
      <c r="G179" s="497"/>
    </row>
    <row r="181" spans="1:8" x14ac:dyDescent="0.2">
      <c r="A181" s="11" t="s">
        <v>52</v>
      </c>
      <c r="C181" s="2"/>
      <c r="D181" s="2"/>
    </row>
    <row r="182" spans="1:8" x14ac:dyDescent="0.2">
      <c r="B182" s="3" t="s">
        <v>484</v>
      </c>
      <c r="C182" s="19" t="s">
        <v>486</v>
      </c>
      <c r="D182" s="19" t="str">
        <f t="shared" ref="D182:D184" si="8">CONCATENATE(B182,".SF1")</f>
        <v>Res3.C1.SF1</v>
      </c>
      <c r="E182" s="20" t="s">
        <v>112</v>
      </c>
      <c r="F182" s="17" t="s">
        <v>9</v>
      </c>
      <c r="H182" s="510" t="s">
        <v>55</v>
      </c>
    </row>
    <row r="183" spans="1:8" x14ac:dyDescent="0.2">
      <c r="B183" s="19" t="s">
        <v>485</v>
      </c>
      <c r="C183" s="19" t="s">
        <v>53</v>
      </c>
      <c r="D183" s="19" t="str">
        <f t="shared" si="8"/>
        <v>Res3.C2.SF1</v>
      </c>
      <c r="E183" s="20" t="s">
        <v>54</v>
      </c>
      <c r="F183" s="17" t="s">
        <v>9</v>
      </c>
      <c r="G183" s="17"/>
      <c r="H183" s="510"/>
    </row>
    <row r="184" spans="1:8" x14ac:dyDescent="0.2">
      <c r="B184" s="19" t="s">
        <v>489</v>
      </c>
      <c r="C184" s="20" t="s">
        <v>113</v>
      </c>
      <c r="D184" s="19" t="str">
        <f t="shared" si="8"/>
        <v>Res3.C3.SF1</v>
      </c>
      <c r="E184" s="20" t="s">
        <v>487</v>
      </c>
      <c r="F184" s="17"/>
      <c r="G184" s="497" t="s">
        <v>13</v>
      </c>
    </row>
    <row r="185" spans="1:8" x14ac:dyDescent="0.2">
      <c r="B185" s="19"/>
      <c r="C185" s="19"/>
      <c r="D185" s="19" t="s">
        <v>490</v>
      </c>
      <c r="E185" s="20" t="s">
        <v>488</v>
      </c>
      <c r="F185" s="17"/>
      <c r="G185" s="497"/>
    </row>
    <row r="186" spans="1:8" x14ac:dyDescent="0.2">
      <c r="A186" s="11" t="s">
        <v>56</v>
      </c>
      <c r="B186" s="19"/>
      <c r="C186" s="19"/>
      <c r="D186" s="19"/>
      <c r="E186" s="20"/>
      <c r="F186" s="17"/>
      <c r="G186" s="17"/>
    </row>
    <row r="187" spans="1:8" x14ac:dyDescent="0.2">
      <c r="A187" s="11" t="s">
        <v>57</v>
      </c>
    </row>
    <row r="188" spans="1:8" x14ac:dyDescent="0.2">
      <c r="B188" s="3" t="s">
        <v>494</v>
      </c>
      <c r="C188" s="3" t="s">
        <v>58</v>
      </c>
      <c r="D188" s="19" t="str">
        <f t="shared" ref="D188:D190" si="9">CONCATENATE(B188,".SF1")</f>
        <v>Exp1.C1.SF1</v>
      </c>
      <c r="E188" s="14" t="s">
        <v>114</v>
      </c>
      <c r="F188" s="6" t="s">
        <v>4</v>
      </c>
      <c r="H188" s="510" t="s">
        <v>493</v>
      </c>
    </row>
    <row r="189" spans="1:8" x14ac:dyDescent="0.2">
      <c r="B189" s="19" t="s">
        <v>495</v>
      </c>
      <c r="C189" s="3" t="s">
        <v>59</v>
      </c>
      <c r="D189" s="19" t="str">
        <f t="shared" si="9"/>
        <v>Exp1.C2.SF1</v>
      </c>
      <c r="E189" s="14" t="s">
        <v>115</v>
      </c>
      <c r="F189" s="6" t="s">
        <v>4</v>
      </c>
      <c r="H189" s="510"/>
    </row>
    <row r="190" spans="1:8" x14ac:dyDescent="0.2">
      <c r="B190" s="19" t="s">
        <v>496</v>
      </c>
      <c r="C190" s="19" t="s">
        <v>60</v>
      </c>
      <c r="D190" s="19" t="str">
        <f t="shared" si="9"/>
        <v>Exp1.C3.SF1</v>
      </c>
      <c r="E190" s="20" t="s">
        <v>491</v>
      </c>
      <c r="G190" s="497" t="s">
        <v>13</v>
      </c>
      <c r="H190" s="510"/>
    </row>
    <row r="191" spans="1:8" x14ac:dyDescent="0.2">
      <c r="C191" s="2"/>
      <c r="D191" s="2" t="s">
        <v>497</v>
      </c>
      <c r="E191" s="20" t="s">
        <v>492</v>
      </c>
      <c r="G191" s="497"/>
      <c r="H191" s="510"/>
    </row>
    <row r="193" spans="1:8" x14ac:dyDescent="0.2">
      <c r="A193" s="11" t="s">
        <v>61</v>
      </c>
    </row>
    <row r="194" spans="1:8" x14ac:dyDescent="0.2">
      <c r="B194" s="19" t="s">
        <v>504</v>
      </c>
      <c r="C194" s="20" t="s">
        <v>498</v>
      </c>
      <c r="D194" s="19" t="str">
        <f t="shared" ref="D194:D196" si="10">CONCATENATE(B194,".SF1")</f>
        <v>Exp2.C1.SF1</v>
      </c>
      <c r="E194" s="20" t="s">
        <v>499</v>
      </c>
      <c r="F194" s="497" t="s">
        <v>9</v>
      </c>
    </row>
    <row r="195" spans="1:8" x14ac:dyDescent="0.2">
      <c r="C195" s="19"/>
      <c r="D195" s="19" t="s">
        <v>506</v>
      </c>
      <c r="E195" s="20" t="s">
        <v>500</v>
      </c>
      <c r="F195" s="497"/>
      <c r="G195" s="17"/>
    </row>
    <row r="196" spans="1:8" x14ac:dyDescent="0.2">
      <c r="B196" s="19" t="s">
        <v>505</v>
      </c>
      <c r="C196" s="19" t="s">
        <v>62</v>
      </c>
      <c r="D196" s="19" t="str">
        <f t="shared" si="10"/>
        <v>Exp2.C2.SF1</v>
      </c>
      <c r="E196" s="20" t="s">
        <v>501</v>
      </c>
      <c r="F196" s="17"/>
      <c r="G196" s="497" t="s">
        <v>13</v>
      </c>
    </row>
    <row r="197" spans="1:8" x14ac:dyDescent="0.2">
      <c r="B197" s="19"/>
      <c r="C197" s="19"/>
      <c r="D197" s="19" t="s">
        <v>507</v>
      </c>
      <c r="E197" s="20" t="s">
        <v>502</v>
      </c>
      <c r="F197" s="17"/>
      <c r="G197" s="497"/>
    </row>
    <row r="198" spans="1:8" x14ac:dyDescent="0.2">
      <c r="D198" s="19" t="s">
        <v>508</v>
      </c>
      <c r="E198" s="20" t="s">
        <v>503</v>
      </c>
      <c r="G198" s="497"/>
    </row>
    <row r="199" spans="1:8" x14ac:dyDescent="0.2">
      <c r="A199" s="11"/>
      <c r="B199" s="19" t="s">
        <v>509</v>
      </c>
      <c r="C199" s="19" t="s">
        <v>510</v>
      </c>
      <c r="D199" s="19" t="str">
        <f t="shared" ref="D199" si="11">CONCATENATE(B199,".SF1")</f>
        <v>Exp2.C3.SF1</v>
      </c>
      <c r="E199" s="20" t="s">
        <v>514</v>
      </c>
      <c r="G199" s="497" t="s">
        <v>13</v>
      </c>
    </row>
    <row r="200" spans="1:8" x14ac:dyDescent="0.2">
      <c r="A200" s="11"/>
      <c r="B200" s="19" t="s">
        <v>516</v>
      </c>
      <c r="C200" s="19" t="s">
        <v>511</v>
      </c>
      <c r="D200" s="19"/>
      <c r="E200" s="20"/>
      <c r="F200" s="17"/>
      <c r="G200" s="497"/>
      <c r="H200" s="1" t="s">
        <v>63</v>
      </c>
    </row>
    <row r="201" spans="1:8" x14ac:dyDescent="0.2">
      <c r="A201" s="11"/>
      <c r="B201" s="19" t="s">
        <v>517</v>
      </c>
      <c r="C201" s="19" t="s">
        <v>512</v>
      </c>
      <c r="D201" s="19"/>
      <c r="E201" s="20"/>
      <c r="F201" s="17"/>
      <c r="G201" s="497"/>
    </row>
    <row r="202" spans="1:8" x14ac:dyDescent="0.2">
      <c r="A202" s="11"/>
      <c r="B202" s="19" t="s">
        <v>518</v>
      </c>
      <c r="C202" s="19" t="s">
        <v>513</v>
      </c>
      <c r="D202" s="19" t="str">
        <f t="shared" ref="D202" si="12">CONCATENATE(B202,".SF1")</f>
        <v>Exp2.C6.SF1</v>
      </c>
      <c r="E202" s="20" t="s">
        <v>515</v>
      </c>
      <c r="F202" s="17"/>
      <c r="G202" s="497"/>
    </row>
    <row r="203" spans="1:8" x14ac:dyDescent="0.2">
      <c r="A203" s="11"/>
      <c r="B203" s="19"/>
      <c r="C203" s="19"/>
      <c r="D203" s="19"/>
      <c r="E203" s="20"/>
      <c r="F203" s="17"/>
      <c r="G203" s="17"/>
    </row>
    <row r="204" spans="1:8" x14ac:dyDescent="0.2">
      <c r="A204" s="11" t="s">
        <v>64</v>
      </c>
      <c r="B204" s="19"/>
      <c r="C204" s="19"/>
      <c r="D204" s="19"/>
      <c r="E204" s="20"/>
      <c r="F204" s="17"/>
      <c r="G204" s="17"/>
    </row>
    <row r="205" spans="1:8" ht="30" x14ac:dyDescent="0.2">
      <c r="A205" s="11"/>
      <c r="B205" s="19" t="s">
        <v>521</v>
      </c>
      <c r="C205" s="19" t="s">
        <v>519</v>
      </c>
      <c r="D205" s="19" t="str">
        <f t="shared" ref="D205:D220" si="13">CONCATENATE(B205,".SF1")</f>
        <v>Exp3.C1.SF1</v>
      </c>
      <c r="E205" s="20" t="s">
        <v>116</v>
      </c>
      <c r="F205" s="17"/>
      <c r="G205" s="17" t="s">
        <v>13</v>
      </c>
      <c r="H205" s="1" t="s">
        <v>520</v>
      </c>
    </row>
    <row r="206" spans="1:8" x14ac:dyDescent="0.2">
      <c r="A206" s="11"/>
      <c r="B206" s="24" t="s">
        <v>526</v>
      </c>
      <c r="C206" s="24" t="s">
        <v>522</v>
      </c>
      <c r="D206" s="24" t="str">
        <f t="shared" si="13"/>
        <v>Exp3.C2.SF1</v>
      </c>
      <c r="E206" s="23" t="s">
        <v>524</v>
      </c>
      <c r="F206" s="17"/>
      <c r="G206" s="497" t="s">
        <v>13</v>
      </c>
    </row>
    <row r="207" spans="1:8" x14ac:dyDescent="0.2">
      <c r="A207" s="11"/>
      <c r="B207" s="24" t="s">
        <v>527</v>
      </c>
      <c r="C207" s="24" t="s">
        <v>523</v>
      </c>
      <c r="D207" s="24" t="str">
        <f t="shared" si="13"/>
        <v>Exp3.C3.SF1</v>
      </c>
      <c r="E207" s="23" t="s">
        <v>525</v>
      </c>
      <c r="F207" s="17"/>
      <c r="G207" s="497"/>
      <c r="H207" s="1" t="s">
        <v>65</v>
      </c>
    </row>
    <row r="208" spans="1:8" x14ac:dyDescent="0.2">
      <c r="B208" s="24" t="s">
        <v>532</v>
      </c>
      <c r="C208" s="2" t="s">
        <v>117</v>
      </c>
      <c r="D208" s="24" t="str">
        <f t="shared" si="13"/>
        <v>Exp3.C4.SF1</v>
      </c>
      <c r="E208" s="14" t="s">
        <v>491</v>
      </c>
      <c r="G208" s="497"/>
      <c r="H208" s="25"/>
    </row>
    <row r="209" spans="1:8" x14ac:dyDescent="0.2">
      <c r="B209" s="24" t="s">
        <v>533</v>
      </c>
      <c r="C209" s="24" t="s">
        <v>528</v>
      </c>
      <c r="D209" s="24" t="str">
        <f t="shared" si="13"/>
        <v>Exp3.C5.SF1</v>
      </c>
      <c r="E209" s="23" t="s">
        <v>530</v>
      </c>
      <c r="G209" s="497"/>
      <c r="H209" s="25"/>
    </row>
    <row r="210" spans="1:8" x14ac:dyDescent="0.2">
      <c r="B210" s="24" t="s">
        <v>534</v>
      </c>
      <c r="C210" s="23" t="s">
        <v>529</v>
      </c>
      <c r="D210" s="24" t="str">
        <f t="shared" si="13"/>
        <v>Exp3.C6.SF1</v>
      </c>
      <c r="E210" s="23" t="s">
        <v>531</v>
      </c>
      <c r="G210" s="497"/>
      <c r="H210" s="25"/>
    </row>
    <row r="211" spans="1:8" x14ac:dyDescent="0.2">
      <c r="B211" s="24" t="s">
        <v>539</v>
      </c>
      <c r="C211" s="3" t="s">
        <v>535</v>
      </c>
      <c r="D211" s="24" t="str">
        <f t="shared" si="13"/>
        <v>Exp3.C7.SF1</v>
      </c>
      <c r="E211" s="23" t="s">
        <v>537</v>
      </c>
      <c r="G211" s="497"/>
    </row>
    <row r="212" spans="1:8" x14ac:dyDescent="0.2">
      <c r="B212" s="24" t="s">
        <v>540</v>
      </c>
      <c r="C212" s="24" t="s">
        <v>536</v>
      </c>
      <c r="D212" s="24" t="s">
        <v>541</v>
      </c>
      <c r="E212" s="23" t="s">
        <v>538</v>
      </c>
      <c r="G212" s="497"/>
    </row>
    <row r="213" spans="1:8" x14ac:dyDescent="0.2">
      <c r="B213" s="24" t="s">
        <v>547</v>
      </c>
      <c r="C213" s="23" t="s">
        <v>35</v>
      </c>
      <c r="D213" s="24" t="str">
        <f t="shared" si="13"/>
        <v>Exp3.C9.SF1</v>
      </c>
      <c r="E213" s="23" t="s">
        <v>66</v>
      </c>
      <c r="F213" s="22" t="s">
        <v>9</v>
      </c>
      <c r="H213" s="510" t="s">
        <v>67</v>
      </c>
    </row>
    <row r="214" spans="1:8" ht="30" x14ac:dyDescent="0.2">
      <c r="B214" s="24" t="s">
        <v>548</v>
      </c>
      <c r="C214" s="23" t="s">
        <v>543</v>
      </c>
      <c r="D214" s="24" t="str">
        <f t="shared" si="13"/>
        <v>Exp3.C10.SF1</v>
      </c>
      <c r="E214" s="23" t="s">
        <v>118</v>
      </c>
      <c r="F214" s="22" t="s">
        <v>4</v>
      </c>
      <c r="H214" s="510"/>
    </row>
    <row r="215" spans="1:8" ht="30" x14ac:dyDescent="0.2">
      <c r="B215" s="24" t="s">
        <v>549</v>
      </c>
      <c r="C215" s="23" t="s">
        <v>119</v>
      </c>
      <c r="D215" s="24" t="str">
        <f t="shared" si="13"/>
        <v>Exp3.C11.SF1</v>
      </c>
      <c r="E215" s="23" t="s">
        <v>544</v>
      </c>
      <c r="F215" s="497" t="s">
        <v>4</v>
      </c>
      <c r="H215" s="510" t="s">
        <v>546</v>
      </c>
    </row>
    <row r="216" spans="1:8" ht="30" x14ac:dyDescent="0.2">
      <c r="C216" s="2"/>
      <c r="D216" s="24" t="s">
        <v>550</v>
      </c>
      <c r="E216" s="23" t="s">
        <v>545</v>
      </c>
      <c r="F216" s="497"/>
      <c r="H216" s="510"/>
    </row>
    <row r="217" spans="1:8" x14ac:dyDescent="0.2">
      <c r="A217" s="4" t="s">
        <v>68</v>
      </c>
      <c r="C217" s="2"/>
      <c r="D217" s="2"/>
    </row>
    <row r="218" spans="1:8" x14ac:dyDescent="0.2">
      <c r="B218" s="3" t="s">
        <v>552</v>
      </c>
      <c r="C218" s="23" t="s">
        <v>120</v>
      </c>
      <c r="D218" s="24" t="str">
        <f t="shared" si="13"/>
        <v>Con.C1.SF1</v>
      </c>
      <c r="E218" s="23" t="s">
        <v>122</v>
      </c>
      <c r="F218" s="22"/>
      <c r="G218" s="22" t="s">
        <v>13</v>
      </c>
      <c r="H218" s="25" t="s">
        <v>551</v>
      </c>
    </row>
    <row r="219" spans="1:8" ht="30" x14ac:dyDescent="0.2">
      <c r="B219" s="24" t="s">
        <v>557</v>
      </c>
      <c r="C219" s="2" t="s">
        <v>121</v>
      </c>
      <c r="D219" s="24" t="str">
        <f t="shared" si="13"/>
        <v>Con.C2.SF1</v>
      </c>
      <c r="E219" s="14" t="s">
        <v>69</v>
      </c>
      <c r="G219" s="6" t="s">
        <v>13</v>
      </c>
      <c r="H219" s="1" t="s">
        <v>553</v>
      </c>
    </row>
    <row r="220" spans="1:8" x14ac:dyDescent="0.2">
      <c r="B220" s="24" t="s">
        <v>558</v>
      </c>
      <c r="C220" s="24" t="s">
        <v>554</v>
      </c>
      <c r="D220" s="24" t="str">
        <f t="shared" si="13"/>
        <v>Con.C3.SF1</v>
      </c>
      <c r="E220" s="14" t="s">
        <v>123</v>
      </c>
      <c r="F220" s="497" t="s">
        <v>9</v>
      </c>
      <c r="H220" s="510" t="s">
        <v>556</v>
      </c>
    </row>
    <row r="221" spans="1:8" x14ac:dyDescent="0.2">
      <c r="B221" s="24" t="s">
        <v>559</v>
      </c>
      <c r="C221" s="23" t="s">
        <v>384</v>
      </c>
      <c r="D221" s="2"/>
      <c r="F221" s="497"/>
      <c r="H221" s="510"/>
    </row>
    <row r="222" spans="1:8" x14ac:dyDescent="0.2">
      <c r="B222" s="24" t="s">
        <v>560</v>
      </c>
      <c r="C222" s="24" t="s">
        <v>555</v>
      </c>
      <c r="F222" s="497"/>
      <c r="H222" s="510"/>
    </row>
    <row r="223" spans="1:8" x14ac:dyDescent="0.2">
      <c r="B223" s="24"/>
      <c r="C223" s="2"/>
      <c r="D223" s="2"/>
    </row>
    <row r="224" spans="1:8" x14ac:dyDescent="0.2">
      <c r="A224" s="4" t="s">
        <v>70</v>
      </c>
    </row>
    <row r="225" spans="1:8" x14ac:dyDescent="0.2">
      <c r="A225" s="4" t="s">
        <v>71</v>
      </c>
    </row>
    <row r="226" spans="1:8" x14ac:dyDescent="0.2">
      <c r="B226" s="3" t="s">
        <v>567</v>
      </c>
      <c r="C226" s="24" t="s">
        <v>72</v>
      </c>
      <c r="D226" s="24" t="str">
        <f t="shared" ref="D226" si="14">CONCATENATE(B226,".SF1")</f>
        <v>Com1.C1.SF1</v>
      </c>
      <c r="E226" s="23" t="s">
        <v>561</v>
      </c>
      <c r="F226" s="497" t="s">
        <v>9</v>
      </c>
      <c r="H226" s="511" t="s">
        <v>566</v>
      </c>
    </row>
    <row r="227" spans="1:8" x14ac:dyDescent="0.2">
      <c r="D227" s="3" t="s">
        <v>568</v>
      </c>
      <c r="E227" s="23" t="s">
        <v>562</v>
      </c>
      <c r="F227" s="497"/>
      <c r="H227" s="511"/>
    </row>
    <row r="228" spans="1:8" x14ac:dyDescent="0.2">
      <c r="D228" s="24" t="s">
        <v>569</v>
      </c>
      <c r="E228" s="23" t="s">
        <v>563</v>
      </c>
      <c r="F228" s="497"/>
      <c r="H228" s="511"/>
    </row>
    <row r="229" spans="1:8" x14ac:dyDescent="0.2">
      <c r="C229" s="2"/>
      <c r="D229" s="24" t="s">
        <v>570</v>
      </c>
      <c r="E229" s="23" t="s">
        <v>564</v>
      </c>
      <c r="F229" s="497"/>
      <c r="H229" s="511"/>
    </row>
    <row r="230" spans="1:8" x14ac:dyDescent="0.2">
      <c r="D230" s="24" t="s">
        <v>571</v>
      </c>
      <c r="E230" s="23" t="s">
        <v>565</v>
      </c>
      <c r="F230" s="497"/>
      <c r="H230" s="511"/>
    </row>
    <row r="231" spans="1:8" x14ac:dyDescent="0.2">
      <c r="B231" s="24" t="s">
        <v>572</v>
      </c>
      <c r="C231" s="2" t="s">
        <v>124</v>
      </c>
      <c r="D231" s="24" t="str">
        <f t="shared" ref="D231:D232" si="15">CONCATENATE(B231,".SF1")</f>
        <v>Com1.C2.SF1</v>
      </c>
      <c r="E231" s="14" t="s">
        <v>73</v>
      </c>
      <c r="G231" s="6" t="s">
        <v>13</v>
      </c>
      <c r="H231" s="511"/>
    </row>
    <row r="232" spans="1:8" ht="45" x14ac:dyDescent="0.2">
      <c r="B232" s="24" t="s">
        <v>573</v>
      </c>
      <c r="C232" s="24" t="s">
        <v>74</v>
      </c>
      <c r="D232" s="24" t="str">
        <f t="shared" si="15"/>
        <v>Com1.C3.SF1</v>
      </c>
      <c r="E232" s="23" t="s">
        <v>75</v>
      </c>
      <c r="F232" s="22" t="s">
        <v>9</v>
      </c>
      <c r="H232" s="1" t="s">
        <v>574</v>
      </c>
    </row>
    <row r="234" spans="1:8" x14ac:dyDescent="0.2">
      <c r="A234" s="4" t="s">
        <v>76</v>
      </c>
    </row>
    <row r="235" spans="1:8" x14ac:dyDescent="0.2">
      <c r="B235" s="24" t="s">
        <v>575</v>
      </c>
      <c r="C235" s="3" t="s">
        <v>77</v>
      </c>
      <c r="D235" s="24" t="str">
        <f t="shared" ref="D235" si="16">CONCATENATE(B235,".SF1")</f>
        <v>Com2.C1.SF1</v>
      </c>
      <c r="E235" s="23" t="s">
        <v>576</v>
      </c>
      <c r="F235" s="497" t="s">
        <v>9</v>
      </c>
      <c r="H235" s="510" t="s">
        <v>580</v>
      </c>
    </row>
    <row r="236" spans="1:8" x14ac:dyDescent="0.2">
      <c r="D236" s="3" t="s">
        <v>588</v>
      </c>
      <c r="E236" s="23" t="s">
        <v>577</v>
      </c>
      <c r="F236" s="497"/>
      <c r="H236" s="510"/>
    </row>
    <row r="237" spans="1:8" x14ac:dyDescent="0.2">
      <c r="D237" s="24" t="s">
        <v>589</v>
      </c>
      <c r="E237" s="23" t="s">
        <v>578</v>
      </c>
      <c r="F237" s="497"/>
      <c r="H237" s="510"/>
    </row>
    <row r="238" spans="1:8" x14ac:dyDescent="0.2">
      <c r="D238" s="24" t="s">
        <v>590</v>
      </c>
      <c r="E238" s="23" t="s">
        <v>579</v>
      </c>
      <c r="F238" s="497"/>
      <c r="H238" s="510"/>
    </row>
    <row r="239" spans="1:8" x14ac:dyDescent="0.2">
      <c r="B239" s="24" t="s">
        <v>586</v>
      </c>
      <c r="C239" s="3" t="s">
        <v>78</v>
      </c>
      <c r="D239" s="24" t="str">
        <f t="shared" ref="D239" si="17">CONCATENATE(B239,".SF1")</f>
        <v>Com2.C2.SF1</v>
      </c>
      <c r="E239" s="23" t="s">
        <v>581</v>
      </c>
      <c r="G239" s="497" t="s">
        <v>13</v>
      </c>
    </row>
    <row r="240" spans="1:8" x14ac:dyDescent="0.2">
      <c r="D240" s="24" t="s">
        <v>592</v>
      </c>
      <c r="E240" s="23" t="s">
        <v>582</v>
      </c>
      <c r="G240" s="497"/>
    </row>
    <row r="241" spans="1:8" x14ac:dyDescent="0.2">
      <c r="B241" s="24" t="s">
        <v>587</v>
      </c>
      <c r="C241" s="2" t="s">
        <v>583</v>
      </c>
      <c r="D241" s="24" t="str">
        <f t="shared" ref="D241" si="18">CONCATENATE(B241,".SF1")</f>
        <v>Com2.C3.SF1</v>
      </c>
      <c r="E241" s="23" t="s">
        <v>584</v>
      </c>
      <c r="F241" s="497" t="s">
        <v>9</v>
      </c>
      <c r="G241" s="22"/>
      <c r="H241" s="510" t="s">
        <v>79</v>
      </c>
    </row>
    <row r="242" spans="1:8" ht="15" customHeight="1" x14ac:dyDescent="0.2">
      <c r="D242" s="3" t="s">
        <v>591</v>
      </c>
      <c r="E242" s="23" t="s">
        <v>585</v>
      </c>
      <c r="F242" s="497"/>
      <c r="G242" s="22"/>
      <c r="H242" s="510"/>
    </row>
    <row r="243" spans="1:8" x14ac:dyDescent="0.2">
      <c r="D243" s="2"/>
    </row>
    <row r="249" spans="1:8" x14ac:dyDescent="0.2">
      <c r="A249" s="4" t="s">
        <v>0</v>
      </c>
    </row>
    <row r="250" spans="1:8" x14ac:dyDescent="0.2">
      <c r="A250" s="4" t="s">
        <v>1</v>
      </c>
    </row>
    <row r="251" spans="1:8" x14ac:dyDescent="0.2">
      <c r="A251" s="4" t="s">
        <v>8</v>
      </c>
    </row>
    <row r="252" spans="1:8" x14ac:dyDescent="0.2">
      <c r="A252" s="4" t="s">
        <v>11</v>
      </c>
    </row>
    <row r="253" spans="1:8" x14ac:dyDescent="0.2">
      <c r="A253" s="4" t="s">
        <v>18</v>
      </c>
    </row>
    <row r="254" spans="1:8" x14ac:dyDescent="0.2">
      <c r="A254" s="4" t="s">
        <v>22</v>
      </c>
    </row>
    <row r="255" spans="1:8" x14ac:dyDescent="0.2">
      <c r="A255" s="4" t="s">
        <v>26</v>
      </c>
    </row>
    <row r="256" spans="1:8" x14ac:dyDescent="0.2">
      <c r="A256" s="4" t="s">
        <v>27</v>
      </c>
    </row>
    <row r="257" spans="1:1" x14ac:dyDescent="0.2">
      <c r="A257" s="4" t="s">
        <v>30</v>
      </c>
    </row>
    <row r="258" spans="1:1" x14ac:dyDescent="0.2">
      <c r="A258" s="4" t="s">
        <v>44</v>
      </c>
    </row>
    <row r="259" spans="1:1" x14ac:dyDescent="0.2">
      <c r="A259" s="4" t="s">
        <v>46</v>
      </c>
    </row>
    <row r="260" spans="1:1" x14ac:dyDescent="0.2">
      <c r="A260" s="4" t="s">
        <v>47</v>
      </c>
    </row>
    <row r="261" spans="1:1" x14ac:dyDescent="0.2">
      <c r="A261" s="4" t="s">
        <v>50</v>
      </c>
    </row>
    <row r="262" spans="1:1" x14ac:dyDescent="0.2">
      <c r="A262" s="11" t="s">
        <v>52</v>
      </c>
    </row>
    <row r="263" spans="1:1" x14ac:dyDescent="0.2">
      <c r="A263" s="11" t="s">
        <v>56</v>
      </c>
    </row>
    <row r="264" spans="1:1" x14ac:dyDescent="0.2">
      <c r="A264" s="11" t="s">
        <v>57</v>
      </c>
    </row>
    <row r="265" spans="1:1" x14ac:dyDescent="0.2">
      <c r="A265" s="11" t="s">
        <v>61</v>
      </c>
    </row>
    <row r="266" spans="1:1" x14ac:dyDescent="0.2">
      <c r="A266" s="11" t="s">
        <v>64</v>
      </c>
    </row>
    <row r="267" spans="1:1" x14ac:dyDescent="0.2">
      <c r="A267" s="4" t="s">
        <v>68</v>
      </c>
    </row>
    <row r="268" spans="1:1" x14ac:dyDescent="0.2">
      <c r="A268" s="4" t="s">
        <v>70</v>
      </c>
    </row>
    <row r="269" spans="1:1" x14ac:dyDescent="0.2">
      <c r="A269" s="4" t="s">
        <v>71</v>
      </c>
    </row>
    <row r="270" spans="1:1" x14ac:dyDescent="0.2">
      <c r="A270" s="4" t="s">
        <v>76</v>
      </c>
    </row>
  </sheetData>
  <mergeCells count="75">
    <mergeCell ref="F241:F242"/>
    <mergeCell ref="H241:H242"/>
    <mergeCell ref="F220:F222"/>
    <mergeCell ref="F226:F230"/>
    <mergeCell ref="H226:H231"/>
    <mergeCell ref="F235:F238"/>
    <mergeCell ref="H235:H238"/>
    <mergeCell ref="G239:G240"/>
    <mergeCell ref="H6:H12"/>
    <mergeCell ref="G53:G56"/>
    <mergeCell ref="H213:H214"/>
    <mergeCell ref="F215:F216"/>
    <mergeCell ref="H215:H216"/>
    <mergeCell ref="F164:F169"/>
    <mergeCell ref="H164:H170"/>
    <mergeCell ref="H172:H175"/>
    <mergeCell ref="F172:F175"/>
    <mergeCell ref="F159:F160"/>
    <mergeCell ref="G141:G142"/>
    <mergeCell ref="G146:G148"/>
    <mergeCell ref="H146:H148"/>
    <mergeCell ref="H152:H154"/>
    <mergeCell ref="F152:F154"/>
    <mergeCell ref="F108:F113"/>
    <mergeCell ref="H101:H102"/>
    <mergeCell ref="H161:H162"/>
    <mergeCell ref="G161:G162"/>
    <mergeCell ref="G176:G177"/>
    <mergeCell ref="H176:H177"/>
    <mergeCell ref="G206:G212"/>
    <mergeCell ref="H220:H222"/>
    <mergeCell ref="H114:H122"/>
    <mergeCell ref="G123:G125"/>
    <mergeCell ref="G155:G158"/>
    <mergeCell ref="H155:H158"/>
    <mergeCell ref="H126:H127"/>
    <mergeCell ref="G190:G191"/>
    <mergeCell ref="H188:H191"/>
    <mergeCell ref="G178:G179"/>
    <mergeCell ref="H182:H183"/>
    <mergeCell ref="G184:G185"/>
    <mergeCell ref="G34:G36"/>
    <mergeCell ref="F30:F33"/>
    <mergeCell ref="H30:H36"/>
    <mergeCell ref="F37:F39"/>
    <mergeCell ref="H69:H73"/>
    <mergeCell ref="G69:G73"/>
    <mergeCell ref="H78:H80"/>
    <mergeCell ref="H90:H94"/>
    <mergeCell ref="F79:F80"/>
    <mergeCell ref="G81:G83"/>
    <mergeCell ref="G40:G44"/>
    <mergeCell ref="H37:H44"/>
    <mergeCell ref="H47:H49"/>
    <mergeCell ref="G47:G49"/>
    <mergeCell ref="G50:G52"/>
    <mergeCell ref="F85:F88"/>
    <mergeCell ref="H85:H88"/>
    <mergeCell ref="F91:F92"/>
    <mergeCell ref="F194:F195"/>
    <mergeCell ref="G196:G198"/>
    <mergeCell ref="G199:G202"/>
    <mergeCell ref="B6:B12"/>
    <mergeCell ref="F16:F17"/>
    <mergeCell ref="F6:F12"/>
    <mergeCell ref="C6:C12"/>
    <mergeCell ref="F132:F133"/>
    <mergeCell ref="G139:G140"/>
    <mergeCell ref="F96:F98"/>
    <mergeCell ref="F99:F100"/>
    <mergeCell ref="G101:G106"/>
    <mergeCell ref="F114:F122"/>
    <mergeCell ref="F123:F125"/>
    <mergeCell ref="F126:F131"/>
    <mergeCell ref="F21:F2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7</vt:i4>
      </vt:variant>
    </vt:vector>
  </HeadingPairs>
  <TitlesOfParts>
    <vt:vector size="7" baseType="lpstr">
      <vt:lpstr>2017-2018</vt:lpstr>
      <vt:lpstr>Cycles</vt:lpstr>
      <vt:lpstr>Liste Systèmes</vt:lpstr>
      <vt:lpstr>TPxCompe</vt:lpstr>
      <vt:lpstr>Tri_Semestre</vt:lpstr>
      <vt:lpstr>Programme_S3_S4</vt:lpstr>
      <vt:lpstr>Programme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Xavier Pessoles</dc:creator>
  <cp:lastModifiedBy>Utilisateur de Microsoft Office</cp:lastModifiedBy>
  <dcterms:created xsi:type="dcterms:W3CDTF">2017-01-15T22:38:19Z</dcterms:created>
  <dcterms:modified xsi:type="dcterms:W3CDTF">2017-08-26T15:05:16Z</dcterms:modified>
</cp:coreProperties>
</file>