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jerteforeningen-my.sharepoint.com/personal/epnielsen_hjerteforeningen_dk/Documents/Dokumenter/Protokoller/Innovationsfonden/"/>
    </mc:Choice>
  </mc:AlternateContent>
  <xr:revisionPtr revIDLastSave="343" documentId="8_{7AA6ED1A-C516-45FF-846F-0CCF0881C4D4}" xr6:coauthVersionLast="46" xr6:coauthVersionMax="46" xr10:uidLastSave="{B58BE025-05B5-48CA-A882-F8B99F828341}"/>
  <bookViews>
    <workbookView xWindow="-120" yWindow="-120" windowWidth="29040" windowHeight="17640" xr2:uid="{00000000-000D-0000-FFFF-FFFF00000000}"/>
  </bookViews>
  <sheets>
    <sheet name="Budget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5" l="1"/>
  <c r="D23" i="5"/>
  <c r="E17" i="5"/>
  <c r="E21" i="5"/>
  <c r="E22" i="5"/>
  <c r="E23" i="5"/>
  <c r="B16" i="5"/>
  <c r="B23" i="5"/>
  <c r="E8" i="5"/>
  <c r="G8" i="5"/>
  <c r="H8" i="5"/>
  <c r="E9" i="5"/>
  <c r="H9" i="5"/>
  <c r="B10" i="5"/>
  <c r="C10" i="5"/>
  <c r="D10" i="5"/>
  <c r="E10" i="5"/>
  <c r="H10" i="5"/>
  <c r="B11" i="5"/>
  <c r="C11" i="5"/>
  <c r="D11" i="5"/>
  <c r="E11" i="5"/>
  <c r="H11" i="5"/>
  <c r="B12" i="5"/>
  <c r="C12" i="5"/>
  <c r="D12" i="5"/>
  <c r="E12" i="5"/>
  <c r="H12" i="5"/>
  <c r="H13" i="5"/>
  <c r="H21" i="5"/>
  <c r="H22" i="5"/>
  <c r="H23" i="5"/>
  <c r="E26" i="5"/>
  <c r="H26" i="5"/>
  <c r="E27" i="5"/>
  <c r="H27" i="5"/>
  <c r="H28" i="5"/>
  <c r="H29" i="5"/>
  <c r="H31" i="5"/>
  <c r="E13" i="5"/>
  <c r="G29" i="5"/>
  <c r="E29" i="5"/>
  <c r="D29" i="5"/>
  <c r="C29" i="5"/>
  <c r="B29" i="5"/>
  <c r="B13" i="5"/>
  <c r="B31" i="5"/>
  <c r="C16" i="5"/>
  <c r="C23" i="5"/>
  <c r="C13" i="5"/>
  <c r="C31" i="5"/>
  <c r="D13" i="5"/>
  <c r="D31" i="5"/>
  <c r="E31" i="5"/>
  <c r="G13" i="5"/>
  <c r="G23" i="5"/>
  <c r="G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Prang Nielsen</author>
  </authors>
  <commentList>
    <comment ref="B10" authorId="0" shapeId="0" xr:uid="{624D7370-9C6D-45EA-868C-A94A2D84AC9B}">
      <text>
        <r>
          <rPr>
            <b/>
            <sz val="9"/>
            <color indexed="81"/>
            <rFont val="Tahoma"/>
            <family val="2"/>
          </rPr>
          <t>Emilie Prang Nielsen:</t>
        </r>
        <r>
          <rPr>
            <sz val="9"/>
            <color indexed="81"/>
            <rFont val="Tahoma"/>
            <family val="2"/>
          </rPr>
          <t xml:space="preserve">
Overslag ud fra 2 timers vejledning om måneden</t>
        </r>
      </text>
    </comment>
    <comment ref="B11" authorId="0" shapeId="0" xr:uid="{BB7057FD-167E-464D-B89A-6B33E496E504}">
      <text>
        <r>
          <rPr>
            <b/>
            <sz val="9"/>
            <color indexed="81"/>
            <rFont val="Tahoma"/>
            <family val="2"/>
          </rPr>
          <t>Emilie Prang Nielsen:</t>
        </r>
        <r>
          <rPr>
            <sz val="9"/>
            <color indexed="81"/>
            <rFont val="Tahoma"/>
            <family val="2"/>
          </rPr>
          <t xml:space="preserve">
Overslag ud fra 1 times vejledning om måneden</t>
        </r>
      </text>
    </comment>
    <comment ref="B12" authorId="0" shapeId="0" xr:uid="{174F8CCF-EF0A-4DE1-9813-E64061ED0471}">
      <text>
        <r>
          <rPr>
            <b/>
            <sz val="9"/>
            <color indexed="81"/>
            <rFont val="Tahoma"/>
            <family val="2"/>
          </rPr>
          <t>Emilie Prang Nielsen:</t>
        </r>
        <r>
          <rPr>
            <sz val="9"/>
            <color indexed="81"/>
            <rFont val="Tahoma"/>
            <family val="2"/>
          </rPr>
          <t xml:space="preserve">
Overslag ud fra 1 times vejledning om måneden</t>
        </r>
      </text>
    </comment>
    <comment ref="G16" authorId="0" shapeId="0" xr:uid="{F3D914DC-505C-47F5-8F63-CC6E8C62D00F}">
      <text>
        <r>
          <rPr>
            <b/>
            <sz val="9"/>
            <color indexed="81"/>
            <rFont val="Tahoma"/>
            <family val="2"/>
          </rPr>
          <t>Emilie Prang Nielsen:</t>
        </r>
        <r>
          <rPr>
            <sz val="9"/>
            <color indexed="81"/>
            <rFont val="Tahoma"/>
            <family val="2"/>
          </rPr>
          <t xml:space="preserve">
Direkte til universitetet. Hvis ikke ansøgningen går igennem skal HF regne med at betale 50.000*3=150.000 til PhD skolen for den 3 årige periode</t>
        </r>
      </text>
    </comment>
  </commentList>
</comments>
</file>

<file path=xl/sharedStrings.xml><?xml version="1.0" encoding="utf-8"?>
<sst xmlns="http://schemas.openxmlformats.org/spreadsheetml/2006/main" count="33" uniqueCount="31">
  <si>
    <t>Total</t>
  </si>
  <si>
    <t>Budget år 1</t>
  </si>
  <si>
    <t>Budget år 2</t>
  </si>
  <si>
    <t>Budget år 3</t>
  </si>
  <si>
    <t>Finansiering</t>
  </si>
  <si>
    <t>Projektomkostninger</t>
  </si>
  <si>
    <t>Total budget år 1-3</t>
  </si>
  <si>
    <t xml:space="preserve">Hjerteforeningen egenfinansiering </t>
  </si>
  <si>
    <t>Løn for kandidat med +1,5 års erhvervserfaring ( 2% fremskrivning pr. år, inklusiv feriepenge og pension)</t>
  </si>
  <si>
    <t>Søges hos Innovationsfonden april 2021</t>
  </si>
  <si>
    <t>Materialer (bøger, tidsskrifter osv).</t>
  </si>
  <si>
    <t>Assisterende personale (studenter medhjælp): data management opgaver</t>
  </si>
  <si>
    <t>Udgifter til konferencer, projektrelevante kurser, længere udlandsophold og rejseudgifter i fbm. disse</t>
  </si>
  <si>
    <t>2. Konferencer og kurser</t>
  </si>
  <si>
    <t>Tilskud inkl. overhead til Københavns Universitet</t>
  </si>
  <si>
    <t>1. Lønomkostninger*</t>
  </si>
  <si>
    <t>3. Andet</t>
  </si>
  <si>
    <t>Medvejleder i Hjerteforeningen (Mads Lind)</t>
  </si>
  <si>
    <t>Hovedvejleder i Hjerteforeningen (Gunnar Gislason)</t>
  </si>
  <si>
    <t>Administration (arbejdsplads)</t>
  </si>
  <si>
    <t>Udstyr (computer)</t>
  </si>
  <si>
    <t>Ekstern revision</t>
  </si>
  <si>
    <t>I alt</t>
  </si>
  <si>
    <t>Seminar om faglige og forretningsmæssige perspektiver (15 pers. X kr. 300)</t>
  </si>
  <si>
    <t>*Bemærk at kandidaten var ansat 3 måneder inden PhD start</t>
  </si>
  <si>
    <t>Ekstern vejleder Center for Aktiv Sundhed (Bente Klarlund Pedersen)</t>
  </si>
  <si>
    <t>1) Ophold på fx Stanford University, Berkeley University eller University of Queensland</t>
  </si>
  <si>
    <t>2) ICEPH (International Conference on Epidemiology and Public Health)</t>
  </si>
  <si>
    <t xml:space="preserve">3) ISCB (International Society for Clinical Biostatistics) </t>
  </si>
  <si>
    <t xml:space="preserve"> Budget erhvervs-PhD: Statistiske analyser af hjerte-kar forebyggende interventioner i Danmark.</t>
  </si>
  <si>
    <t>Udklip fra Innovationsfonden-ansøgningen (matcher budgetskemaet)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</si>
</sst>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1" borderId="0" applyNumberFormat="0" applyBorder="0" applyAlignment="0" applyProtection="0"/>
    <xf numFmtId="0" fontId="2" fillId="0" borderId="0"/>
    <xf numFmtId="0" fontId="6" fillId="22" borderId="7" applyNumberFormat="0" applyFont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1" applyFont="1" applyFill="1" applyBorder="1" applyAlignment="1">
      <alignment horizontal="left" vertical="top" wrapText="1"/>
    </xf>
    <xf numFmtId="3" fontId="1" fillId="0" borderId="14" xfId="1" applyNumberFormat="1" applyBorder="1"/>
    <xf numFmtId="0" fontId="1" fillId="0" borderId="10" xfId="1" applyBorder="1" applyAlignment="1">
      <alignment vertical="center"/>
    </xf>
    <xf numFmtId="3" fontId="3" fillId="23" borderId="15" xfId="1" applyNumberFormat="1" applyFont="1" applyFill="1" applyBorder="1" applyAlignment="1">
      <alignment horizontal="center" vertical="top" wrapText="1"/>
    </xf>
    <xf numFmtId="3" fontId="1" fillId="0" borderId="17" xfId="1" applyNumberFormat="1" applyBorder="1"/>
    <xf numFmtId="3" fontId="3" fillId="23" borderId="18" xfId="1" applyNumberFormat="1" applyFont="1" applyFill="1" applyBorder="1"/>
    <xf numFmtId="0" fontId="1" fillId="0" borderId="15" xfId="1" applyBorder="1" applyAlignment="1">
      <alignment vertical="center"/>
    </xf>
    <xf numFmtId="3" fontId="0" fillId="0" borderId="0" xfId="0" applyNumberFormat="1"/>
    <xf numFmtId="3" fontId="3" fillId="0" borderId="0" xfId="1" applyNumberFormat="1" applyFont="1" applyFill="1" applyBorder="1"/>
    <xf numFmtId="0" fontId="2" fillId="0" borderId="0" xfId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top" wrapText="1"/>
    </xf>
    <xf numFmtId="3" fontId="1" fillId="0" borderId="0" xfId="1" applyNumberFormat="1" applyFill="1" applyBorder="1"/>
    <xf numFmtId="3" fontId="4" fillId="0" borderId="0" xfId="1" applyNumberFormat="1" applyFont="1" applyFill="1" applyBorder="1" applyAlignment="1">
      <alignment wrapText="1"/>
    </xf>
    <xf numFmtId="0" fontId="1" fillId="0" borderId="0" xfId="1" applyFill="1" applyBorder="1" applyAlignment="1">
      <alignment vertical="center"/>
    </xf>
    <xf numFmtId="0" fontId="0" fillId="0" borderId="0" xfId="0" applyFill="1" applyBorder="1"/>
    <xf numFmtId="3" fontId="3" fillId="23" borderId="10" xfId="1" applyNumberFormat="1" applyFont="1" applyFill="1" applyBorder="1" applyAlignment="1">
      <alignment horizontal="center" vertical="top" wrapText="1"/>
    </xf>
    <xf numFmtId="3" fontId="3" fillId="23" borderId="19" xfId="1" applyNumberFormat="1" applyFont="1" applyFill="1" applyBorder="1"/>
    <xf numFmtId="3" fontId="4" fillId="23" borderId="15" xfId="1" applyNumberFormat="1" applyFont="1" applyFill="1" applyBorder="1" applyAlignment="1">
      <alignment wrapText="1"/>
    </xf>
    <xf numFmtId="0" fontId="1" fillId="0" borderId="11" xfId="1" applyFont="1" applyBorder="1" applyAlignment="1">
      <alignment wrapText="1"/>
    </xf>
    <xf numFmtId="3" fontId="1" fillId="0" borderId="17" xfId="1" applyNumberFormat="1" applyFont="1" applyFill="1" applyBorder="1"/>
    <xf numFmtId="3" fontId="1" fillId="0" borderId="0" xfId="1" applyNumberFormat="1" applyFont="1" applyFill="1" applyBorder="1"/>
    <xf numFmtId="3" fontId="1" fillId="0" borderId="17" xfId="1" applyNumberFormat="1" applyFont="1" applyBorder="1"/>
    <xf numFmtId="3" fontId="1" fillId="0" borderId="14" xfId="1" applyNumberFormat="1" applyFont="1" applyBorder="1"/>
    <xf numFmtId="3" fontId="1" fillId="0" borderId="16" xfId="1" applyNumberFormat="1" applyFont="1" applyFill="1" applyBorder="1"/>
    <xf numFmtId="0" fontId="0" fillId="0" borderId="0" xfId="0" applyBorder="1"/>
    <xf numFmtId="0" fontId="4" fillId="23" borderId="15" xfId="1" applyFont="1" applyFill="1" applyBorder="1" applyAlignment="1">
      <alignment wrapText="1"/>
    </xf>
    <xf numFmtId="3" fontId="1" fillId="0" borderId="14" xfId="1" applyNumberFormat="1" applyFont="1" applyFill="1" applyBorder="1"/>
    <xf numFmtId="0" fontId="4" fillId="0" borderId="21" xfId="1" applyFont="1" applyFill="1" applyBorder="1" applyAlignment="1">
      <alignment wrapText="1"/>
    </xf>
    <xf numFmtId="3" fontId="4" fillId="0" borderId="20" xfId="1" applyNumberFormat="1" applyFont="1" applyFill="1" applyBorder="1" applyAlignment="1">
      <alignment wrapText="1"/>
    </xf>
    <xf numFmtId="3" fontId="3" fillId="0" borderId="20" xfId="1" applyNumberFormat="1" applyFont="1" applyFill="1" applyBorder="1" applyAlignment="1">
      <alignment horizontal="center" vertical="top" wrapText="1"/>
    </xf>
    <xf numFmtId="3" fontId="3" fillId="0" borderId="22" xfId="1" applyNumberFormat="1" applyFont="1" applyFill="1" applyBorder="1" applyAlignment="1">
      <alignment horizontal="center" vertical="top" wrapText="1"/>
    </xf>
    <xf numFmtId="0" fontId="1" fillId="0" borderId="11" xfId="1" applyFont="1" applyFill="1" applyBorder="1" applyAlignment="1">
      <alignment wrapText="1"/>
    </xf>
    <xf numFmtId="3" fontId="3" fillId="23" borderId="18" xfId="1" applyNumberFormat="1" applyFont="1" applyFill="1" applyBorder="1" applyAlignment="1">
      <alignment wrapText="1"/>
    </xf>
    <xf numFmtId="3" fontId="1" fillId="0" borderId="27" xfId="1" applyNumberFormat="1" applyFont="1" applyFill="1" applyBorder="1"/>
    <xf numFmtId="0" fontId="1" fillId="0" borderId="21" xfId="1" applyFont="1" applyBorder="1" applyAlignment="1">
      <alignment wrapText="1"/>
    </xf>
    <xf numFmtId="3" fontId="1" fillId="0" borderId="28" xfId="1" applyNumberFormat="1" applyFont="1" applyBorder="1"/>
    <xf numFmtId="3" fontId="3" fillId="23" borderId="30" xfId="1" applyNumberFormat="1" applyFont="1" applyFill="1" applyBorder="1"/>
    <xf numFmtId="3" fontId="3" fillId="23" borderId="31" xfId="1" applyNumberFormat="1" applyFont="1" applyFill="1" applyBorder="1"/>
    <xf numFmtId="0" fontId="2" fillId="0" borderId="32" xfId="1" applyFont="1" applyBorder="1" applyAlignment="1">
      <alignment wrapText="1"/>
    </xf>
    <xf numFmtId="0" fontId="1" fillId="0" borderId="30" xfId="1" applyBorder="1" applyAlignment="1">
      <alignment vertical="center"/>
    </xf>
    <xf numFmtId="0" fontId="3" fillId="23" borderId="12" xfId="1" applyFont="1" applyFill="1" applyBorder="1" applyAlignment="1">
      <alignment wrapText="1"/>
    </xf>
    <xf numFmtId="3" fontId="24" fillId="0" borderId="17" xfId="0" applyNumberFormat="1" applyFont="1" applyBorder="1"/>
    <xf numFmtId="0" fontId="4" fillId="0" borderId="33" xfId="1" applyFont="1" applyFill="1" applyBorder="1" applyAlignment="1">
      <alignment wrapText="1"/>
    </xf>
    <xf numFmtId="3" fontId="3" fillId="0" borderId="34" xfId="1" applyNumberFormat="1" applyFont="1" applyFill="1" applyBorder="1" applyAlignment="1">
      <alignment horizontal="center" vertical="top" wrapText="1"/>
    </xf>
    <xf numFmtId="0" fontId="3" fillId="0" borderId="24" xfId="1" applyFont="1" applyBorder="1" applyAlignment="1">
      <alignment wrapText="1"/>
    </xf>
    <xf numFmtId="3" fontId="3" fillId="0" borderId="23" xfId="1" applyNumberFormat="1" applyFont="1" applyFill="1" applyBorder="1"/>
    <xf numFmtId="3" fontId="1" fillId="0" borderId="23" xfId="1" applyNumberFormat="1" applyFont="1" applyFill="1" applyBorder="1"/>
    <xf numFmtId="0" fontId="1" fillId="0" borderId="20" xfId="1" applyBorder="1" applyAlignment="1">
      <alignment vertical="center"/>
    </xf>
    <xf numFmtId="0" fontId="1" fillId="0" borderId="20" xfId="1" applyFont="1" applyBorder="1" applyAlignment="1">
      <alignment vertical="center"/>
    </xf>
    <xf numFmtId="3" fontId="3" fillId="23" borderId="19" xfId="1" applyNumberFormat="1" applyFont="1" applyFill="1" applyBorder="1" applyAlignment="1">
      <alignment wrapText="1"/>
    </xf>
    <xf numFmtId="3" fontId="1" fillId="0" borderId="38" xfId="1" applyNumberFormat="1" applyFont="1" applyFill="1" applyBorder="1"/>
    <xf numFmtId="3" fontId="4" fillId="24" borderId="10" xfId="1" applyNumberFormat="1" applyFont="1" applyFill="1" applyBorder="1" applyAlignment="1">
      <alignment wrapText="1"/>
    </xf>
    <xf numFmtId="3" fontId="1" fillId="0" borderId="27" xfId="1" applyNumberFormat="1" applyFont="1" applyBorder="1"/>
    <xf numFmtId="0" fontId="1" fillId="0" borderId="34" xfId="1" applyBorder="1" applyAlignment="1">
      <alignment vertical="center"/>
    </xf>
    <xf numFmtId="0" fontId="1" fillId="0" borderId="39" xfId="1" applyBorder="1" applyAlignment="1">
      <alignment vertical="center"/>
    </xf>
    <xf numFmtId="0" fontId="1" fillId="0" borderId="35" xfId="1" applyBorder="1" applyAlignment="1">
      <alignment vertical="center"/>
    </xf>
    <xf numFmtId="0" fontId="1" fillId="0" borderId="36" xfId="1" applyBorder="1" applyAlignment="1">
      <alignment vertical="center"/>
    </xf>
    <xf numFmtId="0" fontId="1" fillId="0" borderId="29" xfId="1" applyBorder="1" applyAlignment="1">
      <alignment vertical="center"/>
    </xf>
    <xf numFmtId="0" fontId="1" fillId="0" borderId="40" xfId="1" applyBorder="1" applyAlignment="1">
      <alignment vertical="center"/>
    </xf>
    <xf numFmtId="3" fontId="1" fillId="0" borderId="37" xfId="1" applyNumberFormat="1" applyBorder="1" applyAlignment="1">
      <alignment vertical="center"/>
    </xf>
    <xf numFmtId="3" fontId="1" fillId="0" borderId="41" xfId="1" applyNumberFormat="1" applyBorder="1" applyAlignment="1">
      <alignment vertical="center"/>
    </xf>
    <xf numFmtId="3" fontId="1" fillId="0" borderId="16" xfId="1" applyNumberFormat="1" applyBorder="1"/>
    <xf numFmtId="0" fontId="1" fillId="0" borderId="42" xfId="1" applyFont="1" applyFill="1" applyBorder="1" applyAlignment="1">
      <alignment wrapText="1"/>
    </xf>
    <xf numFmtId="0" fontId="24" fillId="0" borderId="43" xfId="0" applyFont="1" applyBorder="1" applyAlignment="1">
      <alignment horizontal="left" indent="2"/>
    </xf>
    <xf numFmtId="0" fontId="24" fillId="0" borderId="44" xfId="0" applyFont="1" applyBorder="1" applyAlignment="1">
      <alignment horizontal="left" indent="2"/>
    </xf>
    <xf numFmtId="0" fontId="1" fillId="0" borderId="45" xfId="1" applyFont="1" applyFill="1" applyBorder="1"/>
    <xf numFmtId="0" fontId="1" fillId="0" borderId="11" xfId="1" applyFont="1" applyFill="1" applyBorder="1" applyAlignment="1"/>
    <xf numFmtId="0" fontId="2" fillId="0" borderId="43" xfId="1" applyFont="1" applyBorder="1" applyAlignment="1">
      <alignment wrapText="1"/>
    </xf>
    <xf numFmtId="0" fontId="4" fillId="23" borderId="13" xfId="1" applyFont="1" applyFill="1" applyBorder="1" applyAlignment="1">
      <alignment wrapText="1"/>
    </xf>
    <xf numFmtId="3" fontId="3" fillId="0" borderId="39" xfId="1" applyNumberFormat="1" applyFont="1" applyFill="1" applyBorder="1" applyAlignment="1">
      <alignment horizontal="center" vertical="top" wrapText="1"/>
    </xf>
    <xf numFmtId="3" fontId="3" fillId="0" borderId="25" xfId="1" applyNumberFormat="1" applyFont="1" applyFill="1" applyBorder="1"/>
    <xf numFmtId="3" fontId="1" fillId="0" borderId="28" xfId="1" applyNumberFormat="1" applyFont="1" applyFill="1" applyBorder="1"/>
    <xf numFmtId="3" fontId="4" fillId="0" borderId="22" xfId="1" applyNumberFormat="1" applyFont="1" applyFill="1" applyBorder="1" applyAlignment="1">
      <alignment wrapText="1"/>
    </xf>
    <xf numFmtId="3" fontId="4" fillId="23" borderId="10" xfId="1" applyNumberFormat="1" applyFont="1" applyFill="1" applyBorder="1" applyAlignment="1">
      <alignment wrapText="1"/>
    </xf>
    <xf numFmtId="3" fontId="1" fillId="0" borderId="20" xfId="1" applyNumberFormat="1" applyBorder="1"/>
    <xf numFmtId="0" fontId="1" fillId="0" borderId="23" xfId="1" applyBorder="1" applyAlignment="1">
      <alignment vertical="center"/>
    </xf>
    <xf numFmtId="1" fontId="1" fillId="0" borderId="17" xfId="1" applyNumberFormat="1" applyBorder="1" applyAlignment="1">
      <alignment vertical="center"/>
    </xf>
    <xf numFmtId="0" fontId="1" fillId="0" borderId="17" xfId="1" applyBorder="1" applyAlignment="1">
      <alignment vertical="center"/>
    </xf>
    <xf numFmtId="3" fontId="4" fillId="0" borderId="34" xfId="1" applyNumberFormat="1" applyFont="1" applyFill="1" applyBorder="1" applyAlignment="1">
      <alignment wrapText="1"/>
    </xf>
    <xf numFmtId="0" fontId="1" fillId="0" borderId="23" xfId="1" applyFont="1" applyBorder="1" applyAlignment="1">
      <alignment vertical="center"/>
    </xf>
    <xf numFmtId="3" fontId="1" fillId="0" borderId="17" xfId="1" applyNumberFormat="1" applyFont="1" applyBorder="1" applyAlignment="1">
      <alignment vertical="center"/>
    </xf>
    <xf numFmtId="0" fontId="3" fillId="0" borderId="13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 wrapText="1"/>
    </xf>
    <xf numFmtId="0" fontId="3" fillId="0" borderId="10" xfId="1" applyNumberFormat="1" applyFont="1" applyBorder="1" applyAlignment="1">
      <alignment horizontal="center" vertical="center" wrapText="1"/>
    </xf>
    <xf numFmtId="0" fontId="27" fillId="0" borderId="33" xfId="0" applyFont="1" applyBorder="1"/>
    <xf numFmtId="0" fontId="0" fillId="0" borderId="46" xfId="0" applyBorder="1"/>
    <xf numFmtId="0" fontId="0" fillId="0" borderId="39" xfId="0" applyBorder="1"/>
    <xf numFmtId="0" fontId="0" fillId="0" borderId="32" xfId="0" applyBorder="1"/>
    <xf numFmtId="0" fontId="0" fillId="0" borderId="22" xfId="0" applyBorder="1"/>
    <xf numFmtId="0" fontId="0" fillId="0" borderId="32" xfId="0" applyNumberFormat="1" applyBorder="1"/>
    <xf numFmtId="0" fontId="0" fillId="0" borderId="47" xfId="0" applyBorder="1"/>
    <xf numFmtId="0" fontId="0" fillId="0" borderId="48" xfId="0" applyBorder="1"/>
    <xf numFmtId="0" fontId="0" fillId="0" borderId="31" xfId="0" applyBorder="1"/>
    <xf numFmtId="0" fontId="23" fillId="0" borderId="0" xfId="1" applyFont="1" applyFill="1" applyBorder="1" applyAlignment="1">
      <alignment horizontal="center" vertical="top" wrapText="1"/>
    </xf>
  </cellXfs>
  <cellStyles count="45">
    <cellStyle name="20 % - Markeringsfarve1 2" xfId="2" xr:uid="{00000000-0005-0000-0000-000000000000}"/>
    <cellStyle name="20 % - Markeringsfarve2 2" xfId="3" xr:uid="{00000000-0005-0000-0000-000001000000}"/>
    <cellStyle name="20 % - Markeringsfarve3 2" xfId="4" xr:uid="{00000000-0005-0000-0000-000002000000}"/>
    <cellStyle name="20 % - Markeringsfarve4 2" xfId="5" xr:uid="{00000000-0005-0000-0000-000003000000}"/>
    <cellStyle name="20 % - Markeringsfarve5 2" xfId="6" xr:uid="{00000000-0005-0000-0000-000004000000}"/>
    <cellStyle name="20 % - Markeringsfarve6 2" xfId="7" xr:uid="{00000000-0005-0000-0000-000005000000}"/>
    <cellStyle name="40 % - Markeringsfarve1 2" xfId="8" xr:uid="{00000000-0005-0000-0000-000006000000}"/>
    <cellStyle name="40 % - Markeringsfarve2 2" xfId="9" xr:uid="{00000000-0005-0000-0000-000007000000}"/>
    <cellStyle name="40 % - Markeringsfarve3 2" xfId="10" xr:uid="{00000000-0005-0000-0000-000008000000}"/>
    <cellStyle name="40 % - Markeringsfarve4 2" xfId="11" xr:uid="{00000000-0005-0000-0000-000009000000}"/>
    <cellStyle name="40 % - Markeringsfarve5 2" xfId="12" xr:uid="{00000000-0005-0000-0000-00000A000000}"/>
    <cellStyle name="40 % - Markeringsfarve6 2" xfId="13" xr:uid="{00000000-0005-0000-0000-00000B000000}"/>
    <cellStyle name="60 % - Markeringsfarve1 2" xfId="14" xr:uid="{00000000-0005-0000-0000-00000C000000}"/>
    <cellStyle name="60 % - Markeringsfarve2 2" xfId="15" xr:uid="{00000000-0005-0000-0000-00000D000000}"/>
    <cellStyle name="60 % - Markeringsfarve3 2" xfId="16" xr:uid="{00000000-0005-0000-0000-00000E000000}"/>
    <cellStyle name="60 % - Markeringsfarve4 2" xfId="17" xr:uid="{00000000-0005-0000-0000-00000F000000}"/>
    <cellStyle name="60 % - Markeringsfarve5 2" xfId="18" xr:uid="{00000000-0005-0000-0000-000010000000}"/>
    <cellStyle name="60 % - Markeringsfarve6 2" xfId="19" xr:uid="{00000000-0005-0000-0000-000011000000}"/>
    <cellStyle name="Advarselstekst 2" xfId="43" xr:uid="{00000000-0005-0000-0000-000012000000}"/>
    <cellStyle name="Bemærk! 2" xfId="39" xr:uid="{00000000-0005-0000-0000-000013000000}"/>
    <cellStyle name="Beregning 2" xfId="27" xr:uid="{00000000-0005-0000-0000-000014000000}"/>
    <cellStyle name="Forklarende tekst 2" xfId="29" xr:uid="{00000000-0005-0000-0000-000015000000}"/>
    <cellStyle name="God 2" xfId="30" xr:uid="{00000000-0005-0000-0000-000016000000}"/>
    <cellStyle name="Input 2" xfId="35" xr:uid="{00000000-0005-0000-0000-000017000000}"/>
    <cellStyle name="Komma 2" xfId="44" xr:uid="{00000000-0005-0000-0000-000018000000}"/>
    <cellStyle name="Kontroller celle 2" xfId="28" xr:uid="{00000000-0005-0000-0000-000019000000}"/>
    <cellStyle name="Markeringsfarve1 2" xfId="20" xr:uid="{00000000-0005-0000-0000-00001A000000}"/>
    <cellStyle name="Markeringsfarve2 2" xfId="21" xr:uid="{00000000-0005-0000-0000-00001B000000}"/>
    <cellStyle name="Markeringsfarve3 2" xfId="22" xr:uid="{00000000-0005-0000-0000-00001C000000}"/>
    <cellStyle name="Markeringsfarve4 2" xfId="23" xr:uid="{00000000-0005-0000-0000-00001D000000}"/>
    <cellStyle name="Markeringsfarve5 2" xfId="24" xr:uid="{00000000-0005-0000-0000-00001E000000}"/>
    <cellStyle name="Markeringsfarve6 2" xfId="25" xr:uid="{00000000-0005-0000-0000-00001F000000}"/>
    <cellStyle name="Neutral 2" xfId="37" xr:uid="{00000000-0005-0000-0000-000020000000}"/>
    <cellStyle name="Normal" xfId="0" builtinId="0"/>
    <cellStyle name="Normal 2" xfId="38" xr:uid="{00000000-0005-0000-0000-000022000000}"/>
    <cellStyle name="Normal 3" xfId="1" xr:uid="{00000000-0005-0000-0000-000023000000}"/>
    <cellStyle name="Output 2" xfId="40" xr:uid="{00000000-0005-0000-0000-000024000000}"/>
    <cellStyle name="Overskrift 1 2" xfId="31" xr:uid="{00000000-0005-0000-0000-000025000000}"/>
    <cellStyle name="Overskrift 2 2" xfId="32" xr:uid="{00000000-0005-0000-0000-000026000000}"/>
    <cellStyle name="Overskrift 3 2" xfId="33" xr:uid="{00000000-0005-0000-0000-000027000000}"/>
    <cellStyle name="Overskrift 4 2" xfId="34" xr:uid="{00000000-0005-0000-0000-000028000000}"/>
    <cellStyle name="Sammenkædet celle 2" xfId="36" xr:uid="{00000000-0005-0000-0000-000029000000}"/>
    <cellStyle name="Titel 2" xfId="41" xr:uid="{00000000-0005-0000-0000-00002A000000}"/>
    <cellStyle name="Total 2" xfId="42" xr:uid="{00000000-0005-0000-0000-00002B000000}"/>
    <cellStyle name="Ugyldig 2" xfId="26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470370</xdr:colOff>
      <xdr:row>4</xdr:row>
      <xdr:rowOff>85724</xdr:rowOff>
    </xdr:from>
    <xdr:to>
      <xdr:col>16</xdr:col>
      <xdr:colOff>247045</xdr:colOff>
      <xdr:row>31</xdr:row>
      <xdr:rowOff>75235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CE1E9713-79F1-4FD5-BF69-8F0394BA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4820" y="1285874"/>
          <a:ext cx="3434275" cy="5475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Q38"/>
  <sheetViews>
    <sheetView tabSelected="1" workbookViewId="0">
      <selection activeCell="A36" sqref="A36"/>
    </sheetView>
  </sheetViews>
  <sheetFormatPr defaultRowHeight="15" x14ac:dyDescent="0.25"/>
  <cols>
    <col min="1" max="1" width="95.42578125" customWidth="1"/>
    <col min="2" max="2" width="9.140625" customWidth="1"/>
    <col min="5" max="5" width="9.7109375" bestFit="1" customWidth="1"/>
    <col min="6" max="6" width="5.5703125" customWidth="1"/>
    <col min="7" max="7" width="18.28515625" customWidth="1"/>
    <col min="8" max="8" width="16.42578125" customWidth="1"/>
  </cols>
  <sheetData>
    <row r="3" spans="1:17" ht="30" customHeight="1" thickBot="1" x14ac:dyDescent="0.3">
      <c r="A3" s="96" t="s">
        <v>29</v>
      </c>
      <c r="B3" s="96"/>
      <c r="C3" s="96"/>
      <c r="D3" s="96"/>
      <c r="E3" s="96"/>
      <c r="F3" s="96"/>
      <c r="G3" s="96"/>
      <c r="H3" s="96"/>
    </row>
    <row r="4" spans="1:17" ht="16.5" thickBot="1" x14ac:dyDescent="0.3">
      <c r="A4" s="1"/>
      <c r="B4" s="82" t="s">
        <v>5</v>
      </c>
      <c r="C4" s="83"/>
      <c r="D4" s="83"/>
      <c r="E4" s="84"/>
      <c r="F4" s="10"/>
      <c r="G4" s="85" t="s">
        <v>4</v>
      </c>
      <c r="H4" s="86"/>
      <c r="K4" s="87" t="s">
        <v>30</v>
      </c>
      <c r="L4" s="88"/>
      <c r="M4" s="88"/>
      <c r="N4" s="88"/>
      <c r="O4" s="88"/>
      <c r="P4" s="88"/>
      <c r="Q4" s="89"/>
    </row>
    <row r="5" spans="1:17" ht="39" thickBot="1" x14ac:dyDescent="0.3">
      <c r="A5" s="26"/>
      <c r="B5" s="4" t="s">
        <v>1</v>
      </c>
      <c r="C5" s="4" t="s">
        <v>2</v>
      </c>
      <c r="D5" s="4" t="s">
        <v>3</v>
      </c>
      <c r="E5" s="4" t="s">
        <v>6</v>
      </c>
      <c r="F5" s="11"/>
      <c r="G5" s="4" t="s">
        <v>9</v>
      </c>
      <c r="H5" s="16" t="s">
        <v>7</v>
      </c>
      <c r="K5" s="90"/>
      <c r="L5" s="25"/>
      <c r="M5" s="25"/>
      <c r="N5" s="25"/>
      <c r="O5" s="25"/>
      <c r="P5" s="25"/>
      <c r="Q5" s="91"/>
    </row>
    <row r="6" spans="1:17" ht="15.75" thickBot="1" x14ac:dyDescent="0.3">
      <c r="A6" s="43"/>
      <c r="B6" s="44"/>
      <c r="C6" s="44"/>
      <c r="D6" s="70"/>
      <c r="E6" s="44"/>
      <c r="F6" s="11"/>
      <c r="G6" s="30"/>
      <c r="H6" s="31"/>
      <c r="K6" s="90"/>
      <c r="L6" s="25"/>
      <c r="M6" s="25"/>
      <c r="N6" s="25"/>
      <c r="O6" s="25"/>
      <c r="P6" s="25"/>
      <c r="Q6" s="91"/>
    </row>
    <row r="7" spans="1:17" x14ac:dyDescent="0.25">
      <c r="A7" s="45" t="s">
        <v>15</v>
      </c>
      <c r="B7" s="46"/>
      <c r="C7" s="46"/>
      <c r="D7" s="71"/>
      <c r="E7" s="46"/>
      <c r="F7" s="12"/>
      <c r="G7" s="5"/>
      <c r="H7" s="2"/>
      <c r="K7" s="90"/>
      <c r="L7" s="25"/>
      <c r="M7" s="25"/>
      <c r="N7" s="25"/>
      <c r="O7" s="25"/>
      <c r="P7" s="25"/>
      <c r="Q7" s="91"/>
    </row>
    <row r="8" spans="1:17" x14ac:dyDescent="0.25">
      <c r="A8" s="32" t="s">
        <v>8</v>
      </c>
      <c r="B8" s="20">
        <v>475200</v>
      </c>
      <c r="C8" s="20">
        <v>484704</v>
      </c>
      <c r="D8" s="27">
        <v>494398</v>
      </c>
      <c r="E8" s="20">
        <f>B8+C8+D8</f>
        <v>1454302</v>
      </c>
      <c r="F8" s="21"/>
      <c r="G8" s="20">
        <f>17000*36</f>
        <v>612000</v>
      </c>
      <c r="H8" s="27">
        <f>E8-G8</f>
        <v>842302</v>
      </c>
      <c r="I8" s="8"/>
      <c r="K8" s="90"/>
      <c r="L8" s="25"/>
      <c r="M8" s="25"/>
      <c r="N8" s="25"/>
      <c r="O8" s="25"/>
      <c r="P8" s="25"/>
      <c r="Q8" s="91"/>
    </row>
    <row r="9" spans="1:17" ht="13.5" customHeight="1" x14ac:dyDescent="0.25">
      <c r="A9" s="19" t="s">
        <v>11</v>
      </c>
      <c r="B9" s="20">
        <v>12000</v>
      </c>
      <c r="C9" s="20">
        <v>12000</v>
      </c>
      <c r="D9" s="27">
        <v>12000</v>
      </c>
      <c r="E9" s="20">
        <f>B9+C9+D9</f>
        <v>36000</v>
      </c>
      <c r="F9" s="21"/>
      <c r="G9" s="22"/>
      <c r="H9" s="23">
        <f>E9</f>
        <v>36000</v>
      </c>
      <c r="K9" s="90"/>
      <c r="L9" s="25"/>
      <c r="M9" s="25"/>
      <c r="N9" s="25"/>
      <c r="O9" s="25"/>
      <c r="P9" s="25"/>
      <c r="Q9" s="91"/>
    </row>
    <row r="10" spans="1:17" ht="13.5" customHeight="1" x14ac:dyDescent="0.25">
      <c r="A10" s="35" t="s">
        <v>18</v>
      </c>
      <c r="B10" s="34">
        <f>661*2*12</f>
        <v>15864</v>
      </c>
      <c r="C10" s="34">
        <f t="shared" ref="C10:D10" si="0">661*2*12</f>
        <v>15864</v>
      </c>
      <c r="D10" s="72">
        <f t="shared" si="0"/>
        <v>15864</v>
      </c>
      <c r="E10" s="20">
        <f>SUM(B10:D10)</f>
        <v>47592</v>
      </c>
      <c r="F10" s="21"/>
      <c r="G10" s="53"/>
      <c r="H10" s="36">
        <f>E10</f>
        <v>47592</v>
      </c>
      <c r="K10" s="90"/>
      <c r="L10" s="25"/>
      <c r="M10" s="25"/>
      <c r="N10" s="25"/>
      <c r="O10" s="25"/>
      <c r="P10" s="25"/>
      <c r="Q10" s="91"/>
    </row>
    <row r="11" spans="1:17" ht="13.5" customHeight="1" x14ac:dyDescent="0.25">
      <c r="A11" s="35" t="s">
        <v>17</v>
      </c>
      <c r="B11" s="34">
        <f>441*12</f>
        <v>5292</v>
      </c>
      <c r="C11" s="34">
        <f t="shared" ref="C11:D12" si="1">441*12</f>
        <v>5292</v>
      </c>
      <c r="D11" s="72">
        <f t="shared" si="1"/>
        <v>5292</v>
      </c>
      <c r="E11" s="20">
        <f>SUM(B11:D11)</f>
        <v>15876</v>
      </c>
      <c r="F11" s="21"/>
      <c r="G11" s="53"/>
      <c r="H11" s="36">
        <f>E11</f>
        <v>15876</v>
      </c>
      <c r="K11" s="90"/>
      <c r="L11" s="25"/>
      <c r="M11" s="25"/>
      <c r="N11" s="25"/>
      <c r="O11" s="25"/>
      <c r="P11" s="25"/>
      <c r="Q11" s="91"/>
    </row>
    <row r="12" spans="1:17" ht="13.5" customHeight="1" x14ac:dyDescent="0.25">
      <c r="A12" s="35" t="s">
        <v>25</v>
      </c>
      <c r="B12" s="34">
        <f>441*12</f>
        <v>5292</v>
      </c>
      <c r="C12" s="34">
        <f t="shared" si="1"/>
        <v>5292</v>
      </c>
      <c r="D12" s="72">
        <f t="shared" si="1"/>
        <v>5292</v>
      </c>
      <c r="E12" s="42">
        <f>SUM(B12:D12)</f>
        <v>15876</v>
      </c>
      <c r="F12" s="21"/>
      <c r="G12" s="53"/>
      <c r="H12" s="36">
        <f>E12</f>
        <v>15876</v>
      </c>
      <c r="K12" s="90"/>
      <c r="L12" s="25"/>
      <c r="M12" s="25"/>
      <c r="N12" s="25"/>
      <c r="O12" s="25"/>
      <c r="P12" s="25"/>
      <c r="Q12" s="91"/>
    </row>
    <row r="13" spans="1:17" ht="15.75" thickBot="1" x14ac:dyDescent="0.3">
      <c r="A13" s="41" t="s">
        <v>22</v>
      </c>
      <c r="B13" s="33">
        <f>SUM(B8:B12)</f>
        <v>513648</v>
      </c>
      <c r="C13" s="33">
        <f>SUM(C8:C12)</f>
        <v>523152</v>
      </c>
      <c r="D13" s="50">
        <f>SUM(D8:D12)</f>
        <v>532846</v>
      </c>
      <c r="E13" s="33">
        <f>SUM(E8:E12)</f>
        <v>1569646</v>
      </c>
      <c r="F13" s="21"/>
      <c r="G13" s="33">
        <f>SUM(G8:G12)</f>
        <v>612000</v>
      </c>
      <c r="H13" s="50">
        <f>SUM(H8:H12)</f>
        <v>957646</v>
      </c>
      <c r="I13" s="8"/>
      <c r="K13" s="90"/>
      <c r="L13" s="25"/>
      <c r="M13" s="25"/>
      <c r="N13" s="25"/>
      <c r="O13" s="25"/>
      <c r="P13" s="25"/>
      <c r="Q13" s="91"/>
    </row>
    <row r="14" spans="1:17" ht="15.75" thickBot="1" x14ac:dyDescent="0.3">
      <c r="A14" s="28"/>
      <c r="B14" s="29"/>
      <c r="C14" s="29"/>
      <c r="D14" s="79"/>
      <c r="E14" s="73"/>
      <c r="F14" s="21"/>
      <c r="G14" s="20"/>
      <c r="H14" s="27"/>
      <c r="K14" s="92"/>
      <c r="L14" s="25"/>
      <c r="M14" s="25"/>
      <c r="N14" s="25"/>
      <c r="O14" s="25"/>
      <c r="P14" s="25"/>
      <c r="Q14" s="91"/>
    </row>
    <row r="15" spans="1:17" ht="15" customHeight="1" x14ac:dyDescent="0.25">
      <c r="A15" s="45" t="s">
        <v>13</v>
      </c>
      <c r="B15" s="47"/>
      <c r="C15" s="47"/>
      <c r="D15" s="47"/>
      <c r="E15" s="47"/>
      <c r="F15" s="21"/>
      <c r="G15" s="20"/>
      <c r="H15" s="27"/>
      <c r="K15" s="90"/>
      <c r="L15" s="25"/>
      <c r="M15" s="25"/>
      <c r="N15" s="25"/>
      <c r="O15" s="25"/>
      <c r="P15" s="25"/>
      <c r="Q15" s="91"/>
    </row>
    <row r="16" spans="1:17" ht="15" customHeight="1" x14ac:dyDescent="0.25">
      <c r="A16" s="35" t="s">
        <v>14</v>
      </c>
      <c r="B16" s="34">
        <f>E16/3</f>
        <v>120000</v>
      </c>
      <c r="C16" s="34">
        <f>E16/3</f>
        <v>120000</v>
      </c>
      <c r="D16" s="34">
        <f>E16/3</f>
        <v>120000</v>
      </c>
      <c r="E16" s="34">
        <v>360000</v>
      </c>
      <c r="F16" s="21"/>
      <c r="G16" s="20">
        <v>360000</v>
      </c>
      <c r="H16" s="27">
        <v>0</v>
      </c>
      <c r="K16" s="90"/>
      <c r="L16" s="25"/>
      <c r="M16" s="25"/>
      <c r="N16" s="25"/>
      <c r="O16" s="25"/>
      <c r="P16" s="25"/>
      <c r="Q16" s="91"/>
    </row>
    <row r="17" spans="1:17" x14ac:dyDescent="0.25">
      <c r="A17" s="63" t="s">
        <v>12</v>
      </c>
      <c r="B17" s="34"/>
      <c r="C17" s="34"/>
      <c r="D17" s="34"/>
      <c r="E17" s="34">
        <f>C18+B19+D20</f>
        <v>100000</v>
      </c>
      <c r="F17" s="21"/>
      <c r="G17" s="20">
        <v>100000</v>
      </c>
      <c r="H17" s="27">
        <v>0</v>
      </c>
      <c r="K17" s="90"/>
      <c r="L17" s="25"/>
      <c r="M17" s="25"/>
      <c r="N17" s="25"/>
      <c r="O17" s="25"/>
      <c r="P17" s="25"/>
      <c r="Q17" s="91"/>
    </row>
    <row r="18" spans="1:17" x14ac:dyDescent="0.25">
      <c r="A18" s="64" t="s">
        <v>26</v>
      </c>
      <c r="B18" s="75"/>
      <c r="C18" s="75">
        <v>70000</v>
      </c>
      <c r="D18" s="75"/>
      <c r="E18" s="75"/>
      <c r="F18" s="21"/>
      <c r="G18" s="20"/>
      <c r="H18" s="51"/>
      <c r="K18" s="90"/>
      <c r="L18" s="25"/>
      <c r="M18" s="25"/>
      <c r="N18" s="25"/>
      <c r="O18" s="25"/>
      <c r="P18" s="25"/>
      <c r="Q18" s="91"/>
    </row>
    <row r="19" spans="1:17" x14ac:dyDescent="0.25">
      <c r="A19" s="64" t="s">
        <v>27</v>
      </c>
      <c r="B19" s="75">
        <v>20000</v>
      </c>
      <c r="C19" s="75"/>
      <c r="D19" s="75"/>
      <c r="E19" s="75"/>
      <c r="F19" s="21"/>
      <c r="G19" s="20"/>
      <c r="H19" s="51"/>
      <c r="K19" s="90"/>
      <c r="L19" s="25"/>
      <c r="M19" s="25"/>
      <c r="N19" s="25"/>
      <c r="O19" s="25"/>
      <c r="P19" s="25"/>
      <c r="Q19" s="91"/>
    </row>
    <row r="20" spans="1:17" x14ac:dyDescent="0.25">
      <c r="A20" s="65" t="s">
        <v>28</v>
      </c>
      <c r="B20" s="62"/>
      <c r="C20" s="62"/>
      <c r="D20" s="62">
        <v>10000</v>
      </c>
      <c r="E20" s="62"/>
      <c r="F20" s="21"/>
      <c r="G20" s="20"/>
      <c r="H20" s="51"/>
      <c r="K20" s="90"/>
      <c r="L20" s="25"/>
      <c r="M20" s="25"/>
      <c r="N20" s="25"/>
      <c r="O20" s="25"/>
      <c r="P20" s="25"/>
      <c r="Q20" s="91"/>
    </row>
    <row r="21" spans="1:17" x14ac:dyDescent="0.25">
      <c r="A21" s="66" t="s">
        <v>23</v>
      </c>
      <c r="B21" s="24">
        <v>0</v>
      </c>
      <c r="C21" s="24">
        <v>0</v>
      </c>
      <c r="D21" s="24">
        <v>4500</v>
      </c>
      <c r="E21" s="24">
        <f>SUM(B21:D21)</f>
        <v>4500</v>
      </c>
      <c r="F21" s="21"/>
      <c r="G21" s="20">
        <v>0</v>
      </c>
      <c r="H21" s="51">
        <f>E21</f>
        <v>4500</v>
      </c>
      <c r="K21" s="90"/>
      <c r="L21" s="25"/>
      <c r="M21" s="25"/>
      <c r="N21" s="25"/>
      <c r="O21" s="25"/>
      <c r="P21" s="25"/>
      <c r="Q21" s="91"/>
    </row>
    <row r="22" spans="1:17" ht="17.25" customHeight="1" x14ac:dyDescent="0.25">
      <c r="A22" s="67" t="s">
        <v>10</v>
      </c>
      <c r="B22" s="20">
        <v>5000</v>
      </c>
      <c r="C22" s="20">
        <v>5000</v>
      </c>
      <c r="D22" s="20">
        <v>5000</v>
      </c>
      <c r="E22" s="20">
        <f>SUM(B22:D22)</f>
        <v>15000</v>
      </c>
      <c r="F22" s="27"/>
      <c r="G22" s="20">
        <v>0</v>
      </c>
      <c r="H22" s="27">
        <f>E22</f>
        <v>15000</v>
      </c>
      <c r="K22" s="90"/>
      <c r="L22" s="25"/>
      <c r="M22" s="25"/>
      <c r="N22" s="25"/>
      <c r="O22" s="25"/>
      <c r="P22" s="25"/>
      <c r="Q22" s="91"/>
    </row>
    <row r="23" spans="1:17" ht="15.75" thickBot="1" x14ac:dyDescent="0.3">
      <c r="A23" s="41" t="s">
        <v>22</v>
      </c>
      <c r="B23" s="6">
        <f>SUM(B16:B22)</f>
        <v>145000</v>
      </c>
      <c r="C23" s="6">
        <f>SUM(C16:C22)</f>
        <v>195000</v>
      </c>
      <c r="D23" s="6">
        <f>SUM(D16:D22)</f>
        <v>139500</v>
      </c>
      <c r="E23" s="6">
        <f>SUM(E16:E22)</f>
        <v>479500</v>
      </c>
      <c r="F23" s="9"/>
      <c r="G23" s="6">
        <f>SUM(G16:G22)</f>
        <v>460000</v>
      </c>
      <c r="H23" s="17">
        <f>SUM(H16:H22)</f>
        <v>19500</v>
      </c>
      <c r="K23" s="90"/>
      <c r="L23" s="25"/>
      <c r="M23" s="25"/>
      <c r="N23" s="25"/>
      <c r="O23" s="25"/>
      <c r="P23" s="25"/>
      <c r="Q23" s="91"/>
    </row>
    <row r="24" spans="1:17" ht="15.75" thickBot="1" x14ac:dyDescent="0.3">
      <c r="A24" s="68"/>
      <c r="B24" s="48"/>
      <c r="C24" s="48"/>
      <c r="D24" s="48"/>
      <c r="E24" s="49"/>
      <c r="F24" s="14"/>
      <c r="G24" s="54"/>
      <c r="H24" s="55"/>
      <c r="K24" s="90"/>
      <c r="L24" s="25"/>
      <c r="M24" s="25"/>
      <c r="N24" s="25"/>
      <c r="O24" s="25"/>
      <c r="P24" s="25"/>
      <c r="Q24" s="91"/>
    </row>
    <row r="25" spans="1:17" x14ac:dyDescent="0.25">
      <c r="A25" s="45" t="s">
        <v>16</v>
      </c>
      <c r="B25" s="76"/>
      <c r="C25" s="76"/>
      <c r="D25" s="76"/>
      <c r="E25" s="80"/>
      <c r="F25" s="14"/>
      <c r="G25" s="56"/>
      <c r="H25" s="57"/>
      <c r="K25" s="90"/>
      <c r="L25" s="25"/>
      <c r="M25" s="25"/>
      <c r="N25" s="25"/>
      <c r="O25" s="25"/>
      <c r="P25" s="25"/>
      <c r="Q25" s="91"/>
    </row>
    <row r="26" spans="1:17" x14ac:dyDescent="0.25">
      <c r="A26" s="19" t="s">
        <v>19</v>
      </c>
      <c r="B26" s="20">
        <v>20000</v>
      </c>
      <c r="C26" s="78">
        <v>0</v>
      </c>
      <c r="D26" s="78">
        <v>0</v>
      </c>
      <c r="E26" s="81">
        <f>SUM(B26:D26)</f>
        <v>20000</v>
      </c>
      <c r="F26" s="14"/>
      <c r="G26" s="58">
        <v>0</v>
      </c>
      <c r="H26" s="60">
        <f>E26</f>
        <v>20000</v>
      </c>
      <c r="K26" s="90"/>
      <c r="L26" s="25"/>
      <c r="M26" s="25"/>
      <c r="N26" s="25"/>
      <c r="O26" s="25"/>
      <c r="P26" s="25"/>
      <c r="Q26" s="91"/>
    </row>
    <row r="27" spans="1:17" x14ac:dyDescent="0.25">
      <c r="A27" s="19" t="s">
        <v>20</v>
      </c>
      <c r="B27" s="20">
        <v>10000</v>
      </c>
      <c r="C27" s="78">
        <v>0</v>
      </c>
      <c r="D27" s="78">
        <v>0</v>
      </c>
      <c r="E27" s="81">
        <f>SUM(B27:D27)</f>
        <v>10000</v>
      </c>
      <c r="F27" s="14"/>
      <c r="G27" s="58">
        <v>0</v>
      </c>
      <c r="H27" s="60">
        <f>E27</f>
        <v>10000</v>
      </c>
      <c r="K27" s="90"/>
      <c r="L27" s="25"/>
      <c r="M27" s="25"/>
      <c r="N27" s="25"/>
      <c r="O27" s="25"/>
      <c r="P27" s="25"/>
      <c r="Q27" s="91"/>
    </row>
    <row r="28" spans="1:17" ht="15.75" thickBot="1" x14ac:dyDescent="0.3">
      <c r="A28" s="19" t="s">
        <v>21</v>
      </c>
      <c r="B28" s="77">
        <v>0</v>
      </c>
      <c r="C28" s="77">
        <v>0</v>
      </c>
      <c r="D28" s="20">
        <v>15000</v>
      </c>
      <c r="E28" s="20">
        <v>15000</v>
      </c>
      <c r="F28" s="14"/>
      <c r="G28" s="59">
        <v>0</v>
      </c>
      <c r="H28" s="61">
        <f>E28</f>
        <v>15000</v>
      </c>
      <c r="K28" s="90"/>
      <c r="L28" s="25"/>
      <c r="M28" s="25"/>
      <c r="N28" s="25"/>
      <c r="O28" s="25"/>
      <c r="P28" s="25"/>
      <c r="Q28" s="91"/>
    </row>
    <row r="29" spans="1:17" ht="15.75" thickBot="1" x14ac:dyDescent="0.3">
      <c r="A29" s="41" t="s">
        <v>22</v>
      </c>
      <c r="B29" s="6">
        <f>SUM(B25:B28)</f>
        <v>30000</v>
      </c>
      <c r="C29" s="6">
        <f>SUM(C25:C28)</f>
        <v>0</v>
      </c>
      <c r="D29" s="6">
        <f>SUM(D25:D28)</f>
        <v>15000</v>
      </c>
      <c r="E29" s="6">
        <f>SUM(E25:E28)</f>
        <v>45000</v>
      </c>
      <c r="F29" s="9"/>
      <c r="G29" s="37">
        <f>SUM(G25:G28)</f>
        <v>0</v>
      </c>
      <c r="H29" s="38">
        <f>SUM(H25:H28)</f>
        <v>45000</v>
      </c>
      <c r="K29" s="90"/>
      <c r="L29" s="25"/>
      <c r="M29" s="25"/>
      <c r="N29" s="25"/>
      <c r="O29" s="25"/>
      <c r="P29" s="25"/>
      <c r="Q29" s="91"/>
    </row>
    <row r="30" spans="1:17" ht="15.75" thickBot="1" x14ac:dyDescent="0.3">
      <c r="A30" s="39"/>
      <c r="B30" s="48"/>
      <c r="C30" s="48"/>
      <c r="D30" s="40"/>
      <c r="E30" s="49"/>
      <c r="F30" s="14"/>
      <c r="G30" s="7"/>
      <c r="H30" s="3"/>
      <c r="K30" s="90"/>
      <c r="L30" s="25"/>
      <c r="M30" s="25"/>
      <c r="N30" s="25"/>
      <c r="O30" s="25"/>
      <c r="P30" s="25"/>
      <c r="Q30" s="91"/>
    </row>
    <row r="31" spans="1:17" ht="15.75" thickBot="1" x14ac:dyDescent="0.3">
      <c r="A31" s="69" t="s">
        <v>0</v>
      </c>
      <c r="B31" s="18">
        <f>B13+B23</f>
        <v>658648</v>
      </c>
      <c r="C31" s="18">
        <f>C13+C23</f>
        <v>718152</v>
      </c>
      <c r="D31" s="74">
        <f>D13+D23</f>
        <v>672346</v>
      </c>
      <c r="E31" s="18">
        <f>SUM(B31:D31)</f>
        <v>2049146</v>
      </c>
      <c r="F31" s="13"/>
      <c r="G31" s="18">
        <f>SUM(G13+G23)</f>
        <v>1072000</v>
      </c>
      <c r="H31" s="52">
        <f>SUM(H13+H23+H29)</f>
        <v>1022146</v>
      </c>
      <c r="I31" s="8"/>
      <c r="K31" s="90"/>
      <c r="L31" s="25"/>
      <c r="M31" s="25"/>
      <c r="N31" s="25"/>
      <c r="O31" s="25"/>
      <c r="P31" s="25"/>
      <c r="Q31" s="91"/>
    </row>
    <row r="32" spans="1:17" ht="15.75" thickBot="1" x14ac:dyDescent="0.3">
      <c r="F32" s="15"/>
      <c r="H32" s="8"/>
      <c r="K32" s="93"/>
      <c r="L32" s="94"/>
      <c r="M32" s="94"/>
      <c r="N32" s="94"/>
      <c r="O32" s="94"/>
      <c r="P32" s="94"/>
      <c r="Q32" s="95"/>
    </row>
    <row r="33" spans="1:8" x14ac:dyDescent="0.25">
      <c r="A33" t="s">
        <v>24</v>
      </c>
      <c r="E33" s="8"/>
    </row>
    <row r="36" spans="1:8" x14ac:dyDescent="0.25">
      <c r="A36" s="8"/>
      <c r="C36" s="8"/>
      <c r="D36" s="8"/>
      <c r="E36" s="8"/>
    </row>
    <row r="37" spans="1:8" x14ac:dyDescent="0.25">
      <c r="H37" s="8"/>
    </row>
    <row r="38" spans="1:8" x14ac:dyDescent="0.25">
      <c r="H38" s="8"/>
    </row>
  </sheetData>
  <mergeCells count="3">
    <mergeCell ref="B4:E4"/>
    <mergeCell ref="G4:H4"/>
    <mergeCell ref="A3:H3"/>
  </mergeCells>
  <pageMargins left="0.7" right="0.7" top="0.75" bottom="0.75" header="0.3" footer="0.3"/>
  <pageSetup paperSize="9"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Budget</vt:lpstr>
    </vt:vector>
  </TitlesOfParts>
  <Company>Hjerteforeningen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Betina Hansen</dc:creator>
  <cp:lastModifiedBy>Emilie Prang Nielsen</cp:lastModifiedBy>
  <cp:lastPrinted>2016-01-19T09:47:34Z</cp:lastPrinted>
  <dcterms:created xsi:type="dcterms:W3CDTF">2014-02-21T10:25:05Z</dcterms:created>
  <dcterms:modified xsi:type="dcterms:W3CDTF">2021-04-15T12:26:42Z</dcterms:modified>
</cp:coreProperties>
</file>