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4" rupBuild="18730"/>
  <workbookPr/>
  <mc:AlternateContent xmlns:mc="http://schemas.openxmlformats.org/markup-compatibility/2006">
    <mc:Choice Requires="x15">
      <x15ac:absPath xmlns:x15ac="http://schemas.microsoft.com/office/spreadsheetml/2010/11/ac" url="C:\Users\emili\Desktop\Mis_Proyectos\SD_model\"/>
    </mc:Choice>
  </mc:AlternateContent>
  <bookViews>
    <workbookView xWindow="0" yWindow="0" windowWidth="16815" windowHeight="5295" tabRatio="733" firstSheet="1" activeTab="1" xr2:uid="{00000000-000D-0000-FFFF-FFFF00000000}"/>
  </bookViews>
  <sheets>
    <sheet name="CB_DATA_" sheetId="2" state="veryHidden" r:id="rId1"/>
    <sheet name="Modelo" sheetId="1" r:id="rId2"/>
  </sheets>
  <definedNames>
    <definedName name="Ballenas_en_grupo">Modelo!$X$2</definedName>
    <definedName name="Banderas_iniciales">Modelo!$AA$2</definedName>
    <definedName name="c_">Modelo!$B$25</definedName>
    <definedName name="CB_0034389a57454cb69ac085064c1f13f3" localSheetId="1" hidden="1">Modelo!$J$37</definedName>
    <definedName name="CB_003a8795a4124d4dbb0617b6e6469831" localSheetId="1" hidden="1">Modelo!$N$82</definedName>
    <definedName name="CB_01dc699175d9404db88b6369c2efaa0a" localSheetId="1" hidden="1">Modelo!$H$32</definedName>
    <definedName name="CB_030f141f61be4a36ba4ced44709599d9" localSheetId="1" hidden="1">Modelo!$AC$27</definedName>
    <definedName name="CB_03620c380129442392e51e35f8551987" localSheetId="1" hidden="1">Modelo!$AN$22</definedName>
    <definedName name="CB_04a077e8dce44b74a00bb163c288c336" localSheetId="1" hidden="1">Modelo!$AC$102</definedName>
    <definedName name="CB_04c8bc05f1f24365845967aeeed667a9" localSheetId="1" hidden="1">Modelo!$L$52</definedName>
    <definedName name="CB_062cb014e972490c9af1cc4ace00e582" localSheetId="1" hidden="1">Modelo!$H$27</definedName>
    <definedName name="CB_090cb7ea48d64b78a15b56baf23e3058" localSheetId="1" hidden="1">Modelo!$AC$7</definedName>
    <definedName name="CB_0fc0c785333e448bbe75e724521853f9" localSheetId="1" hidden="1">Modelo!$H$37</definedName>
    <definedName name="CB_11524e57b8224d83930024f6ea1844ac" localSheetId="1" hidden="1">Modelo!$L$17</definedName>
    <definedName name="CB_11745b2e05c548d9826d652c1a61c698" localSheetId="1" hidden="1">Modelo!$L$37</definedName>
    <definedName name="CB_1345e3ed17e24671ac314af140b787bc" localSheetId="1" hidden="1">Modelo!$N$57</definedName>
    <definedName name="CB_16d020e1dea74b72be0f9fb5a1ec7780" localSheetId="1" hidden="1">Modelo!$H$92</definedName>
    <definedName name="CB_174b6898bc614e59b2eb06b60b1ae8dd" localSheetId="1" hidden="1">Modelo!$N$87</definedName>
    <definedName name="CB_1796569af2a34463b016c90d07a86cf7" localSheetId="1" hidden="1">Modelo!$AN$52</definedName>
    <definedName name="CB_18d47f83fc4744d086ab52801c6b6c0d" localSheetId="1" hidden="1">Modelo!$AN$102</definedName>
    <definedName name="CB_19566f9e46be46d1b0431d89628d075f" localSheetId="1" hidden="1">Modelo!$H$57</definedName>
    <definedName name="CB_19a7bb85a8fc498fb571240fbb002b29" localSheetId="1" hidden="1">Modelo!$AC$72</definedName>
    <definedName name="CB_1b103ea178e846ec9892ce269c5798d2" localSheetId="1" hidden="1">Modelo!$AE$27</definedName>
    <definedName name="CB_1d4bc47c686743db847a12f3a86dd8b6" localSheetId="1" hidden="1">Modelo!$B$5</definedName>
    <definedName name="CB_1f1229fe67d544279a4907e5e7488fd4" localSheetId="1" hidden="1">Modelo!$AC$17</definedName>
    <definedName name="CB_20994ec6e92a470d8d03d9275b54fae8" localSheetId="1" hidden="1">Modelo!$H$97</definedName>
    <definedName name="CB_2115c6afd4bf47f2b608e5ef728ec89f" localSheetId="1" hidden="1">Modelo!$AE$77</definedName>
    <definedName name="CB_295882d3bb9d4acc993069c52813358e" localSheetId="1" hidden="1">Modelo!$N$72</definedName>
    <definedName name="CB_2a8dbc28764043acb8de7a787cc66cc9" localSheetId="1" hidden="1">Modelo!$L$2</definedName>
    <definedName name="CB_2c89c651008a4f019783cc5906abbefd" localSheetId="1" hidden="1">Modelo!$AN$17</definedName>
    <definedName name="CB_2f1ce3f0432444c6ac0fa57c30388d65" localSheetId="1" hidden="1">Modelo!$J$47</definedName>
    <definedName name="CB_300e643a4b684e35b0f27ae55d0be0a2" localSheetId="1" hidden="1">Modelo!$J$87</definedName>
    <definedName name="CB_317b046dbe3c431a8e8fcae48f682dd9" localSheetId="1" hidden="1">Modelo!$AN$82</definedName>
    <definedName name="CB_323a61092e7348ba86de022ec9dbe121" localSheetId="1" hidden="1">Modelo!$AE$52</definedName>
    <definedName name="CB_3405c0dd19c54fe58875f0eacfe91175" localSheetId="1" hidden="1">Modelo!$AC$62</definedName>
    <definedName name="CB_3536f72a2aa04c20ac590de7fa1692ff" localSheetId="1" hidden="1">Modelo!$N$42</definedName>
    <definedName name="CB_35a1c07246c249c6a98bc49d44ad1add" localSheetId="1" hidden="1">Modelo!$AE$17</definedName>
    <definedName name="CB_3760e832f86c48739b4e8dca2c36d4b7" localSheetId="1" hidden="1">Modelo!$AE$57</definedName>
    <definedName name="CB_3ad8e452a7674100aa04081bfae989cf" localSheetId="1" hidden="1">Modelo!$N$57</definedName>
    <definedName name="CB_3baaabb59386452b8a49aa6324639a3c" localSheetId="1" hidden="1">Modelo!$AE$22</definedName>
    <definedName name="CB_3d4087e6c3e44d288afa0e4d7c87c666" localSheetId="1" hidden="1">Modelo!$L$42</definedName>
    <definedName name="CB_3f3f97860ebf4bffbbe2d40170c1729e" localSheetId="1" hidden="1">Modelo!$H$72</definedName>
    <definedName name="CB_4972e7020b844e8eb2901930f16fde86" localSheetId="1" hidden="1">Modelo!$AE$87</definedName>
    <definedName name="CB_49acd739fad74c57b09b99d7ec6f863d" localSheetId="1" hidden="1">Modelo!$AE$62</definedName>
    <definedName name="CB_4a5d86516da149e19f9da86cfd47884e" localSheetId="1" hidden="1">Modelo!$L$32</definedName>
    <definedName name="CB_4c817e30cbf444148174f11a66ddceda" localSheetId="1" hidden="1">Modelo!$J$102</definedName>
    <definedName name="CB_4f39c550ce6642fe911dc1e62a9880a4" localSheetId="1" hidden="1">Modelo!$N$32</definedName>
    <definedName name="CB_509e45dd9c654a05a24ba6498ddb8cf1" localSheetId="1" hidden="1">Modelo!$N$62</definedName>
    <definedName name="CB_515c3015a036499face76643dacc87f7" localSheetId="1" hidden="1">Modelo!$J$92</definedName>
    <definedName name="CB_51bcc6ea9a1f4d65be1f969869c7e6d8" localSheetId="1" hidden="1">Modelo!$AC$77</definedName>
    <definedName name="CB_536843a672b3405e8abbb2e8e4ac7ca3" localSheetId="1" hidden="1">Modelo!$AE$37</definedName>
    <definedName name="CB_5446f09c9b054a7f994e5c427a61d716" localSheetId="1" hidden="1">Modelo!$H$52</definedName>
    <definedName name="CB_55a40184b76240d0b715af96b9b75aab" localSheetId="1" hidden="1">Modelo!$L$7</definedName>
    <definedName name="CB_5946ec57e18042efa6ddc74062932f20" localSheetId="1" hidden="1">Modelo!$J$67</definedName>
    <definedName name="CB_5cd0206193a44e5a85ef5297221dfd38" localSheetId="1" hidden="1">Modelo!$H$42</definedName>
    <definedName name="CB_5d6cb8b72ec04263a21e358fe8877bcf" localSheetId="1" hidden="1">Modelo!$AE$72</definedName>
    <definedName name="CB_5ee877b4ff1443c9bb9c46d07ec3b016" localSheetId="1" hidden="1">Modelo!$N$67</definedName>
    <definedName name="CB_601736e547184b5a8397ab52679b25d1" localSheetId="1" hidden="1">Modelo!$AC$37</definedName>
    <definedName name="CB_6407ee16103348d4966823799a216034" localSheetId="1" hidden="1">Modelo!$AC$52</definedName>
    <definedName name="CB_6479853bc0754228adf12141091fafd2" localSheetId="1" hidden="1">Modelo!$L$102</definedName>
    <definedName name="CB_65606a2978254605ad1eb65cd1f349e0" localSheetId="1" hidden="1">Modelo!$N$92</definedName>
    <definedName name="CB_657ed1b4c219445f8f63354f4678d554" localSheetId="1" hidden="1">Modelo!$J$32</definedName>
    <definedName name="CB_65fde902aed046e3a5fcd2ba4df06ea0" localSheetId="1" hidden="1">Modelo!$N$77</definedName>
    <definedName name="CB_671937f1c64e4ffb8018204194cbe224" localSheetId="1" hidden="1">Modelo!$AE$2</definedName>
    <definedName name="CB_676e9bae8caa406592a985dc3db99915" localSheetId="1" hidden="1">Modelo!$N$37</definedName>
    <definedName name="CB_68f2c27393ac4543a9ee8dd7363236ec" localSheetId="1" hidden="1">Modelo!$AC$67</definedName>
    <definedName name="CB_69bc9b6deafd491d84826ed338602ace" localSheetId="1" hidden="1">Modelo!$L$97</definedName>
    <definedName name="CB_6a221e243e164b53a7b957cc31750829" localSheetId="1" hidden="1">Modelo!$J$82</definedName>
    <definedName name="CB_6b990fee555a4e8089d0707843d61602" localSheetId="1" hidden="1">Modelo!$L$92</definedName>
    <definedName name="CB_6db1040f182347b0b5527c2417b135f3" localSheetId="1" hidden="1">Modelo!$L$62</definedName>
    <definedName name="CB_6fd89c0db0314329af4f6483480532bf" localSheetId="1" hidden="1">Modelo!$H$17</definedName>
    <definedName name="CB_70402ef3f8fe4cc98e3196245976cd35" localSheetId="1" hidden="1">Modelo!$J$7</definedName>
    <definedName name="CB_723d81f9107e4aba80d9db82550f2e85" localSheetId="1" hidden="1">Modelo!$N$67</definedName>
    <definedName name="CB_72b3dc16905e4626aa3050000f3cec37" localSheetId="1" hidden="1">Modelo!$N$17</definedName>
    <definedName name="CB_731af947dc5248139585491829ed18b5" localSheetId="1" hidden="1">Modelo!$AC$22</definedName>
    <definedName name="CB_73bcd4c734a74b1ca422d842a27c583d" localSheetId="1" hidden="1">Modelo!$N$102</definedName>
    <definedName name="CB_740498754fbf4f60b8d45bce4bf3c307" localSheetId="1" hidden="1">Modelo!$AE$32</definedName>
    <definedName name="CB_74b1fceacae7443799eaa36e60369ddc" localSheetId="1" hidden="1">Modelo!$AN$32</definedName>
    <definedName name="CB_752052ee76eb4659af86a4968eb49ad1" localSheetId="1" hidden="1">Modelo!$AN$47</definedName>
    <definedName name="CB_7578b82c008b435ba215aa5f00f8f252" localSheetId="1" hidden="1">Modelo!$AN$87</definedName>
    <definedName name="CB_766f6d06e39c4265a175daed06666dff" localSheetId="1" hidden="1">Modelo!$AE$92</definedName>
    <definedName name="CB_78a1305f0d1247629cd3516fd3615080" localSheetId="1" hidden="1">Modelo!$AN$7</definedName>
    <definedName name="CB_79556cdacdce417b86fce7fa44a5873b" localSheetId="1" hidden="1">Modelo!$AN$37</definedName>
    <definedName name="CB_79ce224b814347a6a4d109b4d31eddc3" localSheetId="1" hidden="1">Modelo!$J$97</definedName>
    <definedName name="CB_7a40f697ae304db2936a90fe41f0b582" localSheetId="1" hidden="1">Modelo!$H$77</definedName>
    <definedName name="CB_7caee588ac484fa38abd6220144d98ad" localSheetId="1" hidden="1">Modelo!$J$62</definedName>
    <definedName name="CB_81c40efbd0b74c57b63ac5806150a11b" localSheetId="1" hidden="1">Modelo!$L$87</definedName>
    <definedName name="CB_82bd4a86772148c38f122a6475657b7f" localSheetId="1" hidden="1">Modelo!$AC$42</definedName>
    <definedName name="CB_88505df137604242a5da04fccf1a558b" localSheetId="1" hidden="1">Modelo!$B$25</definedName>
    <definedName name="CB_88b5ca655e6a429199c1b0aac69e19c5" localSheetId="1" hidden="1">Modelo!$N$92</definedName>
    <definedName name="CB_88fa8e6334b3486d9095424c5a6d2617" localSheetId="1" hidden="1">Modelo!$L$47</definedName>
    <definedName name="CB_8c7bb05ac1a341ef9f30a3ae45ea7ab2" localSheetId="1" hidden="1">Modelo!$AN$27</definedName>
    <definedName name="CB_8d3695e5d61941979005fc15e2deb8ae" localSheetId="1" hidden="1">Modelo!$H$67</definedName>
    <definedName name="CB_8e5c99593d8e44c48d0ff30ebf35af9e" localSheetId="1" hidden="1">Modelo!$AN$67</definedName>
    <definedName name="CB_8f4390e4c057437987574130255b9205" localSheetId="1" hidden="1">Modelo!$AN$92</definedName>
    <definedName name="CB_8f990d9f634240bba7ddb0fc4f2afb3c" localSheetId="1" hidden="1">Modelo!$N$82</definedName>
    <definedName name="CB_8fa058f9b99f4b859a9bfe7c964454ba" localSheetId="1" hidden="1">Modelo!$AC$2</definedName>
    <definedName name="CB_90665d8d45934a6187ce9fc272920300" localSheetId="1" hidden="1">Modelo!$N$27</definedName>
    <definedName name="CB_91e195aaebbf4f1eabb1695798b7168d" localSheetId="1" hidden="1">Modelo!$AE$82</definedName>
    <definedName name="CB_92aec283168f425b90fc17be4888c8f5" localSheetId="1" hidden="1">Modelo!$H$2</definedName>
    <definedName name="CB_94400915ad324517bd0a40c571287c2b" localSheetId="1" hidden="1">Modelo!$N$102</definedName>
    <definedName name="CB_9533a026544443aab8ce0b2ad67397d7" localSheetId="1" hidden="1">Modelo!$N$7</definedName>
    <definedName name="CB_955fea7b73034b8fb20b64afd5961798" localSheetId="1" hidden="1">Modelo!$B$23</definedName>
    <definedName name="CB_979c61b168124c1cbd34d9cc43d02164" localSheetId="1" hidden="1">Modelo!$AC$82</definedName>
    <definedName name="CB_97a22d4f9db845f4a9bbf23436f97ba6" localSheetId="1" hidden="1">Modelo!$AN$97</definedName>
    <definedName name="CB_98eaa9608e2f4cf6b525a23afe22e8ef" localSheetId="1" hidden="1">Modelo!$L$57</definedName>
    <definedName name="CB_9bc011a161f3464a8973f280fc8235a8" localSheetId="1" hidden="1">Modelo!$N$2</definedName>
    <definedName name="CB_9ce89593a9cc4d88ba1b99f8b8a276a8" localSheetId="1" hidden="1">Modelo!$AN$77</definedName>
    <definedName name="CB_9e3320ef5f6a46a8a7addf736afbf211" localSheetId="1" hidden="1">Modelo!$H$47</definedName>
    <definedName name="CB_9eaebb8a293845a4a8b237a50895fb66" localSheetId="1" hidden="1">Modelo!$J$27</definedName>
    <definedName name="CB_a41ff99df0ce42b7b8c85990b61c3c04" localSheetId="1" hidden="1">Modelo!$AN$62</definedName>
    <definedName name="CB_a6c99890ec2b41df96e1f118fdfd5a95" localSheetId="1" hidden="1">Modelo!$J$22</definedName>
    <definedName name="CB_aa10439651bb475e888a4fc355471c4a" localSheetId="1" hidden="1">Modelo!$AK$2</definedName>
    <definedName name="CB_aa1d769ed1e14f95b498990367488088" localSheetId="1" hidden="1">Modelo!$L$67</definedName>
    <definedName name="CB_ab2cf04b6c0e40f6a769cd89b0995760" localSheetId="1" hidden="1">Modelo!$N$22</definedName>
    <definedName name="CB_ad984dd319634d009236d442bc62ecdc" localSheetId="1" hidden="1">Modelo!$L$12</definedName>
    <definedName name="CB_af6ee77459a94726bb3f28ac7af3d7a3" localSheetId="1" hidden="1">Modelo!$N$52</definedName>
    <definedName name="CB_afccc2f75b54455780ed41a602e15c3c" localSheetId="1" hidden="1">Modelo!$N$37</definedName>
    <definedName name="CB_b13dde4b5178454b9b7cc83e5c5e912d" localSheetId="1" hidden="1">Modelo!$N$47</definedName>
    <definedName name="CB_b78b9d50ae544927bc0642c6fff14ad0" localSheetId="1" hidden="1">Modelo!$N$42</definedName>
    <definedName name="CB_b95d4f6058f44a64add06ee3466c0c55" localSheetId="1" hidden="1">Modelo!$J$2</definedName>
    <definedName name="CB_ba6f01736ada4c6cbbcc99ddef0441f3" localSheetId="1" hidden="1">Modelo!$AE$97</definedName>
    <definedName name="CB_bacb7b1eefd141598969df0abedd72de" localSheetId="1" hidden="1">Modelo!$AE$67</definedName>
    <definedName name="CB_bb4f68a009eb444cbe93938b71fc1875" localSheetId="1" hidden="1">Modelo!$H$22</definedName>
    <definedName name="CB_bdf47864fbac42169c464617d05ec246" localSheetId="1" hidden="1">Modelo!$L$82</definedName>
    <definedName name="CB_be69110d3ebc41019650d3be807f70c1" localSheetId="1" hidden="1">Modelo!$N$12</definedName>
    <definedName name="CB_bef8c7c5fa2140598bdd59090e9c6827" localSheetId="1" hidden="1">Modelo!$N$77</definedName>
    <definedName name="CB_bf6092af15bd4ecc96fafa65bff81048" localSheetId="1" hidden="1">Modelo!$AE$12</definedName>
    <definedName name="CB_Block_00000000000000000000000000000000" localSheetId="1" hidden="1">"'7.0.0.0"</definedName>
    <definedName name="CB_Block_00000000000000000000000000000001" localSheetId="0" hidden="1">"'636316520036917779"</definedName>
    <definedName name="CB_Block_00000000000000000000000000000001" localSheetId="1" hidden="1">"'636316520039417782"</definedName>
    <definedName name="CB_Block_00000000000000000000000000000003" localSheetId="1" hidden="1">"'11.1.3436.0"</definedName>
    <definedName name="CB_BlockExt_00000000000000000000000000000003" localSheetId="1" hidden="1">"'11.1.2.3.000"</definedName>
    <definedName name="CB_c01e08709ba944c080fb86ece596e2cf" localSheetId="1" hidden="1">Modelo!$N$32</definedName>
    <definedName name="CB_c3c22fd4af6140588ec1a8df0451b2ef" localSheetId="1" hidden="1">Modelo!$AN$2</definedName>
    <definedName name="CB_c8255d02d0c948149e5775de8f92f05c" localSheetId="1" hidden="1">Modelo!$J$42</definedName>
    <definedName name="CB_c8bae8bab7234d3da1229c87d9397767" localSheetId="1" hidden="1">Modelo!$L$72</definedName>
    <definedName name="CB_caa0d72fbd3746f09061f133e7f84380" localSheetId="1" hidden="1">Modelo!$H$82</definedName>
    <definedName name="CB_cbc7f0f1ed3146df9de9ea0006d25501" localSheetId="1" hidden="1">Modelo!$H$12</definedName>
    <definedName name="CB_ce5a381ccd404603b7fd2099614445ba" localSheetId="1" hidden="1">Modelo!$AE$47</definedName>
    <definedName name="CB_cf2e0f6d083643fc8307061a168ca634" localSheetId="1" hidden="1">Modelo!$H$102</definedName>
    <definedName name="CB_d08a2a477ada4969b316b5d4674e6ecf" localSheetId="1" hidden="1">Modelo!$N$22</definedName>
    <definedName name="CB_d23d654e691045f0b3dfcbecbaa1ad3a" localSheetId="1" hidden="1">Modelo!$J$57</definedName>
    <definedName name="CB_d2473ec535e2489fb26f65c5b126009c" localSheetId="1" hidden="1">Modelo!$H$7</definedName>
    <definedName name="CB_d30b43c8571a41f1add2587b8038c585" localSheetId="1" hidden="1">Modelo!$J$77</definedName>
    <definedName name="CB_d458aea713c84423b838f29543f2bdae" localSheetId="1" hidden="1">Modelo!$H$87</definedName>
    <definedName name="CB_d4630e1f593945498f65012fb93983a4" localSheetId="1" hidden="1">Modelo!$N$27</definedName>
    <definedName name="CB_d488305047c649ed8429dfbc84a00429" localSheetId="1" hidden="1">Modelo!$B$6</definedName>
    <definedName name="CB_d6dd84fcb6eb4781a0988c769a7965db" localSheetId="1" hidden="1">Modelo!$AC$57</definedName>
    <definedName name="CB_d78cf87f468b491799b6c45e9076637a" localSheetId="1" hidden="1">Modelo!$B$18</definedName>
    <definedName name="CB_da541f95974848deb158c929d8b38e23" localSheetId="1" hidden="1">Modelo!$AC$47</definedName>
    <definedName name="CB_dd7ae077afbe48548f5a08a6c53b3008" localSheetId="1" hidden="1">Modelo!$L$27</definedName>
    <definedName name="CB_ddbfbf511a7f4cacab3c22829b82b0cf" localSheetId="1" hidden="1">Modelo!$N$52</definedName>
    <definedName name="CB_de0a4feb173e4586acde179bf8d27b0d" localSheetId="1" hidden="1">Modelo!$N$47</definedName>
    <definedName name="CB_dfdd7b4e1195418f93346de12304c396" localSheetId="1" hidden="1">Modelo!$AE$42</definedName>
    <definedName name="CB_e0c90e664d6d470fb4dc4f0b8bf3f9d8" localSheetId="1" hidden="1">Modelo!$AC$12</definedName>
    <definedName name="CB_e2053a19a2c04a2abcbb7f1bc3d6ce02" localSheetId="1" hidden="1">Modelo!$N$62</definedName>
    <definedName name="CB_e4ef9debf59f4c5391606eac6fa4f271" localSheetId="1" hidden="1">Modelo!$J$17</definedName>
    <definedName name="CB_e9fa0a0f3fca428ab6677dbb6ea15514" localSheetId="1" hidden="1">Modelo!$N$97</definedName>
    <definedName name="CB_ea51652b25c340e298e0a77164d6eb39" localSheetId="1" hidden="1">Modelo!$AC$32</definedName>
    <definedName name="CB_eac0ca10ba8744b8bda4dd9cb7066451" localSheetId="1" hidden="1">Modelo!$AE$7</definedName>
    <definedName name="CB_ead8cf792f4344f8a6d68db910926945" localSheetId="1" hidden="1">Modelo!$H$62</definedName>
    <definedName name="CB_eb3af149f4424cb98af02320f3d3d9ef" localSheetId="1" hidden="1">Modelo!$AN$12</definedName>
    <definedName name="CB_ec39665744f24d3db005b0c7dfa927d5" localSheetId="1" hidden="1">Modelo!$J$12</definedName>
    <definedName name="CB_eca675ff6ef845e1a725449fad7394d5" localSheetId="1" hidden="1">Modelo!$AN$72</definedName>
    <definedName name="CB_ef0c8f2b3b6f4903bcd41249528f7c50" localSheetId="1" hidden="1">Modelo!$L$22</definedName>
    <definedName name="CB_efe75a6423c442abb22cb20f73b7f9fa" localSheetId="1" hidden="1">Modelo!$N$97</definedName>
    <definedName name="CB_f14401066fef4fe48492ed25f38bcfd4" localSheetId="1" hidden="1">Modelo!$AN$57</definedName>
    <definedName name="CB_f2fe62b850be46eea760b5423d2603c2" localSheetId="1" hidden="1">Modelo!$AC$87</definedName>
    <definedName name="CB_f597e15816a94923bc4d52c836b28b41" localSheetId="1" hidden="1">Modelo!$J$52</definedName>
    <definedName name="CB_fa48789ba559497eafa683835ddf111e" localSheetId="1" hidden="1">Modelo!$AN$42</definedName>
    <definedName name="CB_faa43bcb79974898a91ad02ddd66bc63" localSheetId="1" hidden="1">Modelo!$AE$102</definedName>
    <definedName name="CB_fae465280e864b9891d133ea3ae6231a" localSheetId="1" hidden="1">Modelo!$N$87</definedName>
    <definedName name="CB_fb5a277356c44f2f8ced7be071defbe6" localSheetId="1" hidden="1">Modelo!$AC$92</definedName>
    <definedName name="CB_fb815220c7e44b959b096fc9005fa394" localSheetId="1" hidden="1">Modelo!$L$77</definedName>
    <definedName name="CB_fba128d4cfbb4611857a73157ce80943" localSheetId="1" hidden="1">Modelo!$N$72</definedName>
    <definedName name="CB_fbcbf52a6d0a46deb0ef39b610c12dca" localSheetId="1" hidden="1">Modelo!$AC$97</definedName>
    <definedName name="CB_fcf42c0520d64c5390fc856d6ab698ec" localSheetId="1" hidden="1">Modelo!$J$72</definedName>
    <definedName name="CBWorkbookPriority" localSheetId="0" hidden="1">-1181389877</definedName>
    <definedName name="CBx_20f5ade073fb496e93837507bd800c36" localSheetId="0" hidden="1">"'Hoja1'!$A$1"</definedName>
    <definedName name="CBx_446b8fb4a8334ceca0f4a9e7da44454e" localSheetId="0" hidden="1">"'Modelo'!$A$1"</definedName>
    <definedName name="CBx_7368d515e7ce470a8ad8c95bab0cb72e" localSheetId="0" hidden="1">"'CB_DATA_'!$A$1"</definedName>
    <definedName name="CBx_Sheet_Guid" localSheetId="0" hidden="1">"'7368d515-e7ce-470a-8ad8-c95bab0cb72e"</definedName>
    <definedName name="CBx_Sheet_Guid" localSheetId="1" hidden="1">"'446b8fb4-a833-4cec-a0f4-a9e7da44454e"</definedName>
    <definedName name="CBx_SheetRef" localSheetId="0" hidden="1">CB_DATA_!$A$14</definedName>
    <definedName name="CBx_SheetRef" localSheetId="1" hidden="1">CB_DATA_!$B$14</definedName>
    <definedName name="CBx_StorageType" localSheetId="0" hidden="1">2</definedName>
    <definedName name="CBx_StorageType" localSheetId="1" hidden="1">2</definedName>
    <definedName name="Crecimiento_OT">Modelo!$F$2</definedName>
    <definedName name="Crecimiento_poblacional">Modelo!$AG$2</definedName>
    <definedName name="Densidad_ballenas">Modelo!$AF$2</definedName>
    <definedName name="E_adicional">Modelo!$B$13</definedName>
    <definedName name="E_embarcación">Modelo!$B$15</definedName>
    <definedName name="E_inicial">Modelo!$B$12</definedName>
    <definedName name="Embarcaciones">Modelo!$L$2</definedName>
    <definedName name="Entrada_T">Modelo!$O$2</definedName>
    <definedName name="F_incremento">Modelo!$B$14</definedName>
    <definedName name="Gasto_medio_turistas_1día">Modelo!$B$3</definedName>
    <definedName name="Gasto_medio_turistas_pernoctan">Modelo!$B$4</definedName>
    <definedName name="Hábitat">Modelo!$AE$2</definedName>
    <definedName name="Ideal_para_turistas">Modelo!$U$2</definedName>
    <definedName name="Índice_satisfacción">Modelo!$V$2</definedName>
    <definedName name="Ingreso_por_avistamiento">Modelo!$T$2</definedName>
    <definedName name="Ingreso_turistas_1día">Modelo!$R$2</definedName>
    <definedName name="Ingreso_turistas_que_pernoctan">Modelo!$S$2</definedName>
    <definedName name="K_ballenas">Modelo!$B$19</definedName>
    <definedName name="K_turismo">Modelo!$B$6</definedName>
    <definedName name="NOM_131">Modelo!$Y$2</definedName>
    <definedName name="OT_inicial">Modelo!$B$24</definedName>
    <definedName name="OT0">Modelo!$H$2</definedName>
    <definedName name="Pérdida_de_ballenas">Modelo!$AJ$2</definedName>
    <definedName name="Pérdida_hábitat">Modelo!$AC$2</definedName>
    <definedName name="Población_ballena_inicial">Modelo!$B$20</definedName>
    <definedName name="Población_ballenas">Modelo!$N$2</definedName>
    <definedName name="Proporcion_retiro">Modelo!$B$8</definedName>
    <definedName name="R_afectación">Modelo!$B$16</definedName>
    <definedName name="r_ballenas">Modelo!$B$18</definedName>
    <definedName name="Relación_ballenas_embarcaciones">Modelo!$W$2</definedName>
    <definedName name="rO_T">Modelo!$E$2</definedName>
    <definedName name="rOTinicial">Modelo!$B$5</definedName>
    <definedName name="Salida_T">Modelo!$P$2</definedName>
    <definedName name="T_ocup_std">Modelo!$B$22</definedName>
    <definedName name="Tasa_de_ocupación_real">Modelo!$Q$2</definedName>
    <definedName name="Tasa_ocupacion_real">Modelo!$Q$2</definedName>
    <definedName name="Tasa_relativa_ocupación_stdt">Modelo!$B$10</definedName>
    <definedName name="Total_banderas_adicionales">Modelo!$Z$2</definedName>
    <definedName name="Tur_inicial">Modelo!$B$23</definedName>
    <definedName name="Turista_x_habitación">Modelo!$B$9</definedName>
    <definedName name="Turistas">Modelo!$J$2</definedName>
    <definedName name="ZO_inicial">Modelo!$AH$2</definedName>
    <definedName name="ZR_inicial">Modelo!$AI$2</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F4" i="1" l="1"/>
  <c r="AF3" i="1"/>
  <c r="AQ3" i="1" l="1"/>
  <c r="AQ4" i="1"/>
  <c r="AQ5" i="1"/>
  <c r="AQ6" i="1"/>
  <c r="AQ7" i="1"/>
  <c r="AQ8" i="1"/>
  <c r="AQ9" i="1"/>
  <c r="AQ10" i="1"/>
  <c r="AQ11" i="1"/>
  <c r="AQ12" i="1"/>
  <c r="AQ13" i="1"/>
  <c r="AQ14" i="1"/>
  <c r="AQ15" i="1"/>
  <c r="AQ16" i="1"/>
  <c r="AQ17" i="1"/>
  <c r="AQ18" i="1"/>
  <c r="AQ19" i="1"/>
  <c r="AQ20" i="1"/>
  <c r="AQ21" i="1"/>
  <c r="AQ22" i="1"/>
  <c r="AQ23" i="1"/>
  <c r="AQ24" i="1"/>
  <c r="AQ25" i="1"/>
  <c r="AQ26" i="1"/>
  <c r="AQ27" i="1"/>
  <c r="AQ28" i="1"/>
  <c r="AQ29" i="1"/>
  <c r="AQ30" i="1"/>
  <c r="AQ31" i="1"/>
  <c r="AQ32" i="1"/>
  <c r="AQ33" i="1"/>
  <c r="AQ34" i="1"/>
  <c r="AQ35" i="1"/>
  <c r="AQ36" i="1"/>
  <c r="AQ37" i="1"/>
  <c r="AQ38" i="1"/>
  <c r="AQ39" i="1"/>
  <c r="AQ40" i="1"/>
  <c r="AQ41" i="1"/>
  <c r="AQ42" i="1"/>
  <c r="AQ43" i="1"/>
  <c r="AQ44" i="1"/>
  <c r="AQ45" i="1"/>
  <c r="AQ46" i="1"/>
  <c r="AQ47" i="1"/>
  <c r="AQ48" i="1"/>
  <c r="AQ49" i="1"/>
  <c r="AQ50" i="1"/>
  <c r="AQ51" i="1"/>
  <c r="AQ52" i="1"/>
  <c r="AQ53" i="1"/>
  <c r="AQ54" i="1"/>
  <c r="AQ55" i="1"/>
  <c r="AQ56" i="1"/>
  <c r="AQ57" i="1"/>
  <c r="AQ58" i="1"/>
  <c r="AQ59" i="1"/>
  <c r="AQ60" i="1"/>
  <c r="AQ61" i="1"/>
  <c r="AQ62" i="1"/>
  <c r="AQ63" i="1"/>
  <c r="AQ64" i="1"/>
  <c r="AQ65" i="1"/>
  <c r="AQ66" i="1"/>
  <c r="AQ67" i="1"/>
  <c r="AQ68" i="1"/>
  <c r="AQ69" i="1"/>
  <c r="AQ70" i="1"/>
  <c r="AQ71" i="1"/>
  <c r="AQ72" i="1"/>
  <c r="AQ73" i="1"/>
  <c r="AQ74" i="1"/>
  <c r="AQ75" i="1"/>
  <c r="AQ76" i="1"/>
  <c r="AQ77" i="1"/>
  <c r="AQ78" i="1"/>
  <c r="AQ79" i="1"/>
  <c r="AQ80" i="1"/>
  <c r="AQ81" i="1"/>
  <c r="AQ82" i="1"/>
  <c r="AQ83" i="1"/>
  <c r="AQ84" i="1"/>
  <c r="AQ85" i="1"/>
  <c r="AQ86" i="1"/>
  <c r="AQ87" i="1"/>
  <c r="AQ88" i="1"/>
  <c r="AQ89" i="1"/>
  <c r="AQ90" i="1"/>
  <c r="AQ91" i="1"/>
  <c r="AQ92" i="1"/>
  <c r="AQ93" i="1"/>
  <c r="AQ94" i="1"/>
  <c r="AQ95" i="1"/>
  <c r="AQ96" i="1"/>
  <c r="AQ97" i="1"/>
  <c r="AQ98" i="1"/>
  <c r="AQ99" i="1"/>
  <c r="AQ100" i="1"/>
  <c r="AQ101" i="1"/>
  <c r="AQ102" i="1"/>
  <c r="AQ2" i="1"/>
  <c r="N2" i="1" l="1"/>
  <c r="AS11" i="1" l="1"/>
  <c r="AS10" i="1"/>
  <c r="AG2" i="1" l="1"/>
  <c r="AE2" i="1"/>
  <c r="AF2" i="1" s="1"/>
  <c r="AJ2" i="1" s="1"/>
  <c r="J2" i="1"/>
  <c r="R2" i="1" s="1"/>
  <c r="H2" i="1"/>
  <c r="P2" i="2"/>
  <c r="P2" i="1" l="1"/>
  <c r="S2" i="1"/>
  <c r="T2" i="1" s="1"/>
  <c r="N3" i="1"/>
  <c r="Q2" i="1"/>
  <c r="AN6" i="1"/>
  <c r="AN14" i="1"/>
  <c r="AN22" i="1"/>
  <c r="AN30" i="1"/>
  <c r="AN38" i="1"/>
  <c r="AN46" i="1"/>
  <c r="AN54" i="1"/>
  <c r="AN62" i="1"/>
  <c r="AN70" i="1"/>
  <c r="AN78" i="1"/>
  <c r="AN86" i="1"/>
  <c r="AN94" i="1"/>
  <c r="AN102" i="1"/>
  <c r="AN7" i="1"/>
  <c r="AN15" i="1"/>
  <c r="AN23" i="1"/>
  <c r="AN31" i="1"/>
  <c r="AN39" i="1"/>
  <c r="AN47" i="1"/>
  <c r="AN55" i="1"/>
  <c r="AN63" i="1"/>
  <c r="AN71" i="1"/>
  <c r="AN79" i="1"/>
  <c r="AN87" i="1"/>
  <c r="AN95" i="1"/>
  <c r="AN2" i="1"/>
  <c r="AN8" i="1"/>
  <c r="AN16" i="1"/>
  <c r="AN24" i="1"/>
  <c r="AN32" i="1"/>
  <c r="AN40" i="1"/>
  <c r="AN48" i="1"/>
  <c r="AN56" i="1"/>
  <c r="AN64" i="1"/>
  <c r="AN72" i="1"/>
  <c r="AN80" i="1"/>
  <c r="AN88" i="1"/>
  <c r="AN96" i="1"/>
  <c r="AN9" i="1"/>
  <c r="AN17" i="1"/>
  <c r="AN25" i="1"/>
  <c r="AN33" i="1"/>
  <c r="AN49" i="1"/>
  <c r="AN57" i="1"/>
  <c r="AN65" i="1"/>
  <c r="AN73" i="1"/>
  <c r="AN81" i="1"/>
  <c r="AN89" i="1"/>
  <c r="AN97" i="1"/>
  <c r="AN3" i="1"/>
  <c r="AN11" i="1"/>
  <c r="AN27" i="1"/>
  <c r="AN35" i="1"/>
  <c r="AN43" i="1"/>
  <c r="AN59" i="1"/>
  <c r="AN75" i="1"/>
  <c r="AN91" i="1"/>
  <c r="AN12" i="1"/>
  <c r="AN28" i="1"/>
  <c r="AN44" i="1"/>
  <c r="AN60" i="1"/>
  <c r="AN92" i="1"/>
  <c r="AN5" i="1"/>
  <c r="AN21" i="1"/>
  <c r="AN37" i="1"/>
  <c r="AN53" i="1"/>
  <c r="AN69" i="1"/>
  <c r="AN85" i="1"/>
  <c r="AN101" i="1"/>
  <c r="AN41" i="1"/>
  <c r="AN19" i="1"/>
  <c r="AN51" i="1"/>
  <c r="AN67" i="1"/>
  <c r="AN83" i="1"/>
  <c r="AN99" i="1"/>
  <c r="AN4" i="1"/>
  <c r="AN20" i="1"/>
  <c r="AN36" i="1"/>
  <c r="AN52" i="1"/>
  <c r="AN68" i="1"/>
  <c r="AN76" i="1"/>
  <c r="AN84" i="1"/>
  <c r="AN10" i="1"/>
  <c r="AN18" i="1"/>
  <c r="AN26" i="1"/>
  <c r="AN34" i="1"/>
  <c r="AN42" i="1"/>
  <c r="AN50" i="1"/>
  <c r="AN58" i="1"/>
  <c r="AN66" i="1"/>
  <c r="AN74" i="1"/>
  <c r="AN82" i="1"/>
  <c r="AN90" i="1"/>
  <c r="AN98" i="1"/>
  <c r="AN100" i="1"/>
  <c r="AN13" i="1"/>
  <c r="AN29" i="1"/>
  <c r="AN45" i="1"/>
  <c r="AN61" i="1"/>
  <c r="AN77" i="1"/>
  <c r="AN93" i="1"/>
  <c r="AK2" i="1"/>
  <c r="B12" i="1"/>
  <c r="L2" i="1" s="1"/>
  <c r="W2" i="1" s="1"/>
  <c r="V2" i="1" s="1"/>
  <c r="B11" i="2"/>
  <c r="A11" i="2"/>
  <c r="AC2" i="1" l="1"/>
  <c r="AE3" i="1" s="1"/>
  <c r="AS2" i="1"/>
  <c r="AS3" i="1" s="1"/>
  <c r="E2" i="1" l="1"/>
  <c r="F2" i="1" s="1"/>
  <c r="O2" i="1" s="1"/>
  <c r="J3" i="1" l="1"/>
  <c r="AG3" i="1"/>
  <c r="H3" i="1" l="1"/>
  <c r="Z3" i="1"/>
  <c r="L3" i="1" s="1"/>
  <c r="W3" i="1" s="1"/>
  <c r="AC3" i="1" l="1"/>
  <c r="AE4" i="1" s="1"/>
  <c r="AJ3" i="1"/>
  <c r="S3" i="1"/>
  <c r="R3" i="1"/>
  <c r="P3" i="1"/>
  <c r="N4" i="1" l="1"/>
  <c r="AG4" i="1" s="1"/>
  <c r="V3" i="1"/>
  <c r="T3" i="1"/>
  <c r="AJ4" i="1" l="1"/>
  <c r="Q3" i="1"/>
  <c r="N5" i="1" l="1"/>
  <c r="AF5" i="1" s="1"/>
  <c r="E3" i="1"/>
  <c r="AG5" i="1" l="1"/>
  <c r="F3" i="1"/>
  <c r="O3" i="1" s="1"/>
  <c r="H4" i="1" l="1"/>
  <c r="J4" i="1"/>
  <c r="R4" i="1" s="1"/>
  <c r="Z4" i="1"/>
  <c r="L4" i="1" s="1"/>
  <c r="W4" i="1" s="1"/>
  <c r="AC4" i="1" l="1"/>
  <c r="AE5" i="1" s="1"/>
  <c r="V4" i="1"/>
  <c r="Q4" i="1"/>
  <c r="E4" i="1" s="1"/>
  <c r="F4" i="1" s="1"/>
  <c r="P4" i="1"/>
  <c r="S4" i="1"/>
  <c r="T4" i="1" s="1"/>
  <c r="O4" i="1" l="1"/>
  <c r="H5" i="1" s="1"/>
  <c r="AJ5" i="1"/>
  <c r="N6" i="1" l="1"/>
  <c r="AF6" i="1" s="1"/>
  <c r="J5" i="1"/>
  <c r="S5" i="1" s="1"/>
  <c r="Z5" i="1"/>
  <c r="L5" i="1" s="1"/>
  <c r="W5" i="1" s="1"/>
  <c r="AG6" i="1" l="1"/>
  <c r="AC5" i="1"/>
  <c r="V5" i="1"/>
  <c r="R5" i="1"/>
  <c r="T5" i="1" s="1"/>
  <c r="P5" i="1"/>
  <c r="Q5" i="1"/>
  <c r="E5" i="1" s="1"/>
  <c r="F5" i="1" s="1"/>
  <c r="AE6" i="1" l="1"/>
  <c r="O5" i="1"/>
  <c r="H6" i="1" s="1"/>
  <c r="AJ6" i="1" l="1"/>
  <c r="N7" i="1" s="1"/>
  <c r="AG7" i="1" s="1"/>
  <c r="J6" i="1"/>
  <c r="R6" i="1" s="1"/>
  <c r="Z6" i="1"/>
  <c r="L6" i="1" s="1"/>
  <c r="W6" i="1" s="1"/>
  <c r="AC6" i="1" l="1"/>
  <c r="AE7" i="1" s="1"/>
  <c r="AF7" i="1" s="1"/>
  <c r="V6" i="1"/>
  <c r="P6" i="1"/>
  <c r="Q6" i="1"/>
  <c r="E6" i="1" s="1"/>
  <c r="F6" i="1" s="1"/>
  <c r="S6" i="1"/>
  <c r="T6" i="1" s="1"/>
  <c r="O6" i="1" l="1"/>
  <c r="H7" i="1" s="1"/>
  <c r="AJ7" i="1"/>
  <c r="N8" i="1" s="1"/>
  <c r="AG8" i="1" l="1"/>
  <c r="J7" i="1"/>
  <c r="S7" i="1" s="1"/>
  <c r="Z7" i="1"/>
  <c r="L7" i="1" s="1"/>
  <c r="W7" i="1" s="1"/>
  <c r="AC7" i="1" l="1"/>
  <c r="AE8" i="1" s="1"/>
  <c r="AF8" i="1" s="1"/>
  <c r="V7" i="1"/>
  <c r="P7" i="1"/>
  <c r="Q7" i="1"/>
  <c r="E7" i="1" s="1"/>
  <c r="F7" i="1" s="1"/>
  <c r="R7" i="1"/>
  <c r="T7" i="1" s="1"/>
  <c r="O7" i="1" l="1"/>
  <c r="H8" i="1" s="1"/>
  <c r="AJ8" i="1"/>
  <c r="N9" i="1" s="1"/>
  <c r="AG9" i="1" l="1"/>
  <c r="J8" i="1"/>
  <c r="R8" i="1" s="1"/>
  <c r="Z8" i="1"/>
  <c r="L8" i="1" s="1"/>
  <c r="W8" i="1" s="1"/>
  <c r="AC8" i="1" l="1"/>
  <c r="AE9" i="1" s="1"/>
  <c r="AF9" i="1" s="1"/>
  <c r="V8" i="1"/>
  <c r="Q8" i="1"/>
  <c r="E8" i="1" s="1"/>
  <c r="F8" i="1" s="1"/>
  <c r="S8" i="1"/>
  <c r="T8" i="1" s="1"/>
  <c r="P8" i="1"/>
  <c r="O8" i="1" l="1"/>
  <c r="H9" i="1" s="1"/>
  <c r="AJ9" i="1"/>
  <c r="N10" i="1" s="1"/>
  <c r="AG10" i="1" l="1"/>
  <c r="J9" i="1"/>
  <c r="S9" i="1" s="1"/>
  <c r="Z9" i="1"/>
  <c r="L9" i="1" s="1"/>
  <c r="W9" i="1" s="1"/>
  <c r="AC9" i="1" l="1"/>
  <c r="R9" i="1"/>
  <c r="T9" i="1" s="1"/>
  <c r="Q9" i="1"/>
  <c r="E9" i="1" s="1"/>
  <c r="F9" i="1" s="1"/>
  <c r="V9" i="1"/>
  <c r="P9" i="1"/>
  <c r="AE10" i="1" l="1"/>
  <c r="AF10" i="1" s="1"/>
  <c r="O9" i="1"/>
  <c r="H10" i="1" s="1"/>
  <c r="AJ10" i="1" l="1"/>
  <c r="N11" i="1" s="1"/>
  <c r="J10" i="1"/>
  <c r="S10" i="1" s="1"/>
  <c r="Z10" i="1"/>
  <c r="L10" i="1" s="1"/>
  <c r="W10" i="1" s="1"/>
  <c r="AG11" i="1" l="1"/>
  <c r="AC10" i="1"/>
  <c r="Q10" i="1"/>
  <c r="E10" i="1" s="1"/>
  <c r="F10" i="1" s="1"/>
  <c r="P10" i="1"/>
  <c r="R10" i="1"/>
  <c r="T10" i="1" s="1"/>
  <c r="V10" i="1"/>
  <c r="AE11" i="1" l="1"/>
  <c r="AF11" i="1" s="1"/>
  <c r="O10" i="1"/>
  <c r="H11" i="1" s="1"/>
  <c r="AJ11" i="1" l="1"/>
  <c r="N12" i="1" s="1"/>
  <c r="AG12" i="1" s="1"/>
  <c r="J11" i="1"/>
  <c r="R11" i="1" s="1"/>
  <c r="Z11" i="1"/>
  <c r="L11" i="1" s="1"/>
  <c r="W11" i="1" s="1"/>
  <c r="AC11" i="1" l="1"/>
  <c r="P11" i="1"/>
  <c r="S11" i="1"/>
  <c r="T11" i="1" s="1"/>
  <c r="Q11" i="1"/>
  <c r="E11" i="1" s="1"/>
  <c r="F11" i="1" s="1"/>
  <c r="V11" i="1"/>
  <c r="AE12" i="1" l="1"/>
  <c r="AF12" i="1" s="1"/>
  <c r="O11" i="1"/>
  <c r="H12" i="1" s="1"/>
  <c r="AJ12" i="1" l="1"/>
  <c r="N13" i="1" s="1"/>
  <c r="AG13" i="1" s="1"/>
  <c r="Z12" i="1"/>
  <c r="L12" i="1" s="1"/>
  <c r="W12" i="1" s="1"/>
  <c r="J12" i="1"/>
  <c r="S12" i="1" s="1"/>
  <c r="AC12" i="1" l="1"/>
  <c r="V12" i="1"/>
  <c r="Q12" i="1"/>
  <c r="E12" i="1" s="1"/>
  <c r="F12" i="1" s="1"/>
  <c r="R12" i="1"/>
  <c r="T12" i="1" s="1"/>
  <c r="P12" i="1"/>
  <c r="AE13" i="1" l="1"/>
  <c r="AF13" i="1" s="1"/>
  <c r="O12" i="1"/>
  <c r="H13" i="1" s="1"/>
  <c r="AJ13" i="1" l="1"/>
  <c r="N14" i="1" s="1"/>
  <c r="Z13" i="1"/>
  <c r="L13" i="1" s="1"/>
  <c r="W13" i="1" s="1"/>
  <c r="J13" i="1"/>
  <c r="R13" i="1" s="1"/>
  <c r="AG14" i="1" l="1"/>
  <c r="AC13" i="1"/>
  <c r="V13" i="1"/>
  <c r="Q13" i="1"/>
  <c r="E13" i="1" s="1"/>
  <c r="F13" i="1" s="1"/>
  <c r="P13" i="1"/>
  <c r="S13" i="1"/>
  <c r="T13" i="1" s="1"/>
  <c r="AE14" i="1" l="1"/>
  <c r="AF14" i="1" s="1"/>
  <c r="O13" i="1"/>
  <c r="H14" i="1" s="1"/>
  <c r="AJ14" i="1" l="1"/>
  <c r="N15" i="1" s="1"/>
  <c r="AG15" i="1" s="1"/>
  <c r="Z14" i="1"/>
  <c r="L14" i="1" s="1"/>
  <c r="J14" i="1"/>
  <c r="R14" i="1" s="1"/>
  <c r="AC14" i="1" l="1"/>
  <c r="W14" i="1"/>
  <c r="V14" i="1" s="1"/>
  <c r="S14" i="1"/>
  <c r="T14" i="1" s="1"/>
  <c r="P14" i="1"/>
  <c r="Q14" i="1"/>
  <c r="E14" i="1" s="1"/>
  <c r="F14" i="1" s="1"/>
  <c r="AE15" i="1" l="1"/>
  <c r="AF15" i="1" s="1"/>
  <c r="O14" i="1"/>
  <c r="H15" i="1" s="1"/>
  <c r="AJ15" i="1" l="1"/>
  <c r="N16" i="1" s="1"/>
  <c r="AG16" i="1" s="1"/>
  <c r="Z15" i="1"/>
  <c r="L15" i="1" s="1"/>
  <c r="W15" i="1" s="1"/>
  <c r="V15" i="1" s="1"/>
  <c r="J15" i="1"/>
  <c r="S15" i="1" s="1"/>
  <c r="P15" i="1" l="1"/>
  <c r="Q15" i="1"/>
  <c r="E15" i="1" s="1"/>
  <c r="F15" i="1" s="1"/>
  <c r="AC15" i="1"/>
  <c r="R15" i="1"/>
  <c r="T15" i="1" s="1"/>
  <c r="AE16" i="1" l="1"/>
  <c r="AF16" i="1" s="1"/>
  <c r="O15" i="1"/>
  <c r="Z16" i="1" s="1"/>
  <c r="L16" i="1" s="1"/>
  <c r="W16" i="1" s="1"/>
  <c r="AJ16" i="1" l="1"/>
  <c r="N17" i="1" s="1"/>
  <c r="J16" i="1"/>
  <c r="S16" i="1" s="1"/>
  <c r="H16" i="1"/>
  <c r="AC16" i="1"/>
  <c r="AE17" i="1" s="1"/>
  <c r="AF17" i="1" s="1"/>
  <c r="V16" i="1"/>
  <c r="AG17" i="1" l="1"/>
  <c r="Q16" i="1"/>
  <c r="E16" i="1" s="1"/>
  <c r="F16" i="1" s="1"/>
  <c r="O16" i="1" s="1"/>
  <c r="H17" i="1" s="1"/>
  <c r="P16" i="1"/>
  <c r="R16" i="1"/>
  <c r="T16" i="1" s="1"/>
  <c r="AJ17" i="1" l="1"/>
  <c r="Z17" i="1"/>
  <c r="L17" i="1" s="1"/>
  <c r="W17" i="1" s="1"/>
  <c r="J17" i="1"/>
  <c r="N18" i="1" l="1"/>
  <c r="AG18" i="1" s="1"/>
  <c r="AC17" i="1"/>
  <c r="AE18" i="1" s="1"/>
  <c r="AF18" i="1" s="1"/>
  <c r="V17" i="1"/>
  <c r="R17" i="1"/>
  <c r="S17" i="1"/>
  <c r="Q17" i="1"/>
  <c r="E17" i="1" s="1"/>
  <c r="F17" i="1" s="1"/>
  <c r="P17" i="1"/>
  <c r="O17" i="1" l="1"/>
  <c r="H18" i="1" s="1"/>
  <c r="T17" i="1"/>
  <c r="AJ18" i="1" l="1"/>
  <c r="Z18" i="1"/>
  <c r="L18" i="1" s="1"/>
  <c r="W18" i="1" s="1"/>
  <c r="J18" i="1"/>
  <c r="N19" i="1" l="1"/>
  <c r="AG19" i="1" s="1"/>
  <c r="AC18" i="1"/>
  <c r="AE19" i="1" s="1"/>
  <c r="AF19" i="1" s="1"/>
  <c r="V18" i="1"/>
  <c r="R18" i="1"/>
  <c r="S18" i="1"/>
  <c r="P18" i="1"/>
  <c r="Q18" i="1"/>
  <c r="E18" i="1" s="1"/>
  <c r="F18" i="1" s="1"/>
  <c r="O18" i="1" s="1"/>
  <c r="AJ19" i="1" l="1"/>
  <c r="N20" i="1" s="1"/>
  <c r="H19" i="1"/>
  <c r="T18" i="1"/>
  <c r="AG20" i="1" l="1"/>
  <c r="Z19" i="1"/>
  <c r="L19" i="1" s="1"/>
  <c r="W19" i="1" s="1"/>
  <c r="J19" i="1"/>
  <c r="AC19" i="1" l="1"/>
  <c r="AE20" i="1" s="1"/>
  <c r="AF20" i="1" s="1"/>
  <c r="V19" i="1"/>
  <c r="S19" i="1"/>
  <c r="R19" i="1"/>
  <c r="Q19" i="1"/>
  <c r="E19" i="1" s="1"/>
  <c r="F19" i="1" s="1"/>
  <c r="P19" i="1"/>
  <c r="O19" i="1" l="1"/>
  <c r="H20" i="1" s="1"/>
  <c r="T19" i="1"/>
  <c r="AJ20" i="1"/>
  <c r="N21" i="1" s="1"/>
  <c r="AG21" i="1" l="1"/>
  <c r="Z20" i="1"/>
  <c r="L20" i="1" s="1"/>
  <c r="W20" i="1" s="1"/>
  <c r="J20" i="1"/>
  <c r="AC20" i="1" l="1"/>
  <c r="AE21" i="1" s="1"/>
  <c r="AF21" i="1" s="1"/>
  <c r="V20" i="1"/>
  <c r="R20" i="1"/>
  <c r="S20" i="1"/>
  <c r="P20" i="1"/>
  <c r="Q20" i="1"/>
  <c r="E20" i="1" s="1"/>
  <c r="F20" i="1" s="1"/>
  <c r="O20" i="1" s="1"/>
  <c r="H21" i="1" l="1"/>
  <c r="T20" i="1"/>
  <c r="AJ21" i="1"/>
  <c r="N22" i="1" s="1"/>
  <c r="AG22" i="1" l="1"/>
  <c r="Z21" i="1"/>
  <c r="L21" i="1" s="1"/>
  <c r="W21" i="1" s="1"/>
  <c r="J21" i="1"/>
  <c r="AC21" i="1" l="1"/>
  <c r="AE22" i="1" s="1"/>
  <c r="AF22" i="1" s="1"/>
  <c r="V21" i="1"/>
  <c r="R21" i="1"/>
  <c r="S21" i="1"/>
  <c r="Q21" i="1"/>
  <c r="E21" i="1" s="1"/>
  <c r="F21" i="1" s="1"/>
  <c r="P21" i="1"/>
  <c r="O21" i="1" l="1"/>
  <c r="H22" i="1" s="1"/>
  <c r="T21" i="1"/>
  <c r="AJ22" i="1"/>
  <c r="N23" i="1" s="1"/>
  <c r="AG23" i="1" l="1"/>
  <c r="Z22" i="1"/>
  <c r="L22" i="1" s="1"/>
  <c r="W22" i="1" s="1"/>
  <c r="J22" i="1"/>
  <c r="AC22" i="1" l="1"/>
  <c r="AE23" i="1" s="1"/>
  <c r="AF23" i="1" s="1"/>
  <c r="V22" i="1"/>
  <c r="R22" i="1"/>
  <c r="S22" i="1"/>
  <c r="P22" i="1"/>
  <c r="Q22" i="1"/>
  <c r="E22" i="1" s="1"/>
  <c r="F22" i="1" s="1"/>
  <c r="O22" i="1" s="1"/>
  <c r="H23" i="1" l="1"/>
  <c r="T22" i="1"/>
  <c r="AJ23" i="1" l="1"/>
  <c r="Z23" i="1"/>
  <c r="L23" i="1" s="1"/>
  <c r="W23" i="1" s="1"/>
  <c r="J23" i="1"/>
  <c r="N24" i="1" l="1"/>
  <c r="AC23" i="1"/>
  <c r="AE24" i="1" s="1"/>
  <c r="AF24" i="1" s="1"/>
  <c r="V23" i="1"/>
  <c r="S23" i="1"/>
  <c r="R23" i="1"/>
  <c r="Q23" i="1"/>
  <c r="E23" i="1" s="1"/>
  <c r="F23" i="1" s="1"/>
  <c r="P23" i="1"/>
  <c r="O23" i="1" l="1"/>
  <c r="H24" i="1" s="1"/>
  <c r="AG24" i="1"/>
  <c r="T23" i="1"/>
  <c r="AJ24" i="1" l="1"/>
  <c r="N25" i="1" s="1"/>
  <c r="Z24" i="1"/>
  <c r="L24" i="1" s="1"/>
  <c r="W24" i="1" s="1"/>
  <c r="J24" i="1"/>
  <c r="AG25" i="1" l="1"/>
  <c r="AC24" i="1"/>
  <c r="AE25" i="1" s="1"/>
  <c r="AF25" i="1" s="1"/>
  <c r="V24" i="1"/>
  <c r="S24" i="1"/>
  <c r="R24" i="1"/>
  <c r="Q24" i="1"/>
  <c r="E24" i="1" s="1"/>
  <c r="F24" i="1" s="1"/>
  <c r="P24" i="1"/>
  <c r="O24" i="1" l="1"/>
  <c r="H25" i="1" s="1"/>
  <c r="AJ25" i="1"/>
  <c r="N26" i="1" s="1"/>
  <c r="T24" i="1"/>
  <c r="AG26" i="1" l="1"/>
  <c r="Z25" i="1"/>
  <c r="L25" i="1" s="1"/>
  <c r="W25" i="1" s="1"/>
  <c r="J25" i="1"/>
  <c r="AC25" i="1" l="1"/>
  <c r="AE26" i="1" s="1"/>
  <c r="AF26" i="1" s="1"/>
  <c r="V25" i="1"/>
  <c r="R25" i="1"/>
  <c r="S25" i="1"/>
  <c r="P25" i="1"/>
  <c r="Q25" i="1"/>
  <c r="E25" i="1" s="1"/>
  <c r="F25" i="1" s="1"/>
  <c r="O25" i="1" s="1"/>
  <c r="H26" i="1" l="1"/>
  <c r="T25" i="1"/>
  <c r="AJ26" i="1"/>
  <c r="N27" i="1" s="1"/>
  <c r="AG27" i="1" l="1"/>
  <c r="Z26" i="1"/>
  <c r="L26" i="1" s="1"/>
  <c r="W26" i="1" s="1"/>
  <c r="J26" i="1"/>
  <c r="AC26" i="1" l="1"/>
  <c r="AE27" i="1" s="1"/>
  <c r="AF27" i="1" s="1"/>
  <c r="V26" i="1"/>
  <c r="R26" i="1"/>
  <c r="S26" i="1"/>
  <c r="P26" i="1"/>
  <c r="Q26" i="1"/>
  <c r="E26" i="1" s="1"/>
  <c r="F26" i="1" s="1"/>
  <c r="O26" i="1" s="1"/>
  <c r="H27" i="1" l="1"/>
  <c r="T26" i="1"/>
  <c r="AJ27" i="1" l="1"/>
  <c r="Z27" i="1"/>
  <c r="L27" i="1" s="1"/>
  <c r="W27" i="1" s="1"/>
  <c r="J27" i="1"/>
  <c r="N28" i="1" l="1"/>
  <c r="AG28" i="1" s="1"/>
  <c r="AC27" i="1"/>
  <c r="AE28" i="1" s="1"/>
  <c r="AF28" i="1" s="1"/>
  <c r="V27" i="1"/>
  <c r="S27" i="1"/>
  <c r="R27" i="1"/>
  <c r="P27" i="1"/>
  <c r="Q27" i="1"/>
  <c r="E27" i="1" s="1"/>
  <c r="F27" i="1" s="1"/>
  <c r="O27" i="1" s="1"/>
  <c r="AJ28" i="1" l="1"/>
  <c r="N29" i="1" s="1"/>
  <c r="H28" i="1"/>
  <c r="T27" i="1"/>
  <c r="AG29" i="1" l="1"/>
  <c r="Z28" i="1"/>
  <c r="L28" i="1" s="1"/>
  <c r="W28" i="1" s="1"/>
  <c r="J28" i="1"/>
  <c r="AC28" i="1" l="1"/>
  <c r="AE29" i="1" s="1"/>
  <c r="AF29" i="1" s="1"/>
  <c r="V28" i="1"/>
  <c r="R28" i="1"/>
  <c r="S28" i="1"/>
  <c r="P28" i="1"/>
  <c r="Q28" i="1"/>
  <c r="E28" i="1" s="1"/>
  <c r="F28" i="1" s="1"/>
  <c r="O28" i="1" s="1"/>
  <c r="H29" i="1" l="1"/>
  <c r="T28" i="1"/>
  <c r="AJ29" i="1" l="1"/>
  <c r="Z29" i="1"/>
  <c r="L29" i="1" s="1"/>
  <c r="W29" i="1" s="1"/>
  <c r="J29" i="1"/>
  <c r="N30" i="1" l="1"/>
  <c r="AC29" i="1"/>
  <c r="AE30" i="1" s="1"/>
  <c r="AF30" i="1" s="1"/>
  <c r="V29" i="1"/>
  <c r="R29" i="1"/>
  <c r="S29" i="1"/>
  <c r="P29" i="1"/>
  <c r="Q29" i="1"/>
  <c r="E29" i="1" s="1"/>
  <c r="F29" i="1" s="1"/>
  <c r="O29" i="1" s="1"/>
  <c r="AG30" i="1" l="1"/>
  <c r="H30" i="1"/>
  <c r="T29" i="1"/>
  <c r="AJ30" i="1" l="1"/>
  <c r="Z30" i="1"/>
  <c r="L30" i="1" s="1"/>
  <c r="W30" i="1" s="1"/>
  <c r="J30" i="1"/>
  <c r="N31" i="1" l="1"/>
  <c r="AG31" i="1" s="1"/>
  <c r="AC30" i="1"/>
  <c r="AE31" i="1" s="1"/>
  <c r="AF31" i="1" s="1"/>
  <c r="V30" i="1"/>
  <c r="S30" i="1"/>
  <c r="R30" i="1"/>
  <c r="P30" i="1"/>
  <c r="Q30" i="1"/>
  <c r="E30" i="1" s="1"/>
  <c r="F30" i="1" s="1"/>
  <c r="O30" i="1" s="1"/>
  <c r="H31" i="1" l="1"/>
  <c r="T30" i="1"/>
  <c r="AJ31" i="1"/>
  <c r="N32" i="1" s="1"/>
  <c r="AG32" i="1" l="1"/>
  <c r="Z31" i="1"/>
  <c r="L31" i="1" s="1"/>
  <c r="W31" i="1" s="1"/>
  <c r="J31" i="1"/>
  <c r="AC31" i="1" l="1"/>
  <c r="AE32" i="1" s="1"/>
  <c r="AF32" i="1" s="1"/>
  <c r="V31" i="1"/>
  <c r="S31" i="1"/>
  <c r="R31" i="1"/>
  <c r="P31" i="1"/>
  <c r="Q31" i="1"/>
  <c r="E31" i="1" s="1"/>
  <c r="F31" i="1" s="1"/>
  <c r="O31" i="1" s="1"/>
  <c r="H32" i="1" l="1"/>
  <c r="T31" i="1"/>
  <c r="AJ32" i="1"/>
  <c r="N33" i="1" s="1"/>
  <c r="AG33" i="1" l="1"/>
  <c r="Z32" i="1"/>
  <c r="L32" i="1" s="1"/>
  <c r="W32" i="1" s="1"/>
  <c r="J32" i="1"/>
  <c r="AC32" i="1" l="1"/>
  <c r="AE33" i="1" s="1"/>
  <c r="AF33" i="1" s="1"/>
  <c r="V32" i="1"/>
  <c r="S32" i="1"/>
  <c r="R32" i="1"/>
  <c r="P32" i="1"/>
  <c r="Q32" i="1"/>
  <c r="E32" i="1" s="1"/>
  <c r="F32" i="1" s="1"/>
  <c r="O32" i="1" s="1"/>
  <c r="H33" i="1" l="1"/>
  <c r="T32" i="1"/>
  <c r="AJ33" i="1" l="1"/>
  <c r="Z33" i="1"/>
  <c r="L33" i="1" s="1"/>
  <c r="W33" i="1" s="1"/>
  <c r="J33" i="1"/>
  <c r="N34" i="1" l="1"/>
  <c r="AG34" i="1" s="1"/>
  <c r="AC33" i="1"/>
  <c r="AE34" i="1" s="1"/>
  <c r="AF34" i="1" s="1"/>
  <c r="V33" i="1"/>
  <c r="R33" i="1"/>
  <c r="S33" i="1"/>
  <c r="P33" i="1"/>
  <c r="Q33" i="1"/>
  <c r="E33" i="1" s="1"/>
  <c r="F33" i="1" s="1"/>
  <c r="O33" i="1" s="1"/>
  <c r="H34" i="1" l="1"/>
  <c r="T33" i="1"/>
  <c r="AJ34" i="1" l="1"/>
  <c r="Z34" i="1"/>
  <c r="L34" i="1" s="1"/>
  <c r="W34" i="1" s="1"/>
  <c r="J34" i="1"/>
  <c r="N35" i="1" l="1"/>
  <c r="AG35" i="1" s="1"/>
  <c r="AC34" i="1"/>
  <c r="AE35" i="1" s="1"/>
  <c r="AF35" i="1" s="1"/>
  <c r="V34" i="1"/>
  <c r="R34" i="1"/>
  <c r="S34" i="1"/>
  <c r="P34" i="1"/>
  <c r="Q34" i="1"/>
  <c r="E34" i="1" s="1"/>
  <c r="F34" i="1" s="1"/>
  <c r="O34" i="1" s="1"/>
  <c r="H35" i="1" l="1"/>
  <c r="T34" i="1"/>
  <c r="AJ35" i="1"/>
  <c r="N36" i="1" s="1"/>
  <c r="AG36" i="1" l="1"/>
  <c r="Z35" i="1"/>
  <c r="L35" i="1" s="1"/>
  <c r="W35" i="1" s="1"/>
  <c r="J35" i="1"/>
  <c r="AC35" i="1" l="1"/>
  <c r="AE36" i="1" s="1"/>
  <c r="AF36" i="1" s="1"/>
  <c r="V35" i="1"/>
  <c r="S35" i="1"/>
  <c r="R35" i="1"/>
  <c r="P35" i="1"/>
  <c r="Q35" i="1"/>
  <c r="E35" i="1" s="1"/>
  <c r="F35" i="1" s="1"/>
  <c r="O35" i="1" s="1"/>
  <c r="H36" i="1" l="1"/>
  <c r="T35" i="1"/>
  <c r="AJ36" i="1"/>
  <c r="N37" i="1" s="1"/>
  <c r="AG37" i="1" l="1"/>
  <c r="Z36" i="1"/>
  <c r="L36" i="1" s="1"/>
  <c r="W36" i="1" s="1"/>
  <c r="J36" i="1"/>
  <c r="AC36" i="1" l="1"/>
  <c r="AE37" i="1" s="1"/>
  <c r="AF37" i="1" s="1"/>
  <c r="V36" i="1"/>
  <c r="S36" i="1"/>
  <c r="R36" i="1"/>
  <c r="P36" i="1"/>
  <c r="Q36" i="1"/>
  <c r="E36" i="1" s="1"/>
  <c r="F36" i="1" s="1"/>
  <c r="O36" i="1" s="1"/>
  <c r="H37" i="1" l="1"/>
  <c r="T36" i="1"/>
  <c r="AJ37" i="1" l="1"/>
  <c r="Z37" i="1"/>
  <c r="L37" i="1" s="1"/>
  <c r="W37" i="1" s="1"/>
  <c r="J37" i="1"/>
  <c r="N38" i="1" l="1"/>
  <c r="AG38" i="1" s="1"/>
  <c r="AC37" i="1"/>
  <c r="AE38" i="1" s="1"/>
  <c r="AF38" i="1" s="1"/>
  <c r="V37" i="1"/>
  <c r="R37" i="1"/>
  <c r="S37" i="1"/>
  <c r="P37" i="1"/>
  <c r="Q37" i="1"/>
  <c r="E37" i="1" s="1"/>
  <c r="F37" i="1" s="1"/>
  <c r="O37" i="1" s="1"/>
  <c r="AJ38" i="1" l="1"/>
  <c r="N39" i="1" s="1"/>
  <c r="H38" i="1"/>
  <c r="T37" i="1"/>
  <c r="AG39" i="1" l="1"/>
  <c r="Z38" i="1"/>
  <c r="L38" i="1" s="1"/>
  <c r="W38" i="1" s="1"/>
  <c r="J38" i="1"/>
  <c r="AC38" i="1" l="1"/>
  <c r="AE39" i="1" s="1"/>
  <c r="AF39" i="1" s="1"/>
  <c r="V38" i="1"/>
  <c r="R38" i="1"/>
  <c r="S38" i="1"/>
  <c r="P38" i="1"/>
  <c r="Q38" i="1"/>
  <c r="E38" i="1" s="1"/>
  <c r="F38" i="1" s="1"/>
  <c r="O38" i="1" s="1"/>
  <c r="H39" i="1" l="1"/>
  <c r="T38" i="1"/>
  <c r="AJ39" i="1" l="1"/>
  <c r="Z39" i="1"/>
  <c r="L39" i="1" s="1"/>
  <c r="W39" i="1" s="1"/>
  <c r="J39" i="1"/>
  <c r="N40" i="1" l="1"/>
  <c r="AG40" i="1" s="1"/>
  <c r="AC39" i="1"/>
  <c r="AE40" i="1" s="1"/>
  <c r="AF40" i="1" s="1"/>
  <c r="V39" i="1"/>
  <c r="S39" i="1"/>
  <c r="R39" i="1"/>
  <c r="P39" i="1"/>
  <c r="Q39" i="1"/>
  <c r="E39" i="1" s="1"/>
  <c r="F39" i="1" s="1"/>
  <c r="O39" i="1" s="1"/>
  <c r="H40" i="1" l="1"/>
  <c r="T39" i="1"/>
  <c r="AJ40" i="1" l="1"/>
  <c r="Z40" i="1"/>
  <c r="L40" i="1" s="1"/>
  <c r="W40" i="1" s="1"/>
  <c r="J40" i="1"/>
  <c r="N41" i="1" l="1"/>
  <c r="AG41" i="1" s="1"/>
  <c r="AC40" i="1"/>
  <c r="AE41" i="1" s="1"/>
  <c r="AF41" i="1" s="1"/>
  <c r="V40" i="1"/>
  <c r="R40" i="1"/>
  <c r="S40" i="1"/>
  <c r="P40" i="1"/>
  <c r="Q40" i="1"/>
  <c r="E40" i="1" s="1"/>
  <c r="F40" i="1" s="1"/>
  <c r="O40" i="1" s="1"/>
  <c r="H41" i="1" l="1"/>
  <c r="T40" i="1"/>
  <c r="AJ41" i="1"/>
  <c r="N42" i="1" s="1"/>
  <c r="AG42" i="1" l="1"/>
  <c r="Z41" i="1"/>
  <c r="L41" i="1" s="1"/>
  <c r="W41" i="1" s="1"/>
  <c r="J41" i="1"/>
  <c r="AC41" i="1" l="1"/>
  <c r="AE42" i="1" s="1"/>
  <c r="AF42" i="1" s="1"/>
  <c r="V41" i="1"/>
  <c r="R41" i="1"/>
  <c r="S41" i="1"/>
  <c r="P41" i="1"/>
  <c r="Q41" i="1"/>
  <c r="E41" i="1" s="1"/>
  <c r="F41" i="1" s="1"/>
  <c r="O41" i="1" s="1"/>
  <c r="H42" i="1" l="1"/>
  <c r="AJ42" i="1"/>
  <c r="N43" i="1" s="1"/>
  <c r="T41" i="1"/>
  <c r="AG43" i="1" l="1"/>
  <c r="Z42" i="1"/>
  <c r="L42" i="1" s="1"/>
  <c r="W42" i="1" s="1"/>
  <c r="J42" i="1"/>
  <c r="AC42" i="1" l="1"/>
  <c r="AE43" i="1" s="1"/>
  <c r="AF43" i="1" s="1"/>
  <c r="V42" i="1"/>
  <c r="R42" i="1"/>
  <c r="S42" i="1"/>
  <c r="P42" i="1"/>
  <c r="Q42" i="1"/>
  <c r="E42" i="1" s="1"/>
  <c r="F42" i="1" s="1"/>
  <c r="O42" i="1" s="1"/>
  <c r="H43" i="1" l="1"/>
  <c r="T42" i="1"/>
  <c r="AJ43" i="1" l="1"/>
  <c r="Z43" i="1"/>
  <c r="L43" i="1" s="1"/>
  <c r="W43" i="1" s="1"/>
  <c r="J43" i="1"/>
  <c r="N44" i="1" l="1"/>
  <c r="AC43" i="1"/>
  <c r="AE44" i="1" s="1"/>
  <c r="AF44" i="1" s="1"/>
  <c r="V43" i="1"/>
  <c r="S43" i="1"/>
  <c r="R43" i="1"/>
  <c r="P43" i="1"/>
  <c r="Q43" i="1"/>
  <c r="E43" i="1" s="1"/>
  <c r="F43" i="1" s="1"/>
  <c r="O43" i="1" s="1"/>
  <c r="AG44" i="1" l="1"/>
  <c r="H44" i="1"/>
  <c r="AJ44" i="1"/>
  <c r="N45" i="1" s="1"/>
  <c r="T43" i="1"/>
  <c r="AG45" i="1" l="1"/>
  <c r="Z44" i="1"/>
  <c r="L44" i="1" s="1"/>
  <c r="W44" i="1" s="1"/>
  <c r="J44" i="1"/>
  <c r="AC44" i="1" l="1"/>
  <c r="AE45" i="1" s="1"/>
  <c r="AF45" i="1" s="1"/>
  <c r="V44" i="1"/>
  <c r="S44" i="1"/>
  <c r="R44" i="1"/>
  <c r="P44" i="1"/>
  <c r="Q44" i="1"/>
  <c r="E44" i="1" s="1"/>
  <c r="F44" i="1" s="1"/>
  <c r="O44" i="1" l="1"/>
  <c r="H45" i="1" s="1"/>
  <c r="T44" i="1"/>
  <c r="AJ45" i="1" l="1"/>
  <c r="Z45" i="1"/>
  <c r="L45" i="1" s="1"/>
  <c r="W45" i="1" s="1"/>
  <c r="J45" i="1"/>
  <c r="N46" i="1" l="1"/>
  <c r="AG46" i="1" s="1"/>
  <c r="AC45" i="1"/>
  <c r="AE46" i="1" s="1"/>
  <c r="AF46" i="1" s="1"/>
  <c r="V45" i="1"/>
  <c r="R45" i="1"/>
  <c r="S45" i="1"/>
  <c r="Q45" i="1"/>
  <c r="E45" i="1" s="1"/>
  <c r="F45" i="1" s="1"/>
  <c r="P45" i="1"/>
  <c r="O45" i="1" l="1"/>
  <c r="H46" i="1" s="1"/>
  <c r="AJ46" i="1"/>
  <c r="N47" i="1" s="1"/>
  <c r="T45" i="1"/>
  <c r="AG47" i="1" l="1"/>
  <c r="Z46" i="1"/>
  <c r="L46" i="1" s="1"/>
  <c r="W46" i="1" s="1"/>
  <c r="J46" i="1"/>
  <c r="AC46" i="1" l="1"/>
  <c r="AE47" i="1" s="1"/>
  <c r="AF47" i="1" s="1"/>
  <c r="V46" i="1"/>
  <c r="S46" i="1"/>
  <c r="R46" i="1"/>
  <c r="P46" i="1"/>
  <c r="Q46" i="1"/>
  <c r="E46" i="1" s="1"/>
  <c r="F46" i="1" s="1"/>
  <c r="O46" i="1" s="1"/>
  <c r="H47" i="1" l="1"/>
  <c r="AJ47" i="1"/>
  <c r="N48" i="1" s="1"/>
  <c r="T46" i="1"/>
  <c r="AG48" i="1" l="1"/>
  <c r="Z47" i="1"/>
  <c r="L47" i="1" s="1"/>
  <c r="W47" i="1" s="1"/>
  <c r="J47" i="1"/>
  <c r="AC47" i="1" l="1"/>
  <c r="AE48" i="1" s="1"/>
  <c r="AF48" i="1" s="1"/>
  <c r="V47" i="1"/>
  <c r="S47" i="1"/>
  <c r="R47" i="1"/>
  <c r="P47" i="1"/>
  <c r="Q47" i="1"/>
  <c r="E47" i="1" s="1"/>
  <c r="F47" i="1" s="1"/>
  <c r="O47" i="1" s="1"/>
  <c r="H48" i="1" l="1"/>
  <c r="T47" i="1"/>
  <c r="AJ48" i="1"/>
  <c r="N49" i="1" s="1"/>
  <c r="AG49" i="1" l="1"/>
  <c r="Z48" i="1"/>
  <c r="L48" i="1" s="1"/>
  <c r="W48" i="1" s="1"/>
  <c r="J48" i="1"/>
  <c r="AC48" i="1" l="1"/>
  <c r="AE49" i="1" s="1"/>
  <c r="AF49" i="1" s="1"/>
  <c r="V48" i="1"/>
  <c r="S48" i="1"/>
  <c r="R48" i="1"/>
  <c r="Q48" i="1"/>
  <c r="E48" i="1" s="1"/>
  <c r="F48" i="1" s="1"/>
  <c r="P48" i="1"/>
  <c r="O48" i="1" l="1"/>
  <c r="H49" i="1" s="1"/>
  <c r="T48" i="1"/>
  <c r="AJ49" i="1" l="1"/>
  <c r="Z49" i="1"/>
  <c r="L49" i="1" s="1"/>
  <c r="W49" i="1" s="1"/>
  <c r="J49" i="1"/>
  <c r="N50" i="1" l="1"/>
  <c r="AG50" i="1" s="1"/>
  <c r="AC49" i="1"/>
  <c r="AE50" i="1" s="1"/>
  <c r="AF50" i="1" s="1"/>
  <c r="V49" i="1"/>
  <c r="R49" i="1"/>
  <c r="S49" i="1"/>
  <c r="P49" i="1"/>
  <c r="Q49" i="1"/>
  <c r="E49" i="1" s="1"/>
  <c r="F49" i="1" s="1"/>
  <c r="O49" i="1" s="1"/>
  <c r="AJ50" i="1" l="1"/>
  <c r="N51" i="1" s="1"/>
  <c r="H50" i="1"/>
  <c r="T49" i="1"/>
  <c r="AG51" i="1" l="1"/>
  <c r="Z50" i="1"/>
  <c r="L50" i="1" s="1"/>
  <c r="W50" i="1" s="1"/>
  <c r="J50" i="1"/>
  <c r="AC50" i="1" l="1"/>
  <c r="AE51" i="1" s="1"/>
  <c r="AF51" i="1" s="1"/>
  <c r="V50" i="1"/>
  <c r="R50" i="1"/>
  <c r="S50" i="1"/>
  <c r="P50" i="1"/>
  <c r="Q50" i="1"/>
  <c r="E50" i="1" s="1"/>
  <c r="F50" i="1" s="1"/>
  <c r="O50" i="1" s="1"/>
  <c r="H51" i="1" l="1"/>
  <c r="T50" i="1"/>
  <c r="AJ51" i="1" l="1"/>
  <c r="Z51" i="1"/>
  <c r="L51" i="1" s="1"/>
  <c r="W51" i="1" s="1"/>
  <c r="J51" i="1"/>
  <c r="N52" i="1" l="1"/>
  <c r="AG52" i="1" s="1"/>
  <c r="AC51" i="1"/>
  <c r="AE52" i="1" s="1"/>
  <c r="AF52" i="1" s="1"/>
  <c r="V51" i="1"/>
  <c r="S51" i="1"/>
  <c r="R51" i="1"/>
  <c r="P51" i="1"/>
  <c r="Q51" i="1"/>
  <c r="E51" i="1" s="1"/>
  <c r="F51" i="1" s="1"/>
  <c r="O51" i="1" s="1"/>
  <c r="H52" i="1" l="1"/>
  <c r="T51" i="1"/>
  <c r="AJ52" i="1" l="1"/>
  <c r="Z52" i="1"/>
  <c r="L52" i="1" s="1"/>
  <c r="W52" i="1" s="1"/>
  <c r="J52" i="1"/>
  <c r="N53" i="1" l="1"/>
  <c r="AG53" i="1" s="1"/>
  <c r="AC52" i="1"/>
  <c r="AE53" i="1" s="1"/>
  <c r="AF53" i="1" s="1"/>
  <c r="V52" i="1"/>
  <c r="R52" i="1"/>
  <c r="S52" i="1"/>
  <c r="P52" i="1"/>
  <c r="Q52" i="1"/>
  <c r="E52" i="1" s="1"/>
  <c r="F52" i="1" s="1"/>
  <c r="O52" i="1" s="1"/>
  <c r="AJ53" i="1" l="1"/>
  <c r="N54" i="1" s="1"/>
  <c r="H53" i="1"/>
  <c r="T52" i="1"/>
  <c r="AG54" i="1" l="1"/>
  <c r="Z53" i="1"/>
  <c r="L53" i="1" s="1"/>
  <c r="W53" i="1" s="1"/>
  <c r="J53" i="1"/>
  <c r="AC53" i="1" l="1"/>
  <c r="AE54" i="1" s="1"/>
  <c r="AF54" i="1" s="1"/>
  <c r="V53" i="1"/>
  <c r="R53" i="1"/>
  <c r="S53" i="1"/>
  <c r="P53" i="1"/>
  <c r="Q53" i="1"/>
  <c r="E53" i="1" s="1"/>
  <c r="F53" i="1" s="1"/>
  <c r="O53" i="1" s="1"/>
  <c r="H54" i="1" l="1"/>
  <c r="AJ54" i="1"/>
  <c r="N55" i="1" s="1"/>
  <c r="T53" i="1"/>
  <c r="AG55" i="1" l="1"/>
  <c r="Z54" i="1"/>
  <c r="L54" i="1" s="1"/>
  <c r="W54" i="1" s="1"/>
  <c r="J54" i="1"/>
  <c r="AC54" i="1" l="1"/>
  <c r="AE55" i="1" s="1"/>
  <c r="AF55" i="1" s="1"/>
  <c r="V54" i="1"/>
  <c r="S54" i="1"/>
  <c r="R54" i="1"/>
  <c r="P54" i="1"/>
  <c r="Q54" i="1"/>
  <c r="E54" i="1" s="1"/>
  <c r="F54" i="1" s="1"/>
  <c r="O54" i="1" s="1"/>
  <c r="H55" i="1" l="1"/>
  <c r="T54" i="1"/>
  <c r="AJ55" i="1" l="1"/>
  <c r="Z55" i="1"/>
  <c r="L55" i="1" s="1"/>
  <c r="W55" i="1" s="1"/>
  <c r="J55" i="1"/>
  <c r="N56" i="1" l="1"/>
  <c r="AG56" i="1" s="1"/>
  <c r="AC55" i="1"/>
  <c r="AE56" i="1" s="1"/>
  <c r="AF56" i="1" s="1"/>
  <c r="V55" i="1"/>
  <c r="S55" i="1"/>
  <c r="R55" i="1"/>
  <c r="P55" i="1"/>
  <c r="Q55" i="1"/>
  <c r="E55" i="1" s="1"/>
  <c r="F55" i="1" s="1"/>
  <c r="O55" i="1" s="1"/>
  <c r="H56" i="1" l="1"/>
  <c r="T55" i="1"/>
  <c r="AJ56" i="1" l="1"/>
  <c r="Z56" i="1"/>
  <c r="L56" i="1" s="1"/>
  <c r="W56" i="1" s="1"/>
  <c r="J56" i="1"/>
  <c r="N57" i="1" l="1"/>
  <c r="AG57" i="1" s="1"/>
  <c r="AC56" i="1"/>
  <c r="AE57" i="1" s="1"/>
  <c r="AF57" i="1" s="1"/>
  <c r="V56" i="1"/>
  <c r="S56" i="1"/>
  <c r="R56" i="1"/>
  <c r="P56" i="1"/>
  <c r="Q56" i="1"/>
  <c r="E56" i="1" s="1"/>
  <c r="F56" i="1" s="1"/>
  <c r="O56" i="1" s="1"/>
  <c r="H57" i="1" l="1"/>
  <c r="T56" i="1"/>
  <c r="AJ57" i="1"/>
  <c r="N58" i="1" s="1"/>
  <c r="AG58" i="1" l="1"/>
  <c r="Z57" i="1"/>
  <c r="L57" i="1" s="1"/>
  <c r="W57" i="1" s="1"/>
  <c r="J57" i="1"/>
  <c r="AC57" i="1" l="1"/>
  <c r="AE58" i="1" s="1"/>
  <c r="AF58" i="1" s="1"/>
  <c r="V57" i="1"/>
  <c r="R57" i="1"/>
  <c r="S57" i="1"/>
  <c r="P57" i="1"/>
  <c r="Q57" i="1"/>
  <c r="E57" i="1" s="1"/>
  <c r="F57" i="1" s="1"/>
  <c r="O57" i="1" s="1"/>
  <c r="H58" i="1" l="1"/>
  <c r="T57" i="1"/>
  <c r="AJ58" i="1" l="1"/>
  <c r="Z58" i="1"/>
  <c r="L58" i="1" s="1"/>
  <c r="W58" i="1" s="1"/>
  <c r="J58" i="1"/>
  <c r="N59" i="1" l="1"/>
  <c r="AG59" i="1" s="1"/>
  <c r="AC58" i="1"/>
  <c r="AE59" i="1" s="1"/>
  <c r="AF59" i="1" s="1"/>
  <c r="V58" i="1"/>
  <c r="R58" i="1"/>
  <c r="S58" i="1"/>
  <c r="P58" i="1"/>
  <c r="Q58" i="1"/>
  <c r="E58" i="1" s="1"/>
  <c r="F58" i="1" s="1"/>
  <c r="O58" i="1" s="1"/>
  <c r="H59" i="1" l="1"/>
  <c r="T58" i="1"/>
  <c r="AJ59" i="1"/>
  <c r="N60" i="1" s="1"/>
  <c r="AG60" i="1" l="1"/>
  <c r="Z59" i="1"/>
  <c r="L59" i="1" s="1"/>
  <c r="W59" i="1" s="1"/>
  <c r="J59" i="1"/>
  <c r="AC59" i="1" l="1"/>
  <c r="AE60" i="1" s="1"/>
  <c r="AF60" i="1" s="1"/>
  <c r="V59" i="1"/>
  <c r="S59" i="1"/>
  <c r="R59" i="1"/>
  <c r="Q59" i="1"/>
  <c r="E59" i="1" s="1"/>
  <c r="F59" i="1" s="1"/>
  <c r="P59" i="1"/>
  <c r="O59" i="1" l="1"/>
  <c r="H60" i="1" s="1"/>
  <c r="T59" i="1"/>
  <c r="AJ60" i="1"/>
  <c r="N61" i="1" s="1"/>
  <c r="AG61" i="1" l="1"/>
  <c r="Z60" i="1"/>
  <c r="L60" i="1" s="1"/>
  <c r="W60" i="1" s="1"/>
  <c r="J60" i="1"/>
  <c r="AC60" i="1" l="1"/>
  <c r="AE61" i="1" s="1"/>
  <c r="AF61" i="1" s="1"/>
  <c r="V60" i="1"/>
  <c r="S60" i="1"/>
  <c r="R60" i="1"/>
  <c r="P60" i="1"/>
  <c r="Q60" i="1"/>
  <c r="E60" i="1" s="1"/>
  <c r="F60" i="1" s="1"/>
  <c r="O60" i="1" s="1"/>
  <c r="H61" i="1" l="1"/>
  <c r="T60" i="1"/>
  <c r="AJ61" i="1"/>
  <c r="N62" i="1" s="1"/>
  <c r="AG62" i="1" l="1"/>
  <c r="Z61" i="1"/>
  <c r="L61" i="1" s="1"/>
  <c r="W61" i="1" s="1"/>
  <c r="J61" i="1"/>
  <c r="AC61" i="1" l="1"/>
  <c r="AE62" i="1" s="1"/>
  <c r="AF62" i="1" s="1"/>
  <c r="V61" i="1"/>
  <c r="R61" i="1"/>
  <c r="S61" i="1"/>
  <c r="Q61" i="1"/>
  <c r="E61" i="1" s="1"/>
  <c r="F61" i="1" s="1"/>
  <c r="P61" i="1"/>
  <c r="O61" i="1" l="1"/>
  <c r="H62" i="1" s="1"/>
  <c r="T61" i="1"/>
  <c r="AJ62" i="1" l="1"/>
  <c r="Z62" i="1"/>
  <c r="L62" i="1" s="1"/>
  <c r="W62" i="1" s="1"/>
  <c r="J62" i="1"/>
  <c r="N63" i="1" l="1"/>
  <c r="AG63" i="1" s="1"/>
  <c r="AC62" i="1"/>
  <c r="AE63" i="1" s="1"/>
  <c r="AF63" i="1" s="1"/>
  <c r="V62" i="1"/>
  <c r="S62" i="1"/>
  <c r="R62" i="1"/>
  <c r="P62" i="1"/>
  <c r="Q62" i="1"/>
  <c r="E62" i="1" s="1"/>
  <c r="F62" i="1" s="1"/>
  <c r="O62" i="1" s="1"/>
  <c r="H63" i="1" l="1"/>
  <c r="T62" i="1"/>
  <c r="AJ63" i="1"/>
  <c r="N64" i="1" s="1"/>
  <c r="AG64" i="1" l="1"/>
  <c r="Z63" i="1"/>
  <c r="L63" i="1" s="1"/>
  <c r="W63" i="1" s="1"/>
  <c r="J63" i="1"/>
  <c r="AC63" i="1" l="1"/>
  <c r="AE64" i="1" s="1"/>
  <c r="AF64" i="1" s="1"/>
  <c r="V63" i="1"/>
  <c r="S63" i="1"/>
  <c r="R63" i="1"/>
  <c r="Q63" i="1"/>
  <c r="E63" i="1" s="1"/>
  <c r="F63" i="1" s="1"/>
  <c r="P63" i="1"/>
  <c r="O63" i="1" l="1"/>
  <c r="H64" i="1" s="1"/>
  <c r="AJ64" i="1"/>
  <c r="N65" i="1" s="1"/>
  <c r="T63" i="1"/>
  <c r="AG65" i="1" l="1"/>
  <c r="Z64" i="1"/>
  <c r="L64" i="1" s="1"/>
  <c r="W64" i="1" s="1"/>
  <c r="J64" i="1"/>
  <c r="AC64" i="1" l="1"/>
  <c r="AE65" i="1" s="1"/>
  <c r="AF65" i="1" s="1"/>
  <c r="V64" i="1"/>
  <c r="R64" i="1"/>
  <c r="S64" i="1"/>
  <c r="P64" i="1"/>
  <c r="Q64" i="1"/>
  <c r="E64" i="1" s="1"/>
  <c r="F64" i="1" s="1"/>
  <c r="O64" i="1" s="1"/>
  <c r="H65" i="1" l="1"/>
  <c r="T64" i="1"/>
  <c r="AJ65" i="1" l="1"/>
  <c r="Z65" i="1"/>
  <c r="L65" i="1" s="1"/>
  <c r="W65" i="1" s="1"/>
  <c r="J65" i="1"/>
  <c r="N66" i="1" l="1"/>
  <c r="AG66" i="1" s="1"/>
  <c r="AC65" i="1"/>
  <c r="AE66" i="1" s="1"/>
  <c r="AF66" i="1" s="1"/>
  <c r="V65" i="1"/>
  <c r="R65" i="1"/>
  <c r="S65" i="1"/>
  <c r="Q65" i="1"/>
  <c r="E65" i="1" s="1"/>
  <c r="F65" i="1" s="1"/>
  <c r="P65" i="1"/>
  <c r="O65" i="1" l="1"/>
  <c r="H66" i="1" s="1"/>
  <c r="AJ66" i="1"/>
  <c r="N67" i="1" s="1"/>
  <c r="T65" i="1"/>
  <c r="AG67" i="1" l="1"/>
  <c r="Z66" i="1"/>
  <c r="L66" i="1" s="1"/>
  <c r="W66" i="1" s="1"/>
  <c r="J66" i="1"/>
  <c r="AC66" i="1" l="1"/>
  <c r="AE67" i="1" s="1"/>
  <c r="AF67" i="1" s="1"/>
  <c r="V66" i="1"/>
  <c r="R66" i="1"/>
  <c r="S66" i="1"/>
  <c r="P66" i="1"/>
  <c r="Q66" i="1"/>
  <c r="E66" i="1" s="1"/>
  <c r="F66" i="1" s="1"/>
  <c r="O66" i="1" s="1"/>
  <c r="H67" i="1" l="1"/>
  <c r="T66" i="1"/>
  <c r="AJ67" i="1"/>
  <c r="N68" i="1" s="1"/>
  <c r="AG68" i="1" l="1"/>
  <c r="Z67" i="1"/>
  <c r="L67" i="1" s="1"/>
  <c r="W67" i="1" s="1"/>
  <c r="J67" i="1"/>
  <c r="AC67" i="1" l="1"/>
  <c r="AE68" i="1" s="1"/>
  <c r="AF68" i="1" s="1"/>
  <c r="V67" i="1"/>
  <c r="S67" i="1"/>
  <c r="R67" i="1"/>
  <c r="P67" i="1"/>
  <c r="Q67" i="1"/>
  <c r="E67" i="1" s="1"/>
  <c r="F67" i="1" s="1"/>
  <c r="O67" i="1" s="1"/>
  <c r="H68" i="1" l="1"/>
  <c r="T67" i="1"/>
  <c r="AJ68" i="1"/>
  <c r="N69" i="1" s="1"/>
  <c r="AG69" i="1" l="1"/>
  <c r="Z68" i="1"/>
  <c r="L68" i="1" s="1"/>
  <c r="W68" i="1" s="1"/>
  <c r="J68" i="1"/>
  <c r="AC68" i="1" l="1"/>
  <c r="AE69" i="1" s="1"/>
  <c r="AF69" i="1" s="1"/>
  <c r="V68" i="1"/>
  <c r="S68" i="1"/>
  <c r="R68" i="1"/>
  <c r="Q68" i="1"/>
  <c r="E68" i="1" s="1"/>
  <c r="F68" i="1" s="1"/>
  <c r="P68" i="1"/>
  <c r="O68" i="1" l="1"/>
  <c r="H69" i="1" s="1"/>
  <c r="T68" i="1"/>
  <c r="AJ69" i="1"/>
  <c r="N70" i="1" s="1"/>
  <c r="AG70" i="1" l="1"/>
  <c r="Z69" i="1"/>
  <c r="L69" i="1" s="1"/>
  <c r="W69" i="1" s="1"/>
  <c r="J69" i="1"/>
  <c r="AC69" i="1" l="1"/>
  <c r="AE70" i="1" s="1"/>
  <c r="AF70" i="1" s="1"/>
  <c r="V69" i="1"/>
  <c r="R69" i="1"/>
  <c r="S69" i="1"/>
  <c r="P69" i="1"/>
  <c r="Q69" i="1"/>
  <c r="E69" i="1" s="1"/>
  <c r="F69" i="1" s="1"/>
  <c r="O69" i="1" s="1"/>
  <c r="H70" i="1" l="1"/>
  <c r="T69" i="1"/>
  <c r="AJ70" i="1"/>
  <c r="N71" i="1" s="1"/>
  <c r="AG71" i="1" l="1"/>
  <c r="Z70" i="1"/>
  <c r="L70" i="1" s="1"/>
  <c r="W70" i="1" s="1"/>
  <c r="J70" i="1"/>
  <c r="AC70" i="1" l="1"/>
  <c r="AE71" i="1" s="1"/>
  <c r="AF71" i="1" s="1"/>
  <c r="V70" i="1"/>
  <c r="R70" i="1"/>
  <c r="S70" i="1"/>
  <c r="P70" i="1"/>
  <c r="Q70" i="1"/>
  <c r="E70" i="1" s="1"/>
  <c r="F70" i="1" s="1"/>
  <c r="O70" i="1" s="1"/>
  <c r="H71" i="1" l="1"/>
  <c r="T70" i="1"/>
  <c r="AJ71" i="1"/>
  <c r="N72" i="1" s="1"/>
  <c r="AG72" i="1" l="1"/>
  <c r="Z71" i="1"/>
  <c r="L71" i="1" s="1"/>
  <c r="W71" i="1" s="1"/>
  <c r="J71" i="1"/>
  <c r="AC71" i="1" l="1"/>
  <c r="AE72" i="1" s="1"/>
  <c r="AF72" i="1" s="1"/>
  <c r="V71" i="1"/>
  <c r="S71" i="1"/>
  <c r="R71" i="1"/>
  <c r="P71" i="1"/>
  <c r="Q71" i="1"/>
  <c r="E71" i="1" s="1"/>
  <c r="F71" i="1" s="1"/>
  <c r="O71" i="1" s="1"/>
  <c r="H72" i="1" l="1"/>
  <c r="T71" i="1"/>
  <c r="AJ72" i="1" l="1"/>
  <c r="Z72" i="1"/>
  <c r="L72" i="1" s="1"/>
  <c r="W72" i="1" s="1"/>
  <c r="J72" i="1"/>
  <c r="N73" i="1" l="1"/>
  <c r="AG73" i="1" s="1"/>
  <c r="AC72" i="1"/>
  <c r="AE73" i="1" s="1"/>
  <c r="AF73" i="1" s="1"/>
  <c r="V72" i="1"/>
  <c r="S72" i="1"/>
  <c r="R72" i="1"/>
  <c r="P72" i="1"/>
  <c r="Q72" i="1"/>
  <c r="E72" i="1" s="1"/>
  <c r="F72" i="1" s="1"/>
  <c r="O72" i="1" s="1"/>
  <c r="H73" i="1" l="1"/>
  <c r="T72" i="1"/>
  <c r="AJ73" i="1" l="1"/>
  <c r="Z73" i="1"/>
  <c r="L73" i="1" s="1"/>
  <c r="W73" i="1" s="1"/>
  <c r="J73" i="1"/>
  <c r="N74" i="1" l="1"/>
  <c r="AG74" i="1" s="1"/>
  <c r="AC73" i="1"/>
  <c r="AE74" i="1" s="1"/>
  <c r="AF74" i="1" s="1"/>
  <c r="V73" i="1"/>
  <c r="R73" i="1"/>
  <c r="S73" i="1"/>
  <c r="P73" i="1"/>
  <c r="Q73" i="1"/>
  <c r="E73" i="1" s="1"/>
  <c r="F73" i="1" s="1"/>
  <c r="O73" i="1" s="1"/>
  <c r="H74" i="1" l="1"/>
  <c r="T73" i="1"/>
  <c r="AJ74" i="1"/>
  <c r="N75" i="1" s="1"/>
  <c r="AG75" i="1" l="1"/>
  <c r="Z74" i="1"/>
  <c r="L74" i="1" s="1"/>
  <c r="W74" i="1" s="1"/>
  <c r="J74" i="1"/>
  <c r="AC74" i="1" l="1"/>
  <c r="AE75" i="1" s="1"/>
  <c r="AF75" i="1" s="1"/>
  <c r="V74" i="1"/>
  <c r="R74" i="1"/>
  <c r="S74" i="1"/>
  <c r="P74" i="1"/>
  <c r="Q74" i="1"/>
  <c r="E74" i="1" s="1"/>
  <c r="F74" i="1" s="1"/>
  <c r="O74" i="1" s="1"/>
  <c r="H75" i="1" l="1"/>
  <c r="AJ75" i="1"/>
  <c r="N76" i="1" s="1"/>
  <c r="T74" i="1"/>
  <c r="AG76" i="1" l="1"/>
  <c r="Z75" i="1"/>
  <c r="L75" i="1" s="1"/>
  <c r="W75" i="1" s="1"/>
  <c r="J75" i="1"/>
  <c r="AC75" i="1" l="1"/>
  <c r="AE76" i="1" s="1"/>
  <c r="AF76" i="1" s="1"/>
  <c r="V75" i="1"/>
  <c r="S75" i="1"/>
  <c r="R75" i="1"/>
  <c r="P75" i="1"/>
  <c r="Q75" i="1"/>
  <c r="E75" i="1" s="1"/>
  <c r="F75" i="1" s="1"/>
  <c r="O75" i="1" s="1"/>
  <c r="H76" i="1" l="1"/>
  <c r="T75" i="1"/>
  <c r="AJ76" i="1"/>
  <c r="N77" i="1" s="1"/>
  <c r="AG77" i="1" l="1"/>
  <c r="Z76" i="1"/>
  <c r="L76" i="1" s="1"/>
  <c r="W76" i="1" s="1"/>
  <c r="J76" i="1"/>
  <c r="AC76" i="1" l="1"/>
  <c r="AE77" i="1" s="1"/>
  <c r="AF77" i="1" s="1"/>
  <c r="V76" i="1"/>
  <c r="R76" i="1"/>
  <c r="S76" i="1"/>
  <c r="P76" i="1"/>
  <c r="Q76" i="1"/>
  <c r="E76" i="1" s="1"/>
  <c r="F76" i="1" s="1"/>
  <c r="O76" i="1" s="1"/>
  <c r="H77" i="1" l="1"/>
  <c r="T76" i="1"/>
  <c r="AJ77" i="1" l="1"/>
  <c r="Z77" i="1"/>
  <c r="L77" i="1" s="1"/>
  <c r="W77" i="1" s="1"/>
  <c r="J77" i="1"/>
  <c r="N78" i="1" l="1"/>
  <c r="AG78" i="1" s="1"/>
  <c r="AC77" i="1"/>
  <c r="AE78" i="1" s="1"/>
  <c r="AF78" i="1" s="1"/>
  <c r="V77" i="1"/>
  <c r="R77" i="1"/>
  <c r="S77" i="1"/>
  <c r="P77" i="1"/>
  <c r="Q77" i="1"/>
  <c r="E77" i="1" s="1"/>
  <c r="F77" i="1" s="1"/>
  <c r="O77" i="1" s="1"/>
  <c r="H78" i="1" l="1"/>
  <c r="AJ78" i="1"/>
  <c r="N79" i="1" s="1"/>
  <c r="T77" i="1"/>
  <c r="AG79" i="1" l="1"/>
  <c r="Z78" i="1"/>
  <c r="L78" i="1" s="1"/>
  <c r="W78" i="1" s="1"/>
  <c r="J78" i="1"/>
  <c r="AC78" i="1" l="1"/>
  <c r="AE79" i="1" s="1"/>
  <c r="AF79" i="1" s="1"/>
  <c r="V78" i="1"/>
  <c r="R78" i="1"/>
  <c r="S78" i="1"/>
  <c r="P78" i="1"/>
  <c r="Q78" i="1"/>
  <c r="E78" i="1" s="1"/>
  <c r="F78" i="1" s="1"/>
  <c r="O78" i="1" s="1"/>
  <c r="H79" i="1" l="1"/>
  <c r="T78" i="1"/>
  <c r="AJ79" i="1" l="1"/>
  <c r="Z79" i="1"/>
  <c r="L79" i="1" s="1"/>
  <c r="W79" i="1" s="1"/>
  <c r="J79" i="1"/>
  <c r="N80" i="1" l="1"/>
  <c r="AG80" i="1" s="1"/>
  <c r="AC79" i="1"/>
  <c r="AE80" i="1" s="1"/>
  <c r="AF80" i="1" s="1"/>
  <c r="V79" i="1"/>
  <c r="S79" i="1"/>
  <c r="R79" i="1"/>
  <c r="P79" i="1"/>
  <c r="Q79" i="1"/>
  <c r="E79" i="1" s="1"/>
  <c r="F79" i="1" s="1"/>
  <c r="O79" i="1" s="1"/>
  <c r="H80" i="1" l="1"/>
  <c r="T79" i="1"/>
  <c r="AJ80" i="1"/>
  <c r="N81" i="1" s="1"/>
  <c r="AG81" i="1" l="1"/>
  <c r="Z80" i="1"/>
  <c r="L80" i="1" s="1"/>
  <c r="W80" i="1" s="1"/>
  <c r="J80" i="1"/>
  <c r="AC80" i="1" l="1"/>
  <c r="AE81" i="1" s="1"/>
  <c r="AF81" i="1" s="1"/>
  <c r="V80" i="1"/>
  <c r="S80" i="1"/>
  <c r="R80" i="1"/>
  <c r="P80" i="1"/>
  <c r="Q80" i="1"/>
  <c r="E80" i="1" s="1"/>
  <c r="F80" i="1" s="1"/>
  <c r="O80" i="1" s="1"/>
  <c r="H81" i="1" l="1"/>
  <c r="T80" i="1"/>
  <c r="AJ81" i="1" l="1"/>
  <c r="Z81" i="1"/>
  <c r="L81" i="1" s="1"/>
  <c r="W81" i="1" s="1"/>
  <c r="J81" i="1"/>
  <c r="N82" i="1" l="1"/>
  <c r="AC81" i="1"/>
  <c r="AE82" i="1" s="1"/>
  <c r="AF82" i="1" s="1"/>
  <c r="V81" i="1"/>
  <c r="R81" i="1"/>
  <c r="S81" i="1"/>
  <c r="P81" i="1"/>
  <c r="Q81" i="1"/>
  <c r="E81" i="1" s="1"/>
  <c r="F81" i="1" s="1"/>
  <c r="O81" i="1" s="1"/>
  <c r="AG82" i="1" l="1"/>
  <c r="H82" i="1"/>
  <c r="AJ82" i="1"/>
  <c r="N83" i="1" s="1"/>
  <c r="T81" i="1"/>
  <c r="AG83" i="1" l="1"/>
  <c r="Z82" i="1"/>
  <c r="L82" i="1" s="1"/>
  <c r="W82" i="1" s="1"/>
  <c r="J82" i="1"/>
  <c r="AC82" i="1" l="1"/>
  <c r="AE83" i="1" s="1"/>
  <c r="AF83" i="1" s="1"/>
  <c r="V82" i="1"/>
  <c r="R82" i="1"/>
  <c r="S82" i="1"/>
  <c r="P82" i="1"/>
  <c r="Q82" i="1"/>
  <c r="E82" i="1" s="1"/>
  <c r="F82" i="1" s="1"/>
  <c r="O82" i="1" s="1"/>
  <c r="H83" i="1" l="1"/>
  <c r="T82" i="1"/>
  <c r="AJ83" i="1"/>
  <c r="N84" i="1" s="1"/>
  <c r="AG84" i="1" l="1"/>
  <c r="Z83" i="1"/>
  <c r="L83" i="1" s="1"/>
  <c r="W83" i="1" s="1"/>
  <c r="J83" i="1"/>
  <c r="AC83" i="1" l="1"/>
  <c r="AE84" i="1" s="1"/>
  <c r="AF84" i="1" s="1"/>
  <c r="V83" i="1"/>
  <c r="S83" i="1"/>
  <c r="R83" i="1"/>
  <c r="Q83" i="1"/>
  <c r="E83" i="1" s="1"/>
  <c r="F83" i="1" s="1"/>
  <c r="P83" i="1"/>
  <c r="O83" i="1" l="1"/>
  <c r="H84" i="1" s="1"/>
  <c r="T83" i="1"/>
  <c r="AJ84" i="1"/>
  <c r="N85" i="1" s="1"/>
  <c r="AG85" i="1" l="1"/>
  <c r="Z84" i="1"/>
  <c r="L84" i="1" s="1"/>
  <c r="W84" i="1" s="1"/>
  <c r="J84" i="1"/>
  <c r="AC84" i="1" l="1"/>
  <c r="AE85" i="1" s="1"/>
  <c r="AF85" i="1" s="1"/>
  <c r="V84" i="1"/>
  <c r="S84" i="1"/>
  <c r="R84" i="1"/>
  <c r="P84" i="1"/>
  <c r="Q84" i="1"/>
  <c r="E84" i="1" s="1"/>
  <c r="F84" i="1" s="1"/>
  <c r="O84" i="1" s="1"/>
  <c r="H85" i="1" l="1"/>
  <c r="T84" i="1"/>
  <c r="AJ85" i="1"/>
  <c r="N86" i="1" s="1"/>
  <c r="AG86" i="1" l="1"/>
  <c r="Z85" i="1"/>
  <c r="L85" i="1" s="1"/>
  <c r="W85" i="1" s="1"/>
  <c r="J85" i="1"/>
  <c r="AC85" i="1" l="1"/>
  <c r="AE86" i="1" s="1"/>
  <c r="AF86" i="1" s="1"/>
  <c r="V85" i="1"/>
  <c r="R85" i="1"/>
  <c r="S85" i="1"/>
  <c r="P85" i="1"/>
  <c r="Q85" i="1"/>
  <c r="E85" i="1" s="1"/>
  <c r="F85" i="1" s="1"/>
  <c r="O85" i="1" s="1"/>
  <c r="H86" i="1" l="1"/>
  <c r="AJ86" i="1"/>
  <c r="N87" i="1" s="1"/>
  <c r="T85" i="1"/>
  <c r="AG87" i="1" l="1"/>
  <c r="Z86" i="1"/>
  <c r="L86" i="1" s="1"/>
  <c r="W86" i="1" s="1"/>
  <c r="J86" i="1"/>
  <c r="AC86" i="1" l="1"/>
  <c r="AE87" i="1" s="1"/>
  <c r="AF87" i="1" s="1"/>
  <c r="V86" i="1"/>
  <c r="S86" i="1"/>
  <c r="R86" i="1"/>
  <c r="P86" i="1"/>
  <c r="Q86" i="1"/>
  <c r="E86" i="1" s="1"/>
  <c r="F86" i="1" s="1"/>
  <c r="O86" i="1" s="1"/>
  <c r="H87" i="1" l="1"/>
  <c r="AJ87" i="1"/>
  <c r="N88" i="1" s="1"/>
  <c r="T86" i="1"/>
  <c r="AG88" i="1" l="1"/>
  <c r="Z87" i="1"/>
  <c r="L87" i="1" s="1"/>
  <c r="W87" i="1" s="1"/>
  <c r="J87" i="1"/>
  <c r="AC87" i="1" l="1"/>
  <c r="AE88" i="1" s="1"/>
  <c r="AF88" i="1" s="1"/>
  <c r="V87" i="1"/>
  <c r="S87" i="1"/>
  <c r="R87" i="1"/>
  <c r="P87" i="1"/>
  <c r="Q87" i="1"/>
  <c r="E87" i="1" s="1"/>
  <c r="F87" i="1" s="1"/>
  <c r="O87" i="1" s="1"/>
  <c r="H88" i="1" l="1"/>
  <c r="T87" i="1"/>
  <c r="AJ88" i="1"/>
  <c r="N89" i="1" s="1"/>
  <c r="AG89" i="1" l="1"/>
  <c r="Z88" i="1"/>
  <c r="L88" i="1" s="1"/>
  <c r="W88" i="1" s="1"/>
  <c r="J88" i="1"/>
  <c r="AC88" i="1" l="1"/>
  <c r="AE89" i="1" s="1"/>
  <c r="AF89" i="1" s="1"/>
  <c r="V88" i="1"/>
  <c r="R88" i="1"/>
  <c r="S88" i="1"/>
  <c r="P88" i="1"/>
  <c r="Q88" i="1"/>
  <c r="E88" i="1" s="1"/>
  <c r="F88" i="1" s="1"/>
  <c r="O88" i="1" s="1"/>
  <c r="H89" i="1" l="1"/>
  <c r="T88" i="1"/>
  <c r="AJ89" i="1"/>
  <c r="N90" i="1" s="1"/>
  <c r="AG90" i="1" l="1"/>
  <c r="Z89" i="1"/>
  <c r="L89" i="1" s="1"/>
  <c r="W89" i="1" s="1"/>
  <c r="J89" i="1"/>
  <c r="AC89" i="1" l="1"/>
  <c r="AE90" i="1" s="1"/>
  <c r="AF90" i="1" s="1"/>
  <c r="V89" i="1"/>
  <c r="R89" i="1"/>
  <c r="S89" i="1"/>
  <c r="P89" i="1"/>
  <c r="Q89" i="1"/>
  <c r="E89" i="1" s="1"/>
  <c r="F89" i="1" s="1"/>
  <c r="O89" i="1" s="1"/>
  <c r="H90" i="1" l="1"/>
  <c r="T89" i="1"/>
  <c r="AJ90" i="1" l="1"/>
  <c r="Z90" i="1"/>
  <c r="L90" i="1" s="1"/>
  <c r="W90" i="1" s="1"/>
  <c r="J90" i="1"/>
  <c r="N91" i="1" l="1"/>
  <c r="AC90" i="1"/>
  <c r="AE91" i="1" s="1"/>
  <c r="AF91" i="1" s="1"/>
  <c r="V90" i="1"/>
  <c r="R90" i="1"/>
  <c r="S90" i="1"/>
  <c r="P90" i="1"/>
  <c r="Q90" i="1"/>
  <c r="E90" i="1" s="1"/>
  <c r="F90" i="1" s="1"/>
  <c r="O90" i="1" s="1"/>
  <c r="AG91" i="1" l="1"/>
  <c r="H91" i="1"/>
  <c r="T90" i="1"/>
  <c r="AJ91" i="1" l="1"/>
  <c r="Z91" i="1"/>
  <c r="L91" i="1" s="1"/>
  <c r="W91" i="1" s="1"/>
  <c r="J91" i="1"/>
  <c r="N92" i="1" l="1"/>
  <c r="AC91" i="1"/>
  <c r="AE92" i="1" s="1"/>
  <c r="AF92" i="1" s="1"/>
  <c r="V91" i="1"/>
  <c r="S91" i="1"/>
  <c r="R91" i="1"/>
  <c r="P91" i="1"/>
  <c r="Q91" i="1"/>
  <c r="E91" i="1" s="1"/>
  <c r="F91" i="1" s="1"/>
  <c r="O91" i="1" s="1"/>
  <c r="AG92" i="1" l="1"/>
  <c r="H92" i="1"/>
  <c r="T91" i="1"/>
  <c r="AJ92" i="1" l="1"/>
  <c r="Z92" i="1"/>
  <c r="L92" i="1" s="1"/>
  <c r="W92" i="1" s="1"/>
  <c r="J92" i="1"/>
  <c r="N93" i="1" l="1"/>
  <c r="AC92" i="1"/>
  <c r="AE93" i="1" s="1"/>
  <c r="AF93" i="1" s="1"/>
  <c r="V92" i="1"/>
  <c r="S92" i="1"/>
  <c r="R92" i="1"/>
  <c r="P92" i="1"/>
  <c r="Q92" i="1"/>
  <c r="E92" i="1" s="1"/>
  <c r="F92" i="1" s="1"/>
  <c r="O92" i="1" s="1"/>
  <c r="AG93" i="1" l="1"/>
  <c r="H93" i="1"/>
  <c r="AJ93" i="1"/>
  <c r="T92" i="1"/>
  <c r="N94" i="1" l="1"/>
  <c r="AG94" i="1" s="1"/>
  <c r="Z93" i="1"/>
  <c r="L93" i="1" s="1"/>
  <c r="W93" i="1" s="1"/>
  <c r="J93" i="1"/>
  <c r="AC93" i="1" l="1"/>
  <c r="AE94" i="1" s="1"/>
  <c r="AF94" i="1" s="1"/>
  <c r="V93" i="1"/>
  <c r="R93" i="1"/>
  <c r="S93" i="1"/>
  <c r="P93" i="1"/>
  <c r="Q93" i="1"/>
  <c r="E93" i="1" s="1"/>
  <c r="F93" i="1" s="1"/>
  <c r="O93" i="1" s="1"/>
  <c r="H94" i="1" l="1"/>
  <c r="T93" i="1"/>
  <c r="AJ94" i="1" l="1"/>
  <c r="Z94" i="1"/>
  <c r="L94" i="1" s="1"/>
  <c r="W94" i="1" s="1"/>
  <c r="J94" i="1"/>
  <c r="N95" i="1" l="1"/>
  <c r="AC94" i="1"/>
  <c r="AE95" i="1" s="1"/>
  <c r="AF95" i="1" s="1"/>
  <c r="V94" i="1"/>
  <c r="R94" i="1"/>
  <c r="S94" i="1"/>
  <c r="P94" i="1"/>
  <c r="Q94" i="1"/>
  <c r="E94" i="1" s="1"/>
  <c r="F94" i="1" s="1"/>
  <c r="O94" i="1" s="1"/>
  <c r="AG95" i="1" l="1"/>
  <c r="H95" i="1"/>
  <c r="T94" i="1"/>
  <c r="AJ95" i="1" l="1"/>
  <c r="Z95" i="1"/>
  <c r="L95" i="1" s="1"/>
  <c r="W95" i="1" s="1"/>
  <c r="J95" i="1"/>
  <c r="N96" i="1" l="1"/>
  <c r="AC95" i="1"/>
  <c r="AE96" i="1" s="1"/>
  <c r="AF96" i="1" s="1"/>
  <c r="V95" i="1"/>
  <c r="S95" i="1"/>
  <c r="R95" i="1"/>
  <c r="P95" i="1"/>
  <c r="Q95" i="1"/>
  <c r="E95" i="1" s="1"/>
  <c r="F95" i="1" s="1"/>
  <c r="O95" i="1" s="1"/>
  <c r="AG96" i="1" l="1"/>
  <c r="H96" i="1"/>
  <c r="T95" i="1"/>
  <c r="AJ96" i="1" l="1"/>
  <c r="Z96" i="1"/>
  <c r="L96" i="1" s="1"/>
  <c r="W96" i="1" s="1"/>
  <c r="J96" i="1"/>
  <c r="N97" i="1" l="1"/>
  <c r="AC96" i="1"/>
  <c r="AE97" i="1" s="1"/>
  <c r="AF97" i="1" s="1"/>
  <c r="V96" i="1"/>
  <c r="S96" i="1"/>
  <c r="R96" i="1"/>
  <c r="P96" i="1"/>
  <c r="Q96" i="1"/>
  <c r="E96" i="1" s="1"/>
  <c r="F96" i="1" s="1"/>
  <c r="O96" i="1" s="1"/>
  <c r="AG97" i="1" l="1"/>
  <c r="H97" i="1"/>
  <c r="T96" i="1"/>
  <c r="AJ97" i="1" l="1"/>
  <c r="Z97" i="1"/>
  <c r="L97" i="1" s="1"/>
  <c r="W97" i="1" s="1"/>
  <c r="J97" i="1"/>
  <c r="N98" i="1" l="1"/>
  <c r="AC97" i="1"/>
  <c r="AE98" i="1" s="1"/>
  <c r="AF98" i="1" s="1"/>
  <c r="V97" i="1"/>
  <c r="R97" i="1"/>
  <c r="S97" i="1"/>
  <c r="P97" i="1"/>
  <c r="Q97" i="1"/>
  <c r="E97" i="1" s="1"/>
  <c r="F97" i="1" s="1"/>
  <c r="O97" i="1" s="1"/>
  <c r="AG98" i="1" l="1"/>
  <c r="H98" i="1"/>
  <c r="T97" i="1"/>
  <c r="AJ98" i="1"/>
  <c r="N99" i="1" l="1"/>
  <c r="AG99" i="1" s="1"/>
  <c r="Z98" i="1"/>
  <c r="L98" i="1" s="1"/>
  <c r="W98" i="1" s="1"/>
  <c r="J98" i="1"/>
  <c r="AC98" i="1" l="1"/>
  <c r="AE99" i="1" s="1"/>
  <c r="AF99" i="1" s="1"/>
  <c r="V98" i="1"/>
  <c r="R98" i="1"/>
  <c r="S98" i="1"/>
  <c r="Q98" i="1"/>
  <c r="E98" i="1" s="1"/>
  <c r="F98" i="1" s="1"/>
  <c r="P98" i="1"/>
  <c r="O98" i="1" l="1"/>
  <c r="H99" i="1" s="1"/>
  <c r="T98" i="1"/>
  <c r="AJ99" i="1"/>
  <c r="N100" i="1" s="1"/>
  <c r="AG100" i="1" l="1"/>
  <c r="Z99" i="1"/>
  <c r="L99" i="1" s="1"/>
  <c r="W99" i="1" s="1"/>
  <c r="J99" i="1"/>
  <c r="AC99" i="1" l="1"/>
  <c r="AE100" i="1" s="1"/>
  <c r="AF100" i="1" s="1"/>
  <c r="V99" i="1"/>
  <c r="S99" i="1"/>
  <c r="R99" i="1"/>
  <c r="Q99" i="1"/>
  <c r="E99" i="1" s="1"/>
  <c r="F99" i="1" s="1"/>
  <c r="P99" i="1"/>
  <c r="O99" i="1" l="1"/>
  <c r="H100" i="1" s="1"/>
  <c r="T99" i="1"/>
  <c r="AJ100" i="1" l="1"/>
  <c r="Z100" i="1"/>
  <c r="L100" i="1" s="1"/>
  <c r="W100" i="1" s="1"/>
  <c r="J100" i="1"/>
  <c r="N101" i="1" l="1"/>
  <c r="AC100" i="1"/>
  <c r="AE101" i="1" s="1"/>
  <c r="AF101" i="1" s="1"/>
  <c r="V100" i="1"/>
  <c r="R100" i="1"/>
  <c r="S100" i="1"/>
  <c r="P100" i="1"/>
  <c r="Q100" i="1"/>
  <c r="E100" i="1" s="1"/>
  <c r="F100" i="1" s="1"/>
  <c r="O100" i="1" s="1"/>
  <c r="AG101" i="1" l="1"/>
  <c r="H101" i="1"/>
  <c r="T100" i="1"/>
  <c r="AJ101" i="1" l="1"/>
  <c r="Z101" i="1"/>
  <c r="L101" i="1" s="1"/>
  <c r="W101" i="1" s="1"/>
  <c r="J101" i="1"/>
  <c r="N102" i="1" l="1"/>
  <c r="AG102" i="1" s="1"/>
  <c r="AC101" i="1"/>
  <c r="AE102" i="1" s="1"/>
  <c r="AF102" i="1" s="1"/>
  <c r="V101" i="1"/>
  <c r="R101" i="1"/>
  <c r="S101" i="1"/>
  <c r="P101" i="1"/>
  <c r="Q101" i="1"/>
  <c r="E101" i="1" s="1"/>
  <c r="F101" i="1" s="1"/>
  <c r="O101" i="1" s="1"/>
  <c r="H102" i="1" l="1"/>
  <c r="AJ102" i="1"/>
  <c r="T101" i="1"/>
  <c r="Z102" i="1" l="1"/>
  <c r="L102" i="1" s="1"/>
  <c r="W102" i="1" s="1"/>
  <c r="J102" i="1"/>
  <c r="AC102" i="1" l="1"/>
  <c r="V102" i="1"/>
  <c r="R102" i="1"/>
  <c r="S102" i="1"/>
  <c r="Q102" i="1"/>
  <c r="E102" i="1" s="1"/>
  <c r="F102" i="1" s="1"/>
  <c r="P102" i="1"/>
  <c r="O102" i="1" l="1"/>
  <c r="T102" i="1"/>
</calcChain>
</file>

<file path=xl/sharedStrings.xml><?xml version="1.0" encoding="utf-8"?>
<sst xmlns="http://schemas.openxmlformats.org/spreadsheetml/2006/main" count="899" uniqueCount="888">
  <si>
    <t>Crecimiento OT</t>
  </si>
  <si>
    <r>
      <t>r</t>
    </r>
    <r>
      <rPr>
        <b/>
        <vertAlign val="subscript"/>
        <sz val="11"/>
        <color theme="1"/>
        <rFont val="Calibri"/>
        <family val="2"/>
        <scheme val="minor"/>
      </rPr>
      <t>O-T</t>
    </r>
  </si>
  <si>
    <t>Tasa relativa ocupación stdt</t>
  </si>
  <si>
    <t>Entrada T</t>
  </si>
  <si>
    <t>T</t>
  </si>
  <si>
    <t>Salida T</t>
  </si>
  <si>
    <t>Índice satisfacción</t>
  </si>
  <si>
    <t>OT</t>
  </si>
  <si>
    <t>Embarcaciones en operación</t>
  </si>
  <si>
    <t>Población ballenas</t>
  </si>
  <si>
    <t>Total banderas adicionales</t>
  </si>
  <si>
    <t>Banderas iniciales</t>
  </si>
  <si>
    <t>ZO inicial</t>
  </si>
  <si>
    <t>ZR inicial</t>
  </si>
  <si>
    <t>Tiempo</t>
  </si>
  <si>
    <t>F_incremento</t>
  </si>
  <si>
    <t>E_inicial</t>
  </si>
  <si>
    <t>E_adicional</t>
  </si>
  <si>
    <t>E_embarcación</t>
  </si>
  <si>
    <t>Tur_inicial</t>
  </si>
  <si>
    <t>OT_inicial</t>
  </si>
  <si>
    <t>R_afectación</t>
  </si>
  <si>
    <t>T_ocup_std</t>
  </si>
  <si>
    <t>Cálculo densidad</t>
  </si>
  <si>
    <t>Crystal Ball Data</t>
  </si>
  <si>
    <t>Workbook Variables</t>
  </si>
  <si>
    <t>Last Var Column</t>
  </si>
  <si>
    <t xml:space="preserve">    Name:</t>
  </si>
  <si>
    <t xml:space="preserve">    Value:</t>
  </si>
  <si>
    <t>Worksheet Data</t>
  </si>
  <si>
    <t>Last Data Column Used</t>
  </si>
  <si>
    <t>Sheet Ref</t>
  </si>
  <si>
    <t>Sheet Guid</t>
  </si>
  <si>
    <t>Deleted sheet count</t>
  </si>
  <si>
    <t>Last row used</t>
  </si>
  <si>
    <t>Data blocks</t>
  </si>
  <si>
    <t>7368d515-e7ce-470a-8ad8-c95bab0cb72e</t>
  </si>
  <si>
    <t>CB_Block_0</t>
  </si>
  <si>
    <t>㜸〱敤㕣㕢㙣ㅣ搷㜹摥㌳㝢攱捥㤲ㄴ㘹㔱戲㉤挷戱㤹㌸㡥ㄳ㔳愱㐵挹㡡攳戴㡡挲㡢㙥づ㈵搲㈲㈵挷㜰㡣搵㜰昷㡣㌸搶捥っ㍤㌳㑢㠹慥〱㍢㡥ㄳ㈷㘸㥤〴改〵㜵攳㌶㠱ㄱ〴挸㑢搲愲㘸敥㉦㐱ぢ㈴〸ㅣ㈰て捥㐳㠱㍥㌸㐶搰㍥㈴㈸〴ㄴ㈸晣㄰㈰晤扥㌳㌳扢㌳扢摣㈱扤戶㕢扡攰㤱昸昳捣戹捤㌹攷扦㥥晦㍦挳㥣挸攵㜲㝦㐰攲㙦愶〲㌳户㉥㙤昸㠱戴㈷㘷摤㐶㐳搶〲换㜵晣挹㘹捦㌳㌶收㉤㍦挸愳㐱愹㙡愱摥㉦㔶㝤敢〹㔹慥慥㑢捦㐷愳㘲㉥㔷㉥敢ㅡ敡㌹〸㝦㐶攳〷㥤扤㠶ち〰换戳㌳ぢ㉢㡦㘱搴愵挰昵攴挱昱㡢㘱摦㘳㔳㔳㤳㔳㤳㐷敥㍤昲攱挹㐳〷挷㘷㥢㡤愰改挹㘳㡥㙣〶㥥搱㌸㌸扥搸㕣㘹㔸戵㑦挸㡤㘵昷㡡㜴㡥挹㤵㐳㐷㔶㡣㝢㍦㌲㜵敦搱愳收晤昷㝦㘴〸慦捥㥤㥢㥤㔹昴愴改扦㐵㘳ㄶ㌹攵㝢攷㘴捤攲摡愴昴㉣攷昲攴散っ晥㈷收㡦愷晢㈶㤷㔶愵っ昸㙡改㐹愷㈶㝤ㅤㅤ〷敤㘹摦㙦摡㙢摣㍣摤㍥㠹愵搶っ㍦㈸摡戳戲搱搰敤㜸搴戲扤㠰扤㙢ㄸㅢ㐳昶㤲㜴㝣㉢戰搶慤㘰愳㘴㉦㘳愰晡戰㝤挱㤷攷つ攷戲㍣㘷搸戲㘸㥦㙡㕡昵㐲㤸㜲昹扢攲㈱㤲ㄳ㔳换㥦㥣昶敤搹㔵挳㔳㌳昲戹㌱ㄹ㙤㑦㝡戵㜴摢㍢㝡㡦换愹慢㌷㜰捣㍢㝢户㐳捤㐵挳㙢戵㥣攸摤㌲㕡㝣㝡〶昷昴㙥㥦搸愳㜴㥦て昶敥愳戶㌲摤㕡っ㐶昴慤㜶ㄴ㡢搱㑢〴〳〴㘵〲㈲㔰慦㄰っㄲっ〱㠸挲㝦㠱㑢㤲ㅤ㔹愵㔵つ慤扡愲㔵㙢㕡戵慥㔵愵㔶㌵戵敡㘵慤扡慡㔵㉤慤晡㤸㔶扤㠲㌶㜱㉡てっ㘸㔱ㅡ㍡昷捣㍦㝤晢㕢扦㥣昹昴㝦㝦攳换㈷㍥晤戱晣搰ㅥ㌴㝡㌰㥡搴㥣㘷㕣〵愹戵愹昸昰攴㈱晥摢㥡㉢挰ㄴ收㔱昳㍥㜳㙡慡㝥昴㤰㜱挴㈸㜲㔹ㄹ挸㑦ㄱ捡㈸摡づ㤹て㔹㑥摤扤慡㜰㜷敢㡣攱换昶挶㑤㐴㜵㌳㙥搳愹晢敦摡扣㜲㈹㌰〲㜹㑢㘷㕤㝢㤰慥㙥㑢㘰㉢改慢昷摤搶搹敤愲搱㘸捡改㙢㔶㔸晤敥㡥㙡㝢搱㜳㔷㝡搷㥥昴攴攳慤摡慥ㄹ㑤㐳愸慤慢戱扢㔶ㄹ㔶㠵昳ㅡ㥦㕤㜵㝤改愸改㑤搸㡢㔶敤㡡昴㤶㈴㐵愲慣慢愵敥㘷㔵挴昵ㄳぢづㄶち㙥慤扦㌷㔹㙡㥥戸ㄶ㠰㤹㘵ㅤ昳㕤㤳㕥戰戱㙣慣㌴攴㡤愹㈶攱㍢㔱㜱㈰㔵㝣搲慤㌵晤㔹搷〹㍣户㤱慥㤹慥慦ㅢ㤰㌴昵戳㙥㕤ㄶち㌹㈵ㄴ㈰㜰昳㜹㈱㜲㜷昷收〵㠵㠸〴㡡挹挸㌷愷挹㙥昲㍣㔶㠷㔵㌴㈴㘹㔲㝢摦ㄶ㠳㜱扥㑡挶㘴㜰㘰㘲㑤搴ㅦ㝣改〷戶ㄸ戶㠵戹户户戱愶㡤㐵慢㍦戱㉥㥤攰戴攱搴ㅢ搲换搴㝥㠲㌳搲㐷〰㡡搷㈱㄰㝡敥ㅥ㔵㥤戸㈶㌶㡡㔷慤㝡戰㕡㕡㤵搶攵搵〰㘵搰㤰攵㌲户戶㉢改㌷愰㐸摦㑢㌰〶㔰愹攴㑡晢搸愸㔴㐱捡ㄵ㈹㥤㌲㜸㌹㈵挸搹㉦挵换㐳收㐹慢ㄱ挸㔰㈸㡦㤸挰㐸愸搵ㄴ晡㠶㐹愲㥥㔱ぢㄵ挶㍥㜳ㄶ㔴㙡㔸㑥戰搱收摢㉥㉥〹㠹㘸㔷ㄶ散㌸㔹㐰㔱㤰㤶〷ㄹ扣〶愲改㤰〶搹㡤ㄳ㐴㐴㌶挸搰散ㄸ㌹㑤㘴㙣㥦㈱㈳搰㍥㐹㠴㙣㝤愸户㡣㈰戱㜷ㄳ㈹㍢昵攴挷㕤㘹戶㤹㉤ㅦ㑡戳晤搸㌸晤㐶㠲㥢〸㙥㈶㌸〰㈰晥ㅤㄲ㡥㔲づ昹㜴搲摦㠵㘷晤㔶㠲㜷〳㐰㍥改㤴㌹㤱愸愲つ戵ㅤ㍢㤲敤㠶㘱㈷㉢愳㌸ㄴ㐵戴㡣㕢㜶收戰慤㄰ㅤ㔹㥤㍢㐳搷ㄶ㤴㡥㝤㝦㙦摡㑣㉥㠷ㄴ㤹搱㌴戹搶㉤㥡㈶㌷㠲㑤晢搴㕢户愳慢㍥㑥昰ㅥ㠰㡡晥㕥㐲㈸ㄷㅡ扣摢戳攸㘹㔲扥㈳捣愲搰ㄸ敡㔳挱㐷㠴捣㈳㐰㠶㤰敢㍡扥散摡搰㌴〷㈷捣㜷扣つ㝤戰㌷㝦㐷㐸敦搰㥢扢㝡㠷晥愲㌷㘸㐵摦〱昶ㄲ晦搶㔳挷摣㠹㙡晤晤〴㜷〱㜴攸ㄸ㥥扥摦愸愷㐰㤹挵㜶〲㜳㝢改㜵㔱㔶敥昲挶㥡㔴ㅡ㘸挸㕣㌶扣换㌲㠰〷攳捣ㅣ㙣㘱搷昳㘴〳㠷摡扡㉡攰昹攵愶㜴愱㝦搲㜳㙤㤶敦摡挸晥㍢㐲㌱ㄴち㕡㍥搷㘱㈳㘷搸㥡〹㥦㔳㠲㜲愸㠳㡦昴ㄶㄲ㠹㑥㘹昲㘲扦散昳攵慥㈴改㐳㤲㝣㄰摢慡摦つ〰㈹㈱㝥搵㔳愲ㅣ㘴戳て愹㘶㘹㡢㤵ㅥ扥㡣搳㐹㠷て戱㑢㡥っ㠶づ摢ㄹ昸て晣㘱㝢挹戲㕢挲㘲搰㕥㤴㕥つ扥〵慢㈱㉢愱㕢㤶愲㘶㔷㔶扣㐳㘴㐵㍥摦㜵㥥捥昰慦㈹㍡改㤰ㄲ㤹摣㥥㔹㤹㜱ㄶ㙦ㄳㄵ摤㤰ㄴ㉡ㄹ慥愱㤶〴㈲攵戱敤慥㠸改㐳挴摣㠳㡤搳てㄱ㑣ㄱㅣ〶㈸晥〲㤲㘶扢ㅢ捦㜰搸挰㍡㕤摡搵㙡慥㑣㌴㈸ㄷ攱换㍤㠵搵㔱扥收挳〴昷〱㜴㤸㍦㜴㐰㘶㄰愲㐲㜹㠲㄰㔵ㄸ挳扣㘸挹慢愴㠱㍤㈶〲㑢戳㑤㍦㜰㙤㐶㤶㠶捤㌹昷㥣ㅢ捣㔹晥ㅡ㈲㔱㘳㘶㤴㜹㘸㔵㍡愰㉥て戶㑦㐷㤹扢戶㈶敢扡戹攴㌶㈱摡捥捣敤㠴㠳㌹戶〳戶愴㍡㥢㙢〲愹扦昳㌱㠶㄰搸㘹攵㙦愵㌷㜶㕢摥㙦ㅥ晡㐶摡㍢扡㙣〵つ㌹㘸㠶㑣挷㝣搹挴㉥㈲㜲㔰ㅦ㌰㤷㔷㍤㈹攷㠶捤㔳㥥㔵㙦㔸㡥㈴㌲㘰㘳㌲㔸㌷㉦㉦㈳㑡戰攸㌲〶攸㍡挳收戲㘷㌸晥㥡挱㠰攲挶摥搴㤳ち㡢ㄴ捤ㄹ换昱昱ㅡ㠵㐵收㐷捣愵㔵昷㉡㈲戶㑤摢㌹㘵慣昹㍢〲㉢㈴晡㌰㈹搴〸㑤㘸㥡㈸㙢攵㝥昱挳〳㜹㉥㐷摥㉢㄰㈸㕣攵㡡昴㤹㘷㘸㙦摡昵㔱㡣㠶㜶㍡攷㌴㠴攸㔱慢㌰㥦㈹㠵挹愹晡晤散昳㔱㠰〷㑥㕤㌸搳㡥捣扤愹㤸㜵㤱㕥晥っㄹ慦挸愲ㄵ〸愱㡦㙥㑦㐸㉡㉣㈳攵㠰〳㠱㜱㍥㜵㤲㕦挵㔴㙤㐸㝤㝢摡搹㤳㠸㈴つ㤹昳挶㡡㙣㈰ㅥ㙤ㅢ挱㥥昰㠱㘶慣㙤㌴晣愸㙥搶戵㙤㠳愴㐵戲㕣慡ㄹ愴攰改㘶攰㥥戵ㅣ摤〴㔰昴ㄷㄵㄹ搷㔰㘴㕣㔳㐵㐳收㜹㠶〶㔵㥥㘳戹㤷つ捦ち㔶㙤慢㔶收〳挳㜷㍢㠲㈶挱攴㤴扣㜱㡡㘵挶㜸㠷㌵㝦〱㈶㥢㍦〹㜴㑦㐲㡥㜲敢㠸㝥㔰慥㈶㑡昸㈷晡㜴㉣㐱挰㈸㑦愹晥挷ㄸ慤愸㙥㐷㐰攴愸㜴㍤扥㠳㜱晤㈹㤴㠴㐲㠸㔸捦㈰ㄱ㜸〵ㄳ㐲㥥㉥敥㤲㜹挱戱〲㘰㡦ㄸ㍢㘹〵㜳㍥㔰づ㠰慣㍡摥摥愲戰㥡攸㌴搱搲ち户㜷㔷愵搴挴㙤摤昵㐹扤昱扥㑤慡㐳㡤㤲㔰㈴㕢㌵㔲㥡㘵㤳㌹敥㈴㔵㈳㤴攲㡥戵㡤挸㜲㥢戶昷㥤㔲攴㑤㈸㈶㐵㌳㌹晤㘳㡡㔰㄰攸㡤㜴ㄴ㝤昶搹攴㤱㠸搸搰〶愸㔰㑦㠵㘵挳㔱㐸昰っ慥㥤搴㘵㈵㝡〲㝦敦㠹戲ぢ捤㈰㔵㘳㕣ㅢ㡢㙡愶ㅢ㡤〵〷㔶㐲捤昰敡㍢㠴愵戱戶㔰挳㈸敥散㔷晢㠷摢㥢㘰挴㠸つㄹㄶ挹昰〳㠳つ挱㕣㠹㠸㉡慤戳㘱㙥㜵慢戸捣愷戳搲㜰ㄴ〶㤶㠲晡㥣㕣㔷㘶㔸摢㤲ㅦ㔳ㅤ㕡愷㐵㈵㐷㜵㜳㝡挵㠷㑡て㈸挷愳㥣㘲㜰摤㍣㑦户ㄴ㉥㌱㐰散㐶戹挵㕡㠰搰㙥㙢〰㥥っ㜶づ㜶戰㈳㘱攸㠴搶ㄹ㈵㘸㈹㠳㜰搳㡢㈰敦昴㠹㔱〸㔲㔳愵晦㍣㉥晥收〵愶㙦ㅤ捦挵㤹㠸㠹ㄸ敥捡戰ㅥ㠰摣㘴㘴㤲㕣㌴ㄶ〷捣㐳挹愶㠴搶㔰㕣㐶ㄳ㘳㤸㈶㥦ㄷ攰ㄶて㘳㔹㈳㘴㥢〶敥戹〵ㄶ戴㘹㘳㘳㡦㜹挶愹㌵㥡㜵愹㔴㜱㉣慢㤵㐶摥ㄱ昸㔲㔷〰㐳㙥捡搸㤷㘸㔳捥攰㈸挵㈵ㄳ㐹晤摢摤晡㜱㜴㔷㐲づ㘳㠴慡㡦〱挸っ户㥣ち㠸㜵摤㔳愰㝤戸户㝤㠱㐱㕤㥥㠳㐸敢㉡愲㉣㥢挷㝤扣㔶ㄴ㔹㜱㕢愲搹扣㍢敦搲㘶㑦ㄴ㥤戶挲愲ㅤ㠱㈳慣㌳ㄴ㜸愵ㄲ㡣㤱㍥戹㠳㠳攴慥㐷搱摤敢㑦愹挷摣㜵愰㐲㘱㐰㌰挶换㔳㔰づ扢ち㐶愲挱慤戵慤㙥挱攸㉦㉤㙦㝤ㅡ㐰㌰っ㑣㠳ㄶ㉤㐳〳㘷ㄶ昹慤つ㥣摢搱㉡㈳㐲㥡っ愶㌲㐶㌹〶㠷㍤㤰〶㙥攲㐱㝡搹㠵ㄲち昶愹㡢㘱昱摤挴〹ㅢ㐷㈰搷扢戱愳㜰搱〸㜰晤挵㌹搰㔱㍣㕤慦搳摣㠵㝦㙥㐷㘰ㄵ㔷㌷㐲㜳㜴㕦挷愵㉣戵㈶摡㜷㜷㜴㔴㐴㤷〵て捦㑤㥥㌶㠲摡敡㔲戰ㄱ㕥摣敡㤷㈴㡡㍦㠶㍦㘲搳户搳㘶㉥㌸扣㠸扡捥扤慦㕣㜱摣慢㡥㥡㔷搱攷慤㍦㔰〸慥㔰づ㜰㤲㤵摣ㅦ昰㑦㈵㉤㔷晣ㄱ㐶摣捥戴㌹㐰摢㐱挲㜱㔴ち愵挱㌸昲ㄹ㜴〲摢扤㜵㙢㠰㜴戲慦㠳㑥㤴㈰搸㈵ㄴ攷昲㕢㐶㈸攲㠷㐰㉢㠹㈵㍣㤲㘳捦扦〹搶ㄷ㍦㐰〹ㄱ㡥攷㐸㡣ㄴ摦㠳㕣〶敡㤴㈰㡦慥㜸昰㐲挸晦ㅦ㉣挵摣扣㈹㍢晤㉦㌰戳昸㝥㈷㡡㙥㈳㡡扥搷㠵㈲挱㙢㈰㡡㝦ㅦ㐰㈶㑥㐵㠶㘷摦㔰㈰㥣㙢摡㍤㠰扥敤ㄷ㝥晦てて愰昳ㄱ㜱㈸ㅢつ愱戶㍢昱摣㌲ㄱ昲㕤㈶〲㠳昷捡㐴㌸㡢㡣㘰ㄴ㍦㌴ㄱ㈲ㅦ挸〲ち戶㌶ㄱㄸ摢换㌰〴ㄳ愱搶㠴㕢㠳㈷戰ㅢ㙤晡挷㑥攳攲慤昴ㄱ捦㠷搲昲㘷攱㤱扡愹扢㜸搱昰っ晢㠰㉡㍦攵㐹㈸㌳㙦ㄹ㌷戹㔵ㄷ昶戸㘵搳ㅡ搵㘹ㄳ㕦㐵散㘵摦昵愷㙣敦晥㍡㌰ㄵ愶搰㝤㉦捡愲昴㈶㍣㈵㠲攷㠶摣㥦散晢昶愹㕦㍦昱散㜱摥㔶㡢㘸戵㜸㌷昲晤㠴散㘹㑦㈰愸㥢戸㈸戲㥦ㅦ收㥣挵㈷㑡搶㕡㐳捥ㄸ㥥戲㠲㝣摤㡥戳㈱攱㈵〸㌳㈴扥㥤㘰㘲攲摥㐳㘸㘲㑥㜶戸㍢搵㠷㑤捡㐵㌸㤹㤸戸昲改挵㘱㐳搱㔳㤱昵㘹㙤ㄶ晦ㅥ慡攸つ㑥㈴㙤㈵昲搴挹㈴挴㜷㍡㜵摤㔱敡扡昰㈰挳戰㝦㉣愵㄰㝦㈰㠵㈴て㌲扣㄰愰愴搴㜹㘴㡡昷〰㘴㐴搶㍡㐳扣昴〷散ち〱搹扡昴搷攷㐷㉣搸㐵㘰㌱昶挵昷㝢愲愵㉤ㅡ慢㈶㠶㙡㤵㑤戳㠴㡣㍡扣戰㘰㉡㉥㑤㔹㍡㠷㔱扡㙤㜷ㄴ㕦㌲㙣㠷㠱户㤰戱㡢㌶㝤㙤ㄵ晢㠴搳挴捤て攸㤹㤲㔲ㄸ捥㕥ㄶ攳㐰慡㘲㜴㘱搳㑡㔸㐴㌸ㄲ㘶㕢㥤〶愳㉡攸㉣攷〰㑥愵〸晥昱㑢㈱搶㑦戴㠷摥摦㔹㐳ㅤ攷っ㘰㠱晣㠱晤㜵㕢〶㘳攳慤攴ㄸ㐸搸㙤戵㉡㠷搷挳㉦愰ぢㄷ㥤ㄳ㝡㍢慢㥥挵㔱晣㡡㌹㉢慦㜵改㝦㐶慦ㄵ㘷㕤㘴㙦㠶戱㔳晡晦㤳㈸搸㔲晦ぢ挶摥ㄴ㈲ㅦ㡥㌲㝣㈸㌲㝥戲㘵挸㠶㍢〲捦㌶㠲㌷敡㘰慣慢㉣㐳摥㘱㙥〹ㅦ慦㠶搵㑡㠲挳敦㔵攸扣ㅡ搱敡㑢摢㜶戰愷〰㘴㙣愸昸㑤㠸愰㥥晤搳㜲㉢㍥摤㤶ㅥ㐱挷㝤㘷慤㥡攷晡慥ㄹ㡣㉦㈱攸㍢捥㙦捦㑣搸㍣搳攲ㅢ㥤㐲敤づ散挴搰愳攸㜳㙥〱〲晢㥣っ摥慡㔸㈴㈳ぢ摢㡢㘴昰㍢愴搱㐴㜸㠹摡挱扦挱㝣戰㘹㌴昰改敡〲㝣㥤〱㡢㜶㠴戲ぢ㍤捥㥤㌷㌴戸㜵戸愳昵〹昸㠳㘴㘳ㄲ挱㌱戵㠴㐷ㅥ攵扥㜶敥㐱扡㙤戴㌶㥦㉤晢昳戹㔵㡡㉦〱愷摢㝢㑢㥡㘴昸㑥㝥㤱㕣搱慢㠴戸戴㝦ㅣ扦户敦愰攵㘸㘳愰昳攸㠳㙥㍡挲㈶ㅡ㜰㥦㙤㈳晡㝤〹㕤挵㌴〱㝥㜴㈳捡昰㐱搰换㐷㔶ㄴ㝦㠷㘵㤱〱㤰捦㤵㙡〰扤愹晡挵捤愸㝡㌴ㄶ挸㠲㘷っ㤲㘳㐵㝣ㄵつ戹㕤攱戲挱ㄲ㕣戶㔰㘷〹攴昵戸〷昲㌹挱戳㠴㥡挸㕦愳㐳㙢㈲ㄶ㑡㝢㑦攴慦㌶㥢㠸愰ㄵ愰ㄶ㥡ㅣ㝦㌴搶㈲㝡〳搵扡㑤攰㄰戸〰㈳ㄴ㡢㤴㌵愵㌰戴昰〳㘲〶改㤷搱敦㔷㡦晦攲㘵愶摦ㅤㄷ㑡㄰愲㉡㍤㜹ち㐲㌵昹㉦㈵㈷敦愱戴昷攴㥦摦㙣昲愳㤴㤱㥣㠹ㅥ〰っ攷㐵ㄵ扦搴㘲㥡挸㜰ㅦ昹㈳㉥ㄱ攰㈷㌵㡢㔱〳㈵慡敦㔵㘴搰㤷ㅢ慥㕡㕤㐳㈶敥㕢攴晡㌳㍥敥㔱昶ㄱ㉦㐲搲㤷㔳ち㥤戱愵㔰㉢㤶敤挸ぢ扢㈳㘴〳㤶挴慦㘵㝢㡡昴㔲㥦ㄱ㝥昱㕣㡣㤸搳愷攳㉦愷戴㈸收〴挲〸㉤㔲搲て㌷㔲㝣㉥㙥晣て摦㙤扢㑣㔱㠱〴敡〹ㅢ㤳捥㔴攳捦挶㡤て攳慢㉣搵㈶挷ㅢ〴㑣慦挶㡤㐹㡦慡昱戳㜱攳摦ㅥ㍥搰㙡ㅣ搳㘱㌸㜲㤱㐴㤲㘱敢㉡敢㍦昱㠵昶〸㥡ㄷ㑤敡捦㐱㌳㉣愶攴㔴愱攳㠶搲愰㐳戸っ攲攱ㅢ改㜹摣㙤挲ㄵ㄰〸搹昰㑦㈵㥣挱㥤愷㌹㈳㌰昰〹昴㍡㠲捤㥥慥㥥搸戹㘴㉥㜸㈸ㄸ㌰捦昸㌸㔳搵㜷ㄴ㠹挰ㅣ㈸㠴晢扢㠵㔳㍥挳㜴㙣敦㐷ㅣ㈴搳㜸㠷愴㍦攵愱〲㉢〵昱㑣㡣搹摣搳㙤㥡搱㥦〲㜲㈰ㅤ〱㤹搱㥦〶っ〳㌱扣慤㥣ㅢ㈵晦㉢收㝥㠶ㄵ㥦㈱㜸ㄶ愰㈲挸散愴㠳搲㘷〱昶挳㑡挵㥦慡昰挷敢㜲㝣捤㤳敢昸搳ㄷ晦晣㡦㡥㈶㥥㠸㕦㤹㈴㈶晤㌹㜶晢㍣㐰ㅥ㑥㕣ㄱ㤱㘲㐵晦〲㑡㤲慦愶昸㔰慦晥㔳㔶晣ㄹ挱昳〰㤵㈲愷扣敤扤攳捡晡搴㕦㕦㐴㔷昱㌴〱㝥昴㉦㐵ㄹ㍥ㄴ戹ㅢ㝦搴摢㘲收㠱㌸晥扣ㅦ〱捦搴㜷晣㈷昰㕤晥〶ㄷ㥤挷㥦㈵㈹㉡昳扥愰㝤戴扦戱挸ち戴捣搵捦ㅡ㌶晢㑤㡣挳㜵戵攳㈸ㅣ㤱慡愵慣㤵〴戱捥〵ぢㄷ㙦攰㕢㡥愹ち㈱㐸〹慡挲㠹㉡㡥愳㐰晦㜳㌶㈵㡥㠹㈷晤㉦昸㐴搴慡㑤晣换㈸挳〷㐱扣慡敥㡦㐵摤攳ㄷㄲ搷慡挲敡㜸㈱昱慦㉡㔶㤳㉦㝣㠱㠳㈹㘴㈱㤳搶㑤㐴㥡愲愱慦㈲㌳㥣ㅦ攱摣ㅥ挲㡦㜶㑤搴㉥搵㉦㕤㝡㝤愴㌰㝥㑢攱㤳ㅦㅦ㝡攱搵㥦扦昶㤵㔷㍥㜵散㍦㝥晦攲㡢慦晣收㉢㉦晦晥挷㉢挷㝥晡搲㑢晦昲挰搷㕥㝥㙤慦昹㜵敤扢慦捦㝦晤挹愹㉢㑦㍥㙥㕥戸晢搴㤳て㍦昶攰搴攲つㄳ昹晣挰挰㕤㘳㍦扢昹〳愳㑦㍦晥㝤昱㤳㝦扤挹ㄱ㙡戹㜸㐱㝡ㅡ㕣戶㥡挶摦㈲㠳㘹㜰挶㙦敢㌴戸㕣戵㔱㉢搱㐶捤愰愰っ捦〶㈷愰㉡㡣㜴挵攰晦〰㜲㜰戵搹</t>
  </si>
  <si>
    <t>Decisioneering:7.0.0.0</t>
  </si>
  <si>
    <t>CB_Block_7.0.0.0:1</t>
  </si>
  <si>
    <t>CB_Block_7.0.0.0:3</t>
  </si>
  <si>
    <t>CB_Block_7.0.0.0:4</t>
  </si>
  <si>
    <t>㜸〱敤㕣㕢㙣ㅣ㔷ㄹ摥㌳摥㕤敦慣敤搸㡤㤳愶㘹㑢敢㔲㑡愱づ㙥㥣㌴㤴〲㈱昸搲㕣㡡ㄳ扢戱㤳㠲〰㙤挶扢㘷攲㘹㜶㘶摣㤹㔹㈷㉥㤵㕡㐱换晤㈲㤵㡢㈸㤴㡢㉡㠴挴ぢㄷ㈱㜱㤷㄰〲〹㠴㡡挴〳㍣㈰昱㔰㄰㠲〷㄰㡡挴ぢて㐸昰㝤㘷㘶㜶㘷㜶扤㘳㜷摢㠲㡢㝣ㄲ晦㍥㜳㙥㜳捥昹慦攷晦捦㌸㈷㜲戹摣扦㤱昸㥢㈹捦捣㡤㡢敢㝥㈰敤㠹ㄹ户㕥㤷搵挰㜲ㅤ㝦㘲捡昳㡣昵㌹换て晡搰愰㔸戱㔰敦ㄷ㉡扥昵戰㉣㔵搶愴攷愳㔱㈱㤷㉢㤵㜴つ昵ㅣ㠴㍦㈳昱㠳捥㕥㠳㜹㠰愵㤹改昹攵〷㌱敡㘲攰㝡昲挰搸昹戰敦搱挹挹㠹挹㠹挳㜷ㅤ㝥晤挴挱〳㘳㌳㡤㝡搰昰攴㔱㐷㌶〲捦愸ㅦㄸ㕢㘸㉣搷慤敡摢攴晡㤲㝢㐹㍡㐷攵昲挱挳换挶㕤㙦㤸扣敢挸ㄱ昳㥥㝢摥㌰㠸㔷攷捥捣㑣㉦㜸搲昴㕦愴㌱ぢ㥣昲㕤戳戲㙡㜱㙤㔲㝡㤶㜳㜱㘲㘶ㅡ晦ㄳ昳挷搳摤ㄳ㡢㉢㔲〶㝣戵昴愴㔳㤵扥㡥㡥〳昶㤴敦㌷散㔵㙥㥥㙥ㅦ挷㔲慢㠶ㅦㄴ散ㄹ㔹慦敢㜶㍣㙡挹㥥挷摥搵㡤昵㐱㝢㔱㍡扥ㄵ㔸㙢㔶戰㕥戴㤷㌰㔰㙤挸㍥攷换戳㠶㜳㔱㥥㌱㙣㔹戰㑦㌴慣㕡㍥㑣戹扥摢攳㈱㤲ㄳ㔳换㥦㤸昲敤㤹ㄵ挳㔳㌳昲戹㌱ㄹ㙤㡦㝢搵㜴摢㕢扢㡦换愹慢㌷㜰捣摢扡户㐳捤㜹挳㙢戶ㅣ敦摥㌲㕡㝣㝡〶㜷㜶㙦㥦搸愳㜴㥦搷㜶敦愳戶㌲摤㕡っ㐴昴慤㜶ㄴ㡢搱㡢〴晤〴㈵〲㈲㔰㉦ㄳっ㄰っ〲㠸晣㍦挰㈵挹㡥慣搲㉡㠶㔶㔹搶㉡㔵慤㔲搳㉡㔲慢㤸㕡攵愲㔶㔹搱㉡㤶㔶㜹㔰慢㕣㐲㥢㌸㤵晡晢戵㈸㍤晣捤扦扢㥦㝡㈸㝦摦㠷㍦扣敦㥥ㅦ摦㝤挳攷〶㜷愱搱晤搱愴㘶㍤攳㌲㐸慤㐵挵㠷㈶づ昲摦收㕣〱愶㌰㡦㤸㜷㥢㤳㤳戵㈳〷㡤挳㐶㠱换捡㐰㝥㡡㔰㐶搰㜶搰㝣挰㜲㙡敥㘵㠵扢ㅢ愷つ㕦戶㌶㙥㍣慡㥢㜶ㅢ㑥捤扦㘱攳捡挵挰〸攴昵敤㜵慤㐱㍡扡㉤㠲慤愴慦摥㜷㔳㝢户昳㐶扤㈱愷慥㔸㘱昵㉢摡慡敤〵捦㕤敥㕥㝢摣㤳て㌵㙢㍢㘶㌴〵愱戶愶挶敥㔸㘵㔸ㄵ捥㙢㙣㘶挵昵愵愳愶㌷㙥㉦㔸搵㑢搲㕢㤴ㄴ㠹戲愶㤶扡㤷㔵ㄱ搷㡦捦㍢㔸㈸戸戵昶捡㘴愹㜹敦㤵〰捣㉣㙢㤸敦慡昴㠲昵㈵㘳戹㉥慦㑤㌵〹摦㠹㡡晤愹攲攳㙥戵攱捦戸㑥攰戹昵㜴捤㔴㙤捤㠰愴愹㥤㜶㙢㌲㥦捦㈹愱〰㠱摢搷㈷㐴敥㡥敥扣愰㄰㤱㐰㌱ㄹ昹扡㌴搹㑤㥣挵敡戰㡡扡㈴㑤㙡慦摡㘴㌰捥㔷挹㤸っづ㑣慣㠹晡㠳㉦㝤捤㈶挳㌶㌱昷搲㌶搶戴搱㘸昵昷慥㐹㈷㌸㘹㌸戵扡昴㌲戵㥦攰㡣昴㘱㠰挲㔵〸㠴慥扢㐷㔵㈷慥㠸昵挲㘵慢ㄶ慣ㄴ㔷愴㜵㜱㈵㐰ㄹ㌴㘴愹挴慤敤㐸晡㌵㈸搲㜷ㄳ㡣〲㤴换戹攲ㅥ㌶㉡㤶㤱㜲〵㑡愷っ㕥㑥〹㜲昶㑢昱昲愰㜹摣慡〷㌲ㄴ捡挳㈶㌰ㄲ㙡㌵㠵扥㈱㤲愸㘷㔴㐳㠵戱挷㥣〱㤵ㅡ㤶ㄳ慣户昸戶㠳㑢㐲㈲摡㤱〵摢㑥ㄶ㔰ㄴ愴攵㐱〶慦㠱㘸摡愴㐱㜶攳〴ㄱ㤱つ㌲㌴㍢㐶㑥ㄳㄹ摢㘷挸〸戴㑦ㄲ㈱㕢ㅦ散㉥㈳㐸散㥤㐴捡㑥㕤昹㜱㐷㥡㙤㘴换㠷搲㙣㉦㌶㑥扦㤶㘰ㅦ挱㜵〴晢〱挴㥦㈱攱㈸攵㤰㑦㈷晤〶㍣敢㌷ㄲ扣〲〰昲㐹愷捣㠹㐴ㄵ㙤愸慤搸㤱㙣㌷〴㍢㔹ㄹ挵愱㈸愲㘵摣戴㌳㠷㙣㠵攸挸敡摣ㅥ扡㌶慦㜴散慢扢搳㘶㜲㌹愴挸㡣愶挹戵㙥搲㌴戹ㄱ㙣摡愳摥扡ㄹ㕤昵㌱㠲㕢〰捡晡㉢〹愱㕣㘸昰㙥捤愲愷㐹昹戲㌰㡢㐲㘳愸㐷〵ㅦㄱ㌲㡦〰ㄹ㐲慥攳昸戲㘳㐳搳ㅣㅣ㌷㕦昶㌶昴㠱敥晣ㅤ㈱扤㑤㙦敥攸ㅤ晡㡢㥥愷ㄵ㝤㉢搸㑢晣扥慢㡥戹つ搵晡慢〹㙥〷㘸搳㌱㍣㝤㍦㕦㑦㠱㌲㡢敤〴收㜶搳敢愲慣摣愵昵㔵愹㌴搰愰戹㘴㜸ㄷ㘵〰て挶愹㔹搸挲慥攷挹㍡づ戵㌵㔵挰昳换扥㜴愱㝦摣㜳㙤㤶敦搸挸晥换㐲㌱攴昳㕡㕦慥捤㐶捥戰㌵ㄳ㍥愷〴攵㔰〷ㅦ敥㉥㈴ㄲ㥤搲攴挵㝥搹攷换ㅤ㐹搲㠳㈴㜹㉤戶㔵扦〳〰㔲㐲晣戶慢㐴㌹挰㘶慦㔳捤搲ㄶ㉢㍤㝣ㄹ愷㤳㌶ㅦ㘲㠷ㅣㄹ〸ㅤ戶搳昰ㅦ昸㐳昶愲㘵㌷㠵挵㠰扤㈰扤㉡㝣ぢ㔶㕤㤶㐳户㉣㐵捤㡥慣㜸㤹挸㡡扥扥㡥昳㜴㠶㝦㑤搱㐹㥢㤴挸攴昶捣捡㡣戳㜸㡢愸攸㠶愴㔰挹㜰つ㌵㈵㄰㈹㡦㙤㜷㐴㑣て㈲收㑥㙣㥣㝥㤰㘰㤲攰㄰㐰攱㔷㤰㌴㕢摤㜸㠶挳晡搷攸搲慥㔴㜲㈵愲㐱戹〸㥦敤㉡慣㡥昰㌵慦㈷戸ㅢ愰捤晣愱〳㌲㠳㄰ㄵ捡ㄳ㠴愸挲ㄸ收㜹㑢㕥㈶つ散㌲ㄱ㔸㥡㘹昸㠱㙢㌳戲㌴㘴捥扡㘷摣㘰搶昲㔷ㄱ㠹ㅡ㌵愳捣〳㉢搲〱㜵㜹戰㝤摡捡摣搵㔵㔹搳捤㐵户〱搱㜶㙡㜶㍢ㅣ捣戱ㅤ戰㈵搵搹㕣ㄳ㐸扤㥤㡦㌱㠴挰㑥㉢㝦㉢扤戱㕢昲㝥昳搰㌷摣摡搱㈵㉢愸换〱㌳㘴㍡收㑢㈶㜶ㄱ㤱㠳㕡扦戹戴攲㐹㌹㍢㘴㥥昰慣㕡摤㜲㈴㤱〱ㅢ㤳挱扡㌹㜹ㄱ㔱㠲〵㤷㌱㐰搷ㄹ㌲㤷㍣挳昱㔷つ〶ㄴ搷㜷愷㥥㔴㔸愴㘰㑥㕢㡥㡦搷㈸㉣㌲㍦㙣㉥慥戸㤷ㄱ戱㙤搸捥〹㘳搵摦ㄶ㔸㈱搱㠷㐹愱㐶㘸㐲搳㐴㐹㉢昵㡡ㅦㅥ挸㜳㌹昲㕥㥥㐰攱㉡㔷愰捦㍣㐳㝢搳慥㡦㘲㌴戴搳㌹愷㐱㐴㡦㥡㠵㝤㤹㔲㤸㥣慡摦挳㍥㙦〴戸敦挴戹㔳慤挸摣ぢ㡡㔹ㄷ攸攵捦㤰昱㡡㉣㥡㠱㄰晡攸㜶㠵愴挲㌲㔲づ㌸㄰ㄸ攷㔳㍢昹㤵㑤搵㠶搴户慢㤵㍤㡥㐸搲愰㌹㘷㉣换㍡攲搱戶ㄱ散ちㅦ㘸挶摡㐶摤㡦敡㘶㕣摢㌶㐸㕡㈴换挵慡㐱ち㥥㙡〴敥㘹换搱㑤〰㐵㝦㔱㤱㜱〵㐵挶ㄵ㔵㌴㘸㥥㘵㘸㔰攵㌹㤶㝢搱昰慣㘰挵戶慡㈵㍥㌰㝣户㉤㘸ㄲ㑣㑥挹ㅢ愷㔸㘶㡣戵㔹昳攷㘰戲昹ㄳ㐰昷〴攴㈸户㡥攸〷攵㙡愲㠸㝦愲㐷挷ㄲ〴㡣昲㤴敡㙦挶㘸〵㜵㍢〲㈲㐷愵慢昱ㅤ㡣慢㡦愲㈴ㄴ㐲挴㝡〶㠹挰㉢㤸㄰昲㜴㜱ㄷ捤㜳㡥ㄵ〰㝢挴搸㜱㉢㤸昵㠱㜲〰㘴搵昱昶㝡㠵搵㐴愷昱愶㔶戸戹戳㉡愵㈶㙥敡慣㑦敡㡤㔷㙤㔰ㅤ㙡㤴㠴㈲搹慣㤱搲㉣ㅢ捣㜱㍢愹ㅡ愱ㄴ㜷慣㙤㐴㤶摢戴戵敦㤴㈲㉦㐰㌱㈹㥡挹改㙦㔱㠴㠲㐰㙦愴愳攸戳捦㈶㡦㐴挴㠶㌶㐰㤹㝡㉡㉣ㅢ㡡㐲㠲愷㜰敤愴㈶换搱ㄳ昸㝢㔷㤴㥤㙦〴愹ㅡ攳捡㘸㔴㌳㔵慦捦㍢戰ㄲ慡㠶㔷摢㈶㉣㡤戵㠵ㅡ㐶㜱㘷慦摡㍦摣摥〴㈳㐶㙣挸戰㐸㠶ㅦㄸ㙣〸收㑡㐴㔴㘹㥤つ㜱慢㥢挵㈵㍥㥤㤶㠶愳㌰戰ㄸ搴㘶攵㥡㌲挳㕡㤶晣愸敡搰㍣㉤㉡㌹慡㥢㔳换㍥㔴㝡㐰㌹ㅥ攵ㄴ㠳敢收㔹扡愵㜰㠹〱㘲㌷捡㉤㔴〳㠴㜶㥢〳昰㘴戰㝤戰㠳ㅤ〹㐳㈷戴捥㈸㐱㡢ㄹ㠴㥢㕥〴㜹愷㐷㡣㐲㤰㥡㉡晤晤㤸昸摣㔳㑣㕦㍢㤶㡢㌳ㄱㄳ㌱摣㤵㘱㍤〰戹挹挸㈴戹㘸㌴づ㤸㠷㤲㑤〹慤挱戸㡣㈶挶㄰㑤㍥㉦挰㉤ㅥ挶戲㠶挹㌶㜵摣㜳ぢ㉣㘸搳晡晡㉥昳㤴㔳慤㌷㙡㔲愹攲㔸㔶㉢㡤扣㉤昰愵慥〰㠶摣㤴戱㉦搱愶㥣挲㔱㡡㑢㈶㤲㝡户扢昵㘳攸慥㠴ㅣ挶〸㔵ㅦ〳㤰ㄹ㙥㌹ㄵ㄰敢戸愷㐰晢㜰㜷敢〲㠳扡㍣〷㤱搶㔱㐴㔹㌶㠷晢㜸捤㈸戲攲戶㐴戳㌹㜷捥愵捤㥥㈸㍡㘹㠵㐵摢〲㐷㔸㘷㈸昰㡡㐵ㄸ㈳㍤㜲〷〷挹㕤㡤愲扢㔷ㅦ㔵㡦戹慢㐰㠵挲㠰㘰㡣㤷愷愰ㅣ㜶ㄵ㡣㐴㠳㕢㙢㔹摤㠲搱㕦㕡摥晡ㄴ㠰㘰ㄸ㤸〶㉤㕡㠶〶捥っ昲㥢ㅢ㌸㌷愳㔵㐶㠴㌴ㄹ㑣㘵㡣㜲ㄴづ㝢㈰つ摣挴㠳昴㤲ぢ㈵ㄴ散㔱ㄷ挳攲扢㠹攳㌶㡥㐰慥㜷㙤㕢攱㠲ㄱ攰晡㡢戳扦慤㜸慡㔶愳戹ぢ晦摣戶挰㉡慥㙥㠴收攸㥥戶㑢㔹㙡㑤戴敦㙥㙤慢㠸㉥ぢㅥ㥡㥤㌸㘹〴搵㤵挵㘰㍤扣戸搵㉢㐹ㄴ㝥〴㝦挴㠶㙦愷捤㥣㜷㜸ㄱ㜵㡤㝢㕦扥攴戸㤷ㅤ㌵慦㠲捦㕢㝦愰㄰㕣愱散攷㈴换戹㝦攳㥦㑡㕡慥昰㐳㡣戸㤵㘹㜳㠰㤶㠳㠴攳愸ㄴ㑡㠳㌱攴㌳攸〴戶㝢昳搶〰改㘴㑦ㅢ㥤㈸㐱戰㐳㈸捥挵ㄷ㡤㔰挴て㠰㔶ㄲ㑢㜸㈴挷㥥㝦ㄵ慣㉦扥㡦ㄲ㈲ㅣ捦㤱ㄸ㈹摣㠲㕣〶敡㤴㈰㡦慥㜸昰㐲挸晦て㤶㘲㙥摥㤰㥤晥ぢ捣㉣扥搷㡥愲㥢㠸愲敦㜶愰㐸昰ㅡ㠸攲摦晢㤰㠹㔳㠱攱搹攷ㄵ〸攷㥡㜶づ愰㉦昹㠵摦晦攱〱㜴㉥㈲づ㘵愳㈱搴㜶ㅢ㥥㥢㈶㐲㕦㠷㠹挰攰扤㌲ㄱ㑥㈳㈳ㄸ挵て㑤㠴挸〷㌲㡦㠲捤㑤〴挶昶㌲っ挱㐴愸㌵攱搶攰〹散㕡㥢晥戱㤳戸㜸㉢㝤挴昳愱戴晣ㄹ㜸愴昶㜵ㄶ㉦ㄸ㥥㘱敦㔷攵㈷㍣〹㘵收㉤攱㈶户敡挲ㅥ搷㙦㔸愳㍡㙤攰慢㠸扤散㍢晥㤴慤摤㕦〷愶挲ㄴ扡敦㐵㐹ㄴ㕦㠰愷㐴昰摣㤰㝢捦㥥慦㥦昸挳挳㡦ㅦ攳㙤戵㠸㔶ぢ㜷㈰摦㑢挸㥥昶〴㠲扡㠹㡢㈲㝢昹㘱捥㘹㝣愲㘴慤搶攵戴攱㈹㉢挸搷敤㌸ㅢㄲ㕥㠲㌰㐳攲摢づ㈶㈶敥㍤㠴㈶收㐴㥢扢㔳㝤搸愴㕣㠴ㄳ㠹㠹㉢㥦㕥ㅣ㌶ㄴ㕤ㄵ㔹㡦搶㘶攱㥢㔰㐵捦㜳㈲㘹㉢㤱愷㑥㈶㈱扥搱慥敢㡥㔰搷㠵〷ㄹ㠶晤㘳㈹㠵昸〳㈹㈴㜹㤰攱㠵〰㈵愵捥㈲㔳戸ㄳ㈰㈳戲搶ㅥ攲愵㍦㘰㐷〸挸收愵扦ㅥ㍦㘲挱㉥〲㡢戱㉦扥搷ㄳ㉤㙤搱㔸㌵㌱㔴慢㙣㥡㐵㘴搴攱㠵〵㤳㜱㘹捡搲㌹㠴搲㉤扢愳昸㤲㈱㍢っ扣㠵㡣㕤戰改㙢㉢摢昷㍡つ摣晣㠰㥥㈹㉡㠵攱散㘶㌱づ愴㉡㐶ㄷ㌶㉤㠷㐵㠴挳㘱戶搹㘹㈰慡㠲捥㜲昶攳㔴㡡攰ㅦ扦ㄴ㘲晤㜸㙢攸扤敤㌵搴㜱㑥㍦ㄶ挸ㅦ搸㕦㌷㘵㌰㌶摥㑡㡥㠱㠴摤㔲慢㔲㜸㍤晣ㅣ扡㜰搱㌹愱户戲敡㔹ㅣ挱慦㤸戳晡戴づ晤捦攸戵攲慣昳散捤㌰㜶㑡晦扦ㅤ〵㥢敡㝦挱搸㥢㐲攴㍢愲っㅦち㡣㥦㙣ㅡ戲攱㡥挰戳㡤攰㡤㍡ㄸ敢㉡换㤰㜷㤸㕢挴挷慢㘱戵㤲攰昰㝢攵摢慦㐶㌴晢搲戶ㅤ攸㉡〰ㄹㅢ㉡㝣ㄵ㈲愸㙢晦戴摣㡡㑦户挵㜷愲攳㥥搳㔶搵㜳㝤搷っ挶ㄶㄱ昴ㅤ攳户㘷㈶㙣㥥㈹昱㤵㜶愱㜶㉢㜶㘲昰摤攸㜳㘶ㅥ〲晢㡣っ㕥慣㔸㈴㈳ぢ㕢㡢㘴昰㍢愴㤱㐴㜸㠹摡挱扦挶扣扦㘱搴昱改敡㍣㝣㥤〱㡢戶㠵戲ぢ㍤捥敤㌷㌴戸㜵戸愳昵㌶昸㠳㘴㝤〲挱㌱戵㠴㜷扥㥢晢摡扥〷改戶搱摡㝣戶散捤攷㔶㉥㍣〳㥣㙥敤㉤㘹㤲攱㍢昹㐵㜲㔹慦㄰攲搲晥㌱晣摥扡㠳㤶愳㡤㠲捥愳て扡改〸ㅢ慦挳㝤戶㠵攸昷〵㜴ㄵ㔳〴昸搱㡤㈸挳〷㐱㉦ㅦ㔹㔱㝣ㄱ换㈲〳㈰㥦㉢㔶〱扡㔳昵搳ㅢ㔱昵㐸㉣㤰〵捦ㄸ㈴挷戲昸㍣ㅡ㜲扢挲㘵㠳㈵戸㙣愱捥ㄲ挸敢㜱て攴㜳㠲㘷〹㌵㤱捦愲㐳㜳㈲ㄶ㑡扢㑦攴㌳ㅢ㑤㐴搰ち㔰ぢ㑤㡥㍦ㄲ㙢ㄱ扤㡥㙡摤㈶㜰〸㕣㠰㘱㡡㐵捡㥡㘲ㄸ㕡昸㍥㌱㠳昴敢攸昷㜳挷㝥昵㉣搳摦㡥〹㈵〸㔱㤵㥥㍣〵愱㥡晣㈷㤲㤳昷㔰摡㝤昲ㅦ摢㘸昲㈳㤴㤱㥣㠹ㅥ〰っ昵㠹ち㝥愹挵㌴㤰攱㍥昲㐷㕣㈰挰㑦㙡ㄶ㈳〶㑡㔴摦换挸愰㉦㌷㕣戵扡㠲㑣摣户挰昵㘷㝣摣愳散㈳㕥㠴愴㉦愷ㄸ㍡㘳㡢愱㔶㉣搹㤱ㄷ㜶㕢挸〶㉣㠹㕦换㜶ㄵ改挵ㅥ㈳晣攲〳㌱㘲㑥㥥㡣扦㥣搲愲㤸ㄳ〸㈳戴㐸㐹㍦摣㐸昱晥戸昱户扥搳㜲㤹愲〲〹搴ㄳ㌶㈶㥤愹挶㑦挴㡤て攱慢㉣搵㈶挷ㅢ〴㑣捦挵㡤㐹㡦慡昱攳㜱攳扦ㅥ摡摦㙣ㅣ搳㘱㌸㜲㠱㐴㤲㘱敢㉡敢㍦昱㠵昶㌰㥡ㄷ㑣敡捦〱㌳㉣愶攴㔴愱攳扡搲愰㠳戸っ攲攱ㅢ改㌹摣㙤挲ㄵ㄰〸搹昰㑦㈵㥣挲㥤愷㔹㈳㌰昰〹昴ㅡ㠲捤㥥慥㥥搸戹㘸捥㝢㈸攸㌷㑦昹㌸㔳搵戶ㄵ㠹挰ㅣ挸㠷晢扢㠹㔳㍥挳㜴㙣敤㐷ㅣ㈴搳㜸㠷愴㌷攵愱〲㉢㜹昱摥ㄸ戳戹挷㕡㌴愳㍦ち攴㐰㍡〲㌲愳㍦〶ㄸ〶㘲㜸㕢㌹㌷㐲晥㔷捣晤㕥㔶扣㡦攰㜱㠰戲㈰戳㤳づ㡡㑦〰散㠵㤵㡡㍦㔵攱㡦搵攴搸慡㈷搷昰愷㉦㝥晡㙤㐷ㄳて挷慦㑣ㄲ㤳晥〱㜶晢㈰㐰ㅦ㥣戸㈲㈲挵戲晥㈱㤴㈴㕦㑤昱愱㕥晤ㄱ㔶㝣㤴攰㘳〰攵〲愷扣攵扤攳捡㝡搴㕦ㅦ㐷㔷昱ㄸ〱㝥昴㑦㐴ㄹ㍥ㄴ戸ㅢ㙦敡㙥㌱昳㐰ㅣ㝦摥㡦㠰㘷敡㍢晥㝢昱㕤晥㍡ㄷ摤㠷㍦㑢㔲㔰收㝤㕥㝢㘳㙦㘳㤱ㄵ㘸㤹慢㥦㔵㙣昶ぢㄸ㠷敢㙡挵㔱㌸㈲㔵㑢㐹㉢ち㘲㥤ぢㄶ㉥摥挰户ㅣ㔵ㄵ㐲㤰ㄲ㔴㠵ㄳ㔵ㅣ㐳㠱晥㐹㌶㈵㡥㠹㈷晤㔳㝣㈲㙡搵㈶㝥㍡捡昰㐱㄰慦慡晢㠳㔱昷昸㠵挴戵慡戰摡㕥㐸晣慢㡡㤵攴ぢ㥦攲㘰ち㔹挸愴㜵ㄳ㤱愶㘸攸昳挸っ昵つ㜳㙥て攰㐷扢㈲慡ㄷ㙡ㄷ㉥晣㜳㌸㍦㜶㝤晥敤㙦ㅤ㝣敡戹㕦晥昱挹摦扣敢攸㕦晥昵昴搳扦昹搳㤳捦晥敢㐷换㐷㝦晥捣㌳㍦扢敦㑢捦晥㜱户昹㘵敤㍢晦㥣晢昲㈳㤳㤷ㅥ㜹挸㍣㜷挷㠹㐷摥昱攰晤㤳ぢ搷㡣昷昵昵昷摦㍥晡㡢敢㕥㌳昲搸㐳摦ㄳ㍦昹摤㍥㐷愸攵攲〵改㘹㜰搹㙡ㅡ㕦㐰〶搳攰㡣㕦搲㘹㜰戹㙡愳㤶愳㡤㥡㐶㐱〹㥥つ㑥㐰㔵ㄸ改㡡㠱晦〰㘶搶戵ㄶ</t>
  </si>
  <si>
    <t>Proporcion_retiro</t>
  </si>
  <si>
    <t>OT0</t>
  </si>
  <si>
    <t>OT1</t>
  </si>
  <si>
    <t>OT2</t>
  </si>
  <si>
    <t>OT3</t>
  </si>
  <si>
    <t>OT4</t>
  </si>
  <si>
    <t>OT5</t>
  </si>
  <si>
    <t>OT6</t>
  </si>
  <si>
    <t>OT7</t>
  </si>
  <si>
    <t>OT8</t>
  </si>
  <si>
    <t>OT9</t>
  </si>
  <si>
    <t>OT10</t>
  </si>
  <si>
    <t>OT11</t>
  </si>
  <si>
    <t>OT12</t>
  </si>
  <si>
    <t>OT13</t>
  </si>
  <si>
    <t>OT14</t>
  </si>
  <si>
    <t>OT15</t>
  </si>
  <si>
    <t>OT16</t>
  </si>
  <si>
    <t>OT17</t>
  </si>
  <si>
    <t>OT18</t>
  </si>
  <si>
    <t>OT19</t>
  </si>
  <si>
    <t>OT20</t>
  </si>
  <si>
    <t>OT21</t>
  </si>
  <si>
    <t>OT22</t>
  </si>
  <si>
    <t>OT23</t>
  </si>
  <si>
    <t>OT24</t>
  </si>
  <si>
    <t>OT25</t>
  </si>
  <si>
    <t>OT26</t>
  </si>
  <si>
    <t>OT27</t>
  </si>
  <si>
    <t>OT28</t>
  </si>
  <si>
    <t>OT29</t>
  </si>
  <si>
    <t>OT30</t>
  </si>
  <si>
    <t>OT31</t>
  </si>
  <si>
    <t>OT32</t>
  </si>
  <si>
    <t>OT33</t>
  </si>
  <si>
    <t>OT34</t>
  </si>
  <si>
    <t>OT35</t>
  </si>
  <si>
    <t>OT36</t>
  </si>
  <si>
    <t>OT37</t>
  </si>
  <si>
    <t>OT38</t>
  </si>
  <si>
    <t>OT39</t>
  </si>
  <si>
    <t>OT40</t>
  </si>
  <si>
    <t>OT41</t>
  </si>
  <si>
    <t>OT42</t>
  </si>
  <si>
    <t>OT43</t>
  </si>
  <si>
    <t>OT44</t>
  </si>
  <si>
    <t>OT45</t>
  </si>
  <si>
    <t>OT46</t>
  </si>
  <si>
    <t>OT47</t>
  </si>
  <si>
    <t>OT48</t>
  </si>
  <si>
    <t>OT49</t>
  </si>
  <si>
    <t>OT50</t>
  </si>
  <si>
    <t>OT51</t>
  </si>
  <si>
    <t>OT52</t>
  </si>
  <si>
    <t>OT53</t>
  </si>
  <si>
    <t>OT54</t>
  </si>
  <si>
    <t>OT55</t>
  </si>
  <si>
    <t>OT56</t>
  </si>
  <si>
    <t>OT57</t>
  </si>
  <si>
    <t>OT58</t>
  </si>
  <si>
    <t>OT59</t>
  </si>
  <si>
    <t>OT60</t>
  </si>
  <si>
    <t>OT61</t>
  </si>
  <si>
    <t>OT62</t>
  </si>
  <si>
    <t>OT63</t>
  </si>
  <si>
    <t>OT64</t>
  </si>
  <si>
    <t>OT65</t>
  </si>
  <si>
    <t>OT66</t>
  </si>
  <si>
    <t>OT67</t>
  </si>
  <si>
    <t>OT68</t>
  </si>
  <si>
    <t>OT69</t>
  </si>
  <si>
    <t>OT70</t>
  </si>
  <si>
    <t>OT71</t>
  </si>
  <si>
    <t>OT72</t>
  </si>
  <si>
    <t>OT73</t>
  </si>
  <si>
    <t>OT74</t>
  </si>
  <si>
    <t>OT75</t>
  </si>
  <si>
    <t>OT76</t>
  </si>
  <si>
    <t>OT77</t>
  </si>
  <si>
    <t>OT78</t>
  </si>
  <si>
    <t>OT79</t>
  </si>
  <si>
    <t>OT80</t>
  </si>
  <si>
    <t>OT81</t>
  </si>
  <si>
    <t>OT82</t>
  </si>
  <si>
    <t>OT83</t>
  </si>
  <si>
    <t>OT84</t>
  </si>
  <si>
    <t>OT85</t>
  </si>
  <si>
    <t>OT86</t>
  </si>
  <si>
    <t>OT87</t>
  </si>
  <si>
    <t>OT88</t>
  </si>
  <si>
    <t>OT89</t>
  </si>
  <si>
    <t>OT90</t>
  </si>
  <si>
    <t>OT91</t>
  </si>
  <si>
    <t>OT92</t>
  </si>
  <si>
    <t>OT93</t>
  </si>
  <si>
    <t>OT94</t>
  </si>
  <si>
    <t>OT95</t>
  </si>
  <si>
    <t>OT96</t>
  </si>
  <si>
    <t>OT97</t>
  </si>
  <si>
    <t>OT98</t>
  </si>
  <si>
    <t>OT99</t>
  </si>
  <si>
    <t>OT100</t>
  </si>
  <si>
    <t>T0</t>
  </si>
  <si>
    <t>T1</t>
  </si>
  <si>
    <t>T2</t>
  </si>
  <si>
    <t>T3</t>
  </si>
  <si>
    <t>T4</t>
  </si>
  <si>
    <t>T5</t>
  </si>
  <si>
    <t>T6</t>
  </si>
  <si>
    <t>T7</t>
  </si>
  <si>
    <t>T8</t>
  </si>
  <si>
    <t>T9</t>
  </si>
  <si>
    <t>T10</t>
  </si>
  <si>
    <t>T11</t>
  </si>
  <si>
    <t>T12</t>
  </si>
  <si>
    <t>T13</t>
  </si>
  <si>
    <t>T14</t>
  </si>
  <si>
    <t>T15</t>
  </si>
  <si>
    <t>T16</t>
  </si>
  <si>
    <t>T17</t>
  </si>
  <si>
    <t>T18</t>
  </si>
  <si>
    <t>T19</t>
  </si>
  <si>
    <t>T20</t>
  </si>
  <si>
    <t>T21</t>
  </si>
  <si>
    <t>T22</t>
  </si>
  <si>
    <t>T23</t>
  </si>
  <si>
    <t>T24</t>
  </si>
  <si>
    <t>T25</t>
  </si>
  <si>
    <t>T26</t>
  </si>
  <si>
    <t>T27</t>
  </si>
  <si>
    <t>T28</t>
  </si>
  <si>
    <t>T29</t>
  </si>
  <si>
    <t>T30</t>
  </si>
  <si>
    <t>T31</t>
  </si>
  <si>
    <t>T32</t>
  </si>
  <si>
    <t>T33</t>
  </si>
  <si>
    <t>T34</t>
  </si>
  <si>
    <t>T35</t>
  </si>
  <si>
    <t>T36</t>
  </si>
  <si>
    <t>T37</t>
  </si>
  <si>
    <t>T38</t>
  </si>
  <si>
    <t>T39</t>
  </si>
  <si>
    <t>T40</t>
  </si>
  <si>
    <t>T41</t>
  </si>
  <si>
    <t>T42</t>
  </si>
  <si>
    <t>T43</t>
  </si>
  <si>
    <t>T44</t>
  </si>
  <si>
    <t>T45</t>
  </si>
  <si>
    <t>T46</t>
  </si>
  <si>
    <t>T47</t>
  </si>
  <si>
    <t>T48</t>
  </si>
  <si>
    <t>T49</t>
  </si>
  <si>
    <t>T50</t>
  </si>
  <si>
    <t>T51</t>
  </si>
  <si>
    <t>T52</t>
  </si>
  <si>
    <t>T53</t>
  </si>
  <si>
    <t>T54</t>
  </si>
  <si>
    <t>T55</t>
  </si>
  <si>
    <t>T56</t>
  </si>
  <si>
    <t>T57</t>
  </si>
  <si>
    <t>T58</t>
  </si>
  <si>
    <t>T59</t>
  </si>
  <si>
    <t>T60</t>
  </si>
  <si>
    <t>T61</t>
  </si>
  <si>
    <t>T62</t>
  </si>
  <si>
    <t>T63</t>
  </si>
  <si>
    <t>T64</t>
  </si>
  <si>
    <t>T65</t>
  </si>
  <si>
    <t>T66</t>
  </si>
  <si>
    <t>T67</t>
  </si>
  <si>
    <t>T68</t>
  </si>
  <si>
    <t>T69</t>
  </si>
  <si>
    <t>T70</t>
  </si>
  <si>
    <t>T71</t>
  </si>
  <si>
    <t>T72</t>
  </si>
  <si>
    <t>T73</t>
  </si>
  <si>
    <t>T74</t>
  </si>
  <si>
    <t>T75</t>
  </si>
  <si>
    <t>T76</t>
  </si>
  <si>
    <t>T77</t>
  </si>
  <si>
    <t>T78</t>
  </si>
  <si>
    <t>T79</t>
  </si>
  <si>
    <t>T80</t>
  </si>
  <si>
    <t>T81</t>
  </si>
  <si>
    <t>T82</t>
  </si>
  <si>
    <t>T83</t>
  </si>
  <si>
    <t>T84</t>
  </si>
  <si>
    <t>T85</t>
  </si>
  <si>
    <t>T86</t>
  </si>
  <si>
    <t>T87</t>
  </si>
  <si>
    <t>T88</t>
  </si>
  <si>
    <t>T89</t>
  </si>
  <si>
    <t>T90</t>
  </si>
  <si>
    <t>T91</t>
  </si>
  <si>
    <t>T92</t>
  </si>
  <si>
    <t>T93</t>
  </si>
  <si>
    <t>T94</t>
  </si>
  <si>
    <t>T95</t>
  </si>
  <si>
    <t>T96</t>
  </si>
  <si>
    <t>T97</t>
  </si>
  <si>
    <t>T98</t>
  </si>
  <si>
    <t>T99</t>
  </si>
  <si>
    <t>T100</t>
  </si>
  <si>
    <t>E0</t>
  </si>
  <si>
    <t>E1</t>
  </si>
  <si>
    <t>E2</t>
  </si>
  <si>
    <t>E3</t>
  </si>
  <si>
    <t>E4</t>
  </si>
  <si>
    <t>E5</t>
  </si>
  <si>
    <t>E6</t>
  </si>
  <si>
    <t>E7</t>
  </si>
  <si>
    <t>E8</t>
  </si>
  <si>
    <t>E9</t>
  </si>
  <si>
    <t>E10</t>
  </si>
  <si>
    <t>E11</t>
  </si>
  <si>
    <t>E12</t>
  </si>
  <si>
    <t>E13</t>
  </si>
  <si>
    <t>E14</t>
  </si>
  <si>
    <t>E15</t>
  </si>
  <si>
    <t>E16</t>
  </si>
  <si>
    <t>E17</t>
  </si>
  <si>
    <t>E18</t>
  </si>
  <si>
    <t>E19</t>
  </si>
  <si>
    <t>E20</t>
  </si>
  <si>
    <t>E21</t>
  </si>
  <si>
    <t>E22</t>
  </si>
  <si>
    <t>E23</t>
  </si>
  <si>
    <t>E24</t>
  </si>
  <si>
    <t>E25</t>
  </si>
  <si>
    <t>E26</t>
  </si>
  <si>
    <t>E27</t>
  </si>
  <si>
    <t>E28</t>
  </si>
  <si>
    <t>E29</t>
  </si>
  <si>
    <t>E30</t>
  </si>
  <si>
    <t>E31</t>
  </si>
  <si>
    <t>E32</t>
  </si>
  <si>
    <t>E33</t>
  </si>
  <si>
    <t>E34</t>
  </si>
  <si>
    <t>E35</t>
  </si>
  <si>
    <t>E36</t>
  </si>
  <si>
    <t>E37</t>
  </si>
  <si>
    <t>E38</t>
  </si>
  <si>
    <t>E39</t>
  </si>
  <si>
    <t>E40</t>
  </si>
  <si>
    <t>E41</t>
  </si>
  <si>
    <t>E42</t>
  </si>
  <si>
    <t>E43</t>
  </si>
  <si>
    <t>E44</t>
  </si>
  <si>
    <t>E45</t>
  </si>
  <si>
    <t>E46</t>
  </si>
  <si>
    <t>E47</t>
  </si>
  <si>
    <t>E48</t>
  </si>
  <si>
    <t>E49</t>
  </si>
  <si>
    <t>E50</t>
  </si>
  <si>
    <t>E51</t>
  </si>
  <si>
    <t>E52</t>
  </si>
  <si>
    <t>E53</t>
  </si>
  <si>
    <t>E54</t>
  </si>
  <si>
    <t>E55</t>
  </si>
  <si>
    <t>E56</t>
  </si>
  <si>
    <t>E57</t>
  </si>
  <si>
    <t>E58</t>
  </si>
  <si>
    <t>E59</t>
  </si>
  <si>
    <t>E60</t>
  </si>
  <si>
    <t>E61</t>
  </si>
  <si>
    <t>E62</t>
  </si>
  <si>
    <t>E63</t>
  </si>
  <si>
    <t>E64</t>
  </si>
  <si>
    <t>E65</t>
  </si>
  <si>
    <t>E66</t>
  </si>
  <si>
    <t>E67</t>
  </si>
  <si>
    <t>E68</t>
  </si>
  <si>
    <t>E69</t>
  </si>
  <si>
    <t>E70</t>
  </si>
  <si>
    <t>E71</t>
  </si>
  <si>
    <t>E72</t>
  </si>
  <si>
    <t>E73</t>
  </si>
  <si>
    <t>E74</t>
  </si>
  <si>
    <t>E75</t>
  </si>
  <si>
    <t>E76</t>
  </si>
  <si>
    <t>E77</t>
  </si>
  <si>
    <t>E78</t>
  </si>
  <si>
    <t>E79</t>
  </si>
  <si>
    <t>E80</t>
  </si>
  <si>
    <t>E81</t>
  </si>
  <si>
    <t>E82</t>
  </si>
  <si>
    <t>E83</t>
  </si>
  <si>
    <t>E84</t>
  </si>
  <si>
    <t>E85</t>
  </si>
  <si>
    <t>E86</t>
  </si>
  <si>
    <t>E87</t>
  </si>
  <si>
    <t>E88</t>
  </si>
  <si>
    <t>E89</t>
  </si>
  <si>
    <t>E90</t>
  </si>
  <si>
    <t>E91</t>
  </si>
  <si>
    <t>E92</t>
  </si>
  <si>
    <t>E93</t>
  </si>
  <si>
    <t>E94</t>
  </si>
  <si>
    <t>E95</t>
  </si>
  <si>
    <t>E96</t>
  </si>
  <si>
    <t>E97</t>
  </si>
  <si>
    <t>E98</t>
  </si>
  <si>
    <t>E99</t>
  </si>
  <si>
    <t>E100</t>
  </si>
  <si>
    <t>P0</t>
  </si>
  <si>
    <t>P1</t>
  </si>
  <si>
    <t>P2</t>
  </si>
  <si>
    <t>P3</t>
  </si>
  <si>
    <t>P4</t>
  </si>
  <si>
    <t>P5</t>
  </si>
  <si>
    <t>P6</t>
  </si>
  <si>
    <t>P7</t>
  </si>
  <si>
    <t>P8</t>
  </si>
  <si>
    <t>P9</t>
  </si>
  <si>
    <t>P10</t>
  </si>
  <si>
    <t>P11</t>
  </si>
  <si>
    <t>P12</t>
  </si>
  <si>
    <t>P13</t>
  </si>
  <si>
    <t>P14</t>
  </si>
  <si>
    <t>P15</t>
  </si>
  <si>
    <t>P16</t>
  </si>
  <si>
    <t>P17</t>
  </si>
  <si>
    <t>P18</t>
  </si>
  <si>
    <t>P19</t>
  </si>
  <si>
    <t>P20</t>
  </si>
  <si>
    <t>P21</t>
  </si>
  <si>
    <t>P22</t>
  </si>
  <si>
    <t>P23</t>
  </si>
  <si>
    <t>P24</t>
  </si>
  <si>
    <t>P25</t>
  </si>
  <si>
    <t>P26</t>
  </si>
  <si>
    <t>P27</t>
  </si>
  <si>
    <t>P28</t>
  </si>
  <si>
    <t>P29</t>
  </si>
  <si>
    <t>P30</t>
  </si>
  <si>
    <t>P31</t>
  </si>
  <si>
    <t>P32</t>
  </si>
  <si>
    <t>P33</t>
  </si>
  <si>
    <t>P34</t>
  </si>
  <si>
    <t>P35</t>
  </si>
  <si>
    <t>P36</t>
  </si>
  <si>
    <t>P37</t>
  </si>
  <si>
    <t>P38</t>
  </si>
  <si>
    <t>P39</t>
  </si>
  <si>
    <t>P40</t>
  </si>
  <si>
    <t>P41</t>
  </si>
  <si>
    <t>P42</t>
  </si>
  <si>
    <t>P43</t>
  </si>
  <si>
    <t>P44</t>
  </si>
  <si>
    <t>P45</t>
  </si>
  <si>
    <t>P46</t>
  </si>
  <si>
    <t>P47</t>
  </si>
  <si>
    <t>P48</t>
  </si>
  <si>
    <t>P49</t>
  </si>
  <si>
    <t>P50</t>
  </si>
  <si>
    <t>P51</t>
  </si>
  <si>
    <t>P52</t>
  </si>
  <si>
    <t>P53</t>
  </si>
  <si>
    <t>P54</t>
  </si>
  <si>
    <t>P55</t>
  </si>
  <si>
    <t>P56</t>
  </si>
  <si>
    <t>P57</t>
  </si>
  <si>
    <t>P58</t>
  </si>
  <si>
    <t>P59</t>
  </si>
  <si>
    <t>P60</t>
  </si>
  <si>
    <t>P61</t>
  </si>
  <si>
    <t>P62</t>
  </si>
  <si>
    <t>P63</t>
  </si>
  <si>
    <t>P64</t>
  </si>
  <si>
    <t>P65</t>
  </si>
  <si>
    <t>P66</t>
  </si>
  <si>
    <t>P67</t>
  </si>
  <si>
    <t>P68</t>
  </si>
  <si>
    <t>P69</t>
  </si>
  <si>
    <t>P70</t>
  </si>
  <si>
    <t>P71</t>
  </si>
  <si>
    <t>P72</t>
  </si>
  <si>
    <t>P73</t>
  </si>
  <si>
    <t>P74</t>
  </si>
  <si>
    <t>P75</t>
  </si>
  <si>
    <t>P76</t>
  </si>
  <si>
    <t>P77</t>
  </si>
  <si>
    <t>P78</t>
  </si>
  <si>
    <t>P79</t>
  </si>
  <si>
    <t>P80</t>
  </si>
  <si>
    <t>P81</t>
  </si>
  <si>
    <t>P82</t>
  </si>
  <si>
    <t>P83</t>
  </si>
  <si>
    <t>P84</t>
  </si>
  <si>
    <t>P85</t>
  </si>
  <si>
    <t>P86</t>
  </si>
  <si>
    <t>P87</t>
  </si>
  <si>
    <t>P88</t>
  </si>
  <si>
    <t>P89</t>
  </si>
  <si>
    <t>P90</t>
  </si>
  <si>
    <t>P91</t>
  </si>
  <si>
    <t>P92</t>
  </si>
  <si>
    <t>P93</t>
  </si>
  <si>
    <t>P94</t>
  </si>
  <si>
    <t>P95</t>
  </si>
  <si>
    <t>P96</t>
  </si>
  <si>
    <t>P97</t>
  </si>
  <si>
    <t>P98</t>
  </si>
  <si>
    <t>P99</t>
  </si>
  <si>
    <t>P100</t>
  </si>
  <si>
    <t>K_turismo</t>
  </si>
  <si>
    <t>rOTinicial</t>
  </si>
  <si>
    <t>Tasa de ocupación real</t>
  </si>
  <si>
    <t>Turista x habitación</t>
  </si>
  <si>
    <t xml:space="preserve">Ideal para turistas </t>
  </si>
  <si>
    <t>Relación ballenas embarcaciones</t>
  </si>
  <si>
    <t>Ballenas en grupo</t>
  </si>
  <si>
    <t>NOM-131</t>
  </si>
  <si>
    <t>Hábitat ballenas</t>
  </si>
  <si>
    <t>Pérdida de hábitat</t>
  </si>
  <si>
    <t xml:space="preserve">Crecimiento poblacional </t>
  </si>
  <si>
    <t>K ballenas</t>
  </si>
  <si>
    <t>r ballenas</t>
  </si>
  <si>
    <t>Población ballena inicial</t>
  </si>
  <si>
    <t>Pérdida de ballenas</t>
  </si>
  <si>
    <t>Ingreso turistas 1día</t>
  </si>
  <si>
    <t>Ingreso turistas que pernoctan</t>
  </si>
  <si>
    <t>Ingreso por avistamiento</t>
  </si>
  <si>
    <t>Gasto medio turistas 1día</t>
  </si>
  <si>
    <t>Gasto medio turistas pernoctan</t>
  </si>
  <si>
    <t>CB_Block_7.0.0.0:2</t>
  </si>
  <si>
    <t>Densidad ballenas</t>
  </si>
  <si>
    <t>r_ballenas</t>
  </si>
  <si>
    <t>446b8fb4-a833-4cec-a0f4-a9e7da44454e</t>
  </si>
  <si>
    <t>H0</t>
  </si>
  <si>
    <t>H1</t>
  </si>
  <si>
    <t>H2</t>
  </si>
  <si>
    <t>H3</t>
  </si>
  <si>
    <t>H4</t>
  </si>
  <si>
    <t>H5</t>
  </si>
  <si>
    <t>H6</t>
  </si>
  <si>
    <t>H7</t>
  </si>
  <si>
    <t>H8</t>
  </si>
  <si>
    <t>H9</t>
  </si>
  <si>
    <t>H10</t>
  </si>
  <si>
    <t>H11</t>
  </si>
  <si>
    <t>H12</t>
  </si>
  <si>
    <t>H13</t>
  </si>
  <si>
    <t>H14</t>
  </si>
  <si>
    <t>H15</t>
  </si>
  <si>
    <t>H16</t>
  </si>
  <si>
    <t>H17</t>
  </si>
  <si>
    <t>H18</t>
  </si>
  <si>
    <t>H19</t>
  </si>
  <si>
    <t>H20</t>
  </si>
  <si>
    <t>H21</t>
  </si>
  <si>
    <t>H22</t>
  </si>
  <si>
    <t>H23</t>
  </si>
  <si>
    <t>H24</t>
  </si>
  <si>
    <t>H25</t>
  </si>
  <si>
    <t>H26</t>
  </si>
  <si>
    <t>H27</t>
  </si>
  <si>
    <t>H28</t>
  </si>
  <si>
    <t>H29</t>
  </si>
  <si>
    <t>H30</t>
  </si>
  <si>
    <t>H31</t>
  </si>
  <si>
    <t>H32</t>
  </si>
  <si>
    <t>H33</t>
  </si>
  <si>
    <t>H34</t>
  </si>
  <si>
    <t>H35</t>
  </si>
  <si>
    <t>H36</t>
  </si>
  <si>
    <t>H37</t>
  </si>
  <si>
    <t>H38</t>
  </si>
  <si>
    <t>H39</t>
  </si>
  <si>
    <t>H40</t>
  </si>
  <si>
    <t>H41</t>
  </si>
  <si>
    <t>H42</t>
  </si>
  <si>
    <t>H43</t>
  </si>
  <si>
    <t>H44</t>
  </si>
  <si>
    <t>H45</t>
  </si>
  <si>
    <t>H46</t>
  </si>
  <si>
    <t>H47</t>
  </si>
  <si>
    <t>H48</t>
  </si>
  <si>
    <t>H49</t>
  </si>
  <si>
    <t>H50</t>
  </si>
  <si>
    <t>H51</t>
  </si>
  <si>
    <t>H52</t>
  </si>
  <si>
    <t>H53</t>
  </si>
  <si>
    <t>H54</t>
  </si>
  <si>
    <t>H55</t>
  </si>
  <si>
    <t>H56</t>
  </si>
  <si>
    <t>H57</t>
  </si>
  <si>
    <t>H58</t>
  </si>
  <si>
    <t>H59</t>
  </si>
  <si>
    <t>H60</t>
  </si>
  <si>
    <t>H61</t>
  </si>
  <si>
    <t>H62</t>
  </si>
  <si>
    <t>H63</t>
  </si>
  <si>
    <t>H64</t>
  </si>
  <si>
    <t>H65</t>
  </si>
  <si>
    <t>H66</t>
  </si>
  <si>
    <t>H67</t>
  </si>
  <si>
    <t>H68</t>
  </si>
  <si>
    <t>H69</t>
  </si>
  <si>
    <t>H70</t>
  </si>
  <si>
    <t>H71</t>
  </si>
  <si>
    <t>H72</t>
  </si>
  <si>
    <t>H73</t>
  </si>
  <si>
    <t>H74</t>
  </si>
  <si>
    <t>H75</t>
  </si>
  <si>
    <t>H76</t>
  </si>
  <si>
    <t>H77</t>
  </si>
  <si>
    <t>H78</t>
  </si>
  <si>
    <t>H79</t>
  </si>
  <si>
    <t>H80</t>
  </si>
  <si>
    <t>H81</t>
  </si>
  <si>
    <t>H82</t>
  </si>
  <si>
    <t>H83</t>
  </si>
  <si>
    <t>H84</t>
  </si>
  <si>
    <t>H85</t>
  </si>
  <si>
    <t>H86</t>
  </si>
  <si>
    <t>H87</t>
  </si>
  <si>
    <t>H88</t>
  </si>
  <si>
    <t>H89</t>
  </si>
  <si>
    <t>H90</t>
  </si>
  <si>
    <t>H91</t>
  </si>
  <si>
    <t>H92</t>
  </si>
  <si>
    <t>H93</t>
  </si>
  <si>
    <t>H94</t>
  </si>
  <si>
    <t>H95</t>
  </si>
  <si>
    <t>H96</t>
  </si>
  <si>
    <t>H97</t>
  </si>
  <si>
    <t>H98</t>
  </si>
  <si>
    <t>H99</t>
  </si>
  <si>
    <t>H100</t>
  </si>
  <si>
    <t>CB_Block_7.0.0.0:5</t>
  </si>
  <si>
    <t>PH0</t>
  </si>
  <si>
    <t>PH1</t>
  </si>
  <si>
    <t>PH2</t>
  </si>
  <si>
    <t>PH3</t>
  </si>
  <si>
    <t>PH4</t>
  </si>
  <si>
    <t>PH5</t>
  </si>
  <si>
    <t>PH6</t>
  </si>
  <si>
    <t>PH7</t>
  </si>
  <si>
    <t>PH8</t>
  </si>
  <si>
    <t>PH9</t>
  </si>
  <si>
    <t>PH10</t>
  </si>
  <si>
    <t>PH11</t>
  </si>
  <si>
    <t>PH12</t>
  </si>
  <si>
    <t>PH13</t>
  </si>
  <si>
    <t>PH14</t>
  </si>
  <si>
    <t>PH15</t>
  </si>
  <si>
    <t>PH16</t>
  </si>
  <si>
    <t>PH17</t>
  </si>
  <si>
    <t>PH18</t>
  </si>
  <si>
    <t>PH19</t>
  </si>
  <si>
    <t>PH20</t>
  </si>
  <si>
    <t>PH21</t>
  </si>
  <si>
    <t>PH22</t>
  </si>
  <si>
    <t>PH23</t>
  </si>
  <si>
    <t>PH24</t>
  </si>
  <si>
    <t>PH25</t>
  </si>
  <si>
    <t>PH26</t>
  </si>
  <si>
    <t>PH27</t>
  </si>
  <si>
    <t>PH28</t>
  </si>
  <si>
    <t>PH29</t>
  </si>
  <si>
    <t>PH30</t>
  </si>
  <si>
    <t>PH31</t>
  </si>
  <si>
    <t>PH32</t>
  </si>
  <si>
    <t>PH33</t>
  </si>
  <si>
    <t>PH34</t>
  </si>
  <si>
    <t>PH35</t>
  </si>
  <si>
    <t>PH36</t>
  </si>
  <si>
    <t>PH37</t>
  </si>
  <si>
    <t>PH38</t>
  </si>
  <si>
    <t>PH39</t>
  </si>
  <si>
    <t>PH40</t>
  </si>
  <si>
    <t>PH41</t>
  </si>
  <si>
    <t>PH42</t>
  </si>
  <si>
    <t>PH43</t>
  </si>
  <si>
    <t>PH44</t>
  </si>
  <si>
    <t>PH45</t>
  </si>
  <si>
    <t>PH46</t>
  </si>
  <si>
    <t>PH47</t>
  </si>
  <si>
    <t>PH48</t>
  </si>
  <si>
    <t>PH49</t>
  </si>
  <si>
    <t>PH50</t>
  </si>
  <si>
    <t>PH51</t>
  </si>
  <si>
    <t>PH52</t>
  </si>
  <si>
    <t>PH53</t>
  </si>
  <si>
    <t>PH54</t>
  </si>
  <si>
    <t>PH55</t>
  </si>
  <si>
    <t>PH56</t>
  </si>
  <si>
    <t>PH57</t>
  </si>
  <si>
    <t>PH58</t>
  </si>
  <si>
    <t>PH59</t>
  </si>
  <si>
    <t>PH60</t>
  </si>
  <si>
    <t>PH61</t>
  </si>
  <si>
    <t>PH62</t>
  </si>
  <si>
    <t>PH63</t>
  </si>
  <si>
    <t>PH64</t>
  </si>
  <si>
    <t>PH65</t>
  </si>
  <si>
    <t>PH66</t>
  </si>
  <si>
    <t>PH67</t>
  </si>
  <si>
    <t>PH68</t>
  </si>
  <si>
    <t>PH69</t>
  </si>
  <si>
    <t>PH70</t>
  </si>
  <si>
    <t>PH71</t>
  </si>
  <si>
    <t>PH72</t>
  </si>
  <si>
    <t>PH73</t>
  </si>
  <si>
    <t>PH74</t>
  </si>
  <si>
    <t>PH75</t>
  </si>
  <si>
    <t>PH76</t>
  </si>
  <si>
    <t>PH77</t>
  </si>
  <si>
    <t>PH78</t>
  </si>
  <si>
    <t>PH79</t>
  </si>
  <si>
    <t>PH80</t>
  </si>
  <si>
    <t>PH81</t>
  </si>
  <si>
    <t>PH82</t>
  </si>
  <si>
    <t>PH83</t>
  </si>
  <si>
    <t>PH84</t>
  </si>
  <si>
    <t>PH85</t>
  </si>
  <si>
    <t>PH86</t>
  </si>
  <si>
    <t>PH87</t>
  </si>
  <si>
    <t>PH88</t>
  </si>
  <si>
    <t>PH89</t>
  </si>
  <si>
    <t>PH90</t>
  </si>
  <si>
    <t>PH91</t>
  </si>
  <si>
    <t>PH92</t>
  </si>
  <si>
    <t>PH93</t>
  </si>
  <si>
    <t>PH94</t>
  </si>
  <si>
    <t>PH95</t>
  </si>
  <si>
    <t>PH96</t>
  </si>
  <si>
    <t>PH97</t>
  </si>
  <si>
    <t>PH98</t>
  </si>
  <si>
    <t>PH99</t>
  </si>
  <si>
    <t>PH100</t>
  </si>
  <si>
    <t>CB_Block_7.0.0.0:6</t>
  </si>
  <si>
    <t>c</t>
  </si>
  <si>
    <t>c0</t>
  </si>
  <si>
    <t>c1</t>
  </si>
  <si>
    <t>c2</t>
  </si>
  <si>
    <t>c3</t>
  </si>
  <si>
    <t>c4</t>
  </si>
  <si>
    <t>c5</t>
  </si>
  <si>
    <t>c6</t>
  </si>
  <si>
    <t>c7</t>
  </si>
  <si>
    <t>c8</t>
  </si>
  <si>
    <t>c9</t>
  </si>
  <si>
    <t>c10</t>
  </si>
  <si>
    <t>c11</t>
  </si>
  <si>
    <t>c12</t>
  </si>
  <si>
    <t>c13</t>
  </si>
  <si>
    <t>c14</t>
  </si>
  <si>
    <t>c15</t>
  </si>
  <si>
    <t>c16</t>
  </si>
  <si>
    <t>c17</t>
  </si>
  <si>
    <t>c18</t>
  </si>
  <si>
    <t>c19</t>
  </si>
  <si>
    <t>c20</t>
  </si>
  <si>
    <t>c21</t>
  </si>
  <si>
    <t>c22</t>
  </si>
  <si>
    <t>c23</t>
  </si>
  <si>
    <t>c24</t>
  </si>
  <si>
    <t>c25</t>
  </si>
  <si>
    <t>c26</t>
  </si>
  <si>
    <t>c27</t>
  </si>
  <si>
    <t>c28</t>
  </si>
  <si>
    <t>c29</t>
  </si>
  <si>
    <t>c30</t>
  </si>
  <si>
    <t>c31</t>
  </si>
  <si>
    <t>c32</t>
  </si>
  <si>
    <t>c33</t>
  </si>
  <si>
    <t>c34</t>
  </si>
  <si>
    <t>c35</t>
  </si>
  <si>
    <t>c36</t>
  </si>
  <si>
    <t>c37</t>
  </si>
  <si>
    <t>c38</t>
  </si>
  <si>
    <t>c39</t>
  </si>
  <si>
    <t>c40</t>
  </si>
  <si>
    <t>c41</t>
  </si>
  <si>
    <t>c42</t>
  </si>
  <si>
    <t>c43</t>
  </si>
  <si>
    <t>c44</t>
  </si>
  <si>
    <t>c45</t>
  </si>
  <si>
    <t>c46</t>
  </si>
  <si>
    <t>c47</t>
  </si>
  <si>
    <t>c48</t>
  </si>
  <si>
    <t>c49</t>
  </si>
  <si>
    <t>c50</t>
  </si>
  <si>
    <t>c51</t>
  </si>
  <si>
    <t>c52</t>
  </si>
  <si>
    <t>c53</t>
  </si>
  <si>
    <t>c54</t>
  </si>
  <si>
    <t>c55</t>
  </si>
  <si>
    <t>c56</t>
  </si>
  <si>
    <t>c57</t>
  </si>
  <si>
    <t>c58</t>
  </si>
  <si>
    <t>c59</t>
  </si>
  <si>
    <t>c60</t>
  </si>
  <si>
    <t>c61</t>
  </si>
  <si>
    <t>c62</t>
  </si>
  <si>
    <t>c63</t>
  </si>
  <si>
    <t>c64</t>
  </si>
  <si>
    <t>c65</t>
  </si>
  <si>
    <t>c66</t>
  </si>
  <si>
    <t>c67</t>
  </si>
  <si>
    <t>c68</t>
  </si>
  <si>
    <t>c69</t>
  </si>
  <si>
    <t>c70</t>
  </si>
  <si>
    <t>c71</t>
  </si>
  <si>
    <t>c72</t>
  </si>
  <si>
    <t>c73</t>
  </si>
  <si>
    <t>c74</t>
  </si>
  <si>
    <t>c75</t>
  </si>
  <si>
    <t>c76</t>
  </si>
  <si>
    <t>c77</t>
  </si>
  <si>
    <t>c78</t>
  </si>
  <si>
    <t>c79</t>
  </si>
  <si>
    <t>c80</t>
  </si>
  <si>
    <t>c81</t>
  </si>
  <si>
    <t>c82</t>
  </si>
  <si>
    <t>c83</t>
  </si>
  <si>
    <t>c84</t>
  </si>
  <si>
    <t>c85</t>
  </si>
  <si>
    <t>c86</t>
  </si>
  <si>
    <t>c87</t>
  </si>
  <si>
    <t>c88</t>
  </si>
  <si>
    <t>c89</t>
  </si>
  <si>
    <t>c90</t>
  </si>
  <si>
    <t>c91</t>
  </si>
  <si>
    <t>c92</t>
  </si>
  <si>
    <t>c93</t>
  </si>
  <si>
    <t>c94</t>
  </si>
  <si>
    <t>c95</t>
  </si>
  <si>
    <t>c96</t>
  </si>
  <si>
    <t>c97</t>
  </si>
  <si>
    <t>c98</t>
  </si>
  <si>
    <t>c99</t>
  </si>
  <si>
    <t>c100</t>
  </si>
  <si>
    <t>CB_Block_7.0.0.0:7</t>
  </si>
  <si>
    <t>㜸〱捤㕡て㜰ㅣ搵㜹摦㜷扡㍢摤㥥晥㥤晦〵㘳晥㈹㘰ち戵㡣㉡㘱ㅢ㌰挶〳搲挹戲ㄵ换㤶㤰㘴扢挴㘱捥慢扢户搶㔹㝢户㘲㜷㑦㤶ㄲ㌲㈶搳㑣㤳戶㌳㌱㈵㐹〹〹づ挴㌰〴㐳㕢搲㈱挹戸㤳愴㠱搰㈶ㄹ㑡㈶愴愵㐳搳㑥ㅢ㥡㌰㈵㐳㌳ㅤ㤷㐹〶㌲㐳㑢㝦扦户㝢搲摥㍦搹㔱散ㄹ慦㜴摦扥昷㝤摦㝢敦摢敦晢摥㝢摦晢㜶㌵愱㘹摡㝢戸㜸攷ㄵ㘵攱昲昱㜹搷㤳㠵敥戴㙤㔹㌲敢攵敤愲摢摤攷㌸挶晣㜰摥昵㥡挰㄰捦攴㐱㜷㘳ㄹ㌷晦㘱㤹挸捣㑡挷〵㔳㑣搳ㄲ〹㍤挲㕥㠲㕦慡㕣搱搹㑡㈷㕡〷㤷愶挷〱㕡㥢〱㈶搲晤㈳㤳㐷㌰挸戸㘷㍢㜲㘳攷㝥扦慢敤扤扤摤扤摤㥢㌶㙦扡愹扢㘷㘳㘷扡㘴㜹㈵㐷㙥㉦捡㤲攷ㄸ搶挶捥搱搲愴㤵捦敥㤶昳ㄳ昶戴㉣㙥㤷㤳㍤㥢㈶㡤捤户昴㙥摥戲挵摣扡昵㤶搶〴㝡摥㥢敥ㅦ㜵愴改㥥慦㍥㜵昶㌹㤲敥敦摥㉢扤昳搵㘷ㄲ㝤愲换〱扢㘰攴㡢攷愹搳ㄸ㔵扤㘹㐰㘶昳戴㠹㤴㑥扥㜸戸ㅢ㘲㔷㈸ㅡ戵㥢扢〷愱昱慣攱㝡㘹㘹㔹㘳搲愴㌹㕡ぢ搴㤹㜴㘴㌱㉢摤昶挲㡥戹慣戴〲戲㥢㈸散㌷㥣扤㐶㐱㐶㔹攸㈸昸㜶ㅢ捡挹愲㤷昷收摢ち晢㕣㌹㘶ㄴて㑢戲挴ち㍢㑢昹㕣㌴㉡愲㔱慤改扡㝡挲㈸摢㜴て㍡搹昴㤴攱㜸慡㐶慢昵搶攳つ㜹㠸ㄲ扣㐲㉣㡡摤㔹搵㡡㘶ㅡ捦ㄷ㜶㑢愷㈸㉤づ㐲攳㜵㔵㌱㈹㥤昸慡㕦㔰㑥昹㘹㘸ㄸ搱ㄲ㑣〳㍥ち㐷搱㕢〸㕡〱攲㙤〰㑤搹慤㍤㝡㍢㔱ㅤ〰㈲㝡〶搳㈸摣㠴摣㤱㡣ㄱ挹㑣㐶㌲搹㐸㈶ㄷ挹挸㐸挶㡣㘴づ㐷㌲㔳㤱㑣㍥㤲㌹ㄲ挹㑣㠳愷㝣㈵㥡㥢㈳挱昵晡晤改攳〷㥥㥢㑦㝦攲㐰㕦捦戵〷ㅦ㠸〹捥ㅣ㌵㠵㔶愰愰慦〴㠸慦㈲㉡扢㜵㡢扥㥡愸㌵〰㐲扣〹ㄱ㈸挶挸つ㈷ㅦ㍣㝤攲㤷㍢㑥㝤攳慤捤㌷晤晡㈳㑦〸㑥㍡搵晥ㄲ㌲慦〵㠸㕦㑡㔴昶㤶㉤晡㍡愲㉥〳㄰攲昵愰晤挶搳㜳愵㍦搱づ愶㑦慥㜹㉡愳扤昳搶㤸攰㝣㔵敤慦㈰昳㤵〰昱慢〰愲搹摥㥥ㅥ扤㤳戸昷〳〸昱敦㐱〷㝦㜰散㤵戵㍢摦㝤㜹攰て㥦ㅥ扢敦昲㘹慢慤昵ㅡ㤰敦っ昴㌹攰ㄸ㐷攱㤴㡢晥㝥㘳㜷て晦捥㍥搱㌱捦捤㉤收捤㘶㙦㙦㙥㑢㡦戱挹㠸㔱挷攷敡㕥搴㔳慢㜹㈰㕦捣搹㐷㤵扦戵㥡㠳㜹换㤳㡥慡㜴㤸戸昹㜳㐶搵摢捣ㅤ㜳㔸㙣戲扥㙢慥㌶搳搲昱㌰㐹扤昹㐵㝦扤扣摦㜰攵㘲戵㉢攸扢摦㉥ㄵ㜳敥㘵昵㠹攳㥥攱挹㜵搵戴挵㑥㙡㥡㡤㘳〲㑢㔷㠹㜴㘵㜵戳晤㠶㔵㤲㝤㜳㜹㥦㝣㐵ㄵㄹ㔳搹㥥㙣㑣ㅤ㜴攴㍤ぢ搴ㅡ㠹晡戰散捦慡扥㙢㥥搲㈷昹㜲㜵愶愷㙣㔷ㄶ㤵㜸㕤㠵搱㝣㜶㕡㍡攳㤲㥢㠶捣愹㐷㕤㐳㔲戰㥥㜴㡤ㄴ昱愰㔸㈱㜲㔷㠷戱㔴戴㉣收㘴づ昲捥㐰换昳ㄳ挶愴㈵摦㔷挱攲㡦〹挲愵ㄵ攸㐱㍢㕢㜲搳㜶搱㜳㙣慢㤲搲㤷㥢㌵戰㠶攵昶搸㌹ㄹ㔵㤷收㐳愱㌵㌵〹愱㕤㕦㙦㌱㘰摦㉥㤷㡢㤰㤳㜰㔱㕡㥡㌹攴㐴㘴慥扢捣㉣昴㡣㐲挸挹挸晦扢㑢㑡ㄲ㜶㐲㜲昷㉣挹㕤挷㐹搹㘸㙤攵挴敢ㅥ㠳㝤㘰〷㑢㜲㔶㐶搶㌷敥㜲搱㉦捦㈲㘹挸㉡㡣ㄱ挸扤㠴搲㔴户ぢ扥㜷㘱㤹㈳㤱㔵挱搳敦㤸挵㑥戵换㈸收㉣改㉣ㄹ攱〸㑡愴慦㈷戸㤶攰㜷〸慥㈳戸ㅥ㈰昶㉡搶戸㠶ㅡ攵㐲㉤收挴㝣散㘸㍥攷㑤挵愷㘴晥昰㤴〷ㅣ㈲愳㐴㠲敡慥戹昴つ㐰改㕤〴ㅢ〱㤲㐹㉤㝥〳㤹攲㐹扤㥢户摦〳㔸戳ㅦ愲ㅢ㐵愳㌳㈷㍢㘷ㅣ㌹㡢慤晤㠵㘷㡢㐹㉤挶捤攸㌷摦㌲ㄹ㤵改㙡㠷㐶〸攵挶ち〸〴摣愶愶㝡㍡搹㘵戸㔳ㅥ愷攳㤲㐴戵㌹昶戰搳㕥㠰搶ㅢ〱昶敥㤲ㄶ㈶昳昹㡡扥㘲摣㘷捦扡换㜳㕦㝣㕦㘱㝣扥㤸㥤㜲散㈲㐲搳〱挳㌳晡戲〸㘵㕣㘱挴ぢ挳㜶扡攴挵ぢ扢昲戸戵ㄶ挶攴㡣㌴扣㌴ㄶ㙢慦慤㌰㡣㌰㐸慤愶㐳戹戹㔸挱㡦㘰〶愴㥢搵ㄹ敡っ㘱㜱㥡㡢愳㠴搵戶戵挰攵㐶捥㜹散扡戹㌰㙡㈰㔴昲㜴㌰㜵愹㔶㝥㠹㉤摢ㄴ慥摣㍡ㄹ搴搰㐳㑡ㄵ㐳扤戴㈸㠴摦㤳㡡㥣戱㡦㘲户㡤〶戰㝡ㅥ敤昳昲㤶摢ㅤ愸户㝢挰㐶㈸㉣㔵㜰㑥戵挷攳㜰戳昸㤲挶慡㥥敥㡣㤵㐶戲㤳㝥户㄰㘵愷㘳㤷㘶ㄸ㉦㥤慦㝥搸㤷愶㙦〲㜸攴㝦㥥摡㜶敤㠹㘷摥ぢ敥挷㌰㤱搴愵㌳㥣搲改昵慣攲愶㉥晤㈶摣㤲㑢搱㘲っ扣敡慥户つ挲㍡㠶㐱慤〵㍣敤㠴㈳㔵㥣㥡㔰㤵昹ㄹ搹㔶㌸㘰㍢搳㤳戶㍤㑤攳户慢㥡㍢㈵愵挷攰慦㈵㠸㜵㔹ㄶ㐲㌴㌵㔵㠴㜹愱㈸㤱㘱㘳晣㔶㠰搴㠴㥤戳摤㑥㡢扦晣愴㘳扢昱㙤挰㌶㘱㙢㠹摦㠶㐲㈷户㈵换捥㡣っ㘷挶つ㉦敦㘶㐶愵㤳摢㘵㑣收ㄱㅤ㜴捦㔹敥㥣㜸〱㡡㘰㈴昷搵攳搳〳㥢㥥晣挵昰愳扦㍣昵挶扦っ散搸㉢扥ㄳ㄰㙡㐲㐴㐶㠶っ㠷昴摢〹敥㈰攸㈳攸㈷㐸〳㠸㙦愲㈹ㄷ㉦㤴㉢㉦㝤〷敡晡㈰挱㑥〰㉣㐱捡ㄸ㔸㠱㠶㠸攳ち㤴搴〴㘷ㄷ搷ㅢ㝤㌷挱㌰㠰㘰㐸挵㤹愹改㝢〰ㅡ㥡㤷愱㙡慤㜹㐷㠱㑤敡㑢搰〴㠳㕡㥡㔸愷㑡㜵㙡㔰愷昶挴愹㐰〷㌵捡㜹㌲㈰搴挴扦っ㝢㤵㜲敥㘲㈷ㅦ㈴㌸㐸昰㈱㠲扢〱挴挹㠶捡挹㤰攷㄰㠱〱㄰㔲㑥㤶戸㐰㌹っ愹㤵㜲㈴㤱㈶㠰㘰㕣敤㉢攷㌰㑡つ㤵挳㌸扣㔶㌹㐷㠰㑤敡㑢搰〴㈳昶㝡捡㌹摥㐸㌹㥦ち〸㌵挱㍤㘳㝡愵ㅣ㤷愲㜰户搲㑢〴戳〴㐷〱挴㈷ㅢ㉡㘷㥥㍣ㅦ㈶昸〸㐰㐸㌹ㅦ㈵㉥㔰づ捦ぢ㑡㌹挷㠸扣て㐰㜴〲昸捡昹ㄸ㑡つ㤵㜳ㄵ㠸戵捡昹㌸戰㐹㝤〹㥡㜸㍦㌸敡㈹愷搴㐸㌹㕥㐰愸㍥戸挴ㄸ〶㔴㉦挱敡攴戸㄰搲㠵㠲㐵㍥㔱摣摣㔷捣㝢㙥㡢搹㔷昲散挱扣㌷攰㝡慤㈶〰㡡慡挹㍡ㄵ晤㠴ㅡ㜵㤹晢昳昲攸〴ㄶ愱慢㙡㐹㌸㔴愷㑢慥㘷慢摤攵捡㕡晡㠰扤搷昶〶昲敥㡣㘵捣慦慦㐳昶㈹〷愶㘴ㄱ攱戸㠳愸晣㙣㑣昶捣㡣捣搵㤱㜱摣㉥㌹㔹㌹㌴㜰㌱〴昴挲摦㈶㌵慣挴搸㈴挵戵㡤〳搸㤰摥ㄹ搴㐵戰㝡㡢㘵挶㠳摣㥥㌴晤㔳㠴ㄸㄳ慥慥ㅦ㐷ㄱㅥㅦ㘳㤰戸戴㡢㠴㡥〸㥣㘸㐹ㄳ㘶昵㜱㙤挱ㄹ㜴愸攸收㜳㌲ㄹ搴昶攴㡢敤㐱㜱愴攴㔵㔰㡣戹㔵〱愵捦戲㐶㡡㌰㝤搶㜰㜲ㄷ㠳㔵昰㘰戸㝣㤳㠸㌸晥㤶愷㘸扦ㅢ㑤㍢㔳捥㐹㥥㌹㠶挹㝥㍦搰搴㌵㘳昱扡㍢晥挲㜴㐴㈱㜴挲攲㈲搰㐶㜵㉦愰ㄳ慣敤㤱㐶㔱㔹㘱摣换つ挸搹㜶挵㈱攱攰挸㘵㔹㜲㔵㘵㔵〵㝥扡搹㌷改摡㔶挹㤳敤ぢ㈵㌵搱㜵㜳㑣㕡搸挴㘷㘵敢㐲㘹㌴敢㈱㥦戰搰ㅦ㑦挲ㄷ㡦㠵愰㤱㘸㘰㈵愱散ㄴ㕦挲㜹㉢ㅦ㠲㜳㘸㤹㔶ㄵ㥡㘶慡敢扦㙦ㄷ㥦㝦㠸搷愹摢戵㜲㈱挹㑢㡢昱㡣㜵敥挷㘱捥愴㔵攵㉣㡤扦挲愹挵慢戵㡣攳㐹戴捤㔴敢ㅥ搲㑤㑣㘳㜶㜰敡㔸挸㌱㝢昹慣㘱㔹昳敤收㔰㌱㙢㤵㜲㜲搸㤸㤴㔶㜹捤戶㥤挲㐵㘲㉦㤵㡤昷㙤戵㠴㕥㠲ㅣ挱㄰㔲昲攵挳昷戲㤷㌹㑤晦㔳愸㔵㙤戹攸㈳愹㝦ㅡ㌵㥡㠶㈷摦摦㌸昷挰㜰㜸攵㘲收㑣㘵㠷戱戴搵愰戸愶昱〴戶㤰扥㔰㌳㉥挴㌶㙣て摢㐸㉤攵㐲愸㕤㜹ㅦ㜵搱捣㉢㘵愶㜸㍣扥摣つ〶扡挲㜵收扤攰捥㔰〹搷㤹摢愹㝦㕡㘰〳㙡搵㘷户㔰㈰愲昶㝥戵〸愶挰搸挱ㄵ捣てㅣ㈶昲㥥㈵㕢㑣㐵㔷攵〴愷〴戵搹㙣㑥㑣攱ㅣ㌴搰㘶敥㜴昲㌹㉢㕦㤴っ㐲㤰敡㘴㐶㝥㔸ㅥ㐶㔲㙥搴㜶昳㝣晦搳㘶㑥㌸㐶搱㥤攱㜱㌷㍢扦戲愲愶㡣ㄵ㌳晢昳㐵㑣㈰㝦㑣㤶㍢捣昱㈹晢㈸㕥㈱㤵ち挵㥤挶㡣㝢㔱ㄸち慢㔰㜰昹戳㉡㈲㈲ㄱ㤱㠸㈴㤶扢㔷挱挳搱㈵㑦摥ㄱ㠲挰㔴㕤㈸㉤㌱㕦㘹愵㈰㈵捡昹㑡㤹㉡摥扢搴捤挴㉣扣㝦攳ㅡ慣㝦㠶㙤㍥ぢ昰㠱㥤晢㠶ㄶㄳ改扦搵㕢戳搸㐶昴户挴㔶愰摣㘲㈱㙢挷戳㔹扢敦㉡挴搱㜳㜴㘵㜱搶慡摤㉦㘹㉡ㅥ㝡㈲㜶㑦戲戳㌸㠸㑣㑡㉢㈶㍥㤶㕥㘴愰戰收戶晢ㄵ㠶㜳〵挳㜲〳㕡摡㉥ㄴっ扡ㄶ摤㜲ㅣ敢戶㑣愸搸ㅡ㉢㠹㙥〲㈸晦ぢ㔰挶ㅣ㔰挶㥣㐲㘱㍢㘶㈶㕥㤵搹㤷㝤搸㜰昲摥㔴㈱㥦㑤戰挲㙣昹㐵攱㤳㜰㈱㘶つ换㤷㜲㑣〴慡搵搹㉥㍦㐱〳㜳㜷攳散㐰搵搱晣昰摣㠸摡挳挵㌲搳㥣㜰㕦戵搸敢て愲户ㄸㄳ㠳㔸昶㝤㔱㐲〱ㄸ㌰㙡ㄱㄲ摤㘴挰㑦晦㥣捦愳㘰㤴愹扦㈵㜳㑥㑣㄰㈶㠷㙤㈳㌷㠸ㄷ㉡戶搳ㅣ扣攵㑤挰戴㕣㔲㥣ㄴ昳㡣㘹攴㐴昰ち㘰ㄶ㜱戰㤳㈰㘲ㅣㄹ扣㈸㌳㤴㜱摦㠶っ㉥戵㔸慣㈵㔱㙦慣愱㜲㕦敢㠳㝣㑣昸攵昵㔰㑤晦扦戸昳ㄶ慣慣㝣慣㈶㐰晤㈱㠲捦〳〸㘶㌰昹㍣㔵っ㕦㈰挳挳〰戱㑤〰搵戳愴㘱㑥㡥㥤挷ち捣ㄵ㈶ち㝣ㅣ㠴ㅢ㜱㘴㄰㤱㜳㠴㑡攲㉤〹㉥ㅡ晡〹㠰ㅦ扣昴搲㜶摣㌴挱愴㔷㜹㝣愶慢㤲㐹㉡㑦晦㈲挱㈳〰㠲㘲昳㔰慡捣愶改㕦㐲ㄱ㈶㔱〷㤲㤳㈸㘲慢㄰㜷攰捥㐳㐹昹ち㔹ㄲ愱昴㘳㐰㤳慢て㜷㠶搳㌴攸搹㐲㌳挱㉣ㄲ挳㌳㑤㝦㥣㠰㠷㈱ㄵㅦ㍣㠱〲㍢㑢攳捥ㄸ挱扦ㅡ敥㘲㘲〷ㄸ戸㤳㈱愱挴㜱慢㔶㑥㌱〸ち㔷㑦晤换〰㘲㈷〰ㄷ㈵㜰晡㑥㝡ち攵戳㍢㈹㤳㔶攸扢搲㐹挵㙥㘰捡㡡㐵ㄱ㔲搳㌸晡搳〴㝦づ㈰㠶〱敡㌰晣〵ㄹ晥㤲っ㝢〰㘸㝤晤ㄹ㠰〵㠳㡤愲㔲㙥ㄶ㌲搸㔷挸昸㔷〰攲㉥㠰㤰挱㥥㐵ㄵ攲㈹㠳㝤ㄵ㐵㙡㡦〹愹挶〶晢㕡挰挵㡣搵㌹ㅢ㡣㤹㉤摦㘰㕦㐷㘹搱㘰愷㠳捥敥挶晤㕣っ㤶〱摦ㄲ〶㍢〴戲㌲搸㕦愳㈰っ㠰ち㠳㝤〳㠸戳ㅢ㉣换戶昸㔵慣㉡㐲〲㔳㔶㉣㡡㘵㠳㝤㡢㡣㝦〳㈰㑣㠰㍡っ摦㈶挳㜳㘴㌸っ愰っ昶㍣ちぢ〶㍢㠲㑡戹㔹挸㘰摦〱㕡㝦〱㐰戸〰㈱㠳晤ㅤ慡㘵㠳㝤ㄷ㐵ㅡ㡣㐹戲挶〶晢㕥挰㔵挲晤㥣つ挶㙣㥢㙦戰敦愳戴㘸戰ㄷ㠳捥㤸㠸㍢ㄷ㠳㌱㈳户㠴挱㤸慢㔳〶晢㝢ㄴ〴㤳㜶ㄵ〶晢〱㄰㘷㌷搸㐷搹ㄶ扦㑡㠳ㅤ〳愶慣㔸ㄴ换〶晢㈱ㄹ㕦〶㄰昷〱搴㘱昸ㄱㄹ晥㠱っㅦ〳㔰〶晢㐷ㄴㄶっ昶㜱㔴捡捤㐲〶㝢〵㘸晤㥦〰㘲㑣捡㥣㕢ㄲ愸ㄹ㥣愹㔰㘶㡥㘱㡢扢挲扣戳㘴㔸昸㠶㘵〴挷㐳㡦愸㡢㈱㉥㠸晡㠷昴敡慦ㅢ㉡㍦㙤㐱㝥㑢㍤挲挱扢昹㤶愵㕡〷㤵扣挱戳戹攴㕣摥㈱㍥ㄹ摢㠰㌴改戹㡤㐲昷㘸㥥攵㉢戳㑣㐶㑢㜰㑣㉥户㐹晤㔵㐲捣愰攳戸搷扡搰晤昵戰㌱ㅥ㐹㤷㠸愷慢捥扦散㜵搵攲敥捦㌸慦换攲㠷㙢昵挲㠶捡戰晡挷ㅣ晥搳昵㘴㄰㡣戸㤵扣晦ㅡㄴ昸㌸㌱㐶㑤㘷つ搴愲㘰㐲㘶て㈱摢戸㌷㙦㈱㑣㘶㤱慦㤹晣ㄲ攳〲㥦っ愱㙤〷㘷晥㘸昵敢攵㠵戶搷愰慢㤶搵㔵慦昳㔵㌳㔲ㄸㄱ挶搶挳㐴つ摢㔷㕡㠵㙤㜸挵晦つ㘰昵㥥㝣ㄶ㉦慡㙣搳敢ㅣ挷㔱慦㤳ㅦ㜸㘰㠵敤改㡢㕤㡤ㅥ敢㡥挹〷㡢ㄶ昹戹㤷㌲㜴㜲扡㘸ㅦ㉤㉡㘹㘲㉥扦㜳㔱晡㙡㙥收㌰㐹晣搴㜵つ戴㤸㉡㐷㡦愹㠷〲㙣㡡戱ㄷ慦搴ㄷ晣扢㤶㘲戰挵慢攳〴〰㥢挷㔹㍢㥦㔷㡡㐱㔵ㄳ㝥昱㥦〰戴愶晢㌳㉡捥ㅣ挳㐷㈰昱搷㠰㔹〱㑣攵㐷㙥昱晦〰扡ㅤ攸搰ㄱ㉥昵〸㜰散㐵㝤ㄹ愶晦㡣愵ㄶ〰昱㈵〰慥㑣㐹㜱ㄹㄴ挸㤹㐳慥愴晥㥦㠴㤸〱㡣搶㤴㠶捡摡㐰㕤ㄳ㡦搵挵㍥づ㉣㘷㠱晥㜳㤲㥦愸换昳攵㌲昶捤愰挰攱挴㈹〰㝡愹㔸〳〱攸ㅢ㈸㙢㍡つ㑥摢㡡㔵挰搰扥㤵昶㜹㕡㤱㘱つ〶㐶扣㔲㡣㠲㜸愵ㄸ〹昱敡㘰㄰㜴㘱捣昲ㄵ昴㑣搹㜵㥡㐵㝦㡤㠰㝡㑦㌱㥡㔲昸㤵㐴扤㐵戰〲㐰㍣ぢ攰㉢扡ㄵ㑦戲愸攸㕦〱㑦㐵㌳捡慡㔵昴搷敡㘲ㄹ㉣㈹㐵扦㑤㌲㠳愵摡㤶㉡搴〱㐵晦㜵㐰㔶㡡㘶愸愳ㄴㅤ㠷㄰戵㡡㡥搶㔵昴户搰㠸㔷㡡〱つ慦搴户晤扢㤶㝡㉥㈸㜴㍣㡦挲㠵㔱㌴㐳㥥㝡㡡㝥愱㡣㕦㡢㠲捥昳愰㝥〹㑡㠲㤱㤰慦攸晦晤扦戰愲㤹愶愴愲扦㑢㈶㌶愹昰㘸㐶㐳戵㔸〶㌹㑡搱㜱搰挴㡢㜵㜹㔴㠸挲晥ㄲ攴㐱㐱㈹㥡㈱㡡㔲昴摢㄰愲㔶搱扦〲戶搶愳ㄹ㠴昰㑡扤散摦戵搴㡦捡〵㐶ㅥ扣㍡ㄸ㜴㕣ㄸ㐵㌳㔴愹愷㘸㐶㉦ち㝦㈵ち㝡ち㡦愸㕦㠱㤲㜸㤵㠰愸㤵㠰㘴㔰て慥㜶㈷㘲换敡㈵㑢㡡晢ㄱㄷ㘲㝤㌵慡㙤㑤攲㘷㈸㜷戰㝥㉢挱㌶㠲摢〰挴捦愱㤷扡㕦ㄴ扣ㄱ㄰㙡扥㈸攰㐲愵愴㔸ㄷ㤶㐲慤㐰散戵㐲㡡㌷㠱㔱㔲㕣敥㑢挱搹㔹㑦㡡搷ㅡ㐹昱㤳㠰㔰昳敡㥥戳㔸㐹㜱㜵㔸㡡户换搸ち㈹㌸㈱㤵ㄴ敢㝤㈹攸扡昵愴昸攷㐶㔲扣ㅡ㄰㙡摥㤱搳挵昱慦改ㅢ〰ㄷ㉣愲㝣㤷搸ち㈹攸慤㑡㡡㡤㈸挰㈲戴㙢㍤㈹㕥㙥㈴挵て〳㐲昵换攸ㄴ摤㐱昵㝣㈳ち晡㈶㠲捤〰挹ㄸ㙤扦愱昱㙢㔰㍦㜵戶昸㈵㈹愵㠹㤹っ㐱㕡㑣晦㐳㑥㐶㤱敡敤愳愵昶敦㔶㘴搱ㅣ㝣换㌹㡣愴㌰㜲㘷昸㤶㍡搸〸㤱㉣㘶㌶愳㥣愷搱㔵㡤㡤攳收㠸㠳挴㑤戳㌹攴㈲昵㥣㑢攰搳㈸て摦搶ㄶ㉦㠶㔰ㅡㄱ㔵㌴㠲㐷㠶攵昸挲㌸㔲㌷㤸戹〶攴敡扣㑥㈸扦扥愸㡦昲㍢㤶〸㤳㙦换ぢ愴攳㕢㘰慦㌵㠸㌶昰〵扥㕢昹㔱㕦㐴扣〸敢慢〵散扦㙥扣㔴敤搶㐸昳㘹晡捤㌴㌶㘷戳昰㥦〴㠱挴㔶愲㙥〰㑡〱㉤挵㘹慡扣㘳ㅢ〹户ㄱ㙣〷㐸ち捥㐹㝡㠸捥㘱㈳攲昹扡〳摣㐱㠶捡〱晡㠹ちつ挰ㄹ愸〶ㄸ㈰㘱〷挱㈰㐰㔲㜰扡㠵〶㌸㕤㜷㠰㈱昲㔷づ戰㥢愸搰〰㥣㕣㙡㠰㍤㈴散㈵ㄸ〱㐸ち捥愴搰〰捦搴ㅤ㘰㡣晣㤵〳㑣㄰戵㌸㐰㡣昳㘶㕢攳㜹ㄲち敢扡㜰慡愸昸㉡㜹〷扥㌲㥥愷敥㥢㤰㤲㡣愹㐸㌱ㅡ戹㜵㜹㝤㜱挲㈴搰ㄵ㝦戱愷昰㌰扦㐵㍦㜸愲搰㐱㡢㍤㜲戹㑦㐴攲㠲敢〳ㅦ㔸㥣挲〸ㅣ㘵扢㈲〸戱戹㑣㜸㌲㈰摣づ㠲㝥ㄷ戰㌱扡搹㌹捦〲昰㉥昷愴昵㐱戴ㄵ㜴㘰昶愱ㅦっち慣〸㝡慦ㄲ晢昱㐰扡昲昳搰愳ㄵ攱戱慡攷愱㤷㉢挲挹昰昳㘴㠰ㄵ昴㙡㌵㜵づ戱㐶㠷挶扦愶ㅢ㐱㠱ㄵ㐱㙦㔶捤扦㔸㌵㈰㍤㕣ㄱ㑥㔴つ㐸慦㔷㠴㠷挳〳昲扣㈳攸攵㙡㐰㤳㌵㍡㌸晥㌵晤㜰㔰㘰㐵搰扢㔵昳捦㔵つ㐸㡦㔷㠴〷慢〶攴㉣㔰㠴㍦ぢて㌸つ慣ㄸ〳㔰〳㕡慣搱攱昱㡦捦㝢㠳〲㉢ㅤ㌴敤〱ㄴ㈲㜳㈲㝢㈸㜷攸搰㍢ㅤ搱捥㜵搱摦扦愳昵愱搷㕥晣改〳慦㝣㘸晢ㅢ敦㍥晣昰㉢慦㍦昰搲扢摦㥣摣晥扤㤳㈷晦昶〳㡦扣昴搳㤵收愳㤱慦扦㌳晣攸扤扤搳昷摥㘳敥摢戰昳摥扢㡥摣搹㍢扡愲慢愹愹戹昹扡㔵摦㕦㝢㝤敡扥㝢㑥㡢攷㝦㝣㐹㔱㈸㜳㜲搸昲㐶㠸戲㤶愲㔹搵㜴戶㔱㘸㙢敡愰㐵㉥愸ㄸ捡挸㌵㘲搰搸㑡㡣㝢㝣㌱㘸愷ぢ㉡㠶㌲㝤㡤ㄸ㜴〱㈵㠶敢㡢㐱敢㕤㔰㌱㤴㐳搴㠸㐱挷㔰㘲㤴㤴ㄸ㠲戶㔱慥昵挷㠱㙢昵愳〹㐲ㄸ㐱㙤㈹挲ㅦ㔵ㄱ㈸扦㈲㝣戲㡡挰ㅥㄵ攱ㄳ㤵㠴㤶晦〷敡㈲〵ㅣ</t>
  </si>
  <si>
    <t>㜸〱敤㝤㜹㝣ㄴ㐵摡晦㔴㐸㠶昴㜰㘴㐰㔰㜴㐵㠳愰愲㈰㠷㠰愲㉥㈲㠴㜰㈸昷㈱摥㈱㈴ㄳ㠹攴㠰㐹挲愱㈸摥㡡挸愲愲㈸㠲㡡〷摥攷㝡㉢㘲㄰ㄴ㔷㔹扣㜵搱㔵㜱挵搵昵㔸㐱昱㍥昸㝤扦㑦㔷㑤慡㝢扡㤳扣扥收昳昳㡦户㘱㥥㔴㍤昵㕣晤㝣扢扡慢㝢慡愶㈳㉡ㄲ㠹散挴挶扦摣㌲㔹搸㜳挲摣慡敡㐴㜹㡦扣捡戲戲㐴㔱㜵㘹㘵㐵㔵㡦㐱挹㘴攱摣㤱愵㔵搵捤㈰㄰㉤㈸㐵㝢㔵㔶㐱㔵改改㠹散㠲㔹㠹㘴ㄵ㠴戲㈲㤱散㙣㈷〳敤扢敢㑦摣㔴ㅣ㙡㌹㤹㈴㤰㡡㌸㔱㤲收㈴搹㈴づ㐹㡣愴〵㐹㑢㤲㔶㈴慤㐹㜲㐸攲㈴㙤㐸摡㤲散㐲搲㡥愴㍤挹慥㈴扢㤱㜴㈰愱㝦㘷て㤲㍦㠱戴摣ㄳ㘴㘲摥攰㌱㔳㑦挳摥㑣愸慥㑣㈶扡攷ㅥ敢挶㍣愰㜷敦ㅥ扤㝢昴改摢攷㤰ㅥ扤扡攷收搵㤴㔵搷㈴ㄳ〳㉡ㄲ㌵搵挹挲戲敥戹㘳㙢愶㤶㤵ㄶㅤ㤳㤸㍢戱㜲㝡愲㘲㐰㘲㙡慦㍥㔳ぢ晢昶敦摤户㕦扦㤲挳づ敢摦戲㈳㉣㡦捥ㅢ㍣㌶㤹㈸愹晡扤㙣敥㐵㥢㘳昲〶昷ㄸ㥤愸晥扤㙣敥つ㥢㌰㌹愴戲扣戰戴攲㜷㌲㥡㐵㑣晢っ㐹ㄴ㤵ㄲ晣㐴㈲㔹㕡㜱㙡て㠴敤㐹㌴㙡㠷昶ㄸ㡡㡣ㄷㄵ㔶㔵攷㈵捡捡挶㈷㑡㠸㝢换㜲收㉣㤱㑣㔴ㄴ㈵慡㕡㤷攷捦㈹㑡㤴改收慡散昲㘳ぢ㤳愳ぢ换ㄳ㤹㉣攴㤴扢戸㡤㈸㑥㔴㔴㤷㔶捦㙤㔵㍥愹㉡㌱扥戰攲搴〴㐵戲捡㠷搵㤴ㄶ㘷㘶慡捣捣㐸戳晤㠳㠲ㄱ㙣㝡っ㑤ㄶ攵㑤㉢㑣㔶㑢㡤愸昵づ㤲戵㡥㄰〹摣ㄳㄶ㡦愲㕣㥦ㄶ㘱㥡㔰㕡㝥㑣㈲㔹㤱㈸愳ㄳ㠲搷捤㈷㈴㌹㜱㔳㥦㑡㡥搹ㅢ〲愳㕡攸晥挶㕤愱ㄷ㈷㤷愴ㄳ㐸㜴ㅦ㤰捣㌱ㄳて敥攵㜴㈶慦ぢ㠸捡㝣〷ㅤ搶搶㘱愷挹㈸㈸捣㈸㤸㥡㔱㔰㤴㔱㔰㥣㔱㤰挸㈸㈸挹㈸㌸㌵愳㘰㕡㐶㐱㘹㐶挱㘹ㄹ〵搳㈱㘳戶散收捤㌳昴戶㜲摡㤸㈷㍦㜳㐶づ㔹戳㘴挹挲㤹㍦㜷愸㔱散愳搲㔹昷㐳挱搹ㅦ㈴摡㤵慣晣挳晡㌹〷㤰㜵㈰㠸㔲㙦㈰〴㠶㔱扥㝣㜵改㉦㥦㜶ㅣ㜱晥戹ㄵ慦昵㥦㜲攰愶㉣㜶敦㝥㐱〹昰攷㜶㔰㔵㔵㑤昹っ㥥㕣㌴敥㜲㈶㈸ㅦ㔲㔵㍤戶㌰㔹㕥昵晢ㅥ㈰㌸㍣ㅡ㍡㐲〶㔵㤵㌷晤ㄱ〲㈷扦换ㄱㄲ敤㡥㌴户ㅢ㌲愹愲戴愴㌲㔹摥㝤㔴㘹挵㠰㠳扢㡦㉡㥣㌳愰慦㜳㄰㐱敡〱ㄲ敤〹愲㡡㥣㕥㘴昴㘶㔹㙤搲愸㙤㍦㜹散挵㔳づㅤ㍣㜸搵摢㤹㍦扦戴挷愴㠵㡡攷㘳㐱扤て㠵晢㠲㐴晢㤱㤵㝦㜰㍦攷㄰戲づ〵㔱敡㜹慤㍦㝢换改敦慥戹㙦攲昰挵㈷㘴摦晡散ㄱ扤戲ㄵ扢戴攸ㅦ㐶攱挳㐱愲㐷㤰㤵㝦㐸㍦攷捦㘴つ〰㔱敡ㄹ慤㝦晤慣㡥㜷㝥昰捡㔵㘳ㅥ扡㘶㔹戳㔳㠷㥦㝤戱㈲昶愲㍦㤰挲㐷㠱㐴〷㤱㌵戶㜷㉦㘷㌰㔹㜹㈰㑡慤搶晡慤摡㤴慥㔹㝤愴ㅡ戴㜴散㙢㙢捥㥥㍦㘳慤攲〵㐴昴昳㈹㍣ㄴ㈴㍡㡣慣㠹晤㝢㌹挳挹ㅡ〱愲搴㈳㕡扦换㕥晢㥣戶敢㤱ㄳ㡥戹敤昱挹ㅢ㝢搷㘴ㅦ愰㜸敤ㄱ晤㘳㈸㍣ㄲ㈴㍡㡡慣戱扤晢㌹愳挹ㅡ〳愲搴晤㕡㝦搷㝦㍥㤸㍣攵戲晤㠶摥搹㙢㙣㈴攷捦㥦ㅦ慡搸〳㐵㝦ㅣ㠵挷㠳㐴㈷㤰㌵昱戰㕥捥㐴戲㈶㠱㈸㜵愷搶㙦摦敢愴㜱㠷慣扣㘱挴摤ㅦ㤷攴扤扤昱愲敦ㄴ慦㜸愲㍦㤹挲挷㠱㐴㡦〷㐱捦敦搷捦㌹㠱扣ㄳ㐱㤴扡㐵ㅢ戸扥昲搸摤搷っ㝤㘵攸晤㜹ㅤㄷ㑣㕤搴扣㐰昱㙡㈹〶㑥愶昰㈹㈰搱〲戲昲㜱收㤸㐲㔶㈱㠸㔲搷㙢晤㙥㡢㕢㝥㔹㜹㐴戳ㄱ慢㕦㙦㍢㘲晣攲㜹㘳ㄵ㉦戴愲㕦㐴攱㘲㤰㘸㠲慣晣㍥晤㥣ㄲ戲㑥〵㔱敡ㅡ慤摦攳挴敡㌶捦㘶㙤ㅥ㝥㙥㜹愲晢ㅥ㠵捦㕤愳㜸㡤ㄶ晤㔲ち㥦〶ㄲ攵ㄹ〷晡扤㥣㌲戲捡㐱㤴扡㐲敢㡦扢昰攴愳㙦㉣晦㘰挴つ搷摤㕥昶换戰㡢㐷㉢㕥摥㐵扦㤲挲㌳㐰愲㌳㐱㌲挶昶㜲㤲攴㔴㠱㈸㜵愹㔶扦戱㑤敤昲慦ぢ㡦ㅥ扡愰敡慢戳㝦㍥户摦敤㡡〳〳㔱慦愱昰㉣㤰攸㙣戲昲㠱摦ㅣ戲收㠲㈸㜵愱搶㥦㍣㝡㝣㥢㝤ㅥ㍢㙦搴㤲㐸㤷㙦㍦敤㌰攴㙥挵㌱㠵攸㥦㐱攱㜹㈰搱㌳㐱㜸收敤攷㥣㐵摥㝣㄰愵捥搶〶摡摤摦㍤㥡晣㑦换ㄱ搷㙥摦㜸昴愶挸㐷攷㉡㡥㐷挴挰㌹ㄴ㍥ㄷ㈴㝡ㅥ〸っ攰〸㍣㥦扣ぢ㐰㤴㍡㕤ㅢ攸昹搶捡ㄷづ㝤㙡摢搰换ち户昷昹昸晢扣戳ㄵ挷㌲㘲攰㈲ち㕦っㄲ㕤〰〲〳㠷昴㜲㉥㈱㙦㈱㠸㔲搵摡挰摣㤷晥昱㘹㕥捦敦㠷摣晡收愲挷攳㔷㤴收㉢㡥㠳挴挰㈲ち晦〵㈴扡ㄸ㈴㈳扦㥦㜳ㄹ㌹㤷㠳㈸㔵愱搵捦㔷户㑣㥡晡攸换㐷㍤摡晥扥愵㡦㍦㝡挲㕤㡡㈳㈸㔱㕦㐲攱㉢㐱愲㔷㤱㤵摦户㥦戳㤴慣慢㐱㤴㥡愶昵㡢晥昲攳挵て昶㉤ㅦ㝥搹㔵㠳㐷㥥㔰扥摦㙥㙡㌷ち㔳㙥ㄹ挹戵㈰搱攵㈰㤹昹扤㝢昵㜲㔶㤰㜷ㅤ㠸㔲㔳戵㠱㈳㉥㤸㕢㕣㔳摢㜵昰㍤摢㍢つ㜲昶扥敦㔵挵㠱㥢ㄸ戸㠱挲㉢㐱愲㌷㠲戰ぢ昴㜲㙥㈲敦㘶㄰愵㑥搲〶㔶㙣ㅢ㍡㌱㙢昹晣愳㤷㡤㍥㘹昰改㠵㙦敤慡㜶㐷戳ㄸ㔸㐵攱㕢㐱愲户㤱㤵㡦〴摥㑥搶ㅤ㈰㑡ㅤ慢昵㜳㌲ㅦ㈸敦摣攱晥㘱て㡦㥦搷㘵户〷晡㝤慤㌸㕥ㄴ晤扢㈸㝣㌷㐸昴ㅥ㄰〴㠰㤳搰扤攴摤〷愲搴㔸㙤㘰晢戶つ㉦昶晥攲晤愱搷晤攷搳㐸昴搵㐹㑡晤〹捤㘲攰〱ち晦ㄵ㈴晡㈰㔹昹㝤㝢㌹て㤱昵㌰㠸㔲㐷㙢晤㝦㕦㜴搴㠰慤敢扡㡥扡攴挷搶愳收㕤昴㕣㐹换㐷搱㍣㑥て〵㠶㈴ぢ㘷㘳㍣㔵㌷㔴㍢戸㐷㉦晥㙢㜸㡣㡡㈱㙡㐹扦㤲㐳㑢㝡昷㉥敥搷慢戰㑦㘱㔶㉥捣㌶㜶㘴挴愳戰㘵挹攴搲㡡攲捡搹㌲㔴㙡㔹㌲戴戴慣㍡㤱㤴㑡㑥〹晥戸挳㍤愹户㉡挹㥦㠳㜱㜲㤱㍢慡㙡㔷㤲㤷㐸㔶㘳㝣㔹㍤户敥㐲扡攷攰挲慡㐴㕤戵㥢戶㍤戸戲愶愲戸敡㑦挱㡤ㄳ慡ぢ慢ㄳ㝢昸摢敡㡣愴愹㑤挰搸㌳㔱㈵㈱敤攵㔷㍢戶戰慣㈶㌱㘸㑥愹摢摣搱搷㡣㔱㘸攵搴昰搶愱挹挴捣㔴㙢㕡㐴㠳㜰㙢㌴㑢㙣愷敤愵摢攴挶㤵㥢㌷慤戲㉡㔱㈱攱㜵㉢ㅦ㕢㕡㌴㍤㤱㥣㤰攰㡤㔵愲㔸㜶戵㍤㥢昴㔰戸摢㤸ち散㈸〶户挵晢搸㕣㈶㍡㔱㔱㥣㈸㐶扣㌳㤰攵戹ㄳぢ愷㤶㈵㜶昵㠸戸㍥搱戰扢㠷㍤戴戲愸愶㉡慦戲愲㍡㔹㔹收㙤ㄹ㔴㍣慢㄰挳敦攲㔱㤵挵㠹㑣搹㈲㉥㔵㤱㘶捤㤴㡡㜴つㅡ挶搱㜶ㄵ㐷扡搶㐱搲ㄱ㐷㑤晤挲搶㐱㐴攱挰ㄱ㜲捡㌲ち搶㐱㐶昹〳敡㡤挴㍥〸㈹摤慢㕥改㠰㠳㤴㑡ㅤ扣ㅤ慦挷㜸攰〳ㅣ捡ㄲ散㤵ㄹ㕤挲㑤搶ㅤ㤷つ㐴㙡愱挲晢㘸㑡搷㤳㌴㌱㥢㍡昶㥡㔶㌸㈳㘳ㄷ扤昷昹戳ㄲㄵ搵挳ぢ㉢㡡换ㄲ挹㝡㥦〲㈸㐶攴㍣㐶昲㌸挹ㄳ㈴㑦㤲慣〶挹捡挳㌹㉥㌴愳扣挵㔰㜳搴摣慣搹愵挵搵搳愲搳ㄲ愵愷㑥慢〶て㑦て戲戳㤹㙥づ㍦昸㔹㥦ㄱ㠹㝣愸㔰㜰搶㤰㍣㑤㔲ぢㄲ㡢㐵愲㙢昱㌷ㄲ㡤㌹捦昰捦㍡㤰昶挷㈲昴挲㡡挲摣攲㐴敥㡣㘴㘲ㄶ敥㑡搷㍤㔸ㄱ㡢㘴㜵㐲攳晦晣㙥て慥㌱㘸攱ㅤㄹ敥晥慢戲捡㜱て㕢搵慣㔹㔰㑥㠶ㄷ㔶㑤慢㘶㜷慣扦㤱昶搶㤳㍣ぢ搲昲㌹㤰搱挳ㄳ㘵攸捣扦搷㠳㠳慣捥戰搹攰つ㉡㐷㍡扢㤶㑦㤸㕢㔱㌴㉤㔹㔹㠱挷㌷㐳ち慢ぢ〷ㄵ攱㉥扣㑡ㄵ㐶换㐷㔶收搵㔴㐷换㠷㤷攲㑦换昲昱㠹ㄹ㠹挲敡㍣㥣慣慢㕢㤵㡦挴ㅤ扣㥣㑤㐷ㄴ捦挹㉡㜷㙦扥㠷㈴慡㡡ㅣ摥愵㡦挰挹㘹㑥ㄴ㈵㥣㙤㕢㤶昳㜴㤳㤸㔳㑤搳捤换㜱㍢〷㘴ㅣ〸㜵ㄳ㉤户㐴捤㔶挲㌳摡㌱㕤㠳㠵戸ㄴ㉤㉢㉤㠴攱㕡㡡昰昸挱㜵ㄴ㔷搶㑣㑤晤晤㘸㔲㜵㘹㔹㔵て㥤摥ㅥ㐳㉡昱ㄴ㈷㈱て戰㤸昶㘸ㄴ㠷㔹戴㕥戰晣摤㥤户昹㘳㡡愶扡㘶ㄱ捡戰㘴㘵捤っ摥挸晤㕥㜶㘸㉢攲㙣〰戹㘱晢㥤㐷散㝢摤㝤㍢昵摦昹攸㐸戲㌹晢㔰㠲㐷㍤慢昸㈳㥢昳〲晥挴敡㙢换敡〲㠹挰昳㙤挸ㄳ㠹㉣挸户㉣挷摥㑥㑣㈶攴ㄱ㑢戶㔴收捥㐸戴㉡㥦㕣㤹㥣㍥戵戲㜲㍡挱㙦㉤戵慡㘹㠹㐴㌵㝢㐹ぢ晤㤸㠶㘵愵㔴戳㘶㥥〷ㄴ搶〳㡥扤㘱㍦扡〹㈴㍥戱戲戸戲㉡户㡣㥦搲愹挹捡慡攸㑢攰㌶挳愵㈵晡㌲ち戹扣㉣㤵㔵ㄶ㡣ㄹ㔹㌰愱戰扡戴慡㘰㙣㈲㔹㍣扣㜰㙡㈹㐶〷㍤收㤴㔵捤㔱㍤㤱〸㍥㠳㜸㘸昱昴㈱㝤㙥晦㝣攴捡ㅤ㜷㝣晣昶㤰晣搱慡㠷㙥㐸㝢戸戱ㅦ敤攲攳扣㐶昲㍡挹ㅢ㈴㙦㤲扣〵愲扡㐲㤵㈷㉦㤴扤㥢戳ㄹ㜵攷㙤㤲㜷㐰㜰ちㄲ㌰㜰〶㝡ㄷ搵攸㝢㈰㘱㘷㈰戵㍦ㅡ㜹ㄶ㜲摥㈷搹〲愲づ〰㘱㝦㡤㌸ㅦ㠰㠴㠲摥㤵ㄲ㘹愰㙦〵㌷收搴搳愶づ㠴〴㠱㜷㤸㘸㠷㜹㜵㤸㔳搵㕥㘷㈶㉤㘵敤㜴㐳摡昳㥣㠳愰㔶捦攸搱昳搴㈴づ㔹捦攸㌱㙤㕣攴づㅡ晥㙦昴昷㠷ㅢ晤㜹㐷㝥〷㌶㌰摣昱㡤晤㐲慦昴晦㌷㜶ち晡〶挵ㅤ㍢㝤挱晥搸㌶昴㜴昳㈵㥡㥤㙤㈴摢㐱慣搳捤搷㙥㔵昵挰㕦㌹愹散愰搰㌷㈰㔹扤㐰敡ㅦ〰愰扢收㐰㈸㤳㡦㔹㕢㤵て㐹㤴ㄴ攲ㅢて戹㘸慢挲晦㥦搷昴㑣㝣昱愴敡㉥攸昵敦〴㘲攷昵㌲敡扦㉢昰㍥㡣挷㔷〴挵挳ㄲㄵㄳ㜱攱慡晡㍤㉦搵扦攷㈵摦昹ㄶ晢㘱戶㉣〷〷㐳攳昷〹改㡡㌴㥦挵昱㔶㐱㐱㈴㥢㝢㐸㡥搳㤳㘴㉤〸㡣愵慥㘲捥㡦㘰挴敡㙢㔳扤㈱㤱扡㘲㐴愹搹っ〷㡢㝢搵搸昹㙢挸㠵昶㔷摤㤰昶㍣戹て昴㜳昱㜱㥡㈱㈸㠷㕦㉡㍡㔹㈴㔱㤲收㈰敡㝢愸昲㐲㝢㌰愴昸愹ㅢ敢㍢㤴㠹㤱戴〰戱㡥晣㔶愸㐶㕢㠳㠴㕥㘸晢挲㔰㈷扡捤㠱㤴ㄳ〷㔱㠷愰敡㕥㘸摢愰ㅡ㝡愱敤㐷慤戵㈰㥥戴戵㠳㑡捣愹愷㑤ㅤち㤵㔴摡慣ぢ敤㐷㘱㈹摢慡ㅢ搲ㅥ愱ㅦ〶㑢戹昸㌸ㅤ攱搴搹㡢㘴㙦㤲㕣㤲㑥㈰敡㍤㥤㌲〸㜹㌷愷㌳㘵扡㤰散ぢ㘲愵㙣㝦㔴愳㕤㐱㐲㔳㜶㌸㑣㜵挲挷㌹〰㔲捥㠱㈰㡡て散摤㤴㜵㐳㌵㌴㘵㐷㔰㙢㉤㠸㈷㘵㍤愰ㄲ㜳敡㘹㔳〳愰ㄲ㤴戲ㄷ挳㔲昶㠲㙥㐸晢搶㘰㈰㉣攵攲攳ㅣち愷㑥㝦㤲挳㐸づ㈷㌹〲㐴慤搷㈹㍢〶㔲晣搴ㅤ㘵〳㈸㜳㈴挹㐰㄰㉢㘵㠳挸攳㜰㉥ㄶ㔱㐷攱㑦㈷㝣㥣㍣㌲㠷㠰愸挱愸扡挹挹㐷㌵㌴㌹㠳愸戵ㄶ挴㤳㥣攱㔰㠹㌹昵戴愹㍣愸〴㈵攷㠱戰攴摣慦ㅢ搲扥ㄲ挹㠷愵㕣㝣㥣㜱㜰敡㡣㈷㤹㐰㌲㤱㘴ㄲ㠸扡㔳㈷〷㐲摥捤㤹㑣㤹攳㐸㡥〷戱㤲㜳㈲慡搱㤳㐰㐲㡦愷愱㌰搵〹ㅦ攷㘴㐸㌹愷㠰愸攱愸扡㈹㉢㐰㌵㌴㘵挳愸戵ㄶ挴㤳戲愹㔰㠹㌹昵戴愹ㄱ㔰〹㑡搹搵㘱㈹㕢慡ㅢ搲扥〵攲ㄱ㤲㡢㡦㌳ㅤ㑥㥤㌲㤲㜲㤲ち㤲㑡㄰㜵㤹㑥搹㝤㤰攲愷敥㜸㥡㐹㤹㈴㐹ㄵ㠸㤵戲ㅡ昲㜸搶挲昱㌴ㄲ㉡㥤攸㘰㌶㤹㜳㐰搴㘸㔴摤攴捣㐵㌵㌴㌹愳愸戵ㄶ挴㤳㥣㜹㔰㠹㌹昵戴愹㌱㔰〹㑡捥㤹㘱挹㤹愷ㅢ搲扥攲ㅡ〷㑢戹昸㌸ㄷ挰愹㜳㈱挹㐵㈴ㄷ㤳㉣〰㔱戳㜴㜲㈰攴摤㥣㠵㤴戹㤴㘴ㄱ㠸㤵㥣挵攴昱㜸㐲㜲挶㐳愹ㄳ㍥捥攵㘴㕥〱愲㈶愲敡㈶㘷〹慡愱挹㤹㐰慤戵㈰㥥攴㉣㠵㑡捣愹愷㑤㑤㠲㑡㔰㜲㡡挲㤲㌳㔵㌷愴㝤㝦㌷ㄹ㤶㜲昱㜱㙥㠰㔳㘷㈵挹㡤㈴㌷㤱摣っ愲㑥搲挹㜹ㅥ㔲晣搴ㅤ㌹慢㈸㜳㉢挹㙤㈰㔶㜲敥㈰㙦ㅤ㘴㤱ㅣ㝥㈵搸〹ㅦ攷㉥㌲敦〶㔱㈷愰敡㈶攷ㅥ㔴㐳㤳㜳㍣戵搶㠲㜸㤲㜳㍦㔴㘲㑥㍤㙤敡㐴愸〴㈵㘷㐴㔸㜲㠶敢㠶戴敦㈶㑦㠶愵㕣㝣㥣挷攱搴㜹㠲攴㐹㤲搵㈴㑦㠱愸挱㍡㌹晣愲㠹㥦扡攴㍣㑤㤹㕡㤲戵㈰㔶㜲搶㤱愷㑦搳愷㐰愵ㄳㅤ㍣㑢收㜳㈰㙡ち慡㙥㜲㌶愰ㅡ㥡㥣〲㙡慤〵昱㈴攷〵愸挴㥣㝡摡㔴㈱㔴㠲㤲搳㌳㉣㌹㍤㜴㐳摡ㄷ慦㐵戰㤴㡢㡦昳ㅡ㥣㍡慦㤳扣㐱昲㈶挹㕢㈰慡慢㑥㑥晡㐸㘹㌳㘵摥㈶㜹〷挴㑡捥扢攴改攴ㄴ挳㜸㈷㍡㜸㥦捣㉤㈰慡〴㔵㌷㌹ㅦ愰ㅡ㥡㥣〴戵搶㠲㜸㤲戳ㄵ㉡㌱愷㥥㌶㜵㉡㔴㠲㤲搳㍥㉣㌹敤㜴㐳摡户捡愵戰㤴㡢㡦昳〵㥣㍡晦㈵昹㤲㘴ㅢ挹㜶㄰搵㕡㈷㈷晤挸昹㥡㌲㍢㐸扥〱戱㤲昳ㅤ慡搱敦㐱㐲慦㘱晣晡扡ㄳ摤晥〰㈹攷㐷㄰挵敦戰摤㤴晤㠴㙡㘸捡愶㔳㙢㉤㠸㈷㘵扦㐲㈵收搴搳愶捡愱ㄲ㤴戲㥦㝥〹ㄹ㜹晦愸ㅢ搲扥㐸慦㠴愵㕣㝣㥣收㜸㠲敤㘴㤳㜰㑡㥥ㄳ㈳㘹〱愲㜶㐰㤵㈳㙦㕥敤昸愹敢㙣慤㈸搳㥡㈴〷挴㑡㔹ㅢ㘹攰㕥㐴搴っ愸㜴愲㠳㕤挸㙣〷愲㤲愸扡挹㘹㡦㙡㘸㜲㘶㔲㙢㉤㠸㈷㌹ㅤ愰ㄲ㜳敡㘹㔳㔵㔰〹㑡捥〷㘱挹搹愲ㅢ搲愶〹搴挰㔲㉥㍥㑥㈷挶扥て㐹㘷㤲㉥㈴晢㠲愸户㜵㜲搲㡦愷晤㈹搳㤵攴〰㄰㉢㌹摤挸搳㥤㙤ㄶ㡣㑢㜲づ㈲戳〷㠸攲昴〳㌷㌹㍤㔱つ㑤捥㙣㠶㤵㤶㥣㠳愱ㄲ㜳敡㘹㔳㜳愱ㄷ㤴㥣つ㘱挹㜹㑥㌷愴捤㠱㌸〳㤶㜲ㄹ挵ㄱ㡣晤捦㈴〳㐸㡥㈴ㄹ〸愲㙡㜵㜲搲慦㘱㠳㈸㌳㤸㈴て挴㑡㑥㍥慡搱愱㈰愱㥤㡤㤳㉤㈴㘵挳愸㍥ㅣ㐴㥤〵㤶㥢戲ㄱ愸㠶愶散㑣〶㥢㤶戲㤱㔰㠹㌹昵戴愹昹搰ぢ㑡搹㍤㘱㈹扢㕢㌷愴捤晡㌸〷㤶㜲ㄹ挵㈴挶㝥㉣挹㘴㤲攳㐸㡥〷㔱户敡㤴㐱挸扢㌹㈷㔲收㈴㤲㤳㐱慣㤴ㄵ㤰户づ搲攸㙣攷攲㡦㈴愷㤰捣愹㈰敡㝣戰摣攴ㄴ愱ㅡ㥡㥣昳㈰㤶㥥㥣ㄲ愸挴㥣㝡摡搴〵搰ぢ㑡捥㤲戰攴㕣愱ㅢ搲㘶戴㕣〴㑢戹㡣愲㤲戱捦㈰㤹㐹㤲㈴愹〲㔱㤷敡攴ㄴ㐳㡡㥦扡㌳㔱つ㘵㘶㤱捣〶戱㤲㌳ㄷ搵攸改㈰愱挷搳挵㌰㈴㈹㍢㠳敡昳㐰ㄴ愷捦戸㈹㍢ㄳ搵搰㤴㉤㠰㔸㝡捡捥㠶㑡捣愹愷㑤㉤㠴㕥㔰捡收㠶愵㙣㡥㙥㐸㥢挳戳〸㤶㜲ㄹ挵〲挶㝥〹挹㐲㤲㑢㐹ㄶ㠱愸愴㑥㔹晡昹㘹㌱㘵㉥㈳戹ㅣ挴㑡搹ㄲ昲昴昹改㉦㌰㉥挹戹㡡捣愵㈰敡㌲戰摣攴㕣㡤㙡㘸㜲ㄶ㌳慣戵㈰㥥㤳昷戵㔰㠹㌹昵戴愹换愱ㄲ㤴㥣㠲戰攴㥣愲ㅢ搲㘶㈸㉤㠱愵㕣㝣㥣㥢ㄹ晢㉤㈴慢㐸㙥㈵戹つ㐴ㅤ愷㤳㤳㍥㔲扡㠳㌲㜷㤲摣〵㘲㈵攷ㅥ昲昸㠰〴㥤敤㑡ㄸ㤷攴摣㐷收晤㈰㡡㘹㜶㤳昳〰慡愱挹戹㡡㘱愵㈵攷㈱愸挴㥣㝡摡搴搵搰ぢ㑡㑥㝥㔸㜲㠶攸㠶戴改㔷换㘰㈹㤷㔱㍣挵搸搷㤰㍣㑤㔲㑢戲ㄶ㐴ㅤ愹㤳〳㈱敦收慣愳っ晢㥥昳㉣㠸㤵㥣つ攴改㕢搷㙢愱㈴挹昹ㅢ㤹㉦㠰㈸捥敡㜲㤳昳㈲慡愱挹㔹づ戱昴攴㙣㠲㑡捣愹愷㑤㕤〷扤愰攴㜴ぢ㑢捥㠱扡㈱㙤㙡搹つ戰㤴换㈸摥㘲散晦㈰搹㑣昲㌶挹㍢㈰慡㡢㑥㑥㌱愴昸愹㍢ㄳ扤㑢㤹昷㐸摥〷戱㤲昳〱慡搱㝦㠱㠴㥥㠹㔶挲㤰愴散㐳慡㙦〵㔱㌷㠱攵愶散㈳㔴㐳㔳㜶㈳挴搲㔳昶〹㔴㘲㑥㍤㙤敡㘶攸〵愵慣㑤㔸捡攲扡㈱㙤㌲摤㉡㔸捡㘵ㄴ摢攱搴昹㡡攴㙢㤲ㅤ㈴摦㠰愸㤸㑥ㄹ㠴扣㥢昳ㅤ㘵扥㈷昹〱挴㑡搹㑦攴改捥㜶㉢㤴㈴㌹扦㤰昹㉢㠸扡ㅤ㉣㌷㌹㍢㔱つ㑤捥㙤㄰㑢㑦㑥㐶㌳㈶愷㥥㌶㜵〷昴㠲㤲昳摤捦㈱㘳散㙦㜵㐳摡㑣挱扢㘰㈹㤷㔱戴㠰㔳愷㈵㐹㉢㤲搶㈴㌹㈰㙡ㅢ㔴㌹挶㑥ㅦ㈹戵愱㑣㕢㤲㕤㐰慣攴戴㈷㙦ㅤ慣攲㑣挴挹㠷㤲㥣摤挸散〰愲敥〵慢㌳㍥㔸摣㠲㙡㘸㜲敥愱挴㕡㄰捦㘹㝡㑦愸挴㥣㝡摡搴㝤㔰〹㑡捥扢㘱挹昹愷㙥㐸㥢〵昹〰㉣攵攲攳散ぢ愷捥㝥㈴晢㤳㜴㈵㌹〰㐴扤愹㤳㤳㝥つ敢㐶㤹敥㈴〷㠱㔸挹改㐹㥥扥㠶晤ㄵ挶㈵㌹扤挹㍣ㄸ㐴㍤〴㔶㘷㝣㈲㑥ㅦ㔴㐳㤳昳㈰㈵搲㤲㜳〸㔴㘲㑥㍤㙤敡㘱攸〵㈵㘷㕤㔸㜲㥥搱つ晥㈹㥥㔹㥣㌰攵㥦慣㈲换㐳㔲㤳摦慣慦㔶㕢㐳㌸㕡㠲㌹晥搵㔵㉤㑡〶搵㔴㔷づ㉤慤挶㜷㕦㉤㑢㐰㔰ㄴ㤵㍤㘴㥥㤸愵搴慤攴搸搲挴㙣㝥敢戵㜷㝡ㄳ㔶捥攴搵㔴㔵㔷捡㍣㥣扤搲摢㠷㔴㡥慥慣ㅥ㔲㕡㌵愳慣㜰㙥㤷㠰㘶户㘵昲戴㐴〵㈶㉥㈶㌱㝦戱㈱愱捡ㄹ㌳ㄲ挵〱㌱㑥愸慣㐹ㄶ㈵㐶っ昹㈳㑣㝤㔴敥㠴愲〸收慣㈸ㄵ㔱晢㠶㝦昷㙤攵扤㈳戰挹挰㍣ㄷ昵ㅢ㘷捥昱㈸挴㐲〷ㅣ㝡ㄱ昸挴愱敥っ攲㘱㠸改㙡㡦㠳㔵晦㈱㘲㑤愶㙣〱攱㔸〹㘰㜵㜹慤昴㙣摤ㄱㄵ㔵愵挵㠹㤸慥㘱㜵㐸㙢㕤ㅣ㔳㔳敤㘹㈹㥣戳㡢㙥ㄹ㔴㔶㌶愶〲搰ㄷㄵ㈶㡢晦〸愸㘰挷戰戹㤰愸㈸晥晤戶㐴扢㘶㈲㤱㙤㍢㤵㕢摣㌶ㅦ㥤㝤戰捥昵ㄳ攰〵捥㡤㑡㜵㐷ㄴ慣戹愸㌹㤰㙦挵㜴愷搸搹慣㡤㑡ㄴ㔶〸ちㄳ慡㡢㠷㈴㘶戵ㄶ㠹〴づ㜰㉣㔸㉢㑢散攲慤捡户敤㑥挹愰愹㔵㤵㘵㌵搵㠹搶愹㤲㜴㜴愷㘴㝣愲っ搳㥤㘶㈵㕡愶㑡㘳㡢慡㌱昳㍡㘵㡦㜳㠶晦㌸〸㈱㈳㤹ㅡ㈵㈵㌸㐵敢㌹㜸扤㍢挱㍥昴ㅢ㔱〵㤸㈵戲晤㜷愰扡㜶ㄹ户㍢〶㐶㑣㈱挶㉤㤲昵㈴捣晢扦㑥昷㥥㙢敤㠹挳散㐹扢㤸昹散敥ㄹ㑥㑥㕥㉤つ㡦㜳㜶㕢㤵挸㜹てㄳ昳戹㘶㉤㠷㕤愷っぢ㐹慢㑢㡢ち换捡收戶㉥ㄹ㔱㔱㔴㔶㔳㥣ㄸ㔹㌸㌵㔱㘶捥搹㔸㥦昵〷挱㡢㕦挳敢ㅥ㔵㑦㕥㜴㔲㐶㘰㠱慦㤹愶晣㥢㑦㜳㜸ㅣ㠴㥥㈶㤷㕣搸㠸㌹昹扡摦㜱㡥昰晦㜸㤶㜶っ㑡㙤敢搶ㄸ挸ㄲ㔰㥣摡搲㔸㍣愷㜱慥㙡㙡愲户昴㌸㑢㙣㘴攵挸㑡㑣挲㉦戶㔸挳㑢㕤搶ㅦ愶㕦㐹㤷㡡㐶愳扦昵〲㠳㕣㘱摢戶㔳晦攵㈳㉦㙣摢〶昲ㅡ挳捥戱〶㌵晦㉣㔷慢㜳挸戵㕦㑥㠲㜱〸收昰っ收づㅣ㈶㤶㔶㤷㈵㕡㤴㐸扢㤴戳搹㈵㤸捤收㈵ㄳ愷㘱挶攸㤰㔶㈵挳㤲愵挵㘵愵ㄵ〹づ㐲戰㈸㠴换㙥㐷㈶㑥挵昲㠵戱㤵㔵愵㕣昰搹慡㘴㘲戲戰愲㙡〶㈷〶ㄷ捤㙤敢愹〹㔸㔹㈵㠳㑢㉢搰㠱㕣㥦㉣攷㤴㑣㤸㔶㌹ㅢぢ搲㙢捡㉢㠶ㄵ捥愸晡㐳〰愵㉦㈹挸㤰㝢〶捣㔰ㄹㄹ㉡㍢㈳晢户㕥慢㥣㝤㘰㡡〳〲㤹ㄱ㤳挱挷ㄸㅡ慥愷㔱慡愷捦ㄲ㈹扤㠰㠴㝤㤶㜱㜹搶捦〶捥㕢㑦慤攸攷㜹搸ㄹ㠶慥搹㜲㌸挸搱挳㈶㡤愸㕢㜶昴扦㕡ㅥ㥦㔵ぢ换昵㕣づ攴搰㐸慤㜱㘸て攱搶敥攱㐲ㅥ㡦ㅥ㐷㔰㘷捤㝦〸挶㑡㐴㠶㐷㈳慥愰ㄴ㘷㜱㈸收㥤户㐴攷挷改ㄷ昳昵㜱摥㙤敤㔶㌸愴㉢㉦㉣慢搲㙤㜹㤵攵攵㠵㍣扣㜸㘸㑥挰戹㍢㤱㉤攳㙢㥣㑤㥣ㄲ㄰㌹〶㌵慢㜰づ㔸㠵㜳㠴㠵㑢㌲搷㉤㐹㤹戶㉡㑦㉤㑣㤶㔶㑦㉢㉦㉤捡㘶㠵㙢㡢晥㄰挷㈵づ愱㑣㈴搳㙣㜲㜰㘲戰敡㥦㔵攷㑥㘷〷摣㍤㜰晦挰搴ㄱ㝥ㅣ扤ㄹ㜲ㅤ㔷扦㜱㔱〸づ㕦㌹攱㍢㐷挳㕡ㄶ㙥攴㈳㌸昵扢愱㔸㠳㌰㜰攴㐴愴㥥愱〰㍥捥㌱㄰㘷㠱㥦捣昵㈰昵捥搰㙦づ㠱搸挸捡挲攲愱㔸㝥㔶㤹㙣慥㝦捥㈱ㅢ搰昲戴㤲㡣㜳㔵㐶ㅥ㘶㤰㘳挱搴㉣㡣㠵㤳搹㘴㑣挰㝡㠷㑣慥攷㠸扡ㄸ戲攳㐶戲戲㕡㘴〷昹ㅡ㘱㙣㜵搱戳搷敤㥦挳ㄸ㤱㘶晦昳㜱晤㜱㜶攵㙥㘱㐷戰㠶ㄸ搴ㄹ挵㝤㝡ㄶ㔵敥㡦㑦㘰㌴〵挶㠰㘴㙤㐰愳扦㤷㠴慥㘰㠰㐲㈴慢㥣㉢㉢戲换戹㍢ㄸ㜲㐴戱摥〲㉢㌴㤰㤲㘸㡢散攷搰敥㡣㠵搴摦㌷㙥ㅣ㠰㜲㐴扤〰㘲晣戳㡦挵㘲㑣㥥㌳㡥晥挷㠳愸搷㔰㤵㤵㍣㙢㔱挰〴㈱扡搰㌷㈵㤳㔰挶攵㐲扤づㄶ㙦㑣捣㘶㈱㠹攱昴戱㕡敡つ㌴㜳㐸㑤っㅢㅡ㥥愹㌷㈱挷㈱ㅡ扥㌲㠱㝡摤ㄸ攱㜸㙤散㉤㌴㜱㥣攰㙥愱㔷㌲戵ㄹ〲扣㥡攱戹〹晤昲愴㘹㥤㌹搵摢愸昳散改㥣〰扢敡ㅤ㤴㙡昱㠱愴㝢㤰㥥〴㙥挳〷改扢愲〱㈳㈷㐳摣㙣敡㝤㤴㑣㘲挹搴挸㥦〲ㄹ愷㠰摥戶〴ぢ㑣愱㐰㈱〵㍥㠰〰搱㜷愶愲㤶〲㙣慢愵㘶〱㔶㐴戵㘲㤰慣㉦㈰昰㍦㤸愲捤愱慤㤳㝡㉣㈰㜷㈷㜵㑦〱㕡㤵搸㌷晤扢㤴攸扢㝦敢ㅥ摦挷㤳㔱㌱㑥捣㝦愰㍢㜸散ㅦ㤲㘹㑥㜳扦㜹挸挴昳ㄴ㑦㑡㌸摥扦㠴㐱㌹愸愲〹㈴㝣㙦㈴愵㍡㔹㍡戵愶㠸㑢捡㜲昵慦㉥㈴㜲㡢㜱扢㥣㑣㔴ㄷ㡡㝦ㅥ㜸㤹㜵㤷㙣戵つ㜵㌹昰㑡㘰㐱㙤㐷慤ㄶㅦ㥣っ摤〳㙦ㅡ㠱㙣昰散昸㌵㌵昰㜱㑡㘹㐴㔷搴づㄴ〲づ扣搳㈰攳㑣愷攰㌷挱〲㘵ㄴ㈸〷挹晡ㄶ〲晥换㠱㜷晡㌴㥥㜵㌸㄰捡㤴摦㘱攱㘲慤㙣慣㝢㤲㔵㕥㔹㜲敥㙣㘱慤捥㡡扡ぢ戳戲愱㠳㔲㜹㔵㜴〲㉥慣㠹攲㤸㝢㤴昱㕣挵㉢㐰㐶㐶㈶慥㉥㔱晦㘲㤲㌴户㌴㌱㈱㈱㔳扣搵㕥〸㈱㕡挱戰昹晣ぢ昶ぢ㡡㈴㝤昶搳㑤㍣㍢㤹〱㠹㐸㑣晤〸㙡昲挲攰昵㤹㙥㈶昵㤳㈰慡ㄹ挲戰捥㜴昲㕢㐶晡㑣㔷㠳㜶㈲捦㥢愴昰㌳摤㉣㉤㤵〵愹㐶㥦改愲㄰㜶捦㜴戳ㄹ挹㕡㐴㈶㜷㐳㜳戵戱收㘸㙦捣㤹㡥ㄳ愳攵愰㤴ㄹ挹㜲㍣昸捦㜶㥣㌶㉤〷摤ㄹ戰慤㕡愰㔶ぢ㙦愹戳摤㤹攰㌶㝣搰戵㠲ㅡ晥㐷㥣戳㘸㐴搴昱㌷〷㈵㤳㕣摡搴㘷扢昹㤰㜱捥愶㈰愷㕢〷〸㥣㐳㠱㜳㈹搰〶〲㜲戶㍢て戵搴搹慥㥤愵㘶㥤敤捥愷摡〵㔴敢〸〱ぢ戴㡢挰㐳㔴昲捣散㘲㤴〹ㅡ㘷㑢㠷㠳戶㐰㑢敤つ愹㐶㠳㤶ぢ㘱ㄷ戴㑢愰㕥〷摡愵摡㔸㈷戴㌷〶戴捥㤰慢攷昲搴〵捤〲搸㈲搸㔵晢愲㔶换攴㥡换搳㘲㜰ㅢ〶㙣㝦愸攱㍦扥晥㠵戸搹ㄴ㈷㜴〷攰㜱㌹㘴㥣㉢攸㡤㤳扤〳〴㤶㔰攰㑡ち㜴㠳㠰〰㜶ㄵ㙡㈹挰㝡㔸㙡ㄶ㘰㑢愹㜶㌵搵づ㠵㠰〵搸㌲昰㄰㥥〰㜶㉤捡〴㡣㜳戵挳〱㕢慥愵づ㠳㔴愳〱攳愴㙦ㄷ戰ㄵ㔰慦〳散㝡㙤散〸戴㌷〶戰〱㤰㜳㝢搹㈰㐹㈵慡晥㕥挶㘹攳〲摡㑡搸㔶〳㔱慢愵愸〱敤㈶㜰ㅢ〶㙤㄰搴昰ㅦ㕦㘷搳㠸愸攳㙦ㅥ㑡〱㤸摣〲ㄹ㘷ㄵ〵㠷〴ぢ摣㑡㠱摢㈸㤰て〱〱敤㜶搴㔲愰㜱收戹戱㙢㠱㜶〷搵敥愴摡㌸〸㔸愰摤つㅥ愲ㄲ搰敥㐱㤹愰㜱づ㜹㌸㘸昷㙡愹〹㤰㙡㌴㘸ㄳ㈱散㠲㜶ㅦ搴敢㐰㝢㐰ㅢ攳㍣昵挶㠰㌶ㄹ㜲昵昴㌲㑥㘵ㄷ挰晥ち扢敡㜸搴㙡戱㝢搸㍢昱攸㍣〴㙥挳㠰㥤〸㌵晣挷捦㜸㐰摣㙣敡㘴戰㑣㘲挹搴愷挵㐷㈰攳㍣㑡㙦㥣〲ㅦ㈰昰ㄸ〵ㅥ愷㐰〱〴〴戰㈷㔰㑢〱挶㜹敦㐶捤〲散㐹慡慤愶摡㜴〸㔸㠰慤〱捦〰昶㌴捡〴㡣㌳搸挳〱慢搵㔲攵㤰㙡㌴㘰ㄵ㄰㜶〱㕢ぢ昵㍡挰搶㘹㘳㤵㘸㙦っ㘰㌳㈱攷昶戲㔱㤲㑡㔴晤扤㡣㤳改〵戴㘷㘱㕢㔵愱㔶㑢㔱〳摡〶㜰ㅢ〶㡤戳敦昱㍦攲㍣㑦㈳愲㡥扦戳㔱㌲挹愵㑤つ摡摦㈰攳扣㐰㐱㑥捤て㄰㜸㤱〲ㅢ㈹㌰ㄷ〲〲摡摦㔱㑢㠱挶昹昸㐶捤〲㙤ㄳ搵㕥愲摡〵㄰戰㐰㝢〵㍣〳摡慢㈸ㄳ戴ぢ㈱ㄲづ摡㙢㕡敡㈲㐸㌵ㅡ㌴㑥搱㜷㐱㝢ㅤ敡㜵愰扤愹㡤㜱昶㝥㘳㐰㕢〸戹㝡㝡ㄹ㈷昸ぢ㘰㙦挱慥㕡㠴㕡㉤㤳㙢〰摢っ㙥挳㠰㉤㠶ㅡ晥晢㝡搹攵㘰㤹挴搲愶〶散ㅤ敥捥㍦改㡤换〵〲〴摥愵挰㝢ㄴ㔸〲〱〱散㝤搴㔲㠰㜱㡤㠰㔱戳〰摢㐲戵て愸㜶〳〴㉣挰㍥〴捦〰戶ㄵ㘵〲戶ㄲ㈲攱㠰㝤愴愵㙥㠴㔴愳〱攳戲〱ㄷ戰㝦㐳扤づ戰㑦戴戱㥢搱摥ㄸ挰㔶㐱捥敤㘵挷㌳㙢㑣慣扦㤷摤ち㥥㠰昶㈹㙣慢摢㔰慢㜵㈵挵慢昳㌹戸つ㠳挶㤵ち昸㡦㜹摡㌴攲㍡㡡愸扢㔰㌲挹愵㑤つ摡㝦㈱攳㝣㐹㐱㉥㘳〸㄰搸㐶㠱敤ㄴ戸〷〲〲摡㔷愸愵㐰攳摡〵愳㘶㠱昶㌵搵㜶㔰敤㜱〸㔸愰㝤ぢㅥ愲㤲㙢搹㜷㈸ㄳ㌴慥㐲〸〷敤㝢㉤昵㈴愴ㅡつㅡ㤷㌳戸愰晤〰昵㍡搰㝥搲挶㥥㐲㝢㘳㐰㝢ㅡ㜲㉥㘸〵捣ㅡ昳改〷慤ㄶ㍣〱敤ㄷ搸㔶㙢㔱慢㜵㈵㕤搰㜶㠲摢㌰㘸敢愰㠶晦ㄱ㠷摦㝦戳㈰㥦㘷㐱㑤㜲㘹㔳㠳挶〷㡡づ㙥攰㈲敡戹㘰㠱㘶ㄴ挰㡦㜰㐶搴〶〸〸㘸㔹愸愵㐰攳㥡㡡昵戰挷愷㘰ㄶ㘸㔱慡㌵愷摡㙢㄰戰㐰㤳ㅦ㡢搵愰挵搰㑥搰㕥㠷㐸㌸㘸㉤戴ㄴ㤷㑦㌴ㅡ㌴㉥戳㜰㐱㙢挹㐸搶㌲つ晣愶慡戵㌶昶ㄶ摡ㅢ〳摡㘶挸戹愰㜱㘵〴㡣愴㠳挶㠵ㅡ〲㕡ㅣ戶搵㍢愸搵扡㤲㉥㘸㙤挱㙤ㄸ戴㜷愱㠶晦㤸㍤㐴㈳慥愳㠸㝡ㅦ愵昵愸昸ㅥ㌱戶㠳㡣搳㥥㠲㕢㠲〵㜶愵挰㙥ㄴ昸〰〲〲㕡〷搴㔲愰㙤戵搴㉣搰㜶愷摡ㅥ㔴晢〲〲ㄶ㘸㝢㠲㠷愸愴愷㜵㐴㤹愰㜱搵㐶㌸㘸㝢㘹愹㉦㈱搵㘸搰戸晣挳〵㙤㙦愸搷㠱搶㐹ㅢ摢㡥昶挶㠰昶㌵攴㕣搰愶㈳㙥㐶㥥搶搳㜶㠰㈷愰㜵㠶㙤挵㤵㈴戵慥愴ぢ摡扥攰㌶っ摡㜷㔰挳㝦捣㠶愲ㄱ搷㔱㐴晤㠰搲㝡㔴㝣愰敤てㄹ愷㉢〵戹昰㈴㐰攰〰ちㅣ㐸㠱㥦㈰㈰愰㜵㐳㉤〵ㅡ㔷㥢ㄸ㌵ぢ戴敥㔴㍢㠸㙡捤昱搸挹〲慤㈷㜸㠸㑡㐰敢㠵㌲㐱换㠶㐸㌸㘸扤戵㤴〳愹㐶㠳挶〵㈸㉥㘸〷㐳扤づ戴扥摡㔸ぢ戴㌷〶㌴㉥㔲㜱㐱攳㥡ㄱ㐶㥥〶ㅡ㤷戰〸㘸㠷挰戶捡㐱慤搶㤵㜴㐱敢て㙥挳愰戵㠱ㅡ㙣㘳㐹㌱㡤戸㡥㈲㡡㡢㕥搶愳攲〳敤㜰挸㌸㐷㔰㤰ぢ㘲〲〴晥㑣㠱〱ㄴ㘸て〱〱敤㐸搴㔲愰㜱ㄵ㡣㔱戳㐰ㅢ㐸戵愳愸搶〹〲ㄶ㘸㠳挱㐳㔴〲㕡ㅥ捡〴㡤敢㔹挲㐱ㅢ愲愵㍡㐳慡搱愰㜵㠱戰ぢ㕡㍥搴敢㐰ㅢ愶㡤敤㡢昶挶㠰戶㍦攴㕣搰戸㤶㠵㤱愷㠱搶ㄵ㈲〲摡〸搸㔶〷愰㔶敢㑡扡愰ㅤ〳㙥挳愰㜵㠳㥡㠰㌶㤲㐶㕣㐷ㄱ挵挵㌸敢㔱昱㠱㌶ち㌲捥㘸ち㜲愱㑥㠰挰ㄸち㡣愵㐰㑦〸〸㘸攳㔰㑢㠱挶搵㌹㐶捤〲㙤㍣搵㈶㔰敤〸〸㔸愰㑤〲て㔱〹㘸挷愲㑣搰戸捥㈶ㅣ戴挹㕡㙡〰愴ㅡつㅡㄷ散戸愰ㅤ〷昵㍡搰㑥搰挶〶愲扤㌱愰つ㠲㥣ぢ摡㤹㐴㠲昹昴て㐴戸攴㐷㐰㍢〹戶㔵ㅥ㙡戵慥愴ぢ摡㈹攰㌶っ㕡㍥搴〴戴〲ㅡ㜱ㅤ㐵搴㌰㜰搷愳攲〳㙤ち㘴㥣㐲ちづてㄶ㤸㑡㠱㈲ち㡣㠰㠰㠰㔶㡣㕡ち㌴慥て㕡慦敤㕡愰㈵愸㔶㐲戵㐹㄰戰㐰㥢〶ㅥ愲ㄲ搰㑡㔱㈶㘸㕣改ㄳづ摡㘹㕡㙡㌲愴ㅡつㅡ㤷っ戹愰㑤㠷㝡ㅤ㘸攵摡ㄸ㔷ㄳ㌵〶戴ㄳ㈱㈷愰〵㝦ㅤ挶〵㐷〲㔸〵散慡㤳㔱慢挵敥㘱敦㕣挰㘶㠰摢㌰㘰〵㔰ㄳ挰㘶㐲摣㙣慡㄰摣昵愸昹〰㑢㐲挶愹〲㔱㕣扥ㄴ㈰㔰㑤㠱ㅡちㄴ㐱㐰〰㥢㠵㕡ち㌰慥㔹㌲㙡ㄶ㘰戳愹㌶㠷㙡㤵㄰戰〰㍢ㅤ㍣〳搸ㄹ㈸ㄳ㌰慥㍥ち〷㙣㥥㤶㥡〹愹㐶〳挶㘵㑣㉥㘰㘷㐲扤づ戰昹摡ㄸ㔷㌸㌵〶戰ㅡ挸戹扤㡣㙢㡣ㄸ㜹㕡㉦攳㐲㈸〱敤ㅣ搸㔶戳㔱慢㜵㈵㕤搰捥〳户㘱搰戸㜲㑡㐰㍢㥦㐶㕣㐷ㄱ㜵〶戸敢㔱昱㠱㜶〱㘴㥣ぢ㈹挸〵㔴〱〲ㄷ㔱攰㘲ち㥣〹〱〱㙤〱㙡㈹搰戸㙡捡愸㔹愰㕤㐲戵㠵㔴㕢〰〱ぢ戴㐵攰ㄹ搰晥㠲㌲㐱攳晡愷㜰搰ㄶ㙢愹㠵㤰㙡㌴㘸㕣㐸攵㠲㜶ㄹ搴敢㐰扢㐲ㅢ攳ㅡ慢挶㠰戶ㄸ㜲㉥㘸㕣晢挴挸搳㐰攳㔲㉣〱敤㑡搸㔶㤷愳㔶敢㑡扡愰㉤〵户㘱搰戸㜶㑢㐰扢㥡㐶㕣㐷ㄱ㜵ㄵ戸敢㔱昱㠱㜶つ㘴㥣㘵ㄴ攴挲慥〰㠱㙢㈹戰㥣〲㔷㐳㐰㐰㕢㠱㕡ち㌴慥收㌲㙡ㄶ㘸搷㔱敤㝡慡摤っ〱ぢ戴㤵攰ㄹ搰㙥㐴㤹愰摤〲㤱㜰搰㙥搲㔲慢㈰搵㘸搰戸挰换〵敤㘶愸搷㠱戶㑡ㅢ扢つ敤㡤〱敤づ挸戹愰㕤㐵㈴㠲㐰攳ㄲ㌱〱敤㌶搸㔶㜷愱㔶敢㑡扡愰摤〱㙥挳愰㜱㑤㤹㠰㜶㈷㡤戸㡥㈲敡㍥㜰搷愳攲〳敤㉥挸㌸㜷㔳㤰ぢ捥〲〴敥愱挰扤ㄴ㜸〰〲〲摡㝤愸愵㐰攳㉡㌳愳㘶㠱㜶㍦搵ㅥ愰摡㔳㄰戰㐰㝢㄰㍣〳摡㐳㈸ㄳ㌴慥ㄷぢ〷敤㘱㉤昵㌴愴ㅡつㅡㄷ㥥戹愰㍤〲昵㍡搰ㅥ搳挶搶愲扤㌱愰慤㠳㕣㍤搷戳昵㘸ㄶ挰ㅥ㠷㕤昵㉣㙡戵搸㍤散㥦ぢ搸㤳攰㌶っ搸〶愸〹㘰慢㈱㙥㌶昵㌷㜰搷愳收〳散㈹挸㌸㙢㐰ㄴㄷ挱〵〸㍣㑤㠱㕡ち扣〸〱〱㙣㉤㙡㈹挰戸昲捤愸㔹㠰㍤㐳戵㜵㔴㝢ぢ〲ㄶ㘰捦㠲㘷〰㝢づ㘵〲挶㌵㙣攱㠰㙤搰㔲㕣攴搶㘸挰戸ㄸ捥〵散㜹愸搷〱昶㠲㌶昶づ摡ㅢ〳搸扢㤰㜳㝢搹㡤㤲㑡㈴搶㍦㙡攴㜲㍡〱㙤㈳㙣慢昷㔱慢愵愸〱㙤ㄳ戸つ㠳昶〱搴〴戴㤷㘸㐴搴昱昷㐳㜰搷愳攲〳敤㘵挸㌸慦㔰㜰㙢戰挰慢ㄴ㜸㡤〲ㅦ㐱㐰㐰㝢ㅤ戵ㄴ㘸㥦㔸㙡ㄶ㘸㙦㔰敤㑤慡㙤㠷㠰〵摡㍦挰㌳愰㙤㐶㤹愰㜱ㄵ㕤㌸㘸㙦㙢㈹㉥戳㙢㌴㘸㕣㡥攷㠲昶づ搴敢㐰㝢㔷ㅢ晢〶敤㡤〱敤㍢挸搵搳换戸㤸㑦〰㝢て㜶ㄵ㔷昵搵㘲昷㔲㠰㙤〱户㘱挰㝥㠲㥡〰收昹㤶晡ㄷ㜰搷挳㤶て戰㝦挱愴昳㈱扤㜱㘹㘰㠰挰㔶ち㝣㐴㠱㥤㄰㄰挰晥㡤㕡ち戰っ㍣〳㌵㙡ㄶ㘰ㅦ㔳敤ㄳ慡戵㠰㠰〵搸愷攰ㄹ挰㍥㐳㤹㠰戵㠴㐸㌸㘰㥦㙢愹㔶㤰㙡㌴㘰慤㈱散〲昶〵搴敢〰晢㔲ㅢ换㐱㝢㘳〰㙢〳㌹户㤷㜱㔵ㅦ㈳㑦敢㘵㙤㈱㈲愰㙤㠷㙤戵ぢ㙡戵慥愴㝢㙡晣ㅡ摣㠶㐱㙢て㌵〱㙤〷㡤戸㡥㈲㙡㌷㜰搷愳攲〳敤ㅢ挸㌸摦㔲㤰㑢ㄶ〳〴扥愳挰昷ㄴ搸ㅤ〲〲摡て愸愵㐰摢搳㔲戳㐰晢㤱㙡㍦㔱㙤㕦〸㔸愰晤〲㥥〱敤㔷㤴〹ㅡ㔷ㅣ㠶㠳戶㔳㑢敤て愹㐶㠳搶ㄵ挲㉥㘸㤱㉣ㅢ戴っ搴攸昲〰戴㌷〶戴㙥㤰㜳㐱攳㙡㐳㐶㥥〶㕡㜷㠸〸㘸㤹戰慤づ㐲慤搶㤵㜴㐱㡢㠲摢㌰㘸㍤愱㈶愰㌵愷ㄱ搷㔱㐴昵〶㜷㍤㉡㍥搰戲㈱攳昰慤㙣敡攰㘰㠱ㄸ〵㕡㔰愰て〴〴戴㤶愸愵㐰㍢挴㔲戳㐰㙢㐵戵搶㈰㔹㐷㐱愰㜱慢敡㥡㈳扣戸戵搴㔱㝥扣戳㑤挹戸㥡挲㌲扣昹㙢っ搶摢㔴㤳昵㐷㤸㘴㥤改慥㝡㙡㜰㌶㥢散挲㠹㈷敦㠵㍤昳攷挰㍢昳㑤敦㥢晣㔶改㙦㕢ㄵㄵ换摡晥攳捥㥤㡤昳挲愳挲晢敢愱〰〹㔳㜹攳〰㡣㠷昴㈰㔴攵㄰昲摣攲てづ攲㘶攵㠱㕢捦攲〴摦㠲㈲㕡摤愵㙥㉡㌵㈷捤㜷㉢挳晣捡㐶慣㔱㘸㡢攰㔴㝥㔰っ㙡㤸攱戶愳っ㕣愰ㅥ挹㍡ㅡ搴㍦捤㌱㙤搶㍢捦㈱㔸㉡㠹昹敦ㄳ慡攷㤶㘱捤〱㡢㥣昶攸㤶㌸挹摡㙤㐶搰㤵㐹捣て捣昴晦摥㜱㑡昷㔱㤸㙡搱捥昷㈶〹㔱㘳换㜰㐴㤳昵ㄹ㈰ち搵昷愲㐲ㅤ㙥搱㕤戱㑦敤㐶㤵ㄶ攱㌷搲㉢㑢慡㜳㈷㘰敤㑣㉥摦㉤㔲㠲㔵㔴㠳戲晥〳㡢㠱㍥戹㘳㤹ㄵ㝣㐹摥㉣晥㑣㙣㙣㝡㐵攵散ち㠹㈶慢㡡慦㔸ㄱ㝣㥢㌷愷ㅢ慥慤㤲慤㌳㤲ㄷ㍦〶㠱㔲搹改〰挷慤㥡挵㐷㌲㤹搸攲愳㑣㘱戴㈹㡣搱㠵㥣戱㈸搰㑡㔴㈴㝦㐷ㄲㅦ〷换昴ㄲ摤ㅤ搱戴捣ㅢ㕣㈰昳㑦挷攳㌵㈴搱㍤挰㘹〳㡥昷つ㠱搱㍦㠱摤ㅡ㙣㙢㔹㑣㝣扣戶攲㜴㠲㈹愷㈳㈴㥣㕣㤴搴㐴昰㜹㠲㡡愹て㤰㐷㜶㈰晡㡡㌹戹㤰㘰㐷㤸㠴慡㈴捡㌳昵晢搸㐰敥㘴㜰搹ㄹ㥣㝤愰慣㡥て㤴㤱㘹攸っ愱ぢ㘵㔰㠰ㄴ㝥ㅤ㄰㤴〷慢㝡〷〱昰㄰〱㌳ㄲ摤て㈲愱戸慢捤㄰㈳昶㕥散㑣㤸昱㔳㘸ㄸ㕢扣挰ㄴ愶㤸㐲愱㉥攴㑣㐵愱㘹㐰㉢㠲㘵㝡㠹㜶挵㍥㜸㐱㍢〰㥣〰搰づ〴摢てㅡ㘷扢搳㡡扣㠷搰改づ〹㘷㍦㔴㤵㑣愹㈶扦〷㔸愹㈴㑥㠳愸㈴昱ㄵ㍢㠹扤㈰ㄲ㥥挴㤷〲㤳㔸ち㑢搲〱づ㠶㌲㍡挰㘹っ〲㕢㝣扡㈹㤴㤹㐲戹㉥㘴捤㐰愱挱慢㠱㥥摢㑣摢㙡慡㉡㔲挵㉡㤱搹扣㜹摡㥡㜳敦㤵〱搳㥥攵㉡挲㙢㐸㌴㑡㥡昵㜷㠴㕤晦㠹摥㈸㌱㍢摥ㄳ㝤ㅢ㜰㥣扥捣㘵㍦㤰㔸㝣㈶〲㘷㐰搱㐳㔰㙤㡢㙥㠳摦㝤戶㕦昴㄰㍤ㄴ㝣㉦㠴晤挱昱㘱ㄵ㍤っ扣㜴㔸攳㐹㙤㕤㝥㐹㕡摥㑢攸扥愱㜰〰挴㔵㌵ㅡ㡦挲㈷愶㥥挱づ搵㜵扥㠱㘸㘴攷慢㐱㥢㜴㍥捦㡤昹慣㐰敥㙣㜰愵昳つ愲攵戹㠱㌲㘷ㄸ㙥ㅥ㘵戰捦愸攳〹㈶愸ㅣ㌷慢敤攳㈶ㅦ㈲攱挷捤ㄳ㠱挷捤㔹戰㈴挷捤㌰㈸攳戸㤹㑦晢搸攲㘷㥢挲㌹愶㜰慥㉥攴㥣㠷㐲搳昴㐱㑥愱愶㤷攸㜰㐴攳〵㜰〴㌸改㘰㐵㡦〶摢㠷㙢晣〲㙤㐵摥ち改㡣㠴㠴搳〷㐶搵㐵攰扢搸晤搵㠳摤ㄸ㐸㄰扢㡢搱㉥搸㜹㙥昷ㄶ〴㜲㉦〱㔷戰ㅢ〷㘵㜵㘹愰捣㈲挳㥤㐰ㄹ㐴㠰㝡㐴㉤〶ㄵ散敥戶戱㥢〴㤱㜰散敥っ挴捥㠴ㄹ扦㥣㠶戱挵慦㌰㠵㈵愶㜰愵㉥攴㕣㠵㐲搳㠰戶ㄴ㤶改㈵㍡ㄹ晢攰〵敤㌸㜰〲㐰㍢ㅥ㙣㍦㘸㔷㙢㉢昲㉡㑥攷㐴㐸㌸㠷挱愸㕡〶扥ぢ摡捤ㅥ搰㑥㠱〴㐱攳晣㙣〱捤㕣㐶㤸〸戵㍣㤰扢〲㕣〱㙤ち㤴搵昵㠱㌲㉢つ㜷㉡㘵㘰ぢ㜵晣ちㄲ愸㠰㜶㥤〵㥡挳慢ㅤ〷㌴㙡㜹㈰㍥㌷㐳㐹晡㔶〹攴搰户㌸㈵㥡㕢㝣㤵㈹㜰づ戴㜰㙥搳㠵㥣摢㔱㘸ㅡ㤸敥㠰㘵㝡㜱㜸㝤㜳㜸㐹㜳㜸〱㡢摦㘹昸㐷戱㜱㍡昹〳㔱㔲㜷㠳敦㈶㝥㠹㈷昱㝣㘹㌶ㄳ㝦て摡㈵昱て搳慡摥搴扤㠱摣晢挰㤵挴捦㠰戲㝡㈰㔰收慦㠶㥢愴っ散愱㡥摦挹〱㤵挴㉦戲ㄲㅦ慤㠶㐸㜸㙦㔹ㄸ㠸㠶〹㌳晥〸つ㘳㡢㍦㙡ち㥣搹㉣㥣挷㜵㈱㠷ㄳ㥢㥢〶㠶㈷㘱㤹㕥愲戳戰て摥摥㌲ㅢ㥣㠰摥㌲〷㙣㝦㙦㔹慤慤挸㡢㘳㥤搳㈱攱攴挳愸㕡〳扥ぢ摡昹ㅥ搰捥㠴〴㐱㝢ㅡ敤〲㥡攷昲㔴ㅢ挸㕤ぢ慥㠰㌶ㅦ捡㙡㕤愰捣戳㠶㝢づ㘵㄰〱敡㤸㑦〷㉡愰㥤㘵㠱收昰昲㈴扤㘵㕥㈰㍥捦㐳㐹㝡换〵㤰㐳㙦昹ㅢ㑤㘱㡢扦㘰ち㉦㥡挲㐶㕤挸昹㍢ち㑤〳搳㈶㔸愶ㄷ㠷㔷㈲㠷ㄷㅦ㠷㤷㥡昸㑢㠶捦ㅦ㐶㜷㉥㈱晦ㄸ㤴搴㉢攰扢㠹慦昶㈴㝥ㄱ㈴㤸昸㔷搱㥥摥㕢㕥ぢ攴扥づ慥㈴㝥㌱㤴搵㥢㠱㌲㙦ㄹ敥攵㤴㐱〴愸㐷搴㘶㔰㐹㝣㠵㥤㜸昶ㄶ㐹㝣㔹㘰攲摦愱㉡戶昸㍦㑤攱㕤㔳㜸㑦ㄷ㜲摥㐷愱㘹ㄲ扤〵㤶改挵㘱㝦㜰搸〵ㅣㅥ昰昱てっ㝦㍣ㅢ㤷㤱㍦づ㈵昵㈱昸㙥愲ㄳ㥥㐴慦㠰〴ㄳ捤㌹捥㤲㘸捦㘳㠰㡦〲戹㥣慡㉣㠹扥ㅥ捡敡㤳㐰㤹㑦つ㜷㈵㘵㄰〱敡ㄱ昵㌹愸㈴扡挰㑥㌴敦㝡㈵搱㈷〷㈶晡ぢ㈸挹ㄱ㝥ぢ攴㜰㠴晦㤷愶戰挵扦㌴㠵㙤愶戰㕤ㄷ㜲扥㐲愱㘹ㄲ晦㌵㉣搳㡢挳㥢㔴㠷昷愵づ敦㐲攳㍢っ晦㌸㌶摥㐱晥㘴㤴搴户攰扢㠹㥦攴㐹晣摤㤰㘰攲扦㐳扢㈴摥㜳㈱收扣攴㜴敥て攰㑡攲敦㠵戲晡㈹㔰收ㄷ挳扤㥦㌲㠸〰㜵㍣㍡〷㤵挴㡦戱ㄳ㥦扡㄰㡦ち㑣㍣戳㉥㠹㝦〸愶㤰㜸挵ち戶㜸㠶㈹㌴㌳㠵㑣㕤挸挹㐲愱㘹ㄲㅦ㠵㘵敥㡢晦㐲摣摣昰㑦㘱攳攳〸搵㌹ㄹ㈵攵㠰敦㈶㍥摦㤳昸搵㤰㘰攲㘳㘸㑦㑦㜱㡢㐰㙥㑢㜰㈵昱㙢㤸搴搶㠱㌲㜱挳慤愵っ㈲㤰挴户〵㔷ㄲ㍦㌰㌰昱〳〲ㄳ扦ぢ㤴昰ㅦ扦搵〹㔳㐸㝣㍢㔶戰挵摢㥢挲慥愶戰㥢㉥攴㜴㐰愱㘹ㄲ扦㍢㉣〷㈵㝥て挳㉦㐶㘸捥摦㄰慡㔳㠴㤲摡ㄳ㝣㌷昱晤㍣㠹摦〸〹㈶扥㈳摡㈵昱㝦〷挳㙣㙡慦㐰敥摥攰㑡攲㌷㐱㔶㜵ち㤴改㙣戸㉦㔳〶〶㈵昱晢㠲㉢㠹敦㘹㈵㍥晡㉡㐴挲㐷㐰〷〵愲戱ㅦ㉣攱㍦㝥戳ㅦ捡㐰㘳㝦㔶戰挵扢㥡挲〱愶㜰愰㉥攴㜴㐳愱㘹搰攸づ换摣挱攸ㅢ㠸挶㍢㄰㝡ㄳ㥣㠰㠱搰㕢㘰晢〷㐲〷㘹㉢捥㘹㌰攵㙣㠶㠴㔳㡡㤲敡〹扥㡢摤扥ㅥ散晥〹〹㘲搷ぢ敤㠲㥤㘷㈰搴㍢㤰㝢㌰戸㠲摤㝢㔰㔶㝤〳㘵づ㌱摣㉤㤴㐱〴㠲㕤㝦㜰〵扢扤㉤散敡〶㐲ㅤ〳㘱㍡っ㑡昸㡦摦㕦㠵㈹挰㜴㌸㉢搸攲㐷㤸挲㥦㑤㘱㠰㉥攴ㅣ㠹㐲搳挰㌴㄰㤶戹㉦晥㠱搰㔱㠶捦㕦搷㜷晥㠳㔰㥤㑡㤴搴㘰昰摤挴户昷㈴晥㜳㐸㌰昱㜹㘸㤷挴㝢㉥ㄳ㐳〲戹昹攰㑡攲晦换愴づぢ㤴ㄹ㘱戸摢㈸㠳〸㈴昱挷㠰㉢㠹捦戱ㄳ㥦扡㑣戴ち㑣晣㐸㈸攱㍦㤶攴挰ㄴㄲ㍦㡡ㄵ㙣昱搱愶㌰挶ㄴ挶敡㐲捥㌸ㄴ㥡㈶昱攳㘱㔹ㄲ敦扢㕦㥢㘰昸戳㄰㥡昳〳㐲㜵㙡㔰㔲㤳挰㜷ㄳ㥦攵㐹晣捦㤰㘰攲㡦㐵扢㈴晥ㄷ㌰捣愶㈶〷㜲㡦〳㔷ㄲ晦㉢㘴搵〹㠱㌲㈷ㄹ㉥ㅦ愰愷ㄲ㝦ち戸㤲昸㥤㍦㔸㡦㠵㌳㈰ㄲ㝥戶晡〵愲改㡦㠵ぢ㘰〹晦戱㐴〷捡㐰㘳ち㉢搸攲㠵愶㌰搵ㄴ㡡㜴㈱愷ㄸ㠵愶㐱㈳〱换㐴㈳㥡㠵㘸扣㘷慢㈸㌸〱㘷慢收㘰晢捦㔶㈵摡㡡㌳て愶ㅣ〷ㄲ捥ㄹ㈸愹㘹攰扢搸㝤㠳㕣搴㍤㔵㙣〹〹㘲㔷㡡㜶挱捥㌳愸㍤㉤㤰㍢ㅤ㕣挱慥㌵㤴㔵㜹愰㑣㠵攱挶㈹㠳〸愴搳捣〰㔷戰晢搲挲捥㐹つ㙡扦〸㠴挹㐴ㄴ㑦㐲㥢㕢扣捡ㄴ慡㑤愱㐶ㄷ㜲㘶愱搰㌴昸捣㠶㘵改㉤扥搱散ㅣ挳㍦ㄷ愱㌹ㅤ㤸昱㜳㔰㔲愷㠳敦㘶晣摦㥥㡣晦㐹㘷晣っ戴㑢挶昷〴挳㙣㙡㕥㈰昷㑣㜰㈵攳ㅤ㤹捤昹㠱㌲攷ㄸ敥摥㤴㠱㐱挹昸㜹攰㑡挶户㔸ㄹ㡦㜶㠲㐸㜸㙦㜹㉦㄰㠶昳㘱〹晦昱㜶㄰㈸愳户㕣挰ち戶昸㠵愶㜰㤱㈹㕣慣ぢ㌹ぢ㔰㘸ㅡ㌴㉥㠱㘵改㉤㕤㄰㡤户户散ぢ㑥㐰㙦搹て㙣㝦㙦㔹愸慤㌸㝣㐱㠲搳ㄵㄲ捥㐵㈸愹㐵攰扢搸扤改挱慥ㅢ㈴搸㕢晥㠲㜶挱捥㜳㠹㔹ㅣ挸扤っ㕣挱敥㈰㈸慢㉢〲㘵慥㌴摣㥥㤴㐱〴㠲摤㔲㜰〵扢㤷㉤散敡ㅥ〹㙥ち㠴改㙡㈸攱㍦ㅥ㐸挳ㄴ㘰扡㠶ㄵ㙣昱㘵愶㜰慤㈹㉣搷㠵㥣ㄵ㈸㌴つ㑣搷挱戲㜴ㅡ摦㈵收㝡挳攷换ㄷ㥣晥〸搵㔹㠴㤲㕡〹扥㥢昸攷㍣㠹㍦〲ㄲ㑣晣㡤㘸㤷挴㥢㈷搳摣㌵㜵㔳㈰昷㘶㜰㈵昱〳㤸搴㔵㠱㌲户ㄹ敥㐰捡挰㤶㈴晥づ㜰㈵昱戵㜶攲昹〰㕤敥扤搷〴㈶晥㑥㈸攱㍦㝥摥ㄳ愶㤰昸扢㔸挱ㄶ扦摢ㄴ敥㌱㠵㝢㜵㈱攷㍥ㄴ㥡㈶昱昷挳戲㈴㥥㡦捣ㅤ㍥㈵㜷㡥〷㠹㍦㘰昸㝣戱㠳㌳ㅣ愱㍡㑢㔰㔲て㠲敦㈶晥ㄱ㑦攲㡦㠱〴ㄳ晦㄰摡㈵昱慢㔱㌰㥢㝡㌸㤰晢〸戸㤲昸㔱㑣敡㘳㠱㌲㡦ㅢ敥ㄸ捡挰愰㈴晥㐹㜰㈵昱昷摢㠹㑦㍤搶扢㌷㌰昱㈶愲昸㔳搰收ㄶ㕦㘳ち㑦㥢㐲慤㉥攴慣㐵愱㘹㌲晥っ㉣㑢挶㝤捦昳搶ㄹ晥戵〸捤㤹捣㡣㉦㐳㐹㍤ぢ扥㥢昱摢㍣ㄹ㍦㐱㘷晣㌹戴㑢挶㑦〴挳㙣㙡㐳㈰昷㜹㜰㈵攳㈷㌱㥢㉦〴捡㙣㌴摣㔳㈸〳㠳㤲昱㑤攰㑡挶㙦戴㌲ㅥ㥤〲㤱昰敢挳つ㠱㌰扣〴㑢昸㡦摦㙤㠳㌲㡥晦㤷㔹挱ㄶ㝦挵ㄴ㕥㌵㠵搷㜴㈱攷㜵ㄴ㥡〶㡤㌷㘰㤹㍢ㄸ㉤㐲㌴摥敢㐳㌱㌸〱搷㠷〴搸晥敢挳㥢摡㡡戳ㄲ愶㥣㔳㈱攱摣㠰㤲晡〷昸㉥㜶㔷㝢戰㍢つㄲ散㉤㥢搱㉥搸㜹㑥㔳㙦〷㜲摦〱㔷戰㉢㠳戲㝡㌷㔰收㍤挳慤愰っ㈲㄰散戶㠰㉢搸㕤㙥㘱攷愴㑥㔳㡢〳㘱晡ㄷ㤴戸挵㍦㌴㠵慤愶昰㤱㉥攴晣ㅢ㠵愶㠱攵㘳㔸㤶㑥攲㍢㉤㝤㘲昸户㈲㌴㘷ㄶ昶搲㔹㠵㤲晡ㄴ㝣㌷搱ㄷ㝢ㄲ㍤ㄷㄲ㑣昴㘷㘸㤷㐴㥢㐱㈲㜷㑤㝤ㅥ挸晤〲㕣㐹昴ㄹ㑣攲㤷㠱㌲摢つ昷㑣捡挰㤶㈴晡㙢㜰㈵搱攷摡㠹㑥つ㕢捦づ㑣昴づ㈸攱㍦㐶㠳㌰㠵晥昰つ㉢搸攲摦㥡挲㜷愶昰扤㉥攴晣㠰㐲搳㈴晥㐷㔸㤶挴晢㐶慦㍦ㄹ㍥㕦慦攱㕣㠸㔰㥤扢㔰㔲扦㠰敦㈶㝥㡥㈷昱ぢ㈰挱挴晦㡡㜶㐹扣㘷〴戴㌳㤰ㅢ挱㠵㐷ㄲ扦㤰㐹攵〴搱㜴捤㑣挳㕤㐴ㄹ㐴㈰㠹㡦㠲㉢㠹㑦摡㠹㑦摤㘴捦〸㑣㍣㈷㜸㈲づ扣昳〹愶㤰昸㙣搴戹挵ㅤ㔳㠸㤹〲㘷㜰㜲换㘹㠹㐲搳㈴㥥㔳㍥㈵昱扥ㄱ㔰㙢挳晦㉢晣㍢㑢ㄱ慡昳〰㑡㉡づ扥愴攷ㅡ戰愸㈸㠹㤰㔹㝥ㄴ㌴挷㌹收㜷㐷攲敤㈰㉢㝢㝡慤散㘹㔶〷搴㡦〸㝦㔵㠳㌵昵慢ㅢ㈶㈰攲挷愷ㄳ挵昸㈹搸ㄹ昸戱昶戹昹ㄵ搵㐹慥㠶㡢㌴挳㑦挱扡扦㘶㤸㤹㜱昸㙦戳挵㠹㌹ㅤ㘱㡡㥦慣〴㌰晡㕦搸㘱㉡敡愶敡搰攲摥昸㌸㉢戰挳㡡ㄳ搶扡戰戶㠹攴㈵㤲㤷㐱搴ㄴ戸㝣〷扦㠶昸搰攲改㐳晡摣晥昹挸㤵㍢敥昸昸敤㈱昹愳㔵㠱㙥㔸㌹㙤捣㤳㥦㌹㈳㠷慣㔹戲㘴攱捣㥦㍢搴愸㕣㤳昴㥢散愴换㡣㌵㕡㌵挷戸㈴扤㡢㐹晡㉤㤲㜴搵㍤㈴㡡攳挲愲㤸慣ㅢ捡㤷慦㉥晤攵搳㡥㈳捥㍦户攲戵晥㔳づ摣ㄴ敦㘱㉣摦改㕡收㐴㉢㐲慡㈶㐱㠳㜹㤴㕤扦ㅢ㡤㌹㝤挱挶㝦晦捣㐲晥㤶戹㙣㐷戹㝦戲昵摦昸㔱㌹晤㡣挶挹慡搳ㄵ㠳戲戶捣昷扦ㄱ挶搵㠸愴㌴ㄴ㘷㈳搵愵㜷㈷摡摤昴㡥つ摢戱㌱扡㈱敤捤昷㥣扡㈴挷昴㕦敤昴捡㥣㈴㕡㌵〳㌸㐹㉦㘷㈱挹㌱晤㤰㥢〴捥ㅡ㤲㈴ㅣ㘳㈷攱ㄱ㌴慡㤱㥥〰敢昰ㅦㅡㄶ㘰扥㙥㐸㝢捦㍣攷攷㐸㠰慢敤〰㘵攲つ〳㌴㔷㜱〹㤰㔳㙤㈴挰㌵㙥㠰㥣㐸㔲㤷愶扡㈸㡥っ㡢㘲㠰㙥㐸㝢㜵晢㈹㈶㡡昵㜶ㄴ㔳っ搷㜳ㄴ㜲敥㠸㐴昱㥣ㅢ㐵〹敡㤲愶挳㘰㍤㜵慣㍣㡦㐶挵〹ㄷ㐱〱昶つぢ戰㡦㙥㐸㝢㝤㝡㠵〹㘵㤳ㅤ攰っ挳㌵昳ㅦ㈴㑤㥣㘳㈱〱扥散〶挸ㄹ〴㐱㔱㜴て㡢愲㥢㙥㐸㝢㈳㌹㘷ㅡ〸㔸㙦摡㔱挸ㄴ㠲戴愳㠹㤳〶㈴㡡㝦戸㔱昰㥢㝦㐹搳晥戰㥥㑡搳摢㘸㔴晣愶㍤㈸挰㝤挲〲散愴ㅢ搲摥ち捥㙦攴㈵挰㉤㜶㠰昲㔵㍢〳昴愴㠹㕦慥㑢㠰晦㜲〳㕣ㄶㄲ挵ㅥ㘱㔱散慥ㅢ搲㕥扦捤慦慢㈵㡡㑦散㈸慥㌷㕣捦㠵㘴愵㠹攲㔳㌷㡡㕢㔰㤷㌴戵㠷昵㔴㥡㍥㐷愳攲搷戵㐱㘹㡡㠷〵㤸愳ㅢ搲㕥㠱㝤户〹攵㉢㍢挰㝢つ搷㜳戸摦て慥愴㘹㠷ㅢ攰㐳愸㑢㠰㉤散〰扦㘵㠰㡦愳㈹㈸挰㘸㔸㠰㔹扡㈱敤㌵搴晣晡㔳㌲昸戳ㅤ攰ㅡ挳昵〴㔸ぢ慥〴昸慢ㅢ攰㝡搴㈵㐰㘵〷ㄸ挱㘲づ挵慦晦㠲〲晣昹晢㤰换搶㑦扡㈱敤㔵搰ㅢ㑤㈸㔱搸㌵㘳㠵戸昹慥㔰㙤㌲捤㠶㈳ㅤ昳㘵㜰㈵搲㙣㈸戵㙡愶㕥㐷㕤㈲晤づ㙥㔲㔸昳昷搰搵㘶㌴〵㐵晡㔵㔸愴摢㜵㐳摡ㅢ㤸昹愵㤸愴㌲㙥㐵慡摥㌳㕣捦ㄵ㘰ぢ戸ㄲ㘰㕢㌷挰慤愸㑢㠰㕦搸〱戶㘳㠰晣㔲㈸㈸挰㑦挲〲晣㔸㌷愴扤〵昹㜳ㄳ捡ㅥ㜶㠰晦㌵㕣て搶摢挰㤵〰昷㜴〳摣㠱扡〴昸愱ㅤ攰㕥っ昰〷㌴〵〵昸㕥㔸㠰敦敡㠶戴㌷ㄱ昳㑢ㄶ挹㘰ㄷ㉢挰戸昹愶㐵晤㙡㥡つ㐷戰收昸㐰㈲摤捦㡤㌴ㄳ㜵㠹㜴戳ㅤ㘹㔷㐶捡慦ち㠲㈲㝤㍤㉣搲搷㜴㐳摡ぢ㠰昹㤵㠲㐴摡挳㡡㔴挹㜷〵㍣晤㜹㑥㍣晣㜶㐰〲散攵〶挸挷攷㐱㔱㙣っ㡢攲㐵摤㤰昶愶㕤㍥㘶㤷㈸づ戱愲㠸敦〹㉥㌷㈵て搲㔱㜰っ㐷昲挵㐷攷ㄲ㑥㝦㌷ㅣ㍥敡㤶㝣㙤㠰㥢㔴摦㌸ㅣ㡤㡡て㡢㠳㈲㝤㈶㉣搲戵扡㈱敤〵户㝣愸㉣㤱ㅥ㘵㐵慡攴㘹㌱〳昴ㅣ㝡㝣㍥㉣〱づ㜶〳攴㐳㕥〹昰㈹㍢挰㈱っ㤰て㔵㠳〲㝣㉣㉣挰㐷㜵㐳摡㑢㘶昹昰㔵〲㍣摡づ㔰㥥慡㌲㐰捦攸㠸捦㔱㈵挰㤱㙥㠰㝣ㄸ㉡〱㍥㘸〷㌸㥡〱昲攱㘳㔰㠰昷㠶〵㜸㡦㙥㐸㝢搱㉢ㅦ㔲㑡㠰ㄳ敤〰攵改㈳〳昴㥣㕤昸扣㔱〲㍣搶つ㤰て攴㠲愲戸㌵㉣㡡㔵扡㈱敤㡤慡㝣㜰㈷㔱㥣㘴㐵ㄱ㌷㑦敦搴㐹愶搹㜰攴㠸攳挳㌸〹攷ㄴ㌷ㅣ㍥㍣㤳㝣摤〸㌷愹㈳㙥ちㅡㄵㅦ㍦〵㐵扡㈲㉣搲攵扡㈱敤㐵愶㝣㑣㈵㤱㤶㔸㤱㉡㜹晥㤴〶㈸㥦㌸㐹㠰搳摣〰㘷㠵㐴㜱㘵㔸ㄴ㑢㜴㐳摡ㅢ㐳昹っ㐷愲愸戰愳㌸挳㜰㍤攷〹㍥㡥㤱㈸㘶戸㔱昰㤹㡡愴㘹㌱慣愷搲㤴㐴愳攲㌳㡣愰㌴㕤ㄲㄶ攰〲摤㤰昶搶㑥㍥敢㤰〰攷搸〱捡㐳㡣戴㡥挹挷ㄶㄲ攰改㙥㠰㝣昶㈰〱㕥㘰〷㌸㡦〱㉥つ〹昰散戰〰攷敢㠶㝦㕦㜴搴㠰慤敢扡㡥扡攴挷搶愳收㕤昴㕣㐹㥣㡦〸挴改戹戰敢㥣㐷㜲㍥㐸㉣㡢捦〳ㅡ㝡ㄹ〶ㄷ换㈵慡攴㝤㔶㌹搸㥤慣ㄲ㉥敦㙢㔱攲戲㜹ぢ㉦慦㑡㉣㤳戵㜱㉤昱扡㥦攴昴㐴㜲㈴摥㘰㠵㤷晣㑣㈸㉤搷慢换昰㘶㉢扥捡挰扣㔰挶㤱ㅡ㤵愳㈵㘳㤲㜸挳㑣昳㤲ㄱ㔵㜸㑦㔶㜱㜶昹搸挲敡敡㐴戲攲㡦戰㑣ㄵ慢ㄵ㌳搹昹㌰㘶攲摢㉤㌳〲ㄷち㜲〵愰晦〵㌴搶换挰敡昲㘱㕥〸㤷挱户〴晤戶㐵慡搱ぢ㠰㕡㝢㉣攱慢㑣㈶慡㜲㡢ㄳ戹㌳㤲㠹㔹愵㔵㝣戱㐶㠶㍡ㅤ攸换摣㠵捦づ摥㥤㌷攱搸㌲昰㌵㈵挱收捤愶㤲㍤挱㉦㜱㌹ぢ挸㕡ぢ㤶㤰㐸搶ちㅣ〴晥㕤攳挲捤愱搴挸㥡㕤㕡㕣㍤㉤㍡㉤㔱㝡敡戴㙡㉣搰㙣挱晤㥤戰散㠹愳㝥改㜳昲愰㌸ㅦ㠳挸㠱戵㤰㌶㉦㈵㔹〴ㄲ㔳㝣收挱㠳㉢晡ㄷ㔴挳㈲㥥ㄹㄸ昱㘵搰㠸㕥づ搲㙣㘸戲愸㉥敡㉢挰戱愲㔶㝣昶㈱ㅥ慥㐴㐳㐳㉦ㄹ挹㔰搳㡤慦挸搹㤱扡散㉣愵㔱愹戲晦愲ㄳ挷㥣㙢㝣㝥昸ㄸ㠵ㄹ㌲㕢㥣捦㈶㘴㥦慦愵攴㜲㤲ㄵ㈰㌱挵〷ㄱ㡣挸㈱㑡ㄹ㙡慡昱攸挱攳〶捡㝢昱戸㤱慣㍡㍣搴㈳戰㐱㡦愹㉣慦㐶㐵㍣摥㑣挹㕢㐸㔶㠱挴ㄴ㥦㉣㐸づ㙥㐵㌵㉣换挷〷挶㜱㍢㌴愲㜷㠰㜸戳㝣㈷㌸㔶㉣㜱㍥㘱㄰搷㜷戳攱ㅥ㤲㝢㐱㘲㡡㡦ㄳ慣㥤ㅤㅢ攸攴〱捡㝢㜷昶㐱戲慣㥤攵㤳〷捦捥昲㤱㠱㜸㝣㤸㤲㡦㤰㍣ちㄲ㔳㝣㍥㈰㍢晢ㄸ慡㘱㍢㍢㉣㌰㡥㈷愰ㄱ㝤ㄲ挴扢戳慢挱戱㘲㠹扦㘹㕣慦㘱挳搳㈴戵㈰㌱挵㠷〲搶捥ㅥㄹ攸㘴ㅤ攵扤㍢晢㉣㔹搶捥扥つ㍢㥥㥤攵㡤扦散散〶㑡㍥㑦昲㌷㤰㤸攲㕤扥㜸攴捥㘶愸㝥㠱ㅥ㌷㔲㥥扢㔵搷㑢㌶㤱㔵攷㌱捥㝢㝡㜱昰㌲ㅢ㕥㈱㜹ㄵ㈴愶㜸〳㉦搹㝣つ搵戰㙣㜶て㜴晢〶㌴愲㙦㠲㜸戳昹ㄶ㌸㤶㙢挵愷〰㥥㥤攵敤扢挴戲㤹㤲㙦㤳扣〳ㄲ㔳扣㔷户搲摢㌹搰敢㝢㤴昷愶㜷ぢ㔹㜵㍢慢扥昵㝢晣搹㜸晣ㄷ㈵㍦㈴搹ちㄲ㔳扣昹㤶扤晦〸搵戰扤摦㈳㌰㡥㡦愱ㄱ晤〴挴扢昷晦〱挷㡥㈵㠲扡㘷敦㜹敢㉤㝢晦ㄹ㈵㍦㈷昹〲㈴愶戲㐱慤扤㙦ㄳ攸㜵ㅢ攵扤㝢晦ㄵ㔹搶摥昳㑥摣攳㌱づ㠶㜸摣㐱挹㙦㐸扥〵㠹愹戶愰㤶挷散㐰㡦㍦㔰摥敢昱㈷戲㉣㡦扣戵昶㜸摣〳っ昱昸ぢ㈵㝦㈵搹〹ㄲ㔳㝢㠲㕡ㅥ㜷㝥ㄷ㜴愹捡挸㑥昳㤸㐹㤶攵㜱㉦搸昱㜸散〲㠶㜸㡣㔲戲㌹㐹㌶㐸㑣昱㐶搶昲昸㙤愰挷ㄶ㤴昷敥㘳㉢戲㉣㡦㕤晤ㅥ㝢ㄸ㡦㌹㤴㡣㤳戴〱㠹愹㕥摡㘳戴㉤慡㘱挷搴ㄷ㠱㜱戴㠳㐶戴㍤㠸昷㤸摡ㄵㅣ㉢㤶昸㈱挶㜵〷㌶散㑥戲〷㐸㑣昵㌷慥晦㠴㙡㤸敢慤㠱慥㍢㐲㈳扡ㄷ㠸搷昵摥攰㔸慥搵攱昰攰㐹晣㔱㈶㤶㑥㤴摣㠷愴㌳㐸㑣昱㠶搳㑡晣㍢㠱㕥昷愳扣㌷昱㕤挹戲ㄲ㍦挴敦㤱㌷㤵〲昵㠱㤴散㐶搲ㅤ㈴愶㐶㙡㡦搱㠳㔰つ摢晢㔷〳攳攸〹㡤㘸㉦㄰敦摥昷〶挷㡥㘵戴㍦ㄶ摥㍦㑡㉣㝤㈸搹㤷愴ㅦ㐸㑣ㅤ㙢㘲㌹〴搵戰㔸晥ㄶㄸ㑢㝦㘸㐴て〳昱挶㜲㌸㌸㔶㉣昱㤳㡣敢㍦戳㘱〰挹㤱㈰㌱㜵㡡㜱㍤㄰搵㌰搷戵㠱慥〷㐱㈳㍡ㄸ挴敢㍡てㅣ换戵㥡〲て㥥㠳㠰户㠵㤲㠶㝣㑡づ㈵ㄹ〶ㄲ㔳搳㜴㉣づ〷㈶ㄹ敡搱㐰慦㐷㔳㥥㐳㤰扡换搷㐸戲敡づ㠲㜸㠵㜱㌰㥡つ㘳㐸挶㠲挴搴っ攳挰ㅤ㙢摤ㅢ攸㘰〲攵扤㐷搹㈴戲敡ㅣ愸㈴散㜸㜶㘹㡥昱㌸㤹㤲挷㤱ㅣてㄲ㔳愷㙢㡦搱ㄳ㔰つ㑢敦慡挰㌸㑥㠲㐶昴㘴㄰㙦㝡㑦〱挷㡥㘵㥥㉦ㄶ挵扢㌵戹㌷㕣〹戳扣㜹晤㌳〶愱搹ㄹ㔱挵㍢㌸㘹戸㐱㌷っ㤰〶愵捥㌷つ搷敢㠶㠱㘸㜰㡡攰㈸㡢㌷〲㡤扥㑦㔱㔰晢㡤扦㌳㔳っ㘷㙡〱㥣搱㠶㤳㐰㡤户ㄱ晣㈸摥㈴㐸搸搷晡昶攷㔲搳戰捣户㍦扣㤹㄰㡤㙢散晤㈹愵㡢换搰㈴㌷㌷愷戱㜶〵㙡攲㜰扡敤㜰愹㤱㈹愳捣㌵㐶愶㥣㌵〶挴捦戵攰㡡㡢㉢㝣㐱㉤㌷つ㤷晢㠲㕡㘱ㅡ㉥戳㠳㥡㐹愳ㅣ摤㑢㔰㐹搶㌸戰㤷愰慡㔰㑢㘵㠱㠳㜸㜱㜸愹捦攱㉤愶㘱愱捦㈱〷晢愲㜱㠹敤㜰㌶㕤摣㡥㈶㜱㌸㠷㌵㡥摥挵攱㕣摢攱摤㐶晤㐲㥦㐳づ攷挵敥〵㍥㠷昷㥡㠶昳㙤㠷㘷搲〵㠷昴攲昰㉣搶㌸㥡ㄷ㠷昳㙤㠷ㅣ戹㡢摤戳㝤づㅦ㌱つ昳㝤づ㌹挲ㄷ㡤戳㙣㠷攷搱挵ㄳ㘸ㄲ㠷攷戳戶ㅡ㌵㜱㜸㠱敤㜰㡤㔱㍦摤攷㤰㘳㜸戱㍢搷攷戰搶㌴捣戱ㅤ㉥愰ぢ㡥攳挵攱㈵慣㜱〸㉦づㄷ摡づ㌷ㄸ昵㙡㥦挳攷㑤㐳㤵捦㈱㠷昵ㄲ㐹搲㜶戸㤸㉥㌶愲㐹ㅣ㕥挶摡㈶搴挴攱攵戶挳㤷㡤㝡㠵捦㈱㠷昴㘲户摣攷昰㔵搳㔰㘶㍢扣㡡㉥㌸㠰ㄷ㠷㑢㔹攳戸㕤ㅣ㕥㙤㍢攴ㄸ㕤散㑥昳㌹㝣摢㌴㥣敡㜳挸戱扣㘸㤴搸づ㤷搳挵㝢㘸ㄲ㠷㉢㔸摢㠲㥡㌸扣捥㜶挸㈱扡愸㑦昵㌹攴戰㕤ㅡち㝤づ户㥡㠶㈹戶挳ㅢ改攲㘳㌴㠹挳㥢㔸攳搸㕣ㅣ摥㙣㍢攴㌸㕣散㥥攴㜳昸戹㘹㌸搱攷㤰攳㜵搱㌸挱㜶㜸ㅢ㕤㙣㐳㤳㌸扣㥤戵慦㔰ㄳ㠷㜷搸づ㌹っㄷ昵㘳㝤づ㌹㌴㤷㠶㐹㍥㠷摦㥡㠶㠹戶挳㝢攸㠲挳㜳㜱㜸㉦㙢ㅣ㤹㡢挳晢㙣㠷ㅣ㠵㡢摤戱㍥㠷扦㥡㠶㌱㍥㠷ㅣ慤㡢挶㘸摢攱㠳㜴挱搱戹㌸㝣㠸㌵づ捣挵攱挳㈸愴㑥㙤ㅣ㠴㡢晡搱㍥㠷ㅣ㤸㑢挳〸㥦㐳づ搶愵㘱戸敤昰㜱㜰ㄵ〷攷攲昰〹搶㌸㉥ㄷ㠷㑦愲㤰㜲㤸㠳㡡愸て昱㌹攴戸㕣ㅡ昲㝣づ㌹㔶㤷㠶挱戶挳愷挱㔵ㅣ㠵㡢挳㕡搶㌸昸ㄶ㠷㙢㔱㐸㌹攴挸㕢搴㡦昴㌹摣摤㌴っ昰㌹攴〸㕤㌴晥㙣㍢㝣ㄶ㕣搵ㄱ㐴ㅣ㍥挷ㅡ㠷摣攲㜰〳ち㈹㠷ㅣ㕥㡢㝡㝦㥦㐳づ戹愵攱㔰㥦挳捥愶攱㄰摢攱㡢攰㉡づ扢挵攱㐶搶㌸攲ㄶ㠷㝦㐷㈱攵㤰愳㙢戱㝢戰捦㘱㌷搳搰摢攷㤰愳㜰搱攸㘵㍢㝣〵㕣搵ㄳ㐴ㅣ扥捡㕡㙦ㄲ㕣㜳㥤搷㔰㐸㌹散㠳㡡愸㜷昷㌹攴戰㕡ㅡ扡昹ㅣ㜲愸㉤つ〷摡づ摦〲㔷㜱㄰㉤づ晦挱ㅡ挷捥攲㜰㌳ち㈹㠷ㅣ㌸㡢晡㝥㍥㠷〳㑣挳扥㍥㠷ㅣ㘰㡢㐶ㄷ摢攱扢攰㉡づ㥤挵攱㝢慣攵㤱㜰て摦㐷㈱攵㤰愳㘳㔱捦昵㌹攴㠸㔹ㅡ昶昶㌹攴㈸㕡ㅡ昶戲ㅤ㝥〸慥攲愸㔹ㅣ㙥㘵㡤〳㘶㜱昸ㄱち㈹㠷ㅣ㉤㡢晡ㅥ㍥㠷㘳㑣挳敥㍥㠷ㅣ㔵㡢㐶〷摢攱㝦挰㔵ㄳ㐰挴攱愷慣㜱〰㉤づ㍦㐳㈱攵㤰㠳㘵㔱㙦攷㜳㜸㥣㘹搸挵攷昰㜸搳搰搶㜶昸㈵戸㡡挳㘵㜱戸㡤㌵㡥㤲挵攱㜶ㄴ㡣挳㥣㈲㔴昸㕢〰ㄹ㜳㔴搱㤴攲㈹㔳扥捦挹捣摤㈳昳戸愳㕡㉥摢昲挲扦慥㜸晤愴〱ㅦ晦扣㘲挵敢㕢慦搸昸昳敡愹〳㌶摣㜴搳晡愳㙦搸昸慦戶㈵㉢㌳ㅥ昹㝥攴捡㜹扤愷捦㥢㔹㌲改挰㘱昳㡥㍦㙤㕣敦戱㙤扡㌵㙢搶扣昹晥扢㍣摦愱㙢晣散㤹㡦愹戵㥢㜷慢㔰㌲㡣㈵㤲㕦挱ㄳ㌷晥㠹㈷㐰攵㠶攷㙢ㄴ㥣ㅤ㈰慤㌲㜲㌸ㅣ㙤搲㔸㑥㠳〳㐹挱㌷㈸㜰攳㥦昸㜴㔰㠹攵㕢ㄴ㥣敦㐰㕡㘵㈸ㄹ攸愲搵昹㥥㌲㝡㡢㜳挰㉢愲㍦㔰慡㔹捥㑣晣㘹搲㠸㘵昸ぢ敦捥㡦㍡っ晥㠹㔷㠱㑡ㄸ㍦愱攰晣っ㠲散捤挶㥦㈶㡤㘵づㅣ㐸昶㝥㐱㠱ㅢ晦挴攷㠲㑡㉣扦愲攰散〴㐱㉣㘷攲㑦㤳挶㜲ㄶㅣ㐸㉣㜸㜱㥣㙣愸㐷攲昳㐱㈵ㄶ〵慥㤳〱㠲㔸捥㙢敡㔸㘴㍣つ昷㑥㌳㍢㤶ぢ㑣㉣㤹㡣㈵换㡤㠵攳攲㈶捤换㈵㜰㈰㜹㠹摡戱㉣㌴戱㌴㘷㉣搹㙥㉣㡢㥢㍡ㄶㄹ㠵㌳㉦㡥ㅤ换攵㈶㤶ㄸ㘳㘹攱挶㜲㔵㔳挷㈲〳㜴挶搲搲㡥攵㙡ㄳ㑢㉢挶搲摡㡤㠵〳敤㈶挵㐸挶敥㡣㈵挷㡥攵㍡ㄳ㑢㥣戱戴㜱㘳攱ㄸ扣㐹㘳㤱㘱㍤㘳㘹㙢挷㜲戳㠹㘵ㄷ挶搲捥㡤㠵挳昳㈶㡤㐵㐶晣㡣愵扤ㅤぢ㐷晥搲愷㜷㘵㉣扢戹戱㜰攴摥愴戱挸捤〰㘳改㘰挷㜲㥦㠹㘵㜷挶戲㠷ㅢ换㠳㑤ㅤ㡢摣㈷㌰㤶㍦搹戱㍣㙣㘲搹㤳戱㜴㜴㘳㜹扣愹㘳㤱㕢〸挶戲㤷ㅤぢ㙦㈵〴愳扤ㄹ㑢慥ㅢ换搳㑤ㅤ㑢㉤ㅣ挸戹慥㤳ㅤぢ敦㌲㈴㤶㝤ㄸ㑢㘷㌷㤶㘷㥢㍡ㄶ戹昱㘰㕥扡搸戱昰〶㐴㘲搹㤷戱散攷挶昲㘲㔳挷㈲昷㈴㡣㘵㝦㍢ㄶ摥㥢㐸㉣㕤ㄹ换〱㙥㉣慦㌴㜵㉣㜲扢挲㔸づ戴㘳㜹捤挴搲㡤戱㜴㜷㘳㜹慢愹㘳㤱㍢ㄹ挶㜲㤰ㅤ换㘶ㄳ㑢て挶搲搳㡤㠵㜷㈴㑤㝡㝥㤱㥢ㅣ挶搲换㡥㠵㌷㍢㠲㔱㙦挶㜲戰ㅢぢ㙦㔶㥡㌴ㄶ戹晦㘱㉣㝤散㔸㜸ㅦ㈴戱昴㘵㉣晤摣㔸㜸ㅦ搳愴戱挸慤ㄱ㘳㌹挴㡥㠵户㐸ㄲ换愱㡣愵扦ㅢぢ㙦㜱㥡㌴ㄶ戹㙢㘲㉣㠷搹戱昰敥㐹㘲㌹㥣戱ㅣ㈱戱挴㜹㙦㐳㘶慢㑣挵ㅢㅡ戹㠳㕢晦慤晢㕤挳㘰昰戳昱敡㍥摥攴㐸挳㍡摤㄰愷敤㈳㘱㈰捥摢ㄱ慤捥㝢㄰㤱㕡敢㔳攷㝤㠹㌴搴摡敡㠳愸㙥㙥㔱ㄴ敦㑡㐴㘶㡤㔷㌹捥扢〷敤㠰户っ㈲昳㤴㔷㐶昱㌶㐲ㅡ㔶摢づ昲改㠰〳㝥慤捥㔱扥㐸㍤攱㔳攷挸㕦ㅡㅥ户搵㠷㔳㥤㘳㜴慤捥㠱戹㐸㍤敡㔳攷㘰㕤ㅡㅥ戱搵㡦愱㍡㠷搵㕡㥤㘳㘹㤱㝡挸愷捥昱戵㌴㍣㘸慢㡦愶㍡㐷挲㕡㥤挳㕦㤱㝡挰愷捥㈱戱㌴摣㙦慢㡦愳㍡〷慦㕡㥤㈳㔶㤱扡搷愷捥㔱慣㌴摣㘳慢㑦愴㍡挷㥢㕡㥤㠳㑣㤱扡换愷捥㠱愷㌴摣㘹慢㑦愶㍡㠷㠸㕡㥤攳㐲㤱扡摤愷捥戱愲㌴摣㘶慢㥦㐰㜵㡥敡戴㍡㠷㜲㈲戵捡愷捥攱㥤㌴摣㘲慢㥦㑣㜵づ挴戴㍡㐷㕦㈲㜵㤳㑦㥤㈳㌲㘹戸搱㔶㥦㐲㜵㡥㥤戴㍡〷㑣㈲㜵㠳㑦㥤㠳㈸㘹戸摥㔶㉦愲㍡㠷㍢㕡㥤㘳ㅣ㤱㕡攱㔳攷戸㐷ㅡ㤶摢敡㈵㔴攷〸㐵慢㜳㔸㈲㔲换㝣敡ㅣ慡㐸挳㌵戶㝡㈹搵㌹愸搰敡ㅣ㐹㠸搴㔲㥦㍡㐷ㄷ搲㜰㤵慤㕥㐶㜵㡥〳戴㍡㉦晥㈲戵挴愷捥〱㠱㌴㕣㘱慢㔷㔲㥤㤷㙥慤捥敢戵㐸㕤收㔳攷㌵㕣ㅡㄶ摢敡㐹慡昳㙡慢搵㜹㠹ㄵ愹㐵㍥㜵㕥㜶愵攱㔲㕢扤㠶敡扣㐰㙡㜵㕥ㄵ㐵敡ㄲ㥦㍡慦㤴搲戰挰㔶㥦㐳㜵㕥搳戴㍡㉦㘴㈲㜵㤱㑦㥤ㄷ㌷㘹戸搰㔶㍦㠳敡扣っ㘹㜵㕥㝢㐴敡㝣㥦㍡慦㐷搲㜰㥥慤㝥ㄶ搵㜹攵搰敡扣㕣㠸搴㌹㍥㜵㕥㐲愴攱㙣㕢晤ㅣ慡昳㘴慦搵㜹㠶ㄷ愹戳㝣敡㍣敢㑢挳㤹戶晡昹攰㉡㥥捦攵㤹摢〵慣昱昴㉣戵ぢ㔹攳戹㔴㙡ㄷ戱挶㔳愳搴㉥㘶㡤㘷㍡愹㉤㘰㡤㈷㉥愹㕤挲ㅡ捦㐳㔲㕢挸ㅡ㑦㉢㔲扢㤴㌵㥥㈵愴戶㠸㌵㜶㝡愹晤㠵㌵昶㘱愹㉤㘶㡤㕤㔲㙡㤷戱挶ㅥ㈶戵换㔹㘳㠷㤱摡ㄵ慣昱昸㤷摡ㄲ搶㜸㌸㑢敤㑡搶㜸㜴㑡敤㉡搶㜸戰㐹㙤㈹㙢㍣㜶愴㜶㌵㙢㍣ㄴ愴㜶つ㙢㐴㔶㙡换㔸㈳㔰㔲扢㤶㌵收㕤㙡换㔹㘳ㅡ愵戶㠲㌵㐹㈳㉦㤴㘶㜶㍡捡㤸㜲捥㈶㜲捤㕡つ攱㑡㕡挹㌵敢て㠴㉢改㈵搷㉣㥢㄰慥愴㤹㕣㡦〵㐹㌷戹㘶挹愰挸㑡摡挹昵搸㤵昴愷挹ちっ攴㝡攲ㄵ㌸挸昵㜸ㄳ㔸搲戸〲て戹㘶ㄱㄹ捡㜸㜵愷搹㘳㑦っ〲㔷㥡〵㠱㡤㕣戳㌴㐹㉣〸㝣攴㝡㈲ㄳㄸ挹摤ㄳ㌳昹捣愶〴㑥㜲㍤昱ち慣攴㝡㌲㈹昰㤲敢㠹㑣㘰㈶搷㉣扥㐰ㄹ㜳〴捣㕥㜸㉣〸散㤴昵㐴㈶昰㤳㙢挷搰攲晦〱㘷晢搳㌰</t>
  </si>
  <si>
    <t>㜸〱敤㝤㜹㝣ㄴ㐵晡昷㔴㐸㠶搴〴挸㈰ㅥ愸㠸〱昱〲㐴㄰㔰㔰㔱㈰ㅣ㈲㈸〸㐱㐴挱㌸㈴ㄳ㠸㈴ㄹ捣㑣㌸㍣ㄱ挵㕢㔰㍣搶〳〵ㄱ㔱扣㑦㜴㔱搹㜸㉤扡ㅥ换㈲ㅥ敢敤㝡扢攸㈲换捦ぢ㡦昷晢㝤扡㉡搳㍤搳㥤攴攷㙢㍥慦㝦扣㥤捣㌳昵㕣昵㍣晤㍣㕤搵搵摤㔵搳㈱ㄵち㠵㝥挵挶㙦㙥戹㉣㜴㥡㌰㉦㤹㡡㔷昷㉡㑥㔴㔵挵换㔲㤵㠹㥡㘴慦㈱戵戵戱㜹㘳㉡㤳愹㔶㄰〸㤷㔶㠲㥦捣㉢㑤㔶㥥ㅥ捦㉦㥤ㅤ慦㑤㐲㈸㉦ㄴ捡捦搷㌹攰㜷㌴㥦愸㐵㌴戵㜴㉥〱愴㐲㍡㑣搰㥡㈰㥦㐰ㄳ㐴〸ち〸摡㄰戴㈵㘸㐷㔰㐸㄰㈵㘸㑦戰〳㐱〷㠲ㅤ〹㜶㈲搸㤹㘰ㄷ〲㥡搶扢ㄲ散〶搰㘶㜷㠰㤲攲愱㘳愷㥤㡡ㅤ㤹㤰㑡搴挶㝢ㄶㅤ敦戸㍢愸㑦㥦㕥㝤㝡昵敤搷昷攰㕥扤㝢ㄶㄵ搷㔵愵敡㙡攳㠳㙡攲㜵愹摡㔸㔵捦愲㜱㜵搳慡㉡换㐶挷攷㤵㈴㘶挶㙢〶挵愷昵敥㍢㉤搶㙦㐰㥦㝥晤晢㔷っㅣ㌸愰㑤㈷搴㝣㙣昱搰㜱戵昱㡡攴敦㔵攷ㅥ慣㜳㙣昱搰㕥挷挶㔳扦㔷㥤㥤㔱㈷慡ㅣ㤶愸㡥㔵搶晣㑥㤵收㌱㥤㝤㠷挵换㉡㤹昷㜸扣戶戲㘶㝡㉦戸敤〹㌴戰㐳㝡㡤㐰挴换㘲挹㔴㜱扣慡㙡㝣扣㠲㈹㙦㔳捤㤸挵㙢攳㌵㘵昱㘴扢敡攱㜳换攲㔵㠶㥤捣慦㍥㍥㔶㝢㙣慣㍡㥥换㐲㘱戵㤳户㔱攵昱㥡㔴㘵㙡㕥摢敡㠹挹昸昸㔸捤昴㌸㐵昲慡㐷搶㔵㤶攷收慡摣摣㔰慢㝤晤㥣㤱摣昴ㅡ㔱㕢㔶㍣㈳㔶㥢ㄲ㡣㔹敢攳㈷敢㍡㐲挴㜱㡦㕢㍣㡡㡡㌲戴㤸愶〹㤵搵愳攳戵㌵昱㉡ㅡ㘱昲㝡㘴〸㐹㑣㥣搰㌷〴挷敥つㄳ愳ち㑣㔳攳慥搰㡡摥㤳愰〸㈰摣〵愰搵戸㝥晤㜵㔷㤲昶〲㔰戹敦愰愹扡㔵搸㕣㜲㑡㘳㌹愵搳㜲㑡换㜲㑡换㜳㑡攳㌹愵ㄵ㌹愵搳㜳㑡㘷攴㤴㔶收㤴㥥㥡㔳㍡ㄳ㌲㜶换㙦摤㍡挷㙣愳摦ㅢ昴挰摣攳㐶て扦昱捣攷㡦㤸㜲昲㤵〷㈸戶㑥㘹愶㝢愳愰昷〱〸敦㑢搲昰㐳晡敢晤㐸摡ㅦ㐰愹搷攱〲摤㈸ㅡ㝦敥昶㡦搷㕦㌳晡㐶㥤㜸㈱㔴㝡敢搵㡡つ㕢昴㝢㔰戸㈷㐰昸〰㤲㑡晡昴搶扤㐸㍡㄰㐰愹つ㐶㝦㔲挵挰捤㕢㠷つ㍡收晥扣晢搷扦扦㝡摦搷ㄴ晢〴搱敦㐳攱㠳〰挲㝤㐹ㅡ〷晢晤㐸敡て愰搴摦㡣晥㜳敢扦㕦搷攵挷挹㠳㉦㝤㜷戲㙥户㜴挶扥㡡挷㤶攸ㅦ㐲攱〱〰攱㠱㈴㤵昴敢慤て㈵改㌰〰愵㥥㌵晡㌹㔳昷㝥晥㠵つ㍢ㅥ㜵昳愴扡昷ㄶ㉦搹㌲㐵戱㈷ㄲ晤㐱ㄴ㍥〲㈰㝣㈴㐰㑥㐹㝦㍤㤸㤴㈱〰㑡慤㌳敡晦敤㌵㜸搶㉦摦扦㌰㘶㔱㥦㙢扢㑤㥥晤㜲㝦挵㍥㑣搴㡢㈹㍣っ㈰㍣㥣愴攱㠷昴搶㈳㐸ㅡ〹愰搴㘳㐶㝦敤攷㙢㥦摦敢搱㐱挷摣搲㜵改㠵晦ㅣ㌸㘷扡㘲昷㈷晡愳㈸㝣㌴㐰㜸㌴㐹㈵㌸〲挶㤰㜴っ㠰㔲てㅡ晤㉤ㅦ㜵㍡戰㕢昱㕦㠷摤㕤㜸摢㤹扤〷㕣ㅥ㔷〵ㄴ愶摣㔸㠲㜱〰攱攳㐸ㅡ㍥愰扦ㅥ㑦搲〴〰愵敥㌶晡摢摢㍤㝢敥愳ㅢ㈶㡤㔹㜳攸㜳昳㘳攳㙥搹㕤戱搳ㄵ晤㠹ㄴ㍥ㅥ㈰㍣〹㈰㘷㕣㝦㝤〲㈹㤳〱㤴㕡㘵搴昷㔹摥昷㥡㘱㈵㜷ㄶ㍦昶㑡㐱昷搷㤳㝦㝡㐳戱扢ㄶ昵㤳㈸㍣〵㈰㍣㤵愴ㄲ㘴敦㘴㤲㑡〱㤴㕡㙥昴㥦㉦㉥㜸㜵户㐹摦っ戹㘷攳〹㘷捣ㅦ昰摣㐲挵㥥㕥昴㘳ㄴ㥥〶㄰㉥〳挸ㅤ㕢㌲戰户㉥㈷㉤づ愰搴つ愶㠲て㡢㌶散㝣晢㝢戵愳搷ㄵ㉥㝢攴㤶捤㜳收㉢㥥㈵愴㠲改ㄴ㥥〱㄰慥㈴愹攴愰摥晡㔴㤲㘶〲㈸㜵戵搱扦攲扡ㄷ㔶昵搸晣晥㤰㙢㍦晣愶攳捦㍦㥦㜸㡤攲〹㐶昴慢㈹㕣〳㄰㑥㤰㌴慥㝦㙦㍤㡢愴搳〰㤴㕡㘴昴㔳㥦搵摣户㝡昲㍥㈳ㅦ㍦㜲扦扢㑦晦敦ㅢ户㉡㥥㥢㐴㍦㐹攱ㄴ㐰戸㡥愴攱〳㝡敢搹㈴捤〱㔰敡㈲愳㕦㍥㜷摢㤳㜷㙦摦㜹攸搲ㄱ㈳㜶搹㜰昲搳㈳ㄴ㑦㙢愲㍦㡦挲愷〳㠴捦㈰愹㘴㘰㝦㝤㈶㐹㘷〱㈸戵挰攸㡦敥晡捡扣攲㜳㔷㡤㕣昹て晤昰慢㥤摦㝤㐶昱㡣㈸晡攷㔰㜸㍥㐰昸㕣㤲挶昵敤慤ㄷ㤰㜴ㅥ㠰㔲㘷ㅡ晤㜱捦つㅣ㕢昱捡㉦㐳慦摣攳愹㑦扢㕦㌷㝦㘵ㅥ㑦愶晤晤扡慦捣㥥㜱㐸㌲㔹㔷㍤㡢愳〲搳㙢戳攱攸敡㘱挹搴戸㔸㙤㜵昲昷敤摥搱戹㌷搵扦て㐹㔶户㝣晦づ㈳扦㑢晦ㅥ㕥㠸㘰昵㉣愹慤挴㔹慣慥㉡㔶摢昳㤸捡㥡㐱〷ㅦ搲扢㜷捦㌱㤵㌳攳㔵㤵昱㘴㙡搰挰晥晤づ改㜹㑣㙣敥愰㍥扤〷昴敥慤㉦㘰㜸㉦〴〸㕦〴㔰㔰㔲㔷㕢㕡㔹㔳㔹㔶ㄹ慢搲ㄷ㤳㜵〹㠰㔲㜵㈶慦㘷㝣㔹㝡㑤慢攴攲搱てㄶ㤴摦昷摡戵扢㕣愷㌸㍥㤲攳攲㌲ち㕦づ㄰㕥㐴㔲㐹晦晥㝡㌱㐹㔷〰㈸㤵㌰晡挷挶〷㙤㡣㔶㙥ㄹ晥搰晢㉦㙥㕥㝢换㍤㠷㉡づ慤㐴㝦〹㠵慦〲〸㕦つ㤰㌷ㄶ晤㝡㙦㝤つ㠹搷〲㈸㔵㘹㙡愸㉥散昵昷㠳昳㝦㉡㍥慦㜵㜸户㥤㉦㕢搵㑦㜱㕣㈶㌵㕣㐷攱敢〱挲㌷㤰㌴づ㍤攳㡤㈴㉤〵㔰慡捣攸㙦摡敦㤶敤㡦晦扤晤㠸㠵愷㈷㜷㍡昳㜳㕤慣㌸愴ㄳ晤㥢㈹扣っ㈰扣㥣愴ㄲ昴㙣户㤰戴〲㐰愹愹㐶晦搰昲㜶扤㘷㡣敥㝦散晤㕢㑦晦㘴㙡挱〷㉢搴慥ㄴ愶摣㑡㠲摢〰挲慢㐸㉡改摢㕦摦㑥搲ㅤ〰㑡㑤㌲晡㌷っ攸ㄷㅡ㍥㘹捤㤸ㅢ敡ㄷ㠶挷散搹攱扦㡡〳㐹搱扦㤳挲㜷〱㠴敦㈶㘹㌸㝡愶㝢㐸扡ㄷ㐰愹攳㡣晥搷㠵搷捦㍣㜱攲晣㘳㉦摥㌰㙢㙥昱敢㍢攷戴戹ㅦ散攳捣㜹㝥㔸㙤㙣づ〶㑢改㜱搸㐱扤㝡昳慦改〱㈸挶㥦ㄵ晤㉢づ愹攸搳愷扣㝦敦㔸摦㔸摥㥥愸戶戹挳ㅥ㌶敥㌶ㄵ㤳㉡㙢捡ㄳ㜳㘴ㅣ搴愶㘲㐴㘵㔵㉡㕥㉢㐸㘱〵扥㥣戱㥣攰㙤㉢㠶捦挵㈰戸捣ㄹ㌲敤㔸㔱ㅣ慦㑤㘱昰㤸㥡攷㙡㘷㐳㘳挹㜸ㅡ敤㘱敡ㅥ㥡愸慢㈹㑦敥敥捦㥣㤰㡡愵攲扢㘵昲搲㤵㘴愹㑤挰挰㌲㥥ㄴ㤷㍡㘷慡ㅤㅦ慢慡㡢て㤹㕢改戰昷挸㘰㘳㠸㤹㤸ㄶ捣ㅤ㔱ㅢ㍦慤㠱㥢攵搱㄰㕣昲捣㤶扡㍢㘵㔴㕢攱戰ㅣ扦㡡㡡㘷㈴㤲昱ㅡ㜱慦㐷昵戸捡戲㤹昱摡〹㜱㕥㌰挵换㘵㔷㜷㈲换㡣㜳㝢㡣慤挱㡥㘲攴㕡摥搵㑤㘵愰攳㌵攵昱㜲昸㍢ぢ㔱㥥㔷ㄲ㥢㔶ㄵ摦搹㈳攲搸〴㘳㔷て㜹㐴愲慣㉥㔹㥣愸㐹搵㈶慡扣㥣㈱攵戳㘳ㄸ㕢㤷ㅦ㤳㈸㡦攷捡ㄶ㜲愰ち戵㙡愵㔴㘸㍦扦㕥㥥㜵㈷㌹㡣㜵ㅤ㈴ㅣ㉣㌷㉥散㍡㠸㈸散㍢晣㙤愸ㄹ〵搷㐱㐶昹晤ㅢ昵挴㝤㄰㔲扡㜷愳搲㝥〷㈹㤴㍡㝡ㅢ㕥慦昱挸て昲㔰ㄵ㘷慢捣改ㄶ㕣㘵晡戸㙣挲㔳㔷㔶㜸㝤㑣改㐶㠲㈶搵㌶ㅣ㝢㉤㉢㥣㤳搳挱散晤昰搹戸㠲㍡㉡㔶㔳㕥ㄵ慦㙤昴敡㕥搱㈳晤〰挱㠳〴てㄱ㍣㑣昰〸㐰摥搱攸攳〲㈳捡ぢ〸㌵㔷捤换㥢㔳㔹㥥㥡ㄱ㥥ㄱ慦㥣㍥㈳〵ㅡ敥ち攴攷㌳摣㍣㑦昰昳㙣㑥㈸昴㤱㐲㐱㍦㑡昰ㄸ挱㥦〱㈲㤱㔰㜸㉤扥㐳攱㠸㝥㥣㕦㑦〰散㜴㍣㕣㡦搵挴㡡捡攳㐵戳㙡攳戳㜱挹昹捣㐳㌵㤱㔰㕥ㄱ㤸晦晢㑢㌹㤸挶㘰㠵㤷㕢戸戴㑦收㔵攳〲㌵搹慡㤵㕦㑣㡥㡡㈵㘷愴搸ㅣㅢ㘵敥捥晡㥥㈴㔸〷搰收㉦〰挷ㅥㄵ慦㐲㘳晥扤敥ち攴㜵㐵㥤㑤㕥㝤㜲昸戸㜳昵㠴㜹㌵㘵㌳㙡ㄳ㌵戸㉤㌳㉣㤶㡡つ㈹挳㈵㜶㔲挵挲搵㘳ㄲ挵㜵愹㜰昵㔱㤵昸㙡㔳㍤㍥㍥㉢ㅥ㑢ㄵ愳戳㑥戵慤ㅥ㠳换㜳改㑤㐷㤵捦捤慢㜶慥慣㠷挵㤳㘵㥡㤷攰愳搰㌹捤つ愳㠴摥戶㑤㌵扢㥢昸摣ㄴ慢㙥㕤㡤搱ㅥ㌲愳㈱搴㐳戴㥣ㄲ㌵摢ち捤㙡㐷っ㠶ㅡ愲㔲㜴搵㔲㈰〴愷愶㄰㡦ㅦ㥣㐷㜱㘶捤㌵㌰戳ㅤ㑤㑣㔵㔶㈵㝢㤹昰昶ㅡ㤶挰㉤㥡戸摣㤸㘲搸挳㘱ㅣ㘶攱㐶㤳㤵搹摣㜹つ㍦戶㙣㥡㔳㉤㕣ㄹ㔹㥢愸㥢挵㜱摥敦㔵て敢ち改㝡㠰㘵摦摣㜹搸摥㌷摤昷慢昹㍥〷つ㐹㌶摤㠵ㄲ㍣敡㠹攲㑢㌶晤っ扥㈲㡤昱昲昶㠲㠴㙦㝦ㅢ㜰扢㈱て昲㙤慡戱户㈵戵㜱戹㝦㤲㉦挸扣㔹昱戶搵㤳ㄲ戵㌳愷㈵ㄲ㌳㤹晣㜶㠲㈵㘷挴攳㈹戶㤲〲㜳て㠶㘵愵㔴慢㔶㥥摢て慥扢ㄷ㥤㔱㝦㜸㍤㐰戴㈴㔱㥥㐸ㄶ㔵昱㔳㌹慤㌶㤱っ㍦て㙡㉢㥣㕡挲㉦愰㔰挴搳㔲㔵愲㜴散㤸搲〹戱㔴㘵戲㜴㕣扣戶晣愸搸戴㑡㡣づ㝡捤慤㑡捥㔵〷㈳㄰扣挳昰昰攲㤹挳晡摥戱㜹捣昲㙤慢㍦㝢㙢搸昰㘳㔵㝦挳挸扡㜵戱㌷敡攵㜰㐸扦㐴昰㌲挱㉢〴㝦㈷搸〰愰づ㠴㉡㍢㉦㤴扤㥢摥〸㕣扦㑡戰〹〰㕤㤰㈴〳㍤搰敢㐰挳㙦〰〴昵㐰㙡ㅦ㌰㡢昰搱㙦ㄲ晣ㄳ㐰敤〷挰昶ㅡ搲㙦〱〴㈶㝤㕦㑡㘴㈵晤㕤㔰㈳扡ㄱ㥥摡ㅦㄲ㑣扣㘶愰㌵攳慡ㄹ㔳搵挹㐴㈶㉢㘴扢ㅢ㐶搶摤㥡ㅥ㔰㤳㤰㝤捡㑡㍥㈳昸㥣攰ぢ㠲㉦〱搴㑥㈶㘴ㅣ㍥昳㤳敥戵㌷㔳收㉢㠲慦〱㕣㈱摢〲㌴晣つ㐰㘰挸㝡㠲㔹㠴㡦摥㑡昰㕦〰搵ぢ挰〹搹㌶㤴〲㐳㜶〰ㄵ戲㐲昶ㅤ愸ㄱ摤〸㑦ㅤ〸〹扦㤰攵〴㠵㑣ㄹ㐶搶つ慡㍥愸㐹㐲ㄶ㐲ㅦ愵搹㐵改ㅣ㠲㔶〴扣㜱慥戶晦ㄲ㜴㤴㠵㈹搳㥡㈰ㅦ挰ㄵ戲〸㘹㍣捦㐵㐲敡㈰㝣ㄵ攱愳摢㤰搸ㄶ㐰昵〳敡〴愷ㅤ搰挰攰昴愵㔶㔶㜰摡㐳㈵愲ㅢ攱愹晥搰昳ぢ捥攷搸ㄱ摦㈶昸㤹㘱㘴摤㝤㍢〴㌵㐹㜰㜶愳敦扢ㄳ㜴㈲搸㠳愰㌳㠰晡搰〴攷㉣㐸昲㤳㍥㥥㡡㈸搳㠵愰㉢㠰㉢㌸摤㠰㠶昷〶〸㍣㥥〶愰愲㈲㝣昴㍥㤰搲晢〲愸㐳㠱㍡㈱摢て㘸㘰挸〶㔲㉢㉢㘴㍤愰ㄲ搱㡤昰搴㘱搰昳ぢ搹㉢㐱㈱㝢搹㌰戲㙥㌸づ㐲㑤ㄲ戲㝥昴扤㍦挱挱〴㠷㄰っ〰㔰敢〳㐳㜶㈸㘵づ㈳㌸ㅣ挰ㄵ戲㈳㐸㘳挸㜰㍣ㅤ〱〳㐵昸攸挱㈴づ〱㔰㠳㠱㍡挱ㄹち㌴㌰㌸㐷㔲㉢㉢㌸挳愱ㄲ搱㡤昰搴㄰攸昹〵攷攱愰攰㍣㘴ㄸ㔹户㔳㡢㔱㤳〴攷㔸ㄸ搵㘳〹挶ㄱㅣ㐷㌰ㅥ㐰摤㘳㠲〳㐱敦愶㑢㈸㌳㤱攰㜸〰㔷㜰㑥〰ㅡ㥥っ㄰㜸㍣つ㐳㔵㐵昸攸ㄳ㈱愵㑦〲㔰㈳㠰㍡㈱㥢〲㌴㌰㘴挳愹㤵ㄵ戲㔲愸㐴㜴㈳㍣㌵ㄲ㝡㝥㈱扢㈱㈸㘴搷ㅢ㐶搶ㅤ攴㔱愸㐹㐲㌶㠳扥㔷ㄲ㥣㑡㌰㤳愰ち㐰㕤㘵㐲㤶摤愵搷㔰㈶㐱㌰ぢ挰ㄵ戲㕡搲搸愵攳㜸㍡ㅡ㕦㐵昸攸ㄴ㠹㜵〰㙡っ㔰㈷㌸戳㠱〶〶㘷㌴戵戲㠲㌳て㉡ㄱ摤〸㑦ㅤ〳㍤扦攰捣てち捥㌹㠶㤱㜵㝢㝣㉣㙡㤲攰㉣愰敦攷ㄱ㥣㑦戰㤰攰〲〰㌵捦〴〷㠲摥㑤㕦㐴㤹㡢〹㉥〱㜰〵攷㌲愰攱换〱〲㡦愷㜱愸慡〸ㅦ扤〸㔲㝡㌱㠰ㅡて搴〹搹ㄵ㐰〳㐳㜶ㅣ戵戲㐲㜶ㄵ㔴㈲扡ㄱ㥥㥡〰㍤扦㤰㔵〴㠵㉣㙥ㄸ㔹㑦〴㈶愲㈶〹搹㔲晡㝥ㄳ挱捤〴换〸㤶〳愸㔲ㄳ戲晢㈰挹㑦扡㑢㕦㐱㤹㕢〹㔶〲戸㐲戶㡡㌴㡥慡㜰㍣ㅤ㡦慦㈲㝣昴ㅤ㈴慥〶㔰㈷〰㜵㠲㜳㈷搰挰攰㑣愲㔶㔶㜰敥㠱㑡㐴㌷挲㔳㤳愱攷ㄷ㥣㌱㐱挱ㄹ㙤ㄸ㔹捦㍢㑥㐲㑤ㄲ㥣㌵昴晤㔱㠲挷〸晥㑣戰ㄶ㐰つ㌷挱㠱愰㜷搳㑦㔰收㐹㠲㜵〰慥攰搴㤳㘶ㅡ摢ㄴ㈸ㄵ攱愳㥦㈶昱ㄹ〰㜵㌲㔰㈷㌸捦〲つっ捥㔴㙡㘵〵㘷㍤㔴㈲扡ㄱ㥥㉡㠵㥥㕦㜰づちち㑥ㅦ挳挸㝡㤸ㄳ㐳㑤ㄲ㥣つ㌰慡晦㐱戰㤱攰㔵㠲㑤〰慡㐷㘰㜰㕥愷捣ㅢ〴㙦〲戸㠲昳ㄶ㘹收捣㌶つ〶㡡昰搱敦㤰昸㉥㠰㉡〷敡〴攷㍤愰㠱挱㈹愳㔶㔶㜰㍥㠴㑡㐴㌷挲㔳㜱攸昹〵愷㘳㔰㜰㜶㌱㡣慣〷㔵搳㔱㤳〴攷㑢晡晥㙦㠲捤〴㕦ㄱ㝣つ愰摡㥢攰㜰㤴挴㑦扡㔹㙤愱捣㌷〴㕢〱㕣挱搹㐶㥡〹捥っ愸ㄴ攱愳扦㈵昱㍢〰㜵㉡㔰㈷㌸摦〳つっ㑥㈵戵戲㠲戳ㅤ㉡ㄱ摤〸㑦捤㠴㥥㕦㜰㝥昹㌹㘰ㄸ昹戳㘱㘴㍤㠵慢㐶㑤ㄲ㥣摣ㅣ戸㤲㐷㄰㈶㘸㑤㤰て愰扥㠳㉡慦攴㌸㔸收㈷ㅤ㥣〸㘵ち〸摡〰戸㠲搳㡥㌴㌳挶慥㠱㑡ㄱ㍥㥡㜳㔳㜴㝢〰㌵ぢ㘸㔷㝣㌰戵〴㘸㘰㜰ㄲ㤴挸ち捥㑥㔰㠹攸㐶㜸敡㌴攸昹〵攷攳愰攰㝣㘴ㄸ㔹㡦ㄸ㤳愸㐹㠲搳ㄹ㐶昵㥥〴㐵〴㕤〸扡〲愸㜷㑤㜰㈰攸摤㜴㌷捡散㑤戰て㠰㉢㌸晢㤱挶㌱ㄱ㍡㘴摥慤㉢挲㐷㜷㈷戱〷㠰㥡つ戴㉢㍥㜸愲て㌴㌰㌸㜵㤴挸ち捥㠱㔰㠹攸㐶㜸㙡づ昴晣㠲昳户愰攰扣㘰ㄸ㔹捦㑦攷愱㈶〹捥〰ㄸ搵〳〹づ㈵㌸㡣攰㜰〰昵㑣㘰㜰㡥愰捣㤱〴㠳〱㕣挱ㄹ㑡㥡㘹㔶愷挳㐰ㄱ㍥㝡ㄸ㠹挳〱搴㤹㐰扢攲ㄳ搲㈳㠰〶〶攷っ㑡㘴〵㘷ㄴ㔴㈲扡ㄱ㥥㘲摢昷ぢ捥晤㐱挱戹捦㌰戲ㅥづ㥦㠳㥡㈴㌸攳㘱㔴㑦㈰㈸㈱㤸㐸㜰㍣㠰㕡㙤㠲㤳摤慣㑥愰捣㘴㠲ㄳ〱㕣挱㤹㐲㥡㘹㔶昳㘱愰〸ㅦ㝤㌲㠹愵〰㙡〱搰慥昸㠴昴㈹㐰〳㠳㜳㉥㈵戲㠲㔳〶㤵㠸㙥㠴愷捥㠳㥥㕦㜰慥つち捥㌵㠶㤱昵攴晢〲搴搴挸㠳㌴捦昳攵㈸㘴㍤て搲戲ㅥㄱ㌹捦㑦晥晦㠳戰㍦摣㠳㌰敦㐳戰敥㑤㍣昹挹㜸っㄶ昸搰攳㝥ㅣ㄰晦晦㌱㔲收㈴㔱攷㌱㔲ㄵㅡ戱扡捡㜴㉣㠸㤳㜷搳㌵㘰敢〴挱㉣戶昶昴㥤搷㕡〷㔵ㄷ㐲愱〸ㅦ㥤愴㔰ち㈰敦㘲㤲㌲㔲攷㥤㠹㠷收㕡〸愱㕣㑥㐸㘹㕢㍤㉣㕥ㄱ挳捣㑥㜹㝥愱㘲晦㉦ㅦ㙦攴㘲㙥慤㑡㍦摢㘸㝣㈷攰晢ㅥ搸㠹㜰收〳㔲敦慥㘲㉡㘴昹挸㜸㑤〹敥攱㈷㈹晥㝢㍤戵昸扤敡愱㑦扡づ㘹戳㕢摥㈵㌸ㄸ㥡扦㑦〸㔷愸昵㙣㍥㝡㉡㉤つ攵戳㌶㔲昴㐵〴㔹㘷㡣㜹㍣㘸ㅡ攳愹㑢愰搷㜰挶〸㥦つ昹㔶㌸㔸㥣ㅢ攸昳㠳捥ㅡ攷ㄸ㐶搶扣㥡换㔰㥢㥣㔲ㄷ愰㈲㝤ㅥ挱昹〴ぢ〹㉥〰㔰昳捣㤱㥦㝤户攵㈲捡㕣㑣㜰〹㠰敢挸扦㡣㌴㌳摥戸ㅣ〶㡡昰搱㡢㐸㕣っ愰ㄶ〳敤㡡て㈶敤〰つ㍣愵㉥愲㐴㔶㠰慥㠲㑡㐴㌷挲㔳㔷㐰慦㈱㐰慥愷ぢㄵ㐱挱㠹ㅢ㐶搶愴愱㈵愸㐹㠲戳ㄴ㐶昵㑤〴㌷ㄳ㉣㈳㔸づ愰㑡㑤㜰㈰攸摤昴ち捡摣㑡戰ㄲ挰ㄵ㥣㔵㐰挳户〳〴摥㙤戹ち㔵ㄵ攱愳敦愰晡㙡〰㜵つ搰慥昸㠴昴㥤㐰〳㐳㜶㌵㈵戲㐲㜶て㔴㈲扡ㄱ㥥攲攳㙣扦㤰㡤〹ち搹㘸挳挸㥡㈵㜵ㅤ㙡㤲㤰慤㠱㔱晤㈸挱㘳〴㝦㈶㔸ぢ愰㠶〷㠶散〹捡㍣㐹戰づ挰ㄵ戲㝡搲捣㄰敤㝡ㄸ㈸挲㐷㍦㑤攲㌳〰敡㐶愰㕤昱〹改㘷㠱〶〶攷〶㑡㘴〵㘷㍤㔴㈲扡ㄱ㥥㕡ち㍤扦攰ㅣㄴㄴ㥣㍥㠶㤱㌵〵散㘶搴㈴挱搹〰愳晡ㅦ〴ㅢ〹㕥㈵搸〴愰㝡〴〶攷㜵捡扣㐱昰㈶㠰㉢㌸㙦㤱㘶敥戶㉣㠳㠱㈲㝣昴㍢㈴扥ぢ愰㙥〱摡ㄵ㥦㤰㝥て㘸㘰㜰㤶㔳㈲㉢㌸ㅦ㐲㈵愲ㅢ攱愹ㄵ搰昳ぢ㑥挷愰攰散㘲ㄸ㔹昳摢㔶愲㈶〹捥㤷㌰慡晦㑤戰㤹攰㉢㠲慦〱㔴㝢ㄳ㥣散㥥㘸ぢ㘵扥㈱搸ち攰ち捥㌶搲㑣㑦㜴ㅢっㄴ攱愳扦㈵昱㍢〰㜵㍢搰慥昸㠴昴昷㐰〳㠳戳㡡ㄲ㔹挱搹づ㤵㠸㙥㠴愷敥㠰㥥㕦㜰㝥昹㈹攸㠶㠲㘱㘴㑤摥扢ㄳ㌵㐹㜰㜲㕢挱ㄵ㉥㕣搰㘱㠲搶〴昹〰敡㍢愸晡㍦ㅡ㡥㔰愶㠰愰つ㠰㉢㌸敤㐸㌳㌷㌱敦㠲㠱㈲㝣㜴㤴挴昶〰敡ㅥ愰㑥㜰㜶〰ㅡㄸ㥣扢愹㤵ㄵ㥣㥤愰ㄲ搱㡤昰搴扤搰摢㡢扡敢〹㥥㈷㜸〱㐰㝤ㅣㄴ㥣㡦っ㈳㜳㘶㘲摥〳㔰换㥣㘳㈱㑢ㄶㅡ收㙣戹㠶挱敤㈰ㅣ慥㤸㔸㔳㤹㑡ㄶ㔴っ愹㑢㈵㐶㔴愶㌰㑥㘹㔳〱㠰愲愸散㈶搳㥢㕣㑡㍤㉡㡥慦㡣捦攱〸㘵捦㙣ㄶ㔶㜳ㄴ搷㈵㔳〹㤹㍥搲㌹㥢㍦㉣㜱㙣㈲㌵慣㌲㌹慢㉡㌶慦㥢て摢攱㑣㥡ㄱ慦挱㝣扢㕡㑣扢㙢㑡㈸㌱㙢㔶扣摣挷挷〹㠹扡摡戲昸愸㘱㝦㠴ㄹ㝢捡㤹〷ㄳ挲㔴ぢ㡣ㄷ搵摥ㄹ㠳㕤㔷㝡㕣㜱敦㠴摣攴㘰㝡㠶晡㡤ㄳ扥㜸ㄴ攲㡥ㄲづ扤㄰㙣攲㔰搷㐵㍣っ㌱换敡㐱㤰ㅡ㍦㐴㕣㜳〰ぢ㈰ㅣ愹㐰㕡ㅤ㕡㕢㌳挹㜴㔴㑤戲戲㍣ㅥ㌱ㄸ㘶㍣户㌳挵戱㜵㈹て㈷㌶户㠳攱っ愹慡ㅡ㕢㠳搴㤷挵㙡换晦〸㔹挱㡥㘱㜳㔲愲挲昸晢㙤㠱㜶慡〹㠵戶搸〵㜷㕢捥㐱㘳敦㘲㘲晤㄰搸扥㔳㝡ㅡ㥡㈳ち慥㈹㤴扣捥㘹换㜰㌷㤰昳㠹ㅤㄳ㡦搵㐸ㄶ㈶愴捡㠷挵㘷户ㄳ㠹㌸づ㜰㉣愲慡㡡㜷昰愲㜲㘵愴㉢㠶㑣㑢㈶慡敡㔲昱㜶つ㈵㘹攸扡㘲㝣扣ち戳㜴㘶挷摢㌴㤴挶㤵愵㌰㘱戸愱㍥㑥㜵晤攳㘴〸ㄱ挹㌵㔹㔲㤲愷㜰㈳〷慦㜷㈷搸㠶㝥㘳㔶㔵㈸㔴㈱摢搷㐷慡ㅢ慥攷戶晡挸㤰㉤㐴戸㠵昲ㅥ㐶昵㤹㤷㍥慥挶㡣改㔱敥昹慥㙣㐹ㅤ散㌴㙣愷㠷㤳捥慢㡤愵㜱慡㘹摢ち改昷㌰㥦㥣㉢㌱ち搹㜴慡戰戸㌱㔵㔹ㄶ慢慡㥡搷慥㘲㔴㑤㔹㔵㕤㜹㝣㑣㙣㕡扣捡昶搹㠹摡敡㍦㐸扥㜲ㄱ㌵搳愲ㅡ㠹㡢〹捡㈸慣㌷戵戳㙢㝦㜳㌷㠷㥢攴㘸㘹㜲捡㐵ㅤㄱ摤捤戴扢㐷攰挸晦㝡㜲㜱〴㑡㍢愴愷挶换戲㐴㜴㙤㔹㈴昶㘹㥣㘲搹㌰㍦㔹㕡㥣㑢㙣㑣㘲㑣愲㙣㘶扣摣㐵㍡慡搲㈱晤㘱摡㤵㌴愹㜰㌸晣㕢㑦㌰㠸ㄵ戶㉤扦㥡敦㜳捣昷㤱㍣挷戰㜱㍣ち㐲收攴㑣㔷攳㤰㜳扦㜴㠲扣晦㕡挸ㅥ捣ㄹ㌸㤴㔴愶慡攲〵ㄵ挲㤷㜲㍥㥢〴愳搹扡愲㘴〶㈶㍡づ㙢㕢㌱戲戶戲扣慡戲㈶捥㐱〸搶㌲㜰㈹攸㤸昸㜴捣扡ㅦ㤷㐸㔶㜲ㄹ㔳摢㡡㤲摡㔸㑤㜲ㄶ攷戳㤶捤摢挱㠳㐹戲昲㉡㠶㔶搶愰〱㌹㌶㔹㉥慣㤸㌰㈳㌱〷敢愳敢慡㙢㐶挶㘶㈵晦㄰㠹㘲㝢㜲㌶愷〷捣㔱㌹㌹㉡㍦㈷晦户㥥慢㜴ㄷ愹つ搵昲愱㐰づ㠱㐹搷㘳㈸㌵搲㘶㤹㈹戳敥㠱㙤㤶㝥㜹㔶㠵昹㑥户㙥㔸㘰捥㝥㔸敦㠳愶搹㘶㕦㠰愳㐷㑥ㅣ㤵㕥㉤昳㝦戵㘴㍢敦捦愸戹㤱搳㠱ㅣㅡつ㔳昳㜷㠲㜰㍢攷㜰㈱㡤㐷㡦㤶慣ㄳ换㍣〴㈳ㄵ㈲挳愳ㄱ㘷㔰㡡戳㌸〲搳愵摢愰昱愳晢挵㌴㜳昴扢敤ㅣ㠴㐳扡敡㔸㔵搲昰㡡ㄳ搵搵㌱ㅥ㕥㍣㌴㈷愰敦㡥攷换昸ㅡ扤㠹慥〰㤰㘳搰㤰㘲㜳㐱㡡捤ㄵㄲ㑥挹㕣㙥㈳㘵搶㤵㤸ㅥ慢慤㑣捤愸慥㉣换㈷挲戵㉢㝦㠸攳ㄲ㘳㑡㤹摡㡤㠰㜲㤳㠳ㄳ㠳搵捣㍢愰捥㉣㙣愴扢ㄷ慥ㅦㄸ㍡愶ㅦ㐷㙦㡥㥣挷搵㙦㕣换㠰搱慣㜴昸㝡㝦搴㤶㠷ぢ㑦捣㌰攷〱㠹捤㌵〸〳㐵㍡㈲昵㌸攸㘴敢敥㄰㘷㠱㥦摣㈷〱ㅡ㥤㔸摥ㅡ〲㤱㌱㠹㔸昹〸慣㥡㑡搴戶㌶㍦㌱㤰㡦搴戲㕢愹㡤㜲㌱㐱㌱㈶㍥㘳㥤捦㙣㡣㠵㙢昳㐹㤸㠰㘹晡戹㕣㠶㄰㜶㜲挸搸㠴昲昲ち昲晤㙣㡤戲㜵㜵㌳㤳慥摤扦捥㌰㉡慢晥捤挷つ㐰敦捡摤挲㡥攰㔹㉥愰敥挹㝤㕡〷㤴晢㤳㈱㜰〰〵㝡〱攴搵㠳㤹搹㑡〲㈷摥㐳㈱㤴㔷捤〵〱昹搵摣ㅤっ㌹挲㔸㈶㠰㠵〵〸㐹戸㈰晦㉦攰敢〳㈱昵昲㑢㉦つ㐲ㄹ㑦㘱〱慣晤づ㈸㐷㈲っ㥥敥つㄹ摤〷㐰扤〴㤴ㄷ愶㤲戶㤰敥ぢㅡ戲㈰ㄷ㈵晤㔰挶改㐲扤っㄲ㉦㑣散收捡㈴㠶搳晤㡤搴㉢㘰㜳㐸捤ㅣ㌶㌵㍣㔳㝦㠷ㅣ㠷㘸㤸㠳〹昵昴ㄸ㘱㠰愹㙣〳㔸ㅣ㈷㌸㕢攰㤹㑣㙤㠴〰捦㘶㜸㥣㑥扢ㄹ㍤愷㝡ㄵㅣ昶㥥㝡㈰敡㔵㥢㔰㘲愷〴㐹攷㈰㍤っ搴愶て㔲捥㑣攷㜱愹て㠷戸摤搴㥢㈸搹挰㤲㘸㌲㍦〸㌲晡〸㕡晢愷扦挰㤱ㄴㄸ㑣㠱户㈰㔰㡦㡦ㅥ〲慣㈱㘱敦扡搴搸㈹㥡㠴つ愵㕡㌱搵㍥〵搱㤵戰攱愰挱㍤㐹搸〸㤴㤹戰捦㐰ち㑥搸㐸㈳昵㌹愴㥡㥤戰㉦㈰散㈴散㈸愸愷ㄳ㜶戴愹散㑢昰㥢㤳戰捤㤰㤳㠴挹㉣㜲㝡㥥㤵戴慦㈰㈲㐹ㅢ㠳扡搵搷挰㍣㐹㍢ㄶ搴愶㤳戶〵㙡㤲戴戱慣挴㈰㙡㉢ち㍥㐹ㅢ〷ㄹ㝤ㅣ〵晦敢㉦㌰㥥〲ㄳ㈸戰つ〲昵昸攸ㄲ㘰つ㐹晢捥愵收㑡摡㐴慡ㅤ㑦㌵扡攰㑡摡〹愰〹ㄱ㤷晥㤳㔱㘶搲搸㑦〶㈷敤㐴㈳㤵〳愹㘶㈷慤ㄵ㠴㥤愴㥤〴昵㜴搲愶㥡捡㜸㑤搰㥣愴㜱㍡㝤㈳慤㡣ㄳ敤㈵㘱㈷愳㕥㤵て捣㤳戰㔳㐰㙤㍡㘱ㄱ愸攱㍦愴㘳㄰户㥢攲搴㝣㥦㠴㑤㠳㡣㉥愳戵戶晥〲攵ㄴ㠸㔳愰ㅤ〴敡㔱㥦慥〰搶㤰㌰捥搵户昵㜶〰搷戴戲改㔴㥢㐱戵摤㈰攰㑡搸愹愰搹㠴捤㐴㤹〹攳慣晢攰㠴㔵ㄹ愹㑥㤰㙡㜶挲㌸㝤摦㐹㔸㌵搴搳〹㑢㤸捡㍡㠳摦㥣㠴ㄵ㐱捥㘹㘵〳攱㌷㍤捦㙡㘵㕤㐰㤳愴㥤㠶扡㔵㔷㘰㥥愴㈵㐱㙤㍡㘹摤愰㠶㝦㍣㉤㘶㈵㡥愱㤰攲攲〰ㅢ㕣㕡㌷㕤㘳ㅤ㘴昴㙣ち㜲攱㠰㡦挰ㅣち捣愵挰㝥㄰愸㠷愶㥥〷慣㈱㘹㕣㉤㘰搵㕣慤散㜴慡㥤㐱戵㝥㄰㜰㈵敤㉣搰攰㤵㜴㡤㘷愳捣愴㜱摥㝦㜰搲捥㌱㔲〷㐳慡搹㐹攳〲〲㈷㘹昳愱㥥㑥摡〲㔳搹〰昰㥢㤳戴㐳㈱攷㈴㑤㠶ㄲ㡣攷㐱搸〱搷㤵㠰攲ㄲ〴㐹摡昹愸㕢ㅤづ捣㤳戴ぢ㐰㙤㍡㘹㐷㐰つ晦昸㤵〳㔶㈲㈱挲昷㘰㤴㙣㜰㐱戳㐹扢〸㌲晡㘲ちづ昱ㄷ戸㠴〲㤷㔲㘰㈸〴敡愱愹㉦〳搶㤰戴攱㉥㌵㔷搲㉥愷摡㈲慡ㅤぢ〱㔷搲慥〰つ㕥㐹搲慥㐴㤹㐹攳㝡㠴攰愴㉤㌱㔲攳㈰搵散愴㜱㘱㠳㤳戴慢愰㥥㑥摡㌵愶㌲慥㜹㘸㑥搲㑡㈰搷㐸搷挸㘵ㄱ㤲戰㙢㔱慦㍡ㅥ㤸㈷㘱搷㠱摡㜴挲㑥㠰ㅡ晥昱㘳づ㄰户㥢㍡ㄱ㈴㥦㠴摤〰ㄹ㝤㈳慤㜱㌹㠵㡦挰㔲ち摣㐴㠱㈹㄰愸㐷㝤晡㘶㘰つ〹攳ㅡち慢收㑡搸㌲慡㉤愷摡っ〸戸ㄲ戶〲㌴㥢戰㕢㔱㘶挲戸ㅡ㈲㌸㘱㉢㡤搴愹㤰㙡㜶挲戸慣挲㐹搸㙤㔰㑦㈷散㜶㔳ㄹ㔷㕣㌴㈷㘱㌵㤰㜳㕡搹㘸〹㈵搰捣㔶挶㠵ㄹ㤲戴搵愸㕢捤〲收㐹摡㕤愰㌶㥤㌴慥攴挰㝦㐸摦捤㑡㈴㐴昸收搵戹つ㉥捤㥢慥昱ㅥ挸攸㝢㈹挸㘵ㅥ㍥〲昷㔱攰㝥ち捣㠶㐰㍤㌴昵〳挰ㅡ㤲挶戵ㅤ㔶捤㤵戴〷愹昶㄰搵ㄶ㐰挰㤵戴㐷㐰戳㐹㕢㠳㌲㤳挶㔵ㅡ挱㐹㝢搴㐸㥤て愹㘶㈷㙤㈱㠴㥤愴㍤〶昵㜴搲搶㥡捡戸ㄲ愴㌹㐹扢〸㜲㡤戴㌲㉥ㄶ㤱㠴㍤㡥㝡搵㈵挰㍣〹㝢ㄲ搴愶ㄳ挶搵㈵昸挷㐳㝤㠸摢㑤㉤〲挹〶㤶㐴㤳戰扦㐰㐶搷搳ㅡㄷ㤹昸〸㍣㐵㠱愷㈹㜰〵〴敡愱愹㥦〱搶㤰㌰慥㉣戱㙡慥㠴㍤㑢戵攷愸戶ㄴ〲慥㠴慤〷捤㈶散㜹㤴㤹㌰慥ㄱ〹㑥搸ぢ㐶敡㘶㐸㌵㍢㘱㕣㙣攲㈴散㙦㔰㑦㈷散㈵㔳搹㜲昰㥢㤳戰ㄵ㤰㜳㕡搹㈴昸㑤捦戳㕡ㄹ㤷慢㐸搲㕥㐱摤㙡㈵㌰㑦搲㌶㠰摡㜴搲戸扥〵晦㤸愴挰㑡ㅣ㐳㈱㜵〷㑡㌶戸戴㙥㤲戶ㄱ㌲晡㔵ち㜲昱㡢㡦挰㈶ち扣㐶㠱㍢㈱㔰て㑤晤㍡戰㠶愴㜱挵㡢㔵㜳㈵敤つ慡扤㐹戵㌵㄰㜰㈵敤㉤搰攰㤵㥣换摥㐶㤹㐹攳摡㤵攰愴扤㘳愴ㅥ㠳㔴戳㤳挶㐵㌰㑥搲摥㠵㝡㍡㘹敦㥢捡搶㠲摦㥣愴㍤〱戹㐶㕡ㄹ㤷搰㐸挲㍥㐰扤㙡ㅤ㌰㑦挲晥〵㙡搳〹慢㠷ㅡ晥㐳晡㈳㠸摢㑤㍤つ㤲つ㉣㠹㈶㘱ㅦ㐳㐶㝦㐲㙢㕣㤰攳㈳昰㈹〵㍥愳挰戳㄰愸㠷愶晥ㅣ㔸㐳挲戸ち挷慡戹ㄲ昶〵搵扥愴摡〶〸戸ㄲ戶ㄹ㌴㥢戰慦㔰㘶挲戸㥥㈶㌸㘱㕦ㅢ㈹㉥戸㘹㜶挲戸㌰挷㐹搸㝦愰㥥㑥搸㌷愶戲㑤攰㌷㈷㘱慦㐳慥㤱㠴㜱㔹㡦㈴㙣㉢敡㔵㙦〲昳㈴㙣ㅢ愸㑤㈷散㉤愸攱㍦愴晦〷攲㜶㔳敦㠰㘴〳㑢愲㐹搸户㤰搱摦搱ㅡㄷ〹昹〸㝣㑦㠱ㅦ㈸昰ㅥ〴敡愱愹㝦〴搶㤰戰て㕤㙡慥㠴㙤愷摡㑦㔴晢ㄲ〲慥㠴晤〲㥡㑤搸慦㈸㌳㘱㕣攳ㄳ㥣㌰㍥敦愷ㄴㄷ〱㌵㍢㘱㕣㉣攴㈴㡣昷㔶搳〹㙢㘵㉡晢ㅡ晣收㈴㙣ぢ攴㥣㙥㤱敢㝢攸㜹㔶户挸攵㐶㤲戴㍣搴慤戸敥挸㤳戴搶愰㌶㥤戴㙤㔰挳㍦愶摣戰ㄲ挷㔰㐸㝤㡢㤲㑦㑥昸㐳戱㍡㐲㐱㉥㕥昲ㄱ㈸愰㐰ㅢち㝣て㠱㝡搶摢ㄶ㔸㐳搲戸㘲挹慡戹㤲搶㡥㙡㠵㔴换挵㡤㘰㔷搲摡㠳㘶㤳戶〳捡㑣〷昷㈹㌸㘹ㅤ㡣㔴ㄸ㔲捤㑥ㅡㄷ㌱㌹㐹摢ㄱ敡改愴敤㙣㉡攳晡愶收㈴㉤〲㌹㈷㘹〹昸㑤捦戳㤲挶㘵㔰㤲戴㡥愸㕢戵〱收㐹摡㙥愰㌶㥤㌴慥㥢㐲摤㔸捥捦㑡ㅣ㐳㈱ㄵ〵搵〶㤷搶㑤㑢敢〴ㄹ扤〷〵戹愸捡㐷愰㌳〵昶愴挰づ㄰愸㠷愶㉥〲搶㤰㌴慥愴戲㙡ㅤ愴㕥戹㌱摣㠵㙡㕤愹搶ㄹ〲慥愴㜵〳捤㈶㙤㙦㤴㤹㌴慥㠹ち㑥摡㍥㐶慡〸㔲捤㑥㕡ㄷ〸㍢㐹摢ㄷ敡改愴敤㙦㉡敢ち㝥㜳㤲搶つ㜲㡤㜴㡤㝢㠳㉤〹敢㡥㝡搵㍥挰㍣〹敢〹㙡搳〹攳㕡㉥㐹㤸攷扡慣㍢愸㌶戰〸㤹㑤㔸㉦敥捥㠱戴挶㠵㕥㍥〲扤㈹搰㠷〲㍤㈱㔰て㑤㝤㄰戰㠶㠴㜱㜵㤷㔵㜳戵戲扥㔴敢㐷戵〱㄰㜰㈵散㘰搰㙣挲づ㐱㤹〹攳㍡慤攰㠴つ㌰㔲㕣挸搵散㠴㜱挱㤷㤳戰㠱㔰㑦㈷散㌰㔳搹攱攰㌷㈷㘱㐷㐰慥㤱㠴㜱戹㤸㈴散㜰搴慢〶〳昳㈴散〸㔰㥢㑥搸㔰愸㐹挲㍣攷戲㘱愰摡挰㈲㘴㌶㘱㠳戹㍢㐳㘸㙤戸扦挰㔰ちㄴ㔳㘰〴〴敡愱愹㠷〱㙢㐸ㄸ㔷㥣搹㝡㕤〹ㅢ㑥戵ㄱ㔴ㅢて〱㔷挲㡥〲捤㈶㙣ㄴ捡㑣ㄸ搷㡥〵㈷散㘸㈳挵挵㘵捤㑥ㄸㄷ愱㌹〹ㅢつ昵㜴挲㡥㌱㤵㜱㝤㕡㜳ㄲ㜶〲攴㥣㙥昱㕣昸㑤捦戳扡㐵㉥㘳㤳愴㡤㐵摤㡡敢搹㍣㐹㍢づ搴愶㤳㌶〵㙡㤲戴昱慣挴㌱㠴挵搹愰摡攰搲扡改ㄶ㈷㐰㐶㤷㔰㤰㡢攲㝣〴㈶㔲攰㜸ち㥣〲㠱㝡㘸敡㐹挰ㅡ㤲挶㤵㜰㔶捤搵㉤㥥㐰戵挹〰㜹㔵㄰昸㕦慣㘶攲捣㈲摤㌰㉢㔳㈶㠷愵㈷㘱戶慤㜰捦戹散㔰㘱㈶㕦扡愶㔸㘶搰㘴㔲ㄲ㥥㡢晦㠱㈶㔰㘲晦㄰㑣晢㤴昹㌷捦㔸攱攳㡦昰㠹〸㜰㈱㝦捦慡㔷晡㈷㕢㥤〷挵㕣扣㈴〷㕢昸㈴挸㜴㐴愰㔲戵㤵搳敡捡昸攳㜴㐵㘹㘱㜱收㈰挰㕣〲ㅣㄴ㙣㐳㕣昳㈴㐷攱ㄴ愸慡㔹挰㥣愳㔰挹戱慦㑦㘶㔶㐱㙣晣㐹㜵㉤㈴攴㈸㉣㘵㈵㤴收㠷㉢愵散搱〲摣ㅥ㠵愷㐰㐶挷㈸挸㔵㔴㍥〲搳㈸㔰〶㤰挷昵㍡㤹㡦收扤换㡥㌰敦㔴愳敡㕣昹㥤㜶晥摥㕢㍥㝥㍡㑤㝥㈸㉥㑦㥥㘳ㄷ戸㝥攰㉤散晣戶㕢㍥㜴㔰慡㑥㠶㈷㘰㤲㐳扣㍣攲ㅣ㜲㝣㙥㡣㌰㠷㜲㜲㜲昱愴㍦㥣戹〸㌳换㉣慢㤸㄰㤷愵㔱㙡て戸㄰㉥㠷挷ㅤ㌸ㄷㄹ昵㤷扡㝦ㄹ㌷㜳㕡㌵ㅥ㙢㔵㐰㌶ㄴ㔱㕣㈷㘴〳戰扢㐴㐸㠶ㄹ搳ㄹ㠰ㄹ〰㙡〱〴㕣㥤攰愹㔴㌳㤷捣㌳㔱㘶〲戹摡㈷戸ㄳ慣㌲㔲攷㐳慡搹㥤攰㐲〸㍢㥤㘰㌵搴搳㥤㘰挲㔴㜶〱昸捤改〴戹戴挸改〴ㄷ挱㙦㝡㥥搵〹㜲攱㤱ㅣ㝥愷愱㙥㜵〹㌰㑦㈷㤸〴戵改挳敦㌲愸昱㠸搳㈹㔶攲ㄸち㈹㉥㔵戲挱愵㜵搳〹搶㐱㐶捦愶㈰㤷㌱昹〸捣愱挰㕣ち㕣〱㠱㝡㘸敡㜹挰ㅡ㍡㐱慥㕤戲㙡㍢㑢扤㤲戴搳愹㜶〶搵㤶㐲挰㤵戴戳㐰戳㐹㍢ㅢ㘵㈶㡤慢㤰㠲㤳㜶㡥㤱扡ㄹ㔲捤㑥ㅡ㤷㌳㌹㐹㥢て昵㜴搲ㄶ㤸捡㤶㠳摦㥣愴慤㠰㕣㈳㐳つ㉥㠶㤲㠴㥤㠷㝡搵㑡㘰㥥㠴㉤〴戵改㠴慤㠲㥡㈴散〲㠸摢㑤㜱愱㤴つ㉣㠹㈶㘱ㄷ㐲㐶㕦㐴㙢㕣㐴攵㈳㜰㌱〵㉥愱挰㥤㄰愸㠷愶扥ㄴ㔸㐳挲戸㜲捡慡戹㠶ㅡ㤷㔱敤㜲慡㜱㤵㤳㉢㘱㡢㐱戳〹扢〲㘵㈶㡣㙢愰㠲ㄳ㜶愵㤱㝡っ㔲捤㑥ㄸㄷ㔳㌹〹㕢〲昵㜴挲慥㌶㤵㜱㥤㔵㜳ㄲ昶〴攴ㅡ㐹ㄸ㤷㘲㐹挲慥㐱扤㙡ㅤ㌰㑦挲晥〴㙡搳〹慢㠷㥡㈴捣昳晣昹㘹㔰㙤㘰ㄱ㌲㥢戰敢戹㍢㌷搰ㅡㄷ㜶昹〸摣㐸㠱愵ㄴ㜸ㄶ〲昵搰搴㌷〱㙢㐸ㄸ㔷㜳㔹㌵㔷挲㙥愶摡㌲慡㙤㠰㠰㉢㘱户㠰㘶ㄳ戶〲㘵㈶㡣敢戲㠲ㄳ㜶慢㤱摡〸愹㘶㈷㡣ぢ扣㥣㠴慤㠴㝡㍡㘱慢㑣㘵㕣晢搵㥣㠴㜱ㄱ㔸㈳〹攳昲㌰㐹搸敤愸㔷扤〹捣㤳戰搵愰㌶㥤㌰慥㈷㤳㠴㜹敥㈴扥〳慡つ㉣㐲㘶ㄳ㜶ㄷ㜷攷㙥㕡攳㘲㌳ㅦ㠱㝢㈸㜰㉦〵摥㠳㐰㍤㌴昵㝤挰ㅡㄲ挶ㄵ㘶㔶捤㤵戰晢愹昶〰搵扥㠴㠰㉢㘱て㠱㘶ㄳ昶㌰捡㑣ㄸ搷㡡〵㈷散ㄱ㈳戵ㄹ㔲捤㑥ㄸㄷ㥤㌹〹㕢〳昵㜴挲ㅥ㌳㤵㜱㍤㕡㜳ㄲ戶〵㜲捥㜹㙣ㄵ晣愶攷㔹攷㌱㉥㕢㤳愴慤㐵摤㙡㉢㌰㑦搲㥥〰戵改愴㜱㥤㥢㈴敤㐹㔶攲ㄸ挲㡤㈹㔰㙤㜰㘹摤㜴㡢敢㈰愳晦㐲㐱㉥㠲昳ㄱ愸愷挰㔳ㄴ昸ㅥ〲昵搰搴㑦〳㙢㐸ㅡ㔷扥㔹㌵㔷搲㥥愱摡戳㔴换挵㉤㐳㔷搲晥ち㥡㑤摡㝡㤴㤹戴㍣㠸〴㈷敤㜹㈳ㄵ㠶㔴戳㤳搶ㅡ挲㑥搲㕥㠰㝡㍡㘹㉦㥡捡昲挱㙦㑥搲㈲㤰㙢愴㤵ㄵ㠰㉤〹㝢〹昵慡㌶挰㍣〹㝢〵搴愶ㄳ搶づ㙡㤲㌰捦攴户㈸愸㌶戰〸㤹㑤搸〶敥捥㍦㘸慤扤扦挰㐶ち扣㑡㠱ㅤ㈰㔰て㑤扤〹㔸㐳挲㜶㜲愹戹ㄲ昶ㅡ搵㕥〷挸摢ㄳ〲捤㕢愳挵ㄱ㑢搴戵㜰㑥㤶敤户慦㌸慥㉥㔶㠵㜷ㅢ㡤挵敡㡤ㄴ㐹㝦㠴㈹扢戹捥ㅡ㥡㈶挷攳戲ぢ㈷㑤摤〳㝢㤶ㄹ〳敦搸摤散㥢晣㑡挱㙦㕢㘳ㄳ挹摢㝦晢慦扦㌶捦ちてて敦敦〶㈰㐹㤸ㄸ晡㈶ㄲ挶ㄶ㔴〴㔴づ㈱捦㤹戵㡢ㅦ㌵慦㉢愸㡤㑣㜵捦㔸㥥挲㕡㍢愴㈷收㜲ち㜶㡦㉡㕣ㅡ㌶㘳挶晢㕢㜰㑥㜵昳昳㐱敤㘳愹敦㔰〶㈶㠰㠷昲昶〷捣扣㔰换㥡㐳つ〵慣挸攳㙣敡〹愹㜹㔵㤸挱捥㈲㉦摣㥣ㄲ愷散㍡㙣㌸㥤愸捤挵攲挳捣㕦㍡㘹搰扤ㅦ㔵ㄵ散㤸昱㜳晡愲㐶捥扥昰㈶㙦㉦愴㈸㔰摦㥢ㄵ敡㜰ぢ扦〷ㄷ㜷㍣愶戲っ㍦ㄴ㥤愸㐸ㄵ㑤挰㑡㡣㈲扥㘰愱〲㙢㜲㠶攴㜵㐱㡤扥㌶戹㘳戹㌵㝣つ搸㙣晥㐰㐴㘴㘶㑤㘲㑥㡤㜸㤳㤷攴㝢㈶㈴扦慤㕢搳っ㔷敡挸戶ㄷ㠲ㄷ敤づ㐷愹慣㍦〰㙣摢㉡摡㠳挱挴ㄶ敤㘹ぢ〷搸㐲㉦㔳㈸㍣㄰〵搶ㄲㄶ挹摦ㄱ㐴㝢愳㘶㕡〹㝦〸㙦摡ㄵて㉤㜵慤㥤〸晦ぢ戴㌶愰挹㔵昵㜸扣㥦㈱晣ㄱ㈸敤㐱昱扥ㄷ㉤摡挷搴㤲㝥㝢㤸晥ㄴ㤲慡㉦攸散愰㈲㙡㔷挴㤱つ㠸戶㈲晡㜳㌰搹㄰晡〱㤵㐰㜹晡搲晥扥搴㠳㐱㘵㘳搰㕦戲收〱扥㌲〳㉤㜵㌳㘵㘰ち㜸㐸ㅤ〶挸㠳㔵㜵㠰〳㍣㐴㐰っ㠵扦㠶㐸㘰摥㔵㝢㠸㌱昷摥摣㔹㌷愳㠳㔸㌱戶攸ㄱ戶㜰愴㉤っ㌶㠵挲㈱㈸戴㑣搲㠶愲㘶㕡〹㙦挱㍥㜸ㄳ昴つ㈸搹〹ち㙦〵㌹㈳扢搱㘲㔳㡢扣㙡㑤㙦㠳㠴摥ㅢ㤵慡攱愰㍢㐹㡢㈰〰改愴㝤〷〹㈶㙤〴昸㤲㌴捦㌰㜳愴㉦昵㈸㔰㈵㘹㍦㐰㔹ㅤ敤㉢㌳挶㔲户㔳〶ㅥ〰挷㈴㌸㐰㐹㕡㉥㥣㘸㐸摡捦㄰〹㑥㕡㡥㙦搲挶愲㈶愸㠵昴慦㠰㘸㜰攳㔸㍦戶攸㜱戶㌰摥ㄶ㈶㤸㐲㘱〹ち㉤㤳扢㠹愸㤹㔶挲愱扣捣摣昱つ㜶㍥戹换〱㌹㌳㜷挷㥢㕡攴㌵㜷㍡ㄷㄲ扡〷㉡㔵㈷㠰敥攴敥挷ㅦ摤戹㙢つ〹收㙥㌲昸㤲㍢捦㤹攷㐴㕦敡㐹愰㑡敥昸捡㑣㌵搵㔷收㘴㑢㉤愰っ㍣〰㡥ㅢ挹㠰㤲扢㙤㜰挲收㑥戳愳㘵㥦慡戶㠲㥡摤戶慣㐷搱㘹慣〳㕢戴捣ㄶ捡㙤㈱㙥ち㠵ㄵ㈸戴㑣㝥愶愳㘶㕡搱散㄰㌵㝢㐰捤㑥㉦㍡挳搲晢㤰㜹㄰挱㡥摣攷㔳㐱㜷㈲晥㙦㑦挴㜷㌶ㄱ㥦〹扥㐴摣昳㠴愵捡㤷㕡つ慡㐴扣㈳㙢㑥昸捡㥣㘶愹扢戹㈳㥥〴㔵㈲晥㠹㉢攲攱㑥㄰〹㙥㉤ㅦ昹愶㈱㠵㥡㤸㈸摤ㄹ捡㘸㉤㜵挰戹㐵㘷摢〲㈷㈵ぢ㘵慥㈹ㄴ捥㐳愱㘵戲㜱㍡㙡愶㤵昰㥥昰挶摢搳ㄵ㠱攲搳㕡扡㠰㥣搹㕡捥㌰戵挸㑢ㄹ昵㕥㤰搰㠷愰㔲㜵ㄶ攸㑥敥摥昶攴㙥ㅦ㐸戰戵㥣つ㝥㜶敥捥昱愵捥〷㔵㜲户ㅦ㤴搵〲㕦㤹昳㉤戵㍢㘵攰〱昰㤰扡〰㔰㜲昷㥡㉢㜷㥡戹㤳搶昲慡㙦㥡㉥㠴㤲愴愹ㄷ攴㤰愶㡢㔸ㄵ戶攸挵戶㜰㠹㉤㕣㙡ち㠵㤷愱搰㌲㘹扡ㅣ㌵搳㡡㘶㥡㌴㌳愳㤹㠷攸㈲㑢攷㉦挱敢扥愴て㐲㐹㕤〱扡ㄳ昸ㄷ㍤㠱㍦ㄸㄲっ晣㤵攰㑢攰㍤捦㤱㤷昸㔲慦〲㔵〲㍦〰捡敡ㅡ㕦㤹㙢㉤昵㔰捡挰〳攰㈱㜵ㅤ愰〴晥㌹㔷攰挳㠷㐳㈴戸搱㍣攳㥢つ敢㘶昴〶㔶㡣㉤㝡愳㉤㉣戵㠵㥢㑣愱昰㘶ㄴ㕡㈶つ换㔰㌳慤㠴㡦挰㍥㜸㕢换㤱愰昸戴㤶挱㈰㘷戶㤶攵愶ㄶ㍤っ㔵改愱㤰搰挵㈸愹ㄵ愰㍢㐹㝢挲㤳戴攱㤰㘰搲㙥〵㕦㤲收ㄹㄷ慣昴愵摥〶慡㈴㙤㈴㤴搵敤扥㌲慢㉤㜵ㄴ㘵攰〱昰㤰扡ぢ㔰㤲戶挶㤵㌴捤㜱㠱戴㤶㠷㝤昳㜳㌷㤴愴戵ㅣ㠳慡搰㕡敥㘱㔵搸愲昷摡挲㝤戶㜰扦㈹ㄴ㍥㠰㐲换愴改㐱搴㑣㉢㥡㐳〰捤戳扥收㌹㍥晡㤰愵ㅦ㑤收㜸搲㐷愱愴ㅥ〱摤〹晣摤㥥挰㑦㠴〴〳扦〶㝣〹晣㍡搶㙡㌶挵改挹搹搴挷㐰㤵挰㑦㠲戲㕡敢㉢昳戸愵㑥愶っ敡〳ㅥ㔲㑦〲㑡攰㔷戹〲ㅦ㍥〹㈲挱慤㘵愵㙦㌶慣㥢搱扦戰㘲㙣搱㝡㕢㜸捡ㄶ㥥㌶㠵挲㘷㔰㘸㤹㌴㍣㡢㥡㘹㈵㍣ㄵ晢攰㙤㉤㈷㠳攲搳㕡㑡㐱捥㙣㉤捦㤹㕡攴㡤户㍡〶〹㜹〱慥㕡て扡㤳戴㥢㍣㐹㉢㠷〴㤳昶㍣昸㤲ㅥ㝢㑤挱㐰愸ㄷ㝣愹㝦〳㔵㤲㔶〱㘵昵㤲慦捣㉢㤶㍡㠳㌲愸ぢ㌸㙥㥡〳㑡搲晥攴㑡㥡收愵㡦戴㤶㙢㝣昳昳て㈸㐹㙢愹㐲㔵㘸㉤ㅢ㔹ㄵ戶攸慢戶戰挹ㄶ㕥㌳㠵挲搷㔱㘸㤹㌴㜱㉥㌱慤㘸㕥散㘸㕥摦㘸㕥捤㐴摦戴昴攳挹㍣つ慥敡㠹㈸愹户㐰㜷〲㝦戹㈷昰㈹㐸㌰昰㙦㠳㉦㠱昷㜴㔳敦昸㔲摦〵㔵〲㍦㥢㐱㝤摦㔷收〳㑢㥤㑢ㄹ㜸〰㍣愴晥〵㈸㠱扦搰ㅤ昸㠶㙥㙡愱㙦攰慤㐷搱㡦㔹〷戶攸㈷戶昰愹㉤㝣㘶ち㠵㥦愳搰㌲ㄱ晦〲㌵搳㑡㘶晦昴愵愵㑦㈱㜳㍥㈳㝥ㄲ㑡㙡㌳攸㑥挴捦昶㐴晣㍣ㄳ昱慦挰㤷㠸晦て㙢㌵㥢晡摡㤷晡ㅦ㔰㈵攲ぢㄹ捤㙦㝣㘵戶㕡敡㠵敥㠸㙦〳㔵㈲㍥搷ㅤ昱㠶㘱搴㙣摦㠸㕢㡦愲摦㐲㥢㕢㤴㜳㜵愵昰扤㉤晣㘰ち㠵㍦愲搰㌲ㄱ摦㡥㥡㘹㈵㜳晣昴㤳愵㑦㈳㜳㌱㈳ㅥ㐳㐹晤〲扡ㄳ昱㠴㈷攲㑢㑣挴㝦〵㍦㍢攲㙣搴搹㔴〵慡㐴晣㙡㐶戳㤵慦㡣捣扣愵ぢ搷扡㈳摥ㅡ戲ㄲ昱㑡摦㠸㑦昷㡤㜸㍥㤴昰㡦㠷㠵愸ち㥤㡢㈶㠲㉤ㅡ戱㠵〲㕢㘸㘳ち㠵㙤㔱㘸㤹挰户㐳捤㝥㠱㉦戴昴ㄹ㜰㑤㉦㠳慢㝡㍡㑡慡㍤攸㑥攰㑢㍤㠱㕦〱〹㜶㉥㍢㠰㉦㈱戶㔷戳摣㌵搵挱㤷扡㈳愸ㄲ昸㤵っ敡捥扥㌲ㅤ㉤㜵ㄵ㘵㔰ㄷ㥤㔵扢㠱㉡㠱㥦散づ㝣挳昵昵㈴摦挰敦づ㈵晣攳㜷㐸㔱ㄵ〲摦㠹〸戶攸ㅥ戶搰搹ㄶ昶㌴㠵挲㈲ㄴ㕡㈶昰㕤㔰戳〴㍥攳㌲扢慢愵㔷挳㌵㜹ぢ扡扥㥦扢摥つ㜴㈷昰㘳㍤㠱㝦㄰㑣〶㥥ㄳ㜰㈵昰㜶㈸捥㕤㔳晢昸㔲昷〵㔵〲晦㌰㙢摥摦㔷愶扢愵慥愱っ敡㤲挰昷〴㔵〲㍦捡ㅤ㜸㕥㌱挸改㜴愴㙦攰㝢㐱㠹㕢昴㐰㕢攸㙤ぢ㝤㑣愱昰㈰ㄴ㕡㈶搰㝤㔱戳〴㥡搷〴㥡㤷〱㥡㠳晥㘸㍦㑢㑦挱㌵扤㡥昴㈴㑡敡㘰搰㥤㐰て昶〴晡㈹㐸㌰搰㠷㠰㉦㠱戶㕤㈷㜷㑤つ昰愵づ〴㔵〲晤っ㤴搵㘱扥㌲㠷㕢敡㜳㤴㐱㕤ㄲ攸㈳㐰㤵㐰ㅦ敡づ㜴㐳㘷㍥挰㌷搰㠳愱挴㉤㍡挴ㄶ㠶摡㐲戱㈹ㄴづ㐳愱㘵〲捤㔹慣ㄲ攸㍤ㄹ换㈲〲戹〶ㅥ㘱改愷挳㌵晤㌲改昳㔰㔲㐷㠱敥〴扡㡦㈷搰ㅢ㈰挱㐰㡦〲㕦〲敤改㑡㡥昶愵㡥〶㔵〲扤ㄱ捡敡ㄸ㕦㤹戱㤶扡㠹㌲昰㐰〲㝤ㅣ愸ㄲ攸ㅥ敥㐰㌷㜴㈵晢晢〶㝡㍣㤴昰㡦㈵㕥愸ち㕤挹〴㈲搸愲㈵戶㌰搱ㄶ㡥㌷㠵挲㐹㈸戴㑣攰㑦㐰捤ㄲ昸㡣慥㘴戲愵㥦〳搷昴㝣㠲昷戸敢㔳㐰㤷挰扥敦づ挴挹愰㑡㈰㡡㕣㠱〸㝦〸㤱攰换㥢捥扥搱㈹㐵㑤昸挷㝤㐳㈷㍡愷㄰挱ㄶ㡤搹挲㌴㕢㈸㌳㠵扣ちㄴ㥡㝣摡㘹㘶ㅦ㔲㐷㑤㔳㘵慡㕣挵㜳㕢户捥晡㠵㑥敦㤳㑦㑣㑣㤴愷愴㝣㐶ㅡづㄳ收㜵㠲摢㡤㍦挸戴㑡っ㤳昷㐱㈶收て㘰〱ㅡ㜶㑣㝦ち㄰㠹㑥㠷㌷㜴㈸晣ㄹ搰ㅤ昰㘴〸扦㘸敥㝥㥢慢㜳〷㔵㌲攳摣㐶㌵昲昲㡢戱晡㐲搶㜶〱挱搷㔰㔷愷㠲改㌴㠹昶㜰㌱晤攴㘱ぢ㑤愱㐹捣〴㕦㌲攷改㝢慡㝣愹搵愰㑡㤳搸捡㥡ㄳ扥㌲愷㔹敡㌶捡挰つ㘹ㄲ㐹㔰攵㐸㈸㜰ㅤ〹改晢㜱摡㌷改㈹㈸攱ㅦ㍦㐷㡣慡搰㈴敡㠸㘰㡢捥戶㠵㌹戶㌰搷ㄴち攷愱搰㌲㑤攲㜴搴散搷ㄷ㥤㘱改㤷挳㌵晤㌳㕣搵㤷愱愴捥〲摤〹扣昲〴㥥てㅣㄹ昸戳挱㤷挰㕦㠰㠲摤搴㌹扥搴昹愰㑡攰㜳愰慣ㄶ昸捡㥣㘷愹戹㤴㐱㠵ㄲ㜸捥㈳㤴挰㙦晦㈱晤搸〰㍦晡搷㔸ㄳ晣〱愲搹捦ㄲ慣㥢搱ぢ㔱㈵户攸㐵戶㜰戱㉤㕣㘲ち㠵㤷愲搰㌲㘹戸っ㌵㜳捦挲昹搸〷敦ㅤ〶つ㡡捦ㅤ㠶〸挸㤹㜷ㄸ㉥㌷戵攸慢㔰㤵㙥〳〹扤〴㈵戵ㄸ㜴㈷㘹㕢ㄱ㠴㜴㙢㈹㠴〴㤳㜶〵昸㤲㌴捦〹攴㑡㕦敡ㄲ㔰㈵㘹敤愱慣慥昶㤵戹挶㔲㍢㔰〶ㅥ㐸搲晥〴慡㈴㙤戳㉢㘹改㘷㍤㕦晡收攷㝡㈸㜱㡢摥㘰ぢ㌷摡挲㔲㔳㈸扣〹㠵㤶㐹换捤愸㔹㕡㐷挶〹㘳㤹愵㕦〷搷昴昵〴㥤戸慢户㠰敥〴晡㈳㑦愰㍢㥢㐰慦〰㕦〲㙤慦摦戹㙢敡㔶㕦㉡㘷ㄱ㑡愰㡢㔸昳㉡㕦㤹摢㉤戵慢㍢搰慢㐱㤵㐰扦敢づ㜴挳ㅤ㠵户㝤〳㝤ㄷ㤴戸㐵敦戶㠵㝢㙣攱㕥㔳㈸扣て㠵㤶〹昴晤愸㔹〲㥤㜱愳昳〱㑢㕦〶搷㜴㜷散愵收て散慢㠷㐰㜷〲扤挹ㄳ攸〳㑣愰ㅦ〶㕦〲敤改晦ㅦ昱愵慥〱㔵〲㝤㈰㠳昸㤸慦捣㕡㑢敤攳づ昴ㄳ愰㑡愰㕦㜱〷扡㘱散昹㤲㙦愰㥦㠴ㄲ晥昱ㅡ㕤㔴㠵晥㝦ㅤㄱ㙣搱扦搸㐲扤㉤㍣㘵ち㠵㑦愳搰㌲㠱㝦〶㌵㑢攰㌳挶愲㥣攲㈷昴摢攰㥡㍥ㄴ慥敡㤵㈸愹扦㠲敥〴晥㔹㑦攰〷㐱㠲㕤挹㝡昰㈵昰㥥㥢㤵捦晢㔲㕦〰㔵〲㝦㈴㠳晡愲慦捣㑢㤶㍡㠴㌲昰㠰㑥愹㔷㐰㤵挰慦㜳〷晥㙢㔰攵敡敡〹摦挰㙦㄰㌶〲晤て㕢搸㘸ぢ慦㥡㐲攱㈶ㄴ㕡㈶搰慦愱㘶〹攸ㄶㄴ㕣㌷㈷㕦户昴扢攰扢ㅥ挵㐰摦挹㕤㝣ㄳ㜴〹攴㘸㤰愸㈸㍢晥㤶愵摡㥥㥡㈲搱㜷㐰挵㝦㐸ㅦ〳搹戶慤昲㍥〰㜲㔸昰慦戱扢㈶敥昴挰慣㌰晣扥㙣扣ㅣ扦昶㌸ぢ扦挷㍣㙦㜸㑤慡㤶敢㑥㐲慤昰㙢㡦捥㈲㤹摣㥣㐳㝦㕢㕤ㅣ㑤昲㈷㔲昹挹㝢㄰㌹昹扦愸㠷晢㤹ㅥ㕦戲挶㍤昱搱㘳㜹㔴㝣㡡摤摤㡢搸㝡㠲昴㕢〶敥㠱挹㜷昰晥挵慣㔷捤摦㙤ㄸ愳摦ㅢ昴挰摣攳㐶て扦昱捣攷㡦㤸㜲昲㤵〷愸捦㔱㤳〴㝤愲㍢攸㕦㕡慡㍤愶ㄹ㥦攸㘶㔰昱㡦㌵㜰ㄲ㜴戵つ㠸㥦ㄷ户〵㜹戱搲㌰戲㕥㜸晦㥤戵㌷搵敤挵て㤶㙡捦ㅤ攲挵㜶㔰昱㡦ㄷ搹㌹㕥晣ち㠴改㔷换㔱㍢㘳㉥㘱㡡㠱愹㌸昷挳捦挱ㅢ㠳ㅣ扣挱㌰戲㕥㉦捦㌹㈲ㄲ愶改㙥〷㘵昲〷㕤昱ㅣ㥢㥣敥㈱づ㔶㍡づ敥ㄸ攰挵㔵㐱㕥㉣㌱㡣慣昷戸敦㙣扤㐸戸扤攸㘸愹戶攷㤷㌰㜱ち㠴㜸㜱㥡攳㐵㘷攰ㄲ愶㐵愸扤㈱㑣㐹㌰ㄵㅦ晡晢㠵改攲㈰〷㉦㌲㡣慣户愶㜳㜲㠰㠴㘹㥥摢㐱㜹敡捦㌰㜹ㅣ攴㜳㝥㜱昰っ挷㐱㍥慣ㄷ〷捦㜷㍢㜸ㄶㅤ攴挳㜱㍦〷捦〹㜲昰㙣挳挸㝡㜳昹挱搶挱昳摣づづ戰㔴㝢㠳㑣㈲挸攷攱攲攰㐲挷㐱㍥敤昵昳㘲㑥㤰ㄷ戳つ㈳敢㘵攰㝣㉡㉣㘱扡搴敤㠵㍣敥㘵㤸㍣㠷㍢ㅦ昰㡡ㄷ㤷㍢㕥昰㈹慤㠴愹ㄶ戵㌷攴㜱㌱㤸㙡㝣㠰㠳搵㐱づ㔶ㄹ㐶搶ぢ戹昹昴㔴ㅣ扣挶敤愰㍣ㄶ愵㠳昶㈱愵㠴㠹て㐲挵挱㍦㌹づ昲㌱㥦㕦㤸攲㐱㕥㤴ㅢ㐶搶㍢慥昹㌸㔰扣戸挹敤㠵㍣攷愳ㄷ㥥扥㠹㑦昶挴㡢㘵㡥ㄷ㝣㍣㈷㘱㍡〵戵㌷㠴改ㄶ㌰ㄵㅦ㠷昹㌹㜸㔲㤰㠳㈷ㅡ㐶搶㝢愶㔳搶挱摢摤づ捥戶㔴㑦ㅥ攷㠲㉡づ慥㜶ㅣ攴㈳㈲㍦㉦㈶〴㜹㌱摥㌰戲㕥攸捣㐷㐹ㄲ愶晢摣㕥挸㌳愲慣㐶挷愷㐲攲挵〳㡥ㄷ㝣㙣攲攷挵攸㈰㉦㡥㌶㡣慣㌷㈷㉦戱㕥㍣敡昶攲㙡㑢昵㌴晤㙢慤ㄷ㝦㜶扣攰攳づ㐹搶〸搴摥㤰慣挷挱㔴换挰昲㜳㜰㐸㤰㠳㠳つ㈳敢敤挵㝣っ㈱㘱㝡捡敤愰㍣㕦㘰㤸㘲慤〰戱㔱㈴捡㈷ちㄲ愶㘷ㅣ〷昹㔸㐰ㅣ㍣摣敤攰㜳㜴㤰㜷攰晤ㅣ㍣㈴挸挱㠳つ㈳敢つ挲て㕡〷㕦㜴㍢昸戰愵㝡晡愶㌵愰㡡㠳㉦㍢づ昲ㅥ戵㥦ㄷ〷〶㜹搱换㌰戲㕥搵换㝢搹ㄲ愶㔷摤㕥挸㑤㙡㐴挶摢㠵昳戶戴㜸昱㥡攳〵㙦攰晡㜹戱㙦㤰ㄷ晢ㄸ㐶搶㍢㜱㜹愳㔷扣㜸摢敤挵㐶㑢昵㈴㙢㤳昵攲㕤挷㡢㌷㠱㑢戲扡愲昶㠶愳改㝤㌰ㄵ敦㜱晡㌹戸㐷㤰㠳㥤っ㈳昳扤戴㔱摥ㅦ㤵㕤晦挴㌱捡晢㤹㘲㜴㌷户搱捦挰㉣攴ㅤ㐱㝣换〷㕦㜶摢㜲愴㈹つ㜶扥昳捤㜷搴㝣敦㌸戸㤰户ㄱ㐵㜳慡敡戲㘴㐸摥〷攷㘴扥慥㑡㌴㝢慥ㄵ㡤昹户㍤敤㘸㜶㝣㙥戰攲㉤挳昴㡥㥥㡤㡥摡㜹つ搵㑥㐱㍢扡愳㘱㘴扤㑡㤱昷ㄷ㈵ㄳ㕦挱㤳㔶㌰挸㡦摡㙡愹㥥㜶扤つ㔴〹捡㝦㈰摢戶㤵晡ㅥ戸〴㈵敡づ捡㌷㘰㉡摥㕦㑢㍢㤸ㅥ挱ㄶ〴㌹ㄸ㌱㡣慣搷ㄹ㌲㐲攲攰㜷㙥〷攵〶ㅢ㍣搵昶㜶㤷㥣慢㜸㑢㑤ㅣ晣〱〵㌸挸ㅢ㐶㝥㕥戴ち昲㈲挷㌰戲摥㄰㔸㠸㥡挴㡢㕦㔱㘸〸㔳㝢㑢㡤㤱㠴㡤㈲㔱摥㈳ㄲ㉦ㄴ㤶ㅤ挱ぢ摥㐸昱昳㘲晢昷〱愳昹ㅦつ㈳敢㔵㝣扣敢㈲㕥戴㐶捤つ㕥ㄴ㔹慡攷㠴挴ㅢ㈸攲㠵㜶扣攰慤〶㍦㉦晥ㅢ攴挵㔶挳挸㝡攷摤〱搶㕥愱摢㡢〳㉤搵㜳挸昴戱㕥戴㜷扣攰㉤〲㌹㘴扥㐶敤つ㡤户〳㤸㡡㤷攴㝥づ㝥ㄱ攴攰攷㠶㤱昵摥戹㐱搶㤵㕤摤づㅥ㘹愹㥥㠱〵慦挲㈵㑣扢㍢づ昲㝡搵捦㡢て㠳扣昸挰㌰㌲㕦昰ㄶ攵㘵慥搴摣〵㌵敢慥〴㝢〱㐴昲㡥〱愳愹ㅦつ攱㉡㥣㜸㔲㕥扢挲㌷㑤攵㔵㜰摤㔰㐱㠵㐳收㘵愸扣搱慢㑡ㄶ摤戴挱㕢㈹㙡㘷挶㙢挷攰㐵㉢㜸ㄷ挵㠴捡㙡戳㐴〵㉦㘰攱慦㍣搸昷ㅥ㘸挱愸ㅣ慥ㄸ㕢㡢ㄷ㈱戴慥ㄸ㤵挴敢㕣捡昳慢挷挵㔲愹㜸㙤捤ㅦ㘱晤ㅢ㤶㐱攵戲㌱攳〰攷㑢搸㜲㝣㔷㈰㜱㘹㔱收㝢ㄲ㕣敦慣㐹挷挳扥户㈸㠷㉦戳昸㙤慢摦挲摤㤰戵㥤戰づ㈸㔱ㅢ㑦ㄶ㤵挷㡢㘶搵挶㘷㔷㈶昹㘳㈳㌹敡㙤㘴㕦敥挱晦晢愰㕤㝦ㄵ慦㐳㌹㜸㠳ち㌴挲晢〲戴挲慢愵㤴散つ㝥昶㔱敦〷㡡㉣昰ㄴ㄰捡ㅢ㡢〳㈱㜳昷戸㉡㡣扦㈰ㄴ捡㥢㔳㔹㥥㥡ㄱ㥥ㄱ慦㥣㍥〳捦愹ぢち戸捦ㄳ慥㕦㍢昸攷扥㔳㠷㐴㜹㌹㉦〷㔷㜷搶搹㠳愰㈷㐰㐴昱摡㥤〷㔸昸〰愰㐱㕥㙦昴昵晡㐰㘸㠴㝢〳㜸扤敥〳㡡换敢攸㔴㙢扡㉦ㄹ晤〸晡〳㐴㔴愹㌵㝤㌰搰㈰搳㉦昸㥡ㅥ挰㕡㜸㤶㐸〷敢㔰㤲昸㔳㈲㑥戰ㄴ慦昸ㄹ戰㠶㄰昰㔲㕤㐲㜰㌸㈵〷ㄱㅣ〱㄰㔱扣㉥㤷㄰ㅣ〹㌴挸㡦㝡㕦㍦㠶㐰㈳㍣ㄴ㈰ㅤ〲搴愸㡢㐱㜱昹ㄲ㑤㔸搳挳挹ㄸ㐱㌰ㄲ㈰愲㑥戳愶㡦〲ㅡ㘴晡㔱㕦搳㐷㐳㈳㍣ㅡ㈰㙤㥡挷捣ㄸ㔰㕣愶ㄵ慦攸㍤㘱攰愵戸㠴攱㔸㑡㡥㈵ㄸ〷㄰㔱扣敥㘶ㄸ㌴搳㤱愳敥昵戵㍡㠱昲摥挰㑦㈴挹ㄵ昸戳㌲㉤昲摡㕡㉣㑥愲攴〹〴㤳〱㈲㡡ㄷ搲ㄲ昸ㄳ㠱〶敤晤㙤扥㝥㑣㠱㐶㜸㉡㠰㜷敦㑦〶挵攵㑢㤴ㄷ搴㘲晡ㄴ㌲㘲〴搳〰㈲敡㜲㙢扡っ㘸㤰改愵扥愶攳搰〸㔷〰㜸㑤㑦〷挵㘵㕡㉤㠶〵㑦攰㜹敤㉣扥㔴㔲昲㔴㠲㤹〰ㄱ挵ぢ㘵〹㐳ㄵ搰㈰㕦慥昲昵愵〶ㅡ攱〴㠰搷㤷㔹愰戸㝣㠹摥㘴㑤搷㤲㤱㈴攰㍢㕦㈲㙡㤹㌱㙤㜲㝥㠹慦㤱㌹㤴昷收㝣ㅥ㐹慥㥣昳㐲摡戳戳扣〲㤶㥤㍤㠳㤲㘷ㄲ㥣〵㄰㔱扣摣㤵㥤㍤ㅢ㘸搰捥㥥敢敢挷㝣㘸㠴捦〵昰敥散〲㔰㕣扥㐴敦戳愶捦㈷㘳㈱挱〵〰ㄱ昵㠰㌵㝤㈱搰㈰搳㜳㝤㑤㕦っ㡤昰㈵〰㕥搳㤷㠲攲㌶捤㙢㕤搹敢换挹㔸㐴戰ㄸ㈰愲㜸㘱换扤㌶㜱㑥昸ㅡ㔹㐲㜹㙦㥣慦㈶挹ㄵ㘷㕥〳㝢攲捣㡢㔷戱㜸㉤㈵晦㐴㜰ㅤ㐰㐴昱㑡㔵攲㝣㍤搰愰㥤慤昰昵攳㐶㘸㠴㤷〲㜸㜷昶㈶㔰摣扥昰㜲搷攳ぢ慦㔳挵㤷㘵㤴㕣㑥㜰ぢ㐰㐴扤㙣㝣搱㙣攷㌹㙡慡慦搵㤵㤴㘷㡢㑥㜷改慢㐸㑡敦㝤㤴㤷愰㘲攰づ㌲㔶ㄳ摣〹㄰㔱扣摥㤴昰㌲戳㌹慡挴搷挰㍤㤴㘷づ搳〶敥㈳挹㘵㠰㔷㤷㘲攰〱㌲ㅥ㈴㜸〸㈰愲摥戵〶㥣扥㜱戴慦㠱㌵㤴昷收敦㌱㤲搲〶搴晢愸挷ㅤ㌳挵换㐵㐹搳㕡㐸〶晥㌲㔹慥ㅡ㙥㉤㠶收㠷搲攳㠶㈷㔸㍤慦收㘴㤴て㄰搱敢㌲㉣昲㤲㤳ㄶ敤ㄶ晤ち㠸散㘳㍤㈵㥦㈲㜸ㅡ㈰愲晥㘳㕤㜹〶㘸搰ㄱ㜳戸昵挳㌳㝥㜹づㅡ攱扦〲㜸㡦㤸昵愰戸昷晥ㅢ攳㑢挳㈹㤹㤷㘸攲换ぢ㤴晣ㅢ挱㡢〰ㄱ挵敢㌱〹换㑢㐰㠳㝣改敢敢换㉢搰〸晦ㅤ挰敢换〶㔰㕣扥㐴㝦戵愶㌷㤲昱㉡挱㈶㠰㠸㔲㠰㜲㉣㜱㌴㤰愳扡晢ㅡ㜹㠳昲㍣敦㍢挷ㄲ昴昴㍦㐹㑡愷㍡摡ㅡ戸散摢摢㘴扣㐳昰㉥㐰㐴㘹㐰㌱挰ㅥ㌰㐷㜵昱㌵昰〱攵搹搷愵て搶㝦㤱攴㌲㔰〸㕣っ㝣㑣挶㈷〴㥦〲㐴ㄴ㉦㥤㈴㜸㥦愱㄰ㄴ扣㡥扥㘶扦㠰㐶昸㑢〰㙦昰晥つ㡡换戴敡〰摣㝤ㄸ㐷㜷〵㐱㝣昹㡡㤲㕦ㄳ晣〷㈰愲㜸㤵㈴㍢换攱㘵㡥㉡昴戵扡㤵昲ㅣ㐸愶㜷㜶ㅢ㐹改㥤㔵㕤㠰㝦〰ぢ㉡㠲ㅡ㜸ㅤ㜸㌸づ攸晣㥣戰敡㙡ㄹ摡㌰戸㘸㉥ㅦ慦慣攳戵㤳㘸攴ㅢ〶敦慦攸ㅦ㐰捤摢〷愰搹㔷〳扣㝥晥㡤㍦ㄳ昱㈳散㈸づ攲攵ㅡ㝣㍢ち㙣慡搲㕣扢〳ㄱ敦㜲㌳昶愷㠷㘵戴捡搸ㅦづ搷㐵㈳挷扤㍦扦㠲慡づ〴攰㍥改㔰㍥㌰㡥扦挵愰〲搶㘰戰㉦愸愲晥换㜷摥〰昶戳㡣㥦つ挳〶㤰㠳㜴搱昸挹㌰㈴㠰㜹㌴挱攱户ㄸっㄳ㍢ㄴ㤸㜳㤷挱㙤昰㜰慢晥㝤㠶挱㐱㤶昱㕤㠶挱㈳㉣攳㕢户挱〲㥡ㄸ〲㤶ㄸ㙣㐳㡣挳㙢㌱搸搶㙤㜰戸㔵摦㥡㘱㜰㠴㘵㝣㤳㘱㜰愴㘵㙣㜱ㅢ㙣㑦ㄳ㐷㠳㈵〶㜷㈰挶㐱戵ㄸ散攰㌶㜸慣㔵摦㥣㘱㜰慣㘵晣㍢挳㈰〷摡ㄲ搲㉦摤〶㜷愱㠹〹㘰㠹挱㡥挴㌸愶ㄶ㠳扢扡つ㜲晣㉣敡㥦㘶ㄸ攴㤸㕡ㄸ㥦㘴ㄸ㥣㙣ㄹㅦ扢つ敥㐱ㄳ㔳挰ㄲ㠳㥤㠹㥤っ㑣っ敥改㌶㜸㡡㔵晦㈰挳㘰捣㌲摥捦㌰㌸捤㌲摥㜳ㅢ摣㡢㈶攲㘰㠹挱㙥挴愶〳ㄳ㠳㝢扢つ㔶㕡昵户㌲っ㥥㙡ㄹ晦捣㌰㌸搳㌲摥㜴ㅢ摣㥦㈶㙡挰ㄲ㠳摤㠹㜱㑣㉣〶㝢戸つ搶㕡昵㑤ㄹ〶㤳㤶昱㙡㠶挱㤴㘵㙣㜴ㅢ㍣㤰㈶㌸㔰ㄶ㠳扤㠹捤〳㈶〶晢戸つ㥥㘱搵㕦挹㌰㜸愶㘵扣㥣㘱昰㉣换㜸挹㙤戰㍦㑤捣〷㑢っㅥ㑣㙣〱㌰㌱㜸㠸摢㈰㐷挱㜲㙣㍣㥦㘱㜰愱㘵慣捦㌰㜸㠱㘵晣搵㙤昰㌰㥡戸ㄸ㉣㌱㜸㌸戱㑢㠱㠹挱㐱㙥㠳ㅣ晢㡡挱愷㌳っ㉥戲㡣愷㌲っ㉥戶㡣㝡户挱㈱㌴戱〴㉣㌱㌸㤴搸搵挰挴㘰戱摢㈰㠷扥㘲昰㠹っ㠳ㅣづぢ攳昱っ㠳ㅣ㈲ぢ㘳慤摢攰㐸㥡戸ㄱ㉣㌱㜸ㄴ戱㥢㠰㠹挱㔱㙥㠳ㅣ摦㡡晡㥡っ㠳换㉤攳㤱っ㠳户㔸挶挳㙥㠳挷搰〴挷扤㘲昰㔸㘲慢㠰㠹挱戱㙥㠳ㅣ敦㡡挱晢㌳っ慥戶㡣晢㌲っ摥㘹ㄹ昷扡つ㑥愰〹㡥㠳挵㘰〹戱晢㠰㠹挱㠹㙥㠳ㅣ晦㡡挱㍢㌳っ㍥㘸ㄹ慢㌳っ㍥㘴ㄹ㜷戸つ㑥愶〹㡥㡢挵攰㠹挴㌸㈴ㄶ㠳㈷戹つ㍥㘱㘵愶㔰㠶㠳㔸㤱㤹㑡っ攷㑣昹搴㠳㉡㑥慤挸㜰敡㈹换戸㈵挳愹愷㉤㘳戹摢愹ㄸ㉢㝤づ㉣㜱㙡ㅡ戱昵挰挴㘰ㄹ戰㠶㜳收ぢ㔶㝤㘹㠶挱扦㔹挶㡤ㄹ〶㕦戴㡣ㅢ摣〶愷搳挴㉢㘰㠹挱ㄹ挴㌸ㅣㄵ㠳㤵㙥㠳ㅢ慤晡戵ㄹ〶㕦戵㡣㙢㌲っ㙥戲㡣慢摤〶慢㘹㠲㘳㔴㌱㔸㐳散㥦挰挴㘰挲㙤昰㙤慢㝥㐵㠶挱㜷㉣㘳㜱㠶㐱㡥㘱㈵〹㡢摣〶㤳㌴昱〱㔸㘲㌰㐵散㕦挰挴㘰㥤摢㈰挷慡愲㝥㐹㠶挱㑦㉣攳攲っ㠳㥦㕡挶㐵㙥㠳昳㘸攲ぢ戰挴攰改挴晥つ㑣っ㥥攱㌶挸〱愹ㄸ㍣㍦挳攰搷㤶㜱㕥㠶挱晦㔸挶〲户挱㜳㘸㘲㉢㔸㘲㜰㍥戱㙤挰挴攰戹㉥㠳㠵ㅣ㘱㑥攲㌰㙦慥㉡㍢愵晣㤴㔳扥㉦捣㉤摡㉤昷㠴挱㙤慥晦攰㙦晦㕡戲㘹捡愰捦㝥㕡扡㜴搳挷㑢㕥晡改㠹㘹㠳搶慦㔸昱散搱换㕥晡搷づㄵ换㜳搶㝣㍦㘶昹㤹㝤㘶㥥㜹㕡挵挴敥㈳捦㥣㝣敡㜱㝤挶戵敦搱慡㔵敢搶晢㜶㜸扥攳㝥搱昹愷㍤愶㥥晡攷㉥㌵㑡㐶㤵㌰愰ㄷ挰㉣㌷づ扣愳ㅣ㕤捡〸晣㍣㔰昵昹〰㙤㜳ち㌹㍡㙣㔱㕦㘴挰〹昳㝡愱昱㠵㕦㔱づ㍣挵㤷ぢ㔰搰ㄷ〲挰ㄷづㅣ㕢搴ㄷㄹ㡢搲㤷㡢㘰㠹ㅢ扦愲慤〱挵㤷㡢㔱搰㤷〰挰ㄷ㡥㈹㕢搴ㄷㄹ愶挲扣扥ㄴ㤶戸㐹㡥㌸㕣ㄵ㕦㉥㐳㐱㕦づ〰㕦㌸摣㙣㔱㕦㘴〴ぢㄷ昴㈲㔸攲挶慦㈸㐷戲攲换㘲ㄴ昴ㄵ〰昰㠵㈳搱ㄶ昵㐵〶户㌰慦慦㠴㈵㙥晣㡡㜲㤰㉢扥㉣㐱㐱㕦〵〰㕦㌸㐸㙤㔱㕦㘴摣ぢ昳晡㙡㔸攲挶慦㈸挷扦攲换㌵㈸攸㙢〱攰ぢ挷慦㉤敡㡢っ㠹㘱㕥晦〹㤶戸昱㉢捡愱戱昸㜲ㅤち晡㝡〰昸挲愱㙤㡢晡㈲愳㘵㤸搷㌷挰ㄲ㌷㝥㐵㌹㙡ㄶ㕦㙥㐴㐱㉦〵㠰㉦ㅣ昵戶愸㉦㌲㤰㠶㜹㝤ㄳ㉣㜱攳㔷㤴〳㙡昱攵㘶ㄴ昴㌲〰昸挲〱㜱㡢晡㈲㘳㙣㤸搷换㘱㠹ㅢ扦愲ㅣ㙢㡢㉦户愰愰㔷〰挰ㄷ㡥㤵㕢搴ㄷㄹ㝥挳扣扥ㄵ㤶戸昱㉢捡㘱戸昸戲ㄲ〵㝤ㅢ〰㝣ㄹ㠲慦ㄶ昵㐵㐶收㌰慦㔷挱ㄲ㌷㝥㐵㡢〱挵㤷摢㔱搰㜷〰挰㤷㤱昸㙡㔱㕦㘴搰づ昳㝡㌵㉣㜱愳ぢ搱㔱㐰挴㤷㍢㔱搰㜷〱挰ㄷづ扥㕢搴ㄷㄹ捦挳扣扥ㅢ㤶戸昱㉢捡㜱扤昸㜲てち晡㕥〰昸挲㜱㜹㡢晡㈲㐳㝤㤸搷昷挱ㄲ㌷㝥㐵㌹攴ㄷ㕦敥㐷㐱㍦〰〰㕦㌸㘴㙦㔱㕦攴㉡〰收昵㠳戰挴㑤㜲挴慢〱昱攵㈱ㄴ昴挳〰㙤㜳㤴㕣っ㐰愲㘱㌶ㅥ挵愳扣㈸㄰搱㌵㤴㙡㔵ㄸ挳㔷㡢㝡㉣㤷〸㜴攳㔱㔸攲挶慦㘸ㄹ愰戸昱ㄸち晡捦〰㠸摥㜴㝣戵愸㉦㜲昵〰昳㝡㉤㉣㜱攳㔷戴ㄲ㔰㝣㜹ㅣ〵晤〴〰㝣愹挶㔷㡢晡㈲ㄷㄶ㌰慦㥦㠴㈵㙥㜴㈱㥡〰㈲扥慣㐳㐱晦〵〰扥㈴昱搵愲扥挸㌵〷捣敢㝡㔸攲挶慦㈸慦㍤挴㤷愷㔰搰㑦〳挰㤷㜹昸㙡㔱㕦攴㜲〴收昵㌳戰挴㡤㕦搱㌳〰挵㤷㘷㔱搰捦〱挰ㄷ㕥㔶戴愸㉦昳㘱㐰㉥㔲晥㡡〲㌷㝥㐵捦〵ㄴ㕦搶愳愰㥦〷㘸㥢ㄳ㕤㘰㠸㙤㜳搵㜹㈸㝥〰〱㜵㠸戹〶ㅡ㑡㑤扣㔹㠵ㄷㄶ挲㌸搸㌰愲㘰攸ㄷ㐱㡤㉥㑣慢㜳摣㉦㔲晤㌲搴㉦戴㡣扥㙥昵㔷愸㝥㔱㕡晤㘲㉢搵㈷㐳㥤挳㜷愹户户㕢晤ㅦ㔴攷㐰㥢㝢〴攷㌹扡ㄶ愹㕥ㄹ敡ㅣ㜱ぢ攳〰户晡㈶慡㉦㑡慢㉦戶㔲㍤㌲搴㌹㐸ㄶ昵敥㙥昵㌷愸捥攱慣戱捥㌱慣㐸敤㤷愱捥㜱慤㌰昶㜵慢扦㐵昵慢搳敡ㅣ㜶㡡搴摥ㄹ敡ㅣ㡡ち愳㥢㕢晤㕤慡㜳搰㘸慣㜳愴㈸㔲㕤㌳搴㌹㝡ㄴ㐶ㄷ户晡〷㔴扦㈱慤㝥愳㤵摡㌳㐳㥤〳㍥㔱敦散㔶晦㠸敡㌷愵搵㌹ㅥㄳ愹㑥ㄹ敡ㅣ愳〹㘳㜷户晡愷㔴㕦㥥㔶扦挵㑡敤㥡愱扥挲㌲㍡扡搵扦愰晡慤㘹㜵㡥㝡挴挸捥ㄹ敡ㅣ〹〹㘳㈷户晡㘶慡㜳捣㘲㐲㜷扢㤵敡㤰愱㝥㠷㘵散攰㔶晦て搵㔷愷搵㌹戶㄰㈳搱っ㜵㡥㌷㠴㔱攸㔶摦㑡㜵㡥っ㡣㜵づ〷㐴慡㙤㠶㍡㠷〸挲㘸攳㔶晦ㅦ慡昳㘴㙥搴㜹〶ㄷ愹㐸㠶㍡捦敡挲搰㙥昵敦愹捥昳慦㔱攷㐹㔷愴㕡㘷愸昳㐴㉣㡣戰㕢㝤㍢愸㡡㘷㕦㘱攵㝡㜵愲㍣㑢㥡㝡㜹㙡ㄴ㤹㔶㕥ㄹ挵搳愵㌰㜲摣昵晥ち㙡㤴㈷㌶愳捥戳㤹㐸㠵㌲搴㜹㠶ㄳ挶慦摦㍡㑦戳愴ㅢ捡挱慢慥愲㍣ㄷㄹ㜵㥥㠰㐴敡㘷㈳㘵㝢㌱㥥㤴㠴昱㤳㕢㍤㡦敡昵㘹㜵㥥㌳㐴敡挷っ㜵㥥㐷㠴昱㠳㕢㍤㥦敡散昱㡤㜵㜶昳㈲昵㕤㠶㍡扢㝥㘱㝣敢㔶㉦愰㍡㍢㘹愳捥㥥㔹愴戶㘵愸戳户ㄶ挶㝦摤敡敤愰慥搸て换晤愹㐲㘲散㔶〵㡢ㄲ㘳㉦㈹㔸㝢㘲散昴〴摢㠱ㄸ晢㌰挱㍡㄰㘳㤷㈴搸㡥挴搸挳〸戶ㄳ㌱㜶ㄸ㠲敤㑣㡣敤㕦戰㕤㠸戱㌹ぢ搶㤱ㄸ㕢愷㘰扢ㄲ㘳㘳ㄳ㙣㌷㘲㙣㍢㠲敤㑥㡣㑤㐱戰㑥挴㜸㘴ぢ戶〷㌱ㅥ愸㠲㜵㈶挶攳㑥戰㍤㠹昱㘸ㄱ慣㠸ㄸ㤳㉦㔸ㄷ㘲捣愵㘰㕤㠹㌱㌵㠲敤㐵㡣㤱ㄶ慣ㅢ㌱〶㑥戰扤㠹㐹攰㜸㑡㡢㜱扡戴搹㤴〴㄰㐸挳ㅡ㈳㌲㤴〴㤲㔴㍢㡦㕡愸ㄲ㔰㔲㍤㌵㐸㘰㐹戵戳㥤㐵㔶〲㥣㐵㤵㐰㤳㙡㤷㜸㠸慣〴㥣㔴㡦㌵〹㍣愹㜶つ㤶挸㑡〲㐸戵㔳㤷㠵㉡㠹㈰搵㔳㠳㈴㠴㔴㡦㘷㤲㤸㉣慡㈴㠸㔴捦扥㐹愲㐸昵昸㉢〹换慡㐱ㄲ㤷㔵㠳㈴㌰㑢㔶ㄲ㐹慡㥤戳㡦㜲㐸㐹㐲㐹昵昸㈰㠹㈵搵戳㙦㤲㘰㔲㍤晢㈶㠹㈶搵ㅤ㥤㠲晦〳㘱㈰ㅤ挸</t>
  </si>
  <si>
    <t>㜸〱敤㝤㜷㝣ㄴ搵摡晦㥥㤰㉣㤹㠵㤰㐵散㝡㌵㈸㉡㐸㤱敡戵㈱㉤㔴㐱㍡㠲㠲㘱㤳㙣㈴㤲〲㥢つ㠴愲ㄷ㝢㐱㐰㐵㐵㄰〵ぢ㑤㐴挴昲㉡㌶ㄲ㠹〵㝢㉦㈸㈲㤶㡢昵〲㠲㈲ㄶ昸㝤扦捦㥣搹㥤㥤㥤㐹㜲㝤捤攷攷ㅦ敦㤲㝤㌸攷改昳㝤㘶㘶捦捣㥣戳敢㔳㍥㥦敦〰㕥晣㥦慦㔴㌶㡥ㅥ㍥慤㉣ㅡ㉥㙥搷慢戴愸㈸㥣ㄷ㉤㉣㉤㈹㙢搷㈳ㄲ〹㑤ㅢ㔸㔸ㄶ㙤〰〵㝦㑥㈱攴㘵㘹㌹㘵㠵搳挳改㌹㔳挲㤱㌲㈸愵昹㝣改改㐶ち攴㐷攸㜷搰敡ㄸ戴㌲㔲㐹愰攵㌳晣㈴つ㐹搲㐹っ㤲〰㐹㈳㤲挶㈴ㄹ㈴㑤㐸㌲㐹㠲㈴㑤㐹づ㈲㘹㐶㜲㌰挹㈱㈴㠷㤲ㅣ㐶㜲㌸〹攳ㅢ㐷㤲ㅣ〵搲昸㘸㤰ㄱ扤㝡づ捥扤ㄸ㕢㌳㍣㕡ㅡ〹户挹ㅡ㘵收摣戵㐳㠷㜶ㅤ摡㜵敡摣改搴㜶敤摢㘴昵㉡㉦㡡㤶㐷挲㕤㑢挲攵搱㐸愸愸㑤搶㤰昲摣愲挲扣㜳挲搳㐶㤴㑥っ㤷㜴つ攷戶敦㤴ㅢ敡㝣㕡㠷捥㕤扡ㄴ㥣㝥晡㘹㡤晦〱捦攷昶敡㌹㈴ㄲ㉥㈸晢慢㝣ㅥ㐳㥦㠳㝢昵㙣㜷㙥㌸晡㔷昹㍣ㄶ㍥攱㌲扢戴㌸㔴㔸昲ㄷ㌹㑤㘳㑤㍢㘵㠷昳ち㔹晣㜰㌸㔲㔸㜲㔱㍢愴㥤〰㌴㝡晦㙣搷〷㠸攷㠵捡愲扤挲㐵㐵挳挲〵慣㝢攳㘲㘲ㄶ㡥㠴㑢昲挲㘵㑤㡡㝢㔷攴㠵㡢戴戸㉣扤㜸㔴㈸㜲㙥愸㌸㥣捡㐶㘶戱㔹户晥昹攱㤲㘸㘱㜴㕡㐶昱挸戲昰戰㔰挹㐵㘱慡愴ㄵ昷㉤㉦捣㑦㑤㔵愹愹扥〶㈷戹㈵㈳戵㘹搷㈷㤲搷㙢㐲㈸ㄲ㤵ㅥ慢搶挱㑤搷戶㠷㐸攲〹㘹㜱㉦捡㜲㔸戱㑣挳ぢ㡢捦〹㐷㑡挲㐵っ挲攲戵㜶㈸〹㈶㈶昴㌱㜰慣慤㘱㘱㔴㈳㝤扣㜱㔳ㄸ挵挸㈲㘹づ攲㍦づ愴㐱摥愹㕤㡣攳挹㙡〱愲㔲㍦挶昱㙡㌷攱㌱㤳㤲ㄳ㑡挹挹㑤挹挹㑢挹挹㑦挹〹愷攴ㄴ愴攴㕣㤴㤲㌳㈱㈵愷㌰㈵攷攲㤴㥣㠹搰戱㕥改つㅢ愶攸搷㤸㠵㘳攷捥敤㕡㥤㍤㈷㜳㜷㤳つ㕤搶摥愵㜸㠸捡戱㝡㈲ㅡ挶㐹㈰晥㤶㘴攵晤戳㡢搱㡡慣㤳㐱㤴㝡て㈹㌰㡤昹户㝥扤昸搵㔵搷づ㝡昲愸㠵扦㍣㜱捦㤴㤵㡡㐷户搸户愱㜲㕢㄰㝦㍢戲昲晥搹摥㌸㠵慣昶㈰㑡扤愱敤て㤴㉦晦晥㤷㤲㙤扤㔷㥣㤰扤㘴㑤搹㉤敦㈹㥥ㄸ挴扥㈳㤵㍢㠱昸㍢㤳㤵搷愱扤搱㠵慣㔳㐱㤴摡愴敤晢敦㍡攳扢㥥㝢搶て扣㝥攷昱㔹扢摦昹㘸㠷攲扥㈵昶愷㔱昹㜴㄰晦ㄹ㘴つ改搷摥㌸㤳慣戳㐰㤴摡愸敤昷㡤㕥㍡㙦挹晡慢捥㔹㜴挷晥㤹户㘵㡦㜸㔲昱㜴㈴昶㘷㔳戹ㅢ㠸扦㍢㔹晤㍡㜶㌱㝡㤰搵ㄳ㐴愹㘷戴晤摤㘷〷㡦晡扡攲晢㍥户摦晣晡㠹㡢捦扢晤㙤挵㌳㤹搸㘷㔳戹㌷㠸扦て㔹晤㍡㜴㌱晡㤲搵て㐴愹挷戵㝤愴昲敥㉥捦昵㜹愱晦慡搹搵㜷㘶慦㌹㜲㡢攲㐹㔰散〷㔰昹ㅣ㄰晦㐰戲昲扡㜴㌱〶㤱㜵㉥㠸㔲敢戴扤㕦㘵敦摡㔱晡攵攰㉢㙦晥攱㠴摤戳摦㜸㔷㜱㕦㄰晢㈱㔴ㅥち攲ㅦ㐶㔶摥愹敤㡤攱㘴㡤〰㔱㙡戵戶扦㜳摦戱昷扤扥昳昱㥥㑦扣㌴收挶晦㌹晡慣㔴挵㔳慦搸㡦愲昲㜹㈰晥搱㈰愹㐳晡㜵㙥㙦㡣㈱敦㝣㄰愵㤶㘹〷㔷て㜸收昲收㔳㌷昶㥢㜷搰挹昹攵攱ㄹ晦㔲㍣㙤㡢㠳戱㔴ㅥ〷攲扦㄰〴づ㔰挱ㅣ昲挶㠳㈸戵㐴㍢㈸㘸戲改戳攲㐱㤹㝤ㅦ晤㘴㜰愳搹扢昷㝤愸㜸捡ㄷ〷戹㔴捥〳昱攷㠳愴攴戵㌷挲攴ㄴ㠰㈸戵㔰㥢扦㝢捡㜳ㅢ㐳㙢㐷㜷㥦㕢戵㜲㙢敡搰㠷㜷㈸㝥㔸㠸昹〴㉡ㄷ㠲昸㉦㈶㉢て〵攴㐱㘰ㄴ㠱㈸㌵㕦摢㥦晦搰㡣ㅢ敥慤摡搱㘳㐹晢㝢ㅦ散晤敤昴㠷ㄵ㍦㘷挴扥㠴捡愵㈰晥㐹㈰㈹㜹㕤㡣挹攴㐴㐰㤴㥡愳捤㜳摡摦㕤㜱㔰㐶㙥摦挵敦っ㉤㝤㈷㌴㘴㤶攲㈷㤴㤸㐷愹㕣づ攲㥦㐲㔶ㅥ敡㍦㤵慣ち㄰愵慥搱昶㐳㕦戸慥捤昵㍥㌵㜸挱ㄵ慦㡥昱慦㝥昶て挵て㌷戱㥦㑥攵ㄹ㈰晥㤹㘴攵㜵㘹㙦㕣㐲搶愵㈰㑡㕤愶敤ㄷ㡤扡敤戰㝢㝦捣换㝥攸搰㑤ㄹつ㔷ㄶ敤㑤攳攷㘲ㄷ户昳㡦昳搴搶愳慣慣扣㜸ㄲ㍦摢昵㘹㤷㝢扥㔱㥣㕤ㄶㅤㄲ㡡ㄴ㤷晤戵攷㘷㥣㥤㙢㍢㐱昷㈸㉢慥晦ㄳ㌴㠲晣㈵㈷㘸晦㉣㠰搵㜲㐴愴㄰ㅦ㐳攵㐵愱㐸㥢㐱㠵㈵㕤㍢㥣摡扥捤挰挲㠹攱愲挲㜰㔹戴㙢㤷昶敤摢っち㔵㜴㍤扤㝤㝢攳㌲㐲㝢㌹㠸晦ち㤰搴㜳㜲〶㡦㌰慥㈴敦㉡㄰愵愶敢㘲づ㘹㝦敤扢㉦昴晤愱晦㤵慤戶㍥㝤攵搲搴㔶㡡攳ㅢ搹ㄹ慥愱昲戵㈰晥敢㐰㔲〷㡦挰搹昴㝡昲㘶㠳㈸ㄵ搵づ慥㕥搰慤摢㠶㈶〷捥㜹敡昳㜷搵愴慡挸㕤㡡㘳㈳㜱㌰㠷捡㜳㐱晣昳挸捡敢搴挵戸㤱慣㥢㐰㤴㉡搱昶㥢㡢㐶㑥㝢晤戵ㄹ㍤慥晥㝤晢慦搹换慥㌹㔳㜱㔸㈵昶昳愹㝣ぢ㠸晦㔶戲昲㍡㜷㌱㙥㈳㙢〱㠸㔲ㄳ戴晤㝦㠶㘵㤵㝦㌷㘵㑣㥦戵㔷摦㜷摢摣㐷ㄷ扤愵㌸㈲ㄳ晢㠵㔴㕥〴攲扦〳〴㈷〳ㅣ㡤㡢挹扢ㄳ㐴愹㕣敤攰搸㠳㌳ㅢ㍣ㅢ㍡㜵挰㤳〳㝦挸㥥㜴敢挲㡦ㄴ㐷㜳攲㘰〹㤵㤷㠲昸敦㈶㉢て㘷愳㝢挸扡ㄷ㐴愹戱摡晥㡥㡡㝥扦㡥㔹㜶㘹晦戵换慦戸㘲摣搶愶挷㈸づ〴挵㝥ㄹ㤵㤷㠳昸㔷㤰㤵搷愹扤戱㤲慣㔵㈰㑡㡤搲昶摦晥扥㉥扡晤攵㝦㘶㉦晣昶摥㤲昱愷摥昹㠹㍡㤲捡搴㕢㑤昲〰㠸㝦つ㔹㜹ㅤ摢ㅢて㤲戵ㄶ㐴愹㈱摡晥戴挶戹つ㕡愹攳戳㙦晥敡㤸㉥扦㡣㍣攲ㅡ挵攱愷搸慦愳昲挳㈰晥㐷挸捡㍢慤扤昱㈸㔹㡦㠱㈸㌵㐰摢ㄷ愷捥攸㜰搶戳㐷昶㥡㍢敦攵㉦攷㑤㘸晢㔱攳挷㈱ㅥ慡㐷〷搹㤱搰㔴っ戱攲愳户㡥敤摡昳㕦敤挳㔶㡣㕡ぢ扡ㄴ晣戳愰㐳㠷晣㉥敤㐳㥤㐲㘹㔹㜰㕢搷挱ㄲ㜷挲挶〵攷ㄵ㤶攴㤷㑥㤵搱㔳攳㠲㍥㠵㐵搱㜰㐴㍡㤹〵昸捦ㅣ〱㑡㍦愳愰㜷〵㠶捥㜹收㐰敢攰㠲㕥攱㐸ㄴ㐳捥攸戴昸挱㝤㜴捦㔰㔹㌸摥㙤慤㝤昷㉣㉤㉦挹㉦㍢捡㕤㌸㍣ㅡ㡡㠶㡦㜴捡攲㑥㤲捣㠶㘳㌸ㅡ㉥㤳㤴㡥㜱㥡㡤ちㄵ㤵㠷㝢㔴ㄴ㥡攲㝦㌸挴ㄸ㤸㤶收㝡㑢晢㐴挲㤳㘳搲愴㡣㝡攰㙡㘹㡡昸㑥摡㑡㔳㘴收㤵搵㙢㐲㘹㔹戸㐴搲㙢㕤㍣愴㌰㙦㘲㌸㌲㍣捣㙢慤㜰扥㙣敡㈱ㄴ改搱㜱敢挱㈵搸㔰㡣㜷昳㡦戳㜳〹㜴戸㈴㍦㥣㡦㝣㈷〱攵㘹㈳㐲戹㐵攱㐳ㄳ㔴捣㤸㄰ㅣ㤱挰敥㔳㥡㔷㕥搶慢戴㈴ㅡ㈹㉤㑡㤴昴挸㥦ㄲ挲㠸㍣㝦㔰㘹㝥㌸㔵㕥㍥㤳㉡㕦㠳〶㑡昹㕡扡㝤戴搰㜷ㄹ〷扦戶㥤㠴㐳散㥡㤵㙤㍢ㄱ㤵㕤〷捤㌱捦㘸搸㜶㌲敡户慡㌱ㄳ晢㑥㐸敤昶㌵㙡扢散愴㌴㍡㍣昱挰㙢㌷っ昵㐱ㅤ㡡挲㍣㉡㔳㕡㜸扢㡣敦㤷戵㘴㙡慢ち㉦慤愹㕤〳㘸攲㌶戶敦搵慦㜲㑡㑡㌳扤昵扤愷攰扡慢㕦愸㈴扦㈸ㅣ愹昱挶㠰㘲㐶挶ㄳ㈴敢㐹㥥㈴㜹㡡攴㘹㤰戴㕥㌸挷㜹㈲㥡ちつ㔵愱愶愵㑤㉤捣㡦㑥昰㑦〸ㄷ㕥㌴㈱ちㅥ㙥㈸愴愷ㄳ敥愴㤷昱㉣㔸挶〶㤲㑡㤰㐰挰攷慦挲晦㍥㝦挰㜸㡥晦㙤〴㌹㘴ㄴ㔲て㤵㠴戲昲挳㔹㤳㈲攱㈹戸㔰摤昸㐸㐹挰㤷搶ㅣ挲晦晥〲㌰〵㔶㠶㕣㙦攲㠶㐰㔹㕡㌱㉥㙢换ㅡ㌴㜰挳愴㕦愸㙣㐲㤴㠷㘳捤㐲晡慢㈶㜹ㅥ愴昱ぢ㈰攷昶ぢㄷ攱㘰晥慢敥㈵愴ㅤて㥦戵㕥戳㜲捣㜹㘸昱昰㘹㈵㜹ㄳ㈲愵㈵戸愳㤳ㅤ㡡㠶㝡攴攱挲扣㑣㠵晣挵〳㑢㝢㤵㐷晤挵晤ち昱㕦攳攲㘱攱㐹攱㔰戴ㄷ㑥搶搱㡣攲㠱戸愸㤷戳㘹晦晣㡡戴㘲昳㝡㍣㍢㕣㤶㘷昰挲扤㍦㑥㑥ㄵ㝥戴㜰戶㙤㕣捣搳㑤戸㈲㑡搷つ㡢㌱挴㐴㘵っ㈸戵ㄶ㉢戳㐵换っ攱㔹搶〱摤㠳㠷愰㌴㙤㕥ㅡ〹挳昴攴攳晥㠳捦㔱㝣戲愶㙡敡㍣㡥㐶㐶ぢ㡢捡摡㘹㜸摢㘵㤷攲挶㑥㔸敥㘹ㄱ㜶扦ㅦ扢㤹扦挶㘲㌹て㜷㕥昹て捥换㌵摤㈲㤵扥㤱搲昲㐹ㅣ㕣晥㔵㝥攸换㘷扣〸戲㘴搷晤㘷㥥㜰攷摡〳晡晦㝦攱㐰㤲㤷㜱ㅣ㌵戸搷戳㡢晦攴㘵扣㡣晦〲㌵挹搲㕡㐰挳昵㝣敢㜱㤳㈲つ晡㡤㡢戱戵㈳㈲㘱戹敢㤲㉥㥤㘹㤳挲ㄹ挵攷㤵㐶㈶收㤶㤶㑥㘴昱㥢㐸慦㙣㐲㌸ㅣ攵慤㡣㐶晡捥つ摢㑡愹〶つㄲ㙥㕡搸敥㜹ㅣぢ晦晥搷㐱㠲㈳㑡昳㑢换戲㡡昸㉥捣㡤㤴㤶昹摦〰户〱㍥㕡晣㙦愲㤱挵㡦愵愲搲㥣挱〳㜳㠶㠷愲㠵㘵㌹㐳挲㤱晣㝥愱摣㐲㡣づ摡㔵ㄴ㤵㔵愸㔳〰〴敦㑢㍣㍡㙦㘲㜶愷㤵摦て㕣扡㘷搵昶捤搹扤捦㔵敤戴㈰改㠶挷㠹昴㡢户昱づ挹扢㈴敦㤱扣㑦昲〱㠸㙡〹㔳㥥扣搰㑥㝣ㄹㅦ愱㙦㙣㈶昹ㄸ〴愷㈰㈹〶捥㐰㕢挸攳ㄹ㈸攰㔳㈷攱㍦㥥㙦㡣慤㈴㥦㠱愸㔶㈰㍣㌲㝤挶㌶㄰捦昲戶愴㐶㔲㜹扦〴㌷㘰搴㈰㔳㈷㐳㠳㈵㌶〸愹㐱〴つ愲愷づ搱ㄸ㈴㠱㜳戰ㄶ㈴摤捤㘹〳戳㉣摡晦㐰昲ㅦ㤲ㅤ㈴㍢㐹㜶㠱愸㈶㥥攰散愶捥ㅥ㤲㥦㐰㙣攰散㈵㑦㠳搳ㄶ㙤〱㘷ㅦ㤹扦㠲愸㔳㐰㑣㜰㝥㐳换ㄳ㥣㜶㌴㐸〲㘷㍦戸〱愳〶㤹㙡てつ㌷㜰㝥摢敦戱攷晣慡〵㐹户慡㍡挲㔳ㄶ摥㐶㐳〵㤲㑥㘲㤰〴㐸ㅡ㠱愸㍤㌰攵㥥㤳て㉤扥慢昱〹昲〵〴戸戹㑤㥤㈶㈴㤹㈰㌶㜰㥡㤲愷挱改〴捤收搴㙥㐶收挱㈰慡ぢ扡㈶㌸㠷愰敢〹㑥㘷㕡㔵㠱㈰㜸㙣扦㌵づ㠷㐹挰愸㐱愶㑥㠵㠹ㅢ㌸摢扣挰昹㑣ぢ㤲敥挳㥤〶㑦㔹㜸ㅢ捤ㄱ搴㌸㡥攴㜸㤲ㄶ㈴㈷㠰愸捤ㅡ㥣㜳愰挵㜷ㅣ㥣㤳愸搳㤲愴ㄵ㠸つ㥣搶攸晡摢㠰㜸㝤戰慢搳攱愸㌹挳戶㠵㤶搱づ㐴㥤㠹慥〹搹㈹攸㝡㐲㜶〶慤慡㐰ㄲ㈰敢〸㤳㠰㔱㠳㑣㥤〵ㄳ㌷挸㕥昴㠲散〵㉤㐸扡昵㜸㌶㍣㘵攱㙤㥣㠹愰挶㔹㈴㕤㐹捥㈶改〶愲㉡㌵㘴㙢愱挵㜷ㅣ戲ㅥ搴改㐹搲ぢ挴〶㔹㙦㜴晤㝤㐰㍣㈱敢〶㐷捤ㄹ戶㉦戴㡣㝥㈰慡〷扡㈶㘴晤搱昵㠴慣㍢慤慡㐰ㄲ㈰ㅢ〸㤳㠰㔱㠳㑣昵㠴㠹ㅢ㘴㙢扣㈰㝢㐰ぢ㤲敥戶㘶挳㔳ㄶ摥挶㐸〴㌵㐶㤱㥣㐷㌲㥡㘴っ㠸㕡慥㈱扢〴㕡㝣挷㈱扢㠰㍡㘳㐹挶㠱搸㈰换㈱㡦㤰攱攴摤ㅢ㈶捤ㄹ㈰㐴㘶㉥㠸敡㡢慥〹㑥ㅥ扡㥥攰昴愱㔵ㄵ㐸〲㌸〵㌰〹ㄸ㌵挸㔴㍦㤸戸㠱㌳摦ぢ㥣㥢戵㈰改㔶昲〰㜸捡挲摢㈸㐵㔰㘳ㄲ挹㘴㤲〸㐹ㄹ㠸扡㐱㠳〳愵挴㤷㔱㑥㥤㈹㈴㔳㐱㙣攰㑣㈳㙦㈳戴〱づ㡦摡收㜸ㅢ㌳挸㥣〹愲〶愱㙢㠲㜳〹扡㥥攰っ愴㔵ㄵ㐸〲㌸戳㘰ㄲ㌰㙡㤰愹㜳㘱攲〶捥㌴㉦㜰㉡戴㈰改㍥昹㄰㜸捡挲摢戸づ㐱㡤敢㐹㘶㤳摣㐰㌲〷㐴㐵㍣挱㤹㐷㥤ㅢ㐹㙥〲戱㠱㌳㥦㍣つ捥㔰㌸㙦捥〰户㤲㜹ㅢ㠸ㅡ㡥慥〹捥〲㜴㍤挱ㄹ㐶慢㉡㤰〴㜰ㄶ挱㈴㘰搴㈰㔳㈳㘰攲〶㑥㡥ㄷ㌸ㄷ㙡㐱搲㐳㠰㔱昰㤴㠵户㜱㉦㠲ㅡ昷㤱㉣㈳㔹㑥戲〲㐴㡤昶〴㘷ㄵ㜵敥㈷㔹つ㘲〳㘷つ㜹ㅡ㥣昳攰扣㌹〳慣㈵昳㈱㄰㌵〶㕤ㄳ㥣㜵攸㝡㠲㌳㥡㔶㔵㈰〹攰㍣ち㤳㠰㔱㠳㑣㥤てㄳ㌷㜰㝡㝢㠱㤳慤〵㐹て㌸挶挲㔳ㄶ摥挶㌳〸㙡㍣㑢戲㠱愴㤲愴ち㐴㥤慤挱㜹〹㕡㝣挷捦㌹ㅢ愹㔳㑤昲㍣㠸つ㥣ㄷ挹搳攰㡣㠳㐹㜳〶搸㐴收换㈰㉡〷㕤ㄳ㥣㔷搰昵〴攷㐲㕡㔵㠱㈴㠰昳㍡㑣〲㐶つ㌲㌵ㅥ㈶㙥攰戴昶〲攷㘴㉤㐸㝡㜸㤳ぢ㑦㔹㜸ㅢㅦ㈰愸昱㈱挹㐷㈴㥢㐹㍥〶㔱㉤㌴㌸扣㝤捣㜷ㅣ㥣㉤搴昹㤴㘴㉢㠸つ㥣㙤攴㘹㜰昲㘰搲㥣〱扥㈰昳㑢㄰ㄵ㐶搷〴攷㉢㜴㍤挱挹愷㔵ㄵ㐸〲㌸㕦挳㈴㘰搴㈰㔳〵㌰㜱〳愷愹ㄷ㌸㐱㉤㐸㝡㌴㌵〱㥥戲昰㌶㜶㈱愸昱㈳挹㙥㤲㍤㈴㍦㠱愸㠰〶攷〸㘸昱ㅤ〷㘷㉦㜵㝥㈱搹〷㘲〳攷㌷昲㌴㌸㝣摡搵㥣〱晥㈰㜳㍦㠸㥡㠸慥〹捥〱㜴㍤挱戹㤸㔶㔵㈰〹攰愴㘰扣ㅡ㌰㙡㤰愹㈲㤸戸㠱戳昷て㡦搱昴捦㕡㤰昴摣慤〴㥥戲昰㌶ㅡ㈱愸搱㤸㈴㠳愴〹㐹㈶㠸摡〹㔳㡥愶㤳㍦捡㥢㔲攷㈰㤲㘶㈰㌶㜰づ㈱㑦㠳㔳ち攷捤ㄹ攰㌰㌲て〷㔱㤳搱㌵挱㌹〲㕤㑦㜰㈶搱㉡〹㥣愳㘱ㄲ㌰㙡㤰愹〸散摣挰搹攲〵捥㈷㕡㤰昴㔴㌱ち㑦㔹捣攲〴收㝥㈲挹㐹㈴㉤㐹㕡㠱愸昷㌵㌸晣㑣收㍢扥攷戴愶㑥ㅢ㤲戶㈰㌶㜰㑥㈱㑦㠳㔳づㄳ〱愷〳㤹ㅤ㐱搴㔴戰㑣㜰㍡愱敢〹捥ㄴ愸㈵㠳㜳㉡㑣〲㐶つ㌲㔵〱㍢㌷㜰㌶㝡㠱昳㥣ㄶ㈴㍤㌲㥤づ㑦㔹捣愲ㅢ㜳敦㑥搲㠳愴㈷㐹㉦㄰昵戴〶〷㑡㠹㉦愳㌷㜵晡㤰昴〵戱㠱搳㥦㍣つ捥っㄸ〹㌸攷㤰㌹㄰㐴㜱ㅦ㌴挱ㄹ㠴慥㈷㌸㌳愱㤶っ捥㄰㤸〴㡣ㅡ㘴敡㔲搸戹㠱戳捡ぢ㥣㤵㕡㤰昴㍣昸㌲㜸慡攱㐹㑦挲㔳搷㈰㜴ㄳ㥥昴㈴㍤挳㌰㙦昰晦摦㤳㥡扦摤㤳㥡挴愷㌴㈷搷昲㘸挲昱㥣挶昳慥晣攳搸㈱晥敦㌹㠷㜳〲愴昹㥣㘳っ㑦〳换㍤㑦㉣ㄷ㐰㙣㡣㈵ㄹ挷愳㍤㝥㙢㌰挷散慡换㠱慤㥣㔴挶㔳㈹〴㤲㜶㈵㔸㌵摦慣挷攱㥡〹愵㔴㑥搳挸㈸捥づㄷ㠴㌰㘱㔱㙥戰慢搰晦捦晢敦愹㤸㌷慡攲㌷摦㙢摥〸攴㝥っ㌶挲敦㝣㠲㤷㌸㤷づ㌳晣昲晢㠶㑢㐶攰㈶㜳ㄹ搵晦慡摢敡㝦㤵ㅦ收㘴攴愲㙣搶㉢敤㑥散っ㜵摦㈶挰攵㙢㌸㠵捦㐶㜲㜲㝣改昴㐶㡥㜱〵㐹ㄵ㐸挲㐰慣〰㜱〲㌵挹搴㔵㌰㠹㝤㘲昸㈷㐲扦〱㜶ㄶ昳扥敦㝣慦㑦㡤㥢戵㈰㘹攲挹㌵昰㤶㠵户㔱ち㐷挶㈴㤲挹㈴ㄱ㤲㌲㄰㜵㠳攷㥥㕦㑥㥤㈹㈴㔳㐱㙣㝢晥㌴㜴晤搳㐱㍣㙦㐵㕤㡢㤰捤ㄹ㜶〶捤㘷㠲愸敢搱㌵㍦㘸㉦㐱搷昳㠳㤶搳㘲㤲㘱㥢〵㤳㠰㔱㠳㑣捤㠶㕤っ㌶摢慤昲㘹㕥㤰㔵㘸㐱搲㔴㥢㌹昰㤴挵㉣慥㘳敥搷㤳捣㈶戹㠱㘴づ㠸㡡㜸㐲㌶㡦㍡㌷㤲摣〴㘲㠳㙣㍥㜹㝡ㄴ㌲ㄷ捥〵㥣㕢挹扣つ㐴摤〸㤶〹捥〲㜴㍤挱㤹挷戴慡㐰ㄲ昶愹㐵㌰〹ㄸ㌵挸搴㑤㌰㜱〳㈷挷ぢ㥣ぢ戵㈰㘹ㅥ搱㝣㜸捡挲摢戸㤷戹摦㐷戲㡣㘴㌹挹ち㄰㌵摡ㄳ㥣㔵搴戹㥦㘴㌵㠸つ㥣㌵攴㘹㜰㙥㠱㜳〱㘷㉤㤹て㠱㈸㕥㕣㥡攰慣㐳搷ㄳ㥣㕢㤹㔶ㄲ㌸㡦挲㈴㘰搴㈰㔳ぢ㘰攷〶㑥㙦㉦㜰戲戵㈰㘹㤲搴㐲㜸捡㘲ㄶ捦㌰昷㘷㐹㌶㤰㔴㤲㔴㠱愸戳㌵㌸㝣攲挰㜷㝣㜰扦㤱㍡散ㅡ捦㠳搸挰㜹㤱㍣つ捥㈲㤸〸㌸㥢挸㝣ㄹ㐴㉤〶换〴攷ㄵ㜴㍤挱戹〳㙡挹攰扣づ㤳㠰㔱㠳㑣摤〹㍢㌷㜰㕡㝢㠱㜳戲ㄶ㈴㑤〰㕢〲㑦㔹捣攲〳收晥㈱挹㐷㈴㥢㐹㍥〶㔱㉤㌴㌸㔰㑡㝣ㄹ㕢愸昳㈹挹㔶㄰ㅢ㌸摢挸搳攰㉣㠵㤱㠰昳〵㤹㕦㠲愸㝢挰㌲挱昹ち㕤㑦㜰敥㠶㕡㌲㌸㕦挳㈴㘰搴㈰㔳昷挲捥つ㥣愶㕥攰〴戵㈰㘹㜶摢㌲㜸捡㘲ㄶ扢㄰搴昸㤱㘴㌷挹ㅥ㤲㥦㐰㔴㐰㠳㤳㝣㉢㙡㉦㜵㝥㈱搹〷㘲〳攷㌷昲㌴㌸换攱㕣挰昹㠳捣晤㈰㙡㈵㔸㈶㌸〷搰昵〴㘷〵搳慡〲㐹㌸攷愴㌴㈰㌸㌵挸搴㉡㤸戸㠱戳昷㜷慦ㅢち㕡㤰㌴㜵㙦㌵㍣㘵攱㙤㌴㐲㔰愳㌱㐹〶㐹ㄳ㤲㑣㄰戵ㄳ愶扣愱㤰㝣㔸㌵愵捥㐱㈴捤㐰㙣攰ㅣ㐲摥㐶㜸挵敤敦〷昰㥦㠰㜳ㄸ㤹㠷㠳愸〷挱㍡ㅥ㙦慣㐰㐱搷ㄳ㥣㌵搴㐸〲攷㘸㤸〴㡣ㅡ㘴㙡㉤散摣挰搹攲〵捥㈷㕡㤰㌴㉦㜱ㅤ㍣㘵㌱㡢ㄳ㄰搴㌸㤱攴㈴㤲㤶㈴慤㐰搴晢ㅡㅣ㈸㈵扥㡣搶搴㘹㐳搲ㄶ挴〶捥㈹攴㙤㠴㌶挰㜹ㄸ晦〹㌸ㅤ挸散〸愲ㅥ〵敢㜸晡㌲㍡愱敢〹捥㈳搴㐸〲攷㔴㤸〴㡣ㅡ㘴敡㌱搸戹㠱戳搱ぢ㥣攷戴挰㌹改㌲敤〹㜸㜲㑥ㅦ㤱㌵ㅣ戱改㘸戶ぢ愸㈶㔰昶ㄷ㡣㉣㈹㡣㤶㌵㉡攸㔱ㅥ㉤敤㔳ㄸ挵〸户㜱〱〸㥡㘲㜲愴捣摣戲ㄹ戵㉥ㄸ㔵ㄸ㥥捡戱敤戱挹㈲㉣㙦改㔵㕥ㄶ㉤㤵㤹㌱挷㈴换戳㑢捦㉤㡤㘶ㄷ㤶㑤㉡ち㑤㙢攱㈲㌶㈵攷㑤〸㤷㘰㉡㘱〴㌳ち㙢㔳㉡㥤㌴㈹㥣敦㤲攳昰搲昲㐸㕥戸㝦昶摦㘱㌲愲㌲愷昸昸㌰㡢㐴㈹㥦㍡挱晢ち搷㠶晢㍦㔰㥢ㄴ捣㍣㔱㝦㜲㉥ㅢ昷㐲摣㔱挲慥攷㐳㑣散敡㐶て敥㠶㤸㐰戶ㅥ慣㥡㜷ㄱ摢昴挶㐶㔰づㄴ愰慣㈶㉦㐳捦㥦敤㕦㔲㔶㤸ㅦづ攸ㅥ㘶㤰㌷搱捤挱攵搱〴㐹愸愲㤹㤶昴㈸㉡ㅡ㕣㠲搲攷㠵㈲昹㝦㠷慡㘰挳昰㌲㑢愲晣昸昷攷㠰㌶摤昸㝣㍢㜹㡦㥡慦㥤晦挲挱摥㔳㘳晤㈴ㄸ慥戳㤵㘲㠷㈳ㅡ戶搹愱扣㐲捥㈰摣㌱㜶㍡㝢㠳挲愱ㄲ愹挲昰㘸㝥㜶㜸㑡ㄳ搱〸㘳〷挷慡戲愲㜰戳挴慥㕣㔳ㅢ〵㍤㜲换㑡㡢捡愳攱㈶戱㤶ㅣ攸㐶挱戰㜰ㄱ㈶㈰㑤〹㌷㡥戵㠶攴㐵㌱ㄷ㍡收㡦戳㜸晦㍥ㄵ〲㈲愹扡㑡㑡敡攴慦㘱攷㑤摣〸ㅥ㐳㝦戲慡㈸㘶㠱扣晥搳㑤㉤㕡挸搷慡㙥㍥慢ㄱ攰换㤷昶ㄴ摣㍢㉦㥡ㄳ捦戵昶愹扣㍣㤲㥡㔹㌳捣捤㌳㥣㥣扣ㅡ㕢㍣捥愲捤㈸㤰昳ㅥ愶捡㜳㘵㑢㈶て㥤㈲慣昶㡣ㄶ收㠵㡡㡡愶㌵㈹攸㕦㤲㔷㔴㥥ㅦㅥㄸ捡つㄷ㔹攷散搲㐸昱摦愴㕥愹㍣〴捣㕡搵㠰㡢〶愵㍦㔶攱㕡ㄳ㠷晦昴㘹づ㌷挹㜱愴挹㐷㉥㝣〴㡣摥晡戸㝢ㅡ㠹晣搷昳愶〳㌰㍡㈸㍥敢㕦搶㘹攲搴㤶挴攲㌹㡤戳㐷㘳㔳慦攵㠸戳愹つ㉣ㅤ㔸㡡㘹昱昹㌶㔶扦㐲㤳昵户㌹慥愴㑣㝥扦晦捦㝥挰〰㉢扣㜶敡ㄹ㕡㌸改㤹晤㙥晣㡣攱挱昱㉣晡捥㜹愷戶㠳㐳㍥晢攵㈴挸㍢昷㤹㍣㠳㤹〳㠷ㄱ㠵搱愲㜰愳〲㤱㑢㍢㥤㠷〴搱㙣㔸㌰㘲〲收㜰㘶㘷ㄴ昴㡤ㄴ收ㄷㄵ㤶㠴㌹〸挱㌲つ慥㡤ㅤㄸ扥〸ぢち㠶㤴㤶ㄵ㜲㔹㔸㐶挱㠸㐸愸愴㙣ㄲ愷敡收㑤㍢㈸愱㈷挵㑡㉢攸㔹㔸㠲〳挸㡣挹㜶㘶挱昰〹愵㔳戱㙡扣扣戸愴㙦㘸㔲搹摦愲㔰晡㈳〵〸㤹㐷㔵㡡㑡㐹㔱改㈹改㝦昶戳ち㝢㌸㕣昲㥡㈱㠵㐴㤷㙡〳㕡㌵ㅣ慦慣㤲㕥捥挱攳㤵㌹㈵慣戰㜳㥤㐵ㅥ㕢㜲捦㜳戰搱〷㠷㘵攳扥㈰〳晡㡥散ㅦ㕦〴昴扦㕡扦㥥㔶〹捦㌵㝣ㄴ挸㙥ㄱ㕢㜱㜰〸㤴㥢㤸扢ち㜹摣㜳っ愹㌸㝢捥摤㉦㔰㈰㍡摣ㄳ昱改㐹㜵㌶晢㘰ㄶ㜸㘳ㅣ昸㌸昵㘲昶㍣捥戹㑤捣づ㠷㜳挵愱愲㌲㉤敢㔵㕡㕣ㅣ攲慥挵摤㜲㌸捥摢攱㜴ㄹ㕢攳㑣㘲ㄴ㠰挸晥愷㔹愱ち戰㐲ㄵ挲挲挷㌱㔷ㄱ㐹㥢扥㑡㉦ち㐵ち愳ㄳ㡡ぢ昳搲搹攱㑡㥦扦挵㍥㠹㕤㈸ㄵ㘰㕡㉦搹㌱㌱㔰㜵摥㌷㌷㈷㤷愳摣敤㜰敤㐰攸㔸㝥散戹㈹昲ㄹ慥晥攴ㄲつ散扥㜲戲㌷晡挳㕢ㅡ㉥攲㝤㌸敤㥢愹搸〶㘰攰挸㐹㐸㍤㐷〵扣㡤〱㔰户㕥愹搵㘸搵㌸㕦扥㈱ㄴ〲〳㑢㐳昹㝤戰ㄸ慣㌴搲㔰㝦摦㐲㍡㑡换㔳㑡㈴挸㌵ㄲ扤㌰㥦ㅢ换㤷愶㘰ㅣㅣ㐹㈷㘳㌸㔶ㅦ愴㜲㜵㠵摦慣㈱て㕡㕦㕡㕡愳㜴户㔸晤㉤㕦㉤昴㕣㜲晢昷㔵昴㑦昲晦晤搰搳㜰㘶攵㘶㜱㐳㡣㜳㐰㡤㠱㈰敡㜹㜴戹㍤づ㠵㐱㔴㌸ㄷ㈴敤㐵〸㥤㐷㠹攷㝡〲ㄸ昸搲㡡戹捥㈱扤㤸㥢㠳攱㠶ㅦ慢ㅦ戰㕥〲㤰昸ㅢ愵扦〰戹㌱ㄸ㕡慦扤晡㙡㔷戴㝤敡㘵㄰㉢㝥ㅡ摡㠱〰挱㌳㠶㌰晥㔰㄰昵づ扡扣㈸㤵戲昹㡣攱っ愱㉦㐸㐶愰㡤㡦ち昵㉥㔸扣㈸戱㕥戶㑡㘲㈸㍤㔲㙢扤〷㌱㠷搳㉣㘸㙤㐳㌳昵㍥昴㌸㍣挳挴㑡㤸挷挷〷愳戵戳て㈰攲ㄸ挱㝣㜹㝥㡡愹㡦愰挰㑦㌲摣ㄶ㘰㕣挷㤹㔳㙤㠶㠴㘷㑦㘳っ晣慡㡦搱慡挴ㅢ㥡收㑥㝡〱戸戵敦愴㕢挴〲㑥散㍢愹摡ち慥〵㉣㝤敡捡㡦攳收㕣挸㘸㥦戹㉢攴㔰㘱㍣ㄵ戶㐱㠱搵㌷㐲攸挵ち昶愵捤捣㔶戰㕣㥡攵搱散〷㈸搸ちㄶ〶捦㉡㔸〱摡㉣搸㝦挰昲㉥搸㐵㕡㙢〷戴敡㕣戰㥤㔰㌶ぢ㌶〱收昱㠲㕤慣㥤敤㠲扣㉥〵摢つ扤ㅡち戶〷㘲㈹搸㐴昸㔵㍦愱㔷㠹㜷慣㘰挵攰搶㕥戰扤㘲㠱㉣ㄳち戶て㕣㤷㠲㤵㜲㜳㈶㌱摡慦敥ち㤳愹㄰愱挲㙦㔰㤰㠲㤵愱ㄷ㉢搸㝥㥢㤹慤㘰晣㉥ㅢ愳㥣㘶つ戱㘳摡ち㌶ㄵ㍣慢㘰ㄵ㘸戳㘰㥣攰敦㕤戰㘹㕡换㠰㔶㥤ぢ挶㤵〲㘶挱愶挳㍣㕥戰㤹摡㔹㈳挸敢㔲㌰慥㈶㤰㠲挹攴㝥㘶㥥㜴㤴㜱慤㠱ㄴ敤㔲昸㔶㤹攸㔵㘲ㄳ㘳㐵㥢〵㙥敤㐵㙢ち㌳晣昹㡣换攸㐴捣昱㍦㔷㈷戸ㄴ敤㜲攸ㄸ㔷㔰㤱㉢ㄷ㕣ㄴ慥愴挲㔵㔴㌸〴ち㔲戴慢搱㡢ㄵ㡤换ㄵ㉣㌳㕢搱慥愱搹戵㌴㙢づ〵㕢搱慥〷て㔹挹㝤㥡搹㘸戳㘸㕣㜸攰㕤戴ㅢ戴搶昱搰慡㜳搱㕡㐰搹㉣摡ㅣ㤸挷㡢㌶㑦㍢㍢〱昲扡ㄴ敤㈴攸㤹㐵㍢〳㜹㌳昳愴愲㜱つ㠴ㄴ敤㈶昸㔶慤搰慢㌴㌵㈵慡㌱ㅦ摣摡㡢搶ㅡ㘶昸挳昲㝤㍡㌱〳昹ㄴ搷㐷㔸攰搲愷㍥㌵摥ちㅤ攳㌶㉡㜲敤㠴㡢挲〲㉡摣㑥㠵㔳愰㈰㐵㕢㠸㕥慣㘸㕣㌰㘱㤹㘵㠸摦㠶愰挶㈲㥡摤㐱戳㌳愱㘰㉢摡㥤攰㈱㉢㈹摡㕤㘸戳㘸㕣晡攰㕤戴㈵㕡慢㉢戴敡㕣㌴慥愱㌰㡢戶ㄴ收昱愲摤愳㥤㜵㠳扣㉥㐵敢〱㍤戳㘸摤㤱㌷㌳㑦㉡ㅡ㔷㘱㐸搱敥㠳㙦搵ぢ扤㑡㔳搳㉣摡㜲㜰㙢㉦㕡㙦㤸攱てて㐷改挴っ㠴愵〷㘸㔹攰搲愷㉥摡㑡攸ㄸ慢愸挸搵ㅢ㉥ち昷㔳㘱㌵ㄵ晡㐳㐱㡡昶〰㝡戱愲㜱挹㠶㘵挶扢㘷㝡〰戲㠶㘶て搲㙣㈴ㄴ㙣㐵㝢〸㍣㘴㈵㐵㕢㠷㌶㡢挶挵ㄷ摥㐵㝢㔸㙢㥤〷慤㍡ㄷ㡤慢㌸捣愲㍤〲昳㜸搱ㅥ搳捥戸挰愳㉥㐵扢〰㝡㘶搱晡㄰㌵攲改ㅣ㠴㜰ㅤ㠸ㄴ敤㜱昸㔶攳搰慢㌴㌵捤愲慤〷户昶愲攵挰っ㝦㔸昹㑣㈷㘶㈰㥦ち愱㘵㠱㑢㥦扡㘸㑦㐱挷㜸㥡㡡㕣㔵攲愲昰っㄵ㥥愵㐲ㅥㄴ愴㘸ㅢ搰㡢ㄵ㡤㑢㐹㉣㌳㕢搱㉡㘹㔶㐵戳㔲㈸搸㡡戶ㄱ㍣㘴㈵㐵慢㐶㥢㐵攳愲㄰敦愲㍤慦戵㈶㐳慢捥㐵攳敡ㄲ戳㘸㉦挰㍣㕥戴㤷戴㌳㉥㍣愹㑢搱捡愱㈷㐵㜳ㅦ㌵㜲㙤㡡ㄴ㙣ㄳ晣慡愹攸㔵ㄲ㕣㙢搴昸ち戸戵ㄷ㡣㡢㔹昰攷ㄸ㠴捣〰换〲㤶㍥㜵挱㕥攳收扣捥㘸㕣改攲愲昰〶ㄵ摥愴挲㈵㔰㤰㠲扤㠵㕥慣㘰戳㙣㘶戶捦戳户㘹昶づ捤慥㠳㠲慤㘰敦㠱㠷昴愴㘰敦愳捤㠲㜱愱㡡㜷挱㍥搰㕡戳愱㔵攷㠲㜱挵㡢㔹戰て㘱ㅥ㉦搸㘶敤㡣㡢㘱敡㔲戰㜹搰慢愱㘰㕣㉦㈳〵晢ㄸ㝥搵㑤攸㔵ㄲ㕣慢㘰㕢挰慤扤㘰㕣㘰㠳㍦㐷挱㙥〵换愵ㅥ㕢戹㌹㥦㌱ㅡ㔷摦戸㈸㙣愳挲攷㔴㔸〰〵㈹搸ㄷ攸挵ち挶㈵㌷㤶㤹慤㘰㕦搲散㉢㥡摤ぢ〵㕢挱戶㠳㘷ㄵ散㙢戴㔹戰晢愰攲㕤戰㙦戴搶㌲㘸搵戹㘰㕣㠵㘳ㄶ散㕢㤸挷ぢ昶扤㜶戶〲昲扡ㄴ㙣ㄵ昴㙡㈸ㄸ搷昰㐸挱㝥㠰㕦戵ㅡ扤㑡㙣㕥慣㘰㍢挰慤扤㘰㕣昴㠳㍦慣ㄸ㠶扡昵㔲㙢挱戲㠰㈵㔳ㅦ㘱扢愰㘳晣挸㘸㕣ㄱ攴愲戰㥢ち㝢愸戰づち㔲戰㥦搰㡢ㄵ㡣换㠰㉣㌳摢攰攳㘷㥡敤愵搹㌳㔰戰ㄵ㙣ㅦ㜸㔶挱㝥㐵㥢〵攳㠲ㅥ敦㠲晤愶戵㌶㐰慢捥〵慢㠴戲㔹戰摦㘱ㅥ㉦搸㝥敤慣ち昲扡ㄴ㙣㈳昴捣捦戱ぢ〵㑡㜴㥤㥦㘳搵攰㐹搱昸戸㔴㍤㡦㕥㈵㔵慤愳㉣〵摣摡㡢昶㈲捣昰攷㌳ㅡ搰㠹㤸攳晦㑤㘸㔹攰搲愷㉥ㅡ扥㜷ㄱ摦改㐹㐵慥㔴㜲㔱昰㔳愱㈱ㄵ㕥㠱㠲ㄴ㉤ㅤ扤㔸搱戸㍣挹㌲戳ㄵ㡤㕦ㄶ㙡〴㘸昶〱ㄴ㙣㐵㙢っㅥ戲㤲搳㘲〶摡㉣ㅡㄷㅡ㜹ㄷ慤㠹搶攲㑡愴㍡ㄷ㡤㉢㤶捣愲㘵挲㍣㕥戴愶摡搹挷㤰搷愵㘸㕢愰㘷ㄶ㉤㥦愸ㄱ㑦㘷搱戸收㐹㡡搶っ扥搵㔶昴㉡㑤㑤㠹㙡ㅣ〲㙥敤㐵摢〶㌳晣攱慢㔰改挴っ攴㔳㕦愰㔵㡤㡥攳搶搶㘱搰㌱づ愷攲㤷敥ち㐷㔰攱㐸㉡㝣〵〵㈹摡㔱攸挵㡡挶㘵㔳搵摡慦敤搴㜸㌴捤晥㐱戳㕤㔰戰ㄵ敤㔸昰㤰㤵ㄴ㉤ぢ㙤ㄶ㡤ぢ愰扣㡢搶㕣㙢㜱㠵㔴㥤㡢挶㤵㔴㘶搱㡥㠳㜹扣㘸㉤戴戳㥦㈰慦㑢搱昶㐲捦㉣摡挵挸㥢㤹㈷ㄵ㡤㙢戱愴㘸㈷挲户攲愲慣㑡㔳搳㉣㕡㑢㜰㙢㉦摡㙦㌰挳ㅦ愶摣搰㠹ㄹ挸愷晥㐰慢ㅡㅤ㐷搱㑥㠶㡥搱㥡㡡㕣搹攵愲搰㠶ち㙤愹㜰〰ち㔲戴㜶攸挵㡡挶攵㕣㤶㤹慤㘸愷搰慣㍤捤ㅡ㐱挱㔶戴㡥攰㈱㉢㈹㕡㈷戴㔹㌴㉥捣昲㉥㕡㘷慤㤵〱慤㍡ㄷ㡤㉢扣捣愲㜵㠱㜹扣㘸晦搴捥㌲㈱慦㑢搱㥡㐲捦㉣摡㈴攴捤捣㤳㡡挶㌵㘲㔲戴搳攱㕢㌵㐳慦搲搴㌴㡢㜶㈶戸戵ㄷ㡤㡢捡攰ㅢ㑢昴改挴っ攴㔳㠷㠱㕢㡤㡥愳㘸㕤愱㘳㥣㑤㐵慥㌸㜳㔱攸㐶㠵敥㔴㌸〲ち㔲戴ㅥ攸挵㡡挶㘵㘶㤶㤹慤㘸㍤㘹搶㡢㘶㈷㐰挱㔶戴摥攰㈱㉢㈹㕡ㅦ戴㔹㌴㉥ㄸ昳㉥㕡㕦慤㜵ㄲ戴敡㕣㌴慥㍣㌳㡢搶て收昱愲つ搰捥㕡㐱㕥㤷愲戵㠶㥥㔹㌴㉥ㄶ㘳收㐹㐵攳摡㌵㈹摡㐰昸㔶㙤搱慢㌴㌵捤愲㥤ぢ㙥敤㐵㍢〵㘶㔲戴挱㜴㘲〶昲愹づ攰㔶愳攳㈸摡㄰攸ㄸ㐳愹挸㤵㜰㉥ち挳愸㌰㥣ち㥤愰㈰㐵ㅢ㠱㕥慣㘸㕣晥㘶㤹搹㡡㌶㤲㘶愳㘸搶つち戶愲㡤〶て㔹㐹搱挶愰捤愲㜱㈱㥢㜷搱捥搷㕡㕣改㔶攷愲㜱㐵㥣㔹戴ぢ㘰ㅥ㉦摡㌸敤㡣㡢攵敡㔲戴摥搰㤳愲戹㕦㥢㜱㍤㥤ㄴ散㐲昸㔵㝤搱慢挴收㘱敢捣㠲㡤〷户昶㠲昵㠷㤹ㄴ㉣攱〶昱㌹攰㔶挳㤷愳㘰戹㜰㘹攴㌱ㅡ㔷攷戹㈸攴㔳㈱㑣㠵㐱㔰㤰㠲ㄵ愰ㄷ㉢ㄸ㤷攴㔹㘶戶㠲㕤㐴戳〹㈰㘹㘳愰昰㕦㉣慢攲㐴ㄵ㈳㌶挹㑦收ㅡ挵攷昴㘵ㄴ搸愷昰㌵㉢搰㜳昹㙣㌳昶ㅣ㍣㤹攳㠲㐷慤㝦愳昹㜸㉣愸㥥㡣昷扦㤸㘱㈷㑦ㅥ昹㤸ㄱ晢㍢㔷㑣挹㑥攵㉦〴攰㠷〳㤴㘸愴㌰户㍣㡦㕦搹㤶ㄵ晦慡㔵〹捣ㄱ㔴㉡〹㡥ㄴ摡㜲愱㤵散㜱ㄷ挳㔴㡤㐳慦㤲㐲愵捣㍤慥㠸ㄵ〴戳收〷㥤㌹搰㤰㍤慥㤸㑥愸捤昷㜸㜰慢搱㜰散㜱㈵搰㌱㑡愹挸愵㕢㉥ち㤳愸㌰ㄹ㈴㡤㡢㠴㥣㑦㜶ㄳ搷㍡㘱捡愲㠱㄰愹昲㥤攷晣ㄶ戴㜴㝣愱㤸㝣㝤㕡㥡㍣〶㙤㘴晢摡㌳扦昹㡤㘷改戰㐱慢戸捣㍦ㅣ捦挸挳昹〱㜳昷攲㘳㐷㠵扣㔳㌰搲㑦㐹昷㍢㔷㝥㈶㠵愵㡢攱㘱㔹㡦愵㡥㐱ち晥〸㌲㙥捣㘹慣昰㥦㈳㕦㔴㕢〵戶㝤ㄲ㌷㘶㐱㐶愱攴ぢ㈸慥㑡慡㐶㡢搰搰㔸摦㌶㉣㠷搴㤸〲愲㑡愱㘰㍢换㔵搰㑣㥦攵愶愱捤捡㜱㙤㤱昷㔹㙥扡搶㥡っ慤㍡㥦攵戸㐸挹㍣换捤㠰㜹晣㉣㜷㠹㜶㔶〶㜹㕤捥㜲㕣挸㔴挳㔹㡥㑢㥣㘴㥦扢ㄴ㝥搵㔴昴㉡戱㜹搸㍥㜳㥦㥢〵㙥敤晢摣㌴㤸㜱㌷㌳㉥㠳扡昵㔲㕣晥㔴㡤㥥㘳㥦扢ㅣ㍡挶ㄵ㈰㡡㑢愳㕣ㄴ慥愴挲㔵㔴戸〴ち㜲㤶扢ㅡ扤搸㔹㙥㤶捤㡣㤳㌹㜴挱慥愱搹戵㌴扢づち戶㠲㕤て㥥㔵戰搹㘸戳㘰㕣搹攴㕤戰ㅢ戴搶㙣㘸搵戹㘰㕣㈲㘵ㄶ㙣づ捣攳〵㥢愷㥤捤㠱扣㉥〵㥢〷扤ㅡち挶〵㔶㔲戰ㅢ攱㔷摤㠴㕥㈵㌶㉦㔶戰㥢挱慤扤㘰昳㘱㈶〵㑢昸㔸攲㤲慣㙡昸㜲ㄴ散ㄶ戸㌴㙥㘵㌴㉥搷㜲㔱戸㡤ちぢ愸戰〰ち㔲戰摢搱㡢ㄵ㡣㙢戴㉣㌳摢挷搲㐲㥡㉤愲ㄹ搷㔳搹ち戶ㄸ㍣慢㘰㜷愲捤㠲摤〷ㄵ敦㠲摤愵戵㤶㐱慢捥〵攳戲㉤戳㘰㑢㘰ㅥ㉦搸摤摡搹ち挸敢㔲戰㔵搰慢愱㘰㕣昴㈵〵扢〷㝥搵㙡昴㉡戱㜹戱㠲摤〷㙥敤〵㕢〳戳攴㠲慤〵户ㅡ扥ㅣ〵㕢づ㤷挶ち㐶攳ㄲ㌲ㄷ㠵㤵㔴㔸㐵㠵㜵㔰㤰㠲摤㡦㕥慣㘰㕣㌷㘶㤹搹ち戶㥡㘶て搰散ㄹ㈸搸ち昶㈰㜸㔶挱搶愲捤㠲㜱〵㤸㜷挱ㅥ搲㕡ㅢ愰㔵攷㠲㔵㐲搹㉣搸㍡㤸挷ぢ昶㠸㜶挶㔵㘶㜵㈹ㄸ㤷㥢㐹挱㘴昵ㄷ㌳㑦ㅡ慤㜳㌱㥡ㄴ敤㌱昸㔶捦愳㔷㠹㑤㡣ㄵ敤㜱㜰㙢㉦摡㡢㌰㤳愲㍤㐱㈷㘲㡥晦㌷㠱㕢㡤㡥愳㘸敢愱㘳㍣㐹㐵㉥㙤㜳㔱㜸㡡ち㑦㔳攱ㄵ㈸㐸搱㥥㐱㉦㔶㌴慥㘷戳捣㙣㜷愰㥥愵搹〶㥡㝤〰〵㕢搱慡挰㐳㔶㌲㕡㝦づ㙤ㄶ㡤㉢搳扣㡢戶㔱㙢㝤〴慤㍡ㄷ㡤㑢摣捣愲㔵挳㍣㕥戴ㄷ戴㌳慥㝥慢㑢搱戶㐰慦㠶愳㡣ぢ攴愴㘰㉦挲慦摡㡡㕥㈵㌶て㕢㈷ㄱ㡤㑤攰搶㕥㌰慥愸㑢㍥捡戸愴慥ㅡ扥ㅣ〵㝢〵㉥㡤㔷ㄹ㡤换敤㕣ㄴ㕥愳挲敢㔴昸ちち㔲戰㌷搰㡢ㄵ㡣㙢散㉣㌳摢㔱昶㈶捤摥愲搹㉥㈸搸ち昶づ㜸㔶挱摥㐵㥢〵攳㙡㌹敦㠲扤愷戵㜶㐳慢捥〵攳戲㍢戳㘰敦挳㍣㕥戰て戵㌳慥挸慢㑢挱昶㐲捦㍣捡㔶戰ㄲ〴搶㜹换㤰ぢ昷愴㘸㥢攱㕢敤㐳慦搲搴㌴㡢昶〹戸戵ㄷ㡤㉢晤愴㘸㕢攸挴っ㠴扢㑦攰㔶愳攳㈸摡愷搰㌱戶㔲㤱换〰㕤ㄴ㍥愳挲㌶㉡ㅣ㠰㠲ㄴ敤㜳昴㘲㐵㑢挱摤㙥换捣㔶戴㉦㘸昶㈵捤ㅡ㐱挱㔶戴㝦㠳㘷ㄵ㙤㍢摡㉣㕡㘳愸㜸ㄷ敤㙢慤㤵〱慤㍡ㄷ㡤换〱捤愲㝤〳昳㜸搱扥搳捥㌲㈱慦㑢搱㥡㐲捦㉣摡ㅡ㔶挲慤㘸〷㐱㐵㡡昶〳㝣慢㘶攸㔵㥡㥡㘶搱㜶㠰㕢㝢搱づ㠱㤹ㄴ㙤㈷㥤㤸㠱㜰昷〹摣㙡㜴ㅣ㐵摢〵ㅤ攳㐷㉡ㅥ敥慥戰㥢ち㝢愸㜰〴ㄴ愴㘸㍦愱ㄷ㉢ㅡ搷㈴㔶㙢扦戶愲晤㑣戳扤㌴㍢〱ち戶愲敤〳捦㉡摡慦㘸戳㘸㈷㐲挵扢㘸扦㘹慤㤳愰㔵攷愲戵㠴戲㔹戴摦㘱ㅥ㉦摡㝥敤慣ㄵ攴㜵㈹㕡㙢攸搵㜰㙡㙣〳戱ㄴ散〰晣慡戶攸㔵㘲昳戰㝤㘶挱昸㘳㐷戵ㄷ散ㄴ㤸㐹挱ㄲ㐶㡣ㅤ挰慤㠶㉦㐷挱ㅡ挰愵㤱ち愲㍡扡㉢愴㔱挱㑦㠵㑥㔰㤰㠲㌵㐴㉦㔶戰㔳㙤㘶攰愳〰つ㐱㡤㜴㥡昱愷搷搲扡㐳愱㙥慢攷㘸ㄸ戴㉤㘹㤴慦攲㘸㕡㌰戴㍣㔴㠴㥦攱ㅡ㡣㜵㌵㔱戲晥づㄳ慡㔳捤搵㑤戵㕥敥捡㈶㕣㌰敥ㄸ㙣㤹ㄳ㠳挴㑢㘳扤㙤昲捤㈳㝦㙥昵㔳㈰敤攷㕦てㅣ愸㕢ㄴ敥ㅥ㠹摦〵㠲㈲㘱摡㙥㈳ㄴ㡣㐷㔰て㜴㤳㜷愱㥥㙥摣戴㕥攰搶戰㄰挱戱㜰㠸㕥㥢挵愷㑤㜳㠲㝣敢㈲摣㜹愹挳㝡㠴っ㈴愷㝡扢攵愰晡㔸摣㑣敡㈰〴晡扥戴晥愰捥晢㈰㐹㌳摣㜱愰㘱慤㈴攷扡て㡦㑥㉢挲晡〲㌶㜹㕦挴㙣㜱㐲戵㈹㐶搲愵㤱㔴㉣ぢ㜵㝥㝢㔱捣㤶摦㕥搴攸㘰挷㙦㌸㠸ㄹ㈵㝤㤱㑤摡㑥㤴挸搳㍥戱㉡戴攱换摦ㄴ摢㜴昰愰挲㍣㝣㍢㜹㘹㐱㌴㙢㌸搶挸㘴昱㔷㍤ち戰㕡慡㐷摡㝦攰搱㌵㈶㌷㉣戵㠴扦㔸㌷㠵㕦晡ㄲ㤸㔸㔲㍡戵㐴戲㐹㉢攳㡦㥢㐸㝤ㅢ㌶㘴ㄸ摣㔵㌵㕦挷〳扣愰㜵摡〸㥥㐳ㄴ昱ちづ戴ㅡ㠳慣〶㘷愹昳㤵㌹ㄸつ㥡晢愵晢ㄷ㤲攰㄰㜸㘶ㄴ㝦㌳㙣㝦攳㕥㍤㜳攴捥搴㌰晣昲㠷晦㘰㜰㥡㠲㤳昸㍢㝤晥㐳挰㙥〲戶㙤敤㑢㜰愸昶㘲㌴㠷㉢攳㌰㘸ㄸ㔹㘸愹攱攰昳捣ㄴ㔰摢〱㈰㡦ㅣ挶ちㄸ㐷㐲㠳㐷〰愷戹ぢ㐲ㄶㅡ㤰㘲㕡㥡㉢㜷ㄴ戸㍣ち㡣愳㘱慣㐶扢敡㡣戱戸挷㔰〷扥搰挷㉤㐸㔰敥愵㙡ㅢㄲ攰扥挱㈸〶ぢ捥摡慡慤攰戰扥㠹昵攱㙣㜲扥㠲ㄷ㕡㡤ㅣ慢㌱㕥㌷㌲㐳㘸搴㑦㔹㜲攱㤹㔱っ㤶挵㘰㈵っ攲ㅥ捣戳昸㈷㔱㜸㈲昹㈷愲愵挲攰㥢㐰㝦㠸㉤㠹〳摤ちㅡ〴扡〰昲㘴愰㉦㜲攵㑥〰㔷㠰㙥つ㘳㜵戱慢捥㐴㡢摢㤶㍡挸〰㝤㥦㉡〶ㄵ愰摦㐶ㄲ挹㐰扦改ち㜴㈹㑤昱ち㑥戲ㅡ㤳慤㐶㐴㌷㌲换搰愸ㅦ愰㌹㔷㥣㔱㥣㐰㤷㕢晣戶ㄴ㜶㈱搰㙤搰㔲㔳挱㌷㠱摥㤴〰昴㘹ㅡ攸ち挸㤳㠱㥥收捡㥤づ慥〰㝤〶㐱攴散昰㘴换㑢㉤敥㔹㜶愰㘷㠱㉢㐰㙦㜴〵扡捡ㄵ攸换㘰挴搳㤵搱ㅤ慥㌲ㅡ〴㉦㐷㥦慦攰ㄵ㔶㠳㔳户㠵㜳㤵㙥㘴㕥㡤㐶晤〰㝦つ㍣㌳㡡ㄳ昸㙢㉤㝥㈷ち㝢㈳㔵㠳㔷㐹敡㝡昰㑤攰搷㈷〰摦てㅡ摣挳㘷㐳㉥昰㈵㑣㐹扡挱㤵㍢〷㕣〱㝥〰㐱㥤攷慡㜳㤳挵ㅤ㐸ㅤ㘴㠰扥㑦捤〷ㄵ攰ㅦ戱〱敦㍦ㄷ㉡㥥㥦ㅤ㙡㥤㙢㌵㌸㙤㕢慡㌱〴挶愸挶慤昴㡦㔷昰㌶慢戱挰㙡摣慥ㅢ㤹ぢ搱愸㥦㙡㉣㠲㘷㐶昱て㐵㌶㠹ㅦ〳挳挰㜱昹ㄸㄸづ戶昳㘳攰づ敤㐵㝥愰搳ㄸ〹つ攳㌴㌸㔵㥣つ㙥搶㙥㔵㐲敤㐶㐳㠳戵扢ぢ㜲愹摤ㄸ㌰慣㤷㕡攲捡㕤ち慥搴敥㝣攸慡㝢㕣㜵㘴㡡㌶晣ㄸ㘳愹㠳〶戴昰慤㝥愰㔲扢㝢敤戵扢㄰㉡摥戵扢摢戵㜶㉢攰㐹㙡㌷ㅥ挶愸摤㑡晡挷㉢戸捡㙡摣㙦㌵㔶敢㐶收〳㘸搴㑦敤搶挰㌳愳昸㐳挸挶㔱ㄲ㝦㉥㜸㠹昵捣〳㈷戹㥥㐱㑥〸愷ㄷ攳㙣㤲㙥㈴〵搰㔴て㠱搹ㅤ敦㠰㕡㤸㔰扢〹㄰戲㜶敢㈰㑢慥摤挳慥摣㐷挰㤵摡㕤㑣捦㡦戹敡㍣㙥㜱㡢愸㠳㌴搰昷愹昵愰㔲扢昹戶摡ㄹ慣㥤㝣㠴摦攴㕡愶㈷㘱㈴㘵㥡〴㍤㤴改㈹扡挲㉢挸昹搹搲攰㘴㙣㘹㍣慢ㅢ㤹ㅢ搰愸㥦㌲㔵挲㌳愳ㄸ㉣㤳挱扡ㄸ㉣㐵戰捡攲㘷㔳搸㥢㘴ち昸㙡㈳昸㈶昰搷㈵〰㕦〱㈱㠱攷㘴㙦〱㍥㘱散昴扣㉢昷〵㜰〵昸改昴晣㤲慢捥㈶㡢㍢㤳㍡㐸〳㝤摣㕡〵ㄵ攰慦戰〳ㅦㅢ㍢㕤收ち晣㙢㌴挵㉢挸㜹搵搲㜸挳㙡扣愹ㅢ㤹㙦愱㔱㍦㐰扦つ捦㡣攲晣㘴㜹挷攲㥦㐳攱㤵搸㑡㘳〰㕡敡㍤昰㑤愰愷㈷〰㝤㡤〶晡㝤挸㤳㠱晥挰㤵晢㈱戸〲昴㜵〴㜱戳慢捥挷ㄶ㜷戶ㅤ㘸捥㤴ㄶ愰愳慥㐰㐷㕣㠱摥ち㈳扥㠲㥦㔹㡤㙤㔶攳㜳摤挸晣〲㡤晡〱㥡㌳愶ㄹ挵〹昴㔷ㄶ㝦㈸㠵昳〹昴㄰戴搴㜶昰㑤愰㈷㈶〰㝤㥢〶晡㙢挸〵攸㠴㡦昰㙦㕣戹摦㠲㉢㐰摦㑥㄰扦㜷搵昹挱攲㉥戲〳扤〳㕣〱㍡㙣〷㥡ㅦ攱㜲㉡挹㜳〵摡捡㈸戸ぢ搶㝣〵㝦戴ㅡ扢慤〶㘷㌰昳㤵昹ㄳㅡ昵㠳昸捦昰捣㈸〶㍦愶つ㝥㌲ㅢ晣ㅣづ敥戵昸攷㔱㜸て昹愳搰㔲晢挰㌷ㄱㅦ㥢㠰昸㌲㘸昰ㅣ昲㉢攴挹㠸晦收捡攵㈴㘷㐱㝣〵㡣搵㝥㔷ㅤ㥥㙥挵摦㉡敡㈰〳㘸昹㔴ち戸㠲昸㈸㔷挴㐷戸㈲摥〰㐶昸昳ㄹ㙢攰ち㈷敦㔴㜶昰ち㜲㔲戲㌴晣㔶愳愱㙥㘴愶愳㔱㍦挰ㅢ昰捣㙤㜱〲ㅦ戰昸攳㈸㝣ㄸ愹ㅡ㘳搱㔲㡤挱㌷㠱ㅦ㤸〰晣㘳搰㈰昰ㄹ㤰ぢ㔰〹㈷敦㈶慥摣㑣㜰〵昸挷〹㙡㔳㔷㥤㘶ㄶ㜷㍤㜵㤰㠱〰㝦〸戸〲㝣ㅦ㍢昰戱㤳㜷戶㉢昰㠷挲〸㝦昸摥㑡戸〲昰㠷戱㠳㔷昰㜰慢㜱㠴搵㌸㔲㌷㌲㡦㐲愳㝥㠰㍦ㅡ㥥〵㜸挷㠵昰㍦㉣㝥ㅥ㔲㌳㥥㐳慡㐶㉥㕡敡㔸昰㑤攰捦㑡〰晥㜹㘸㄰昸㉣挸㤳㠱㙦敥捡㍤づ㕣〱晥㐵㠲摡挲㔵攷㐴㡢扢㠹㍡挸㐰㠰㙦〹慥〰㝦慡㉢昰㥤㕤㠱㙦〵㈳晣昹㡣搷攰ち挰㥦捣づ㕥挱搶㔶愳㡤搵㘸慢ㅢ㤹敤搰愸ㅦ攰㑦㠱㘷㌷攰摢㕢晣㐲愴㘶扣㡤㔴㡤〹㘸愹㡥攰㥢挰户㐹〰晥㍤㘸㄰昸㑥㤰㈷〳摦搹㤵摢〵㕣〱晥〳㠲晡㑦㔷㥤搳㉤敥㐷搴㐱〶〲晣㤹攰ち昰㈷扡〲摦挲ㄵ昸戳㘰㠴㍦㥦戱〵慥〰㝣㔷㜶昰ち㥥㙤㌵扡㔹㡤敥扡㤱搹〳㡤晡〱扥㈷㍣扢〱摦换攲㤷㈲㌵攳㜳愴㙡㤴愰愵㌸㌳搸〴晥攸〴攰扦㠲〶㠱敦〳㜹㌲昰㝤㕤戹晤挰ㄵ攰户ㄳ搴〱慥㍡〳㉤敥㌷搴㐱〶〲晣戹攰ち昰㠷扡〲㝦戰㉢昰㠳㘱㠴㍦晣づ㈱㕣〱昸㈱散攰ㄵㅣ㙡㌵㠶㔹㡤攱扡㤱㌹〲㡤晡〱㝥㈴㍣扢〱㍦捡攲㤷㈳㌵攳㐷愴㙡㐴搱㔲愳挱㌷㠱㙦㥣〰晣㑦搰㈰昰㘳㈰㑦〶晥㝣㔷敥〵攰ち昰㝢〹敡㌸㔷㥤ぢ㉤敥㍥敡㈰〳〱㝥㍣戸〲扣摦ㄵ昸㔴㔷攰㜳㘱挴㔷㌰捦㙡攴㕢つ捥愶攵㉢戳〰㡤晡〱晡㈲㜸㜶〳㝡㠲挵㥦㠱昸㠶挲捤㙥㘳㍡㕡敡㘲昰〵挸〶㘰挵㌶扣〸㕣搹昰摦昷挵㙦㌶晡搳愰攲㝤㌹晦㉢㔴㤳㙦昵ㄶ挳ㄳ晥戰㥣〹挶搸つ㑢搸挱㉢㔸㙡㌵㈶㔹㡤挹扡㤱ㄶ㐵愳搶攷㔲㝡ㅡ㈶㙤戰ㅣ㌸㑦攵慢㜰㙡挳㠶㐹摦㜲㤹昸㡣ち㌳㌴攵㜹ㄶ㥦㘶昹晤愴㘹扦㈰敤㥡ㅦ㌹㔹㐶㐴㈷昱㤱ㄳㅥ摡攳ㄱ㈱戱っ㠰〴㠲攵挸㠶〹昹ㅢ愱㝢㄰敥攳攳晢攴敤㍦昶敡㙦っ㝥攲ㅤ㠳っ㜰㤲敦ㄸ昸㥢㠰敤戸摤㄰㥣愲扤换㌷搴ㅢ㤷㌳㜶㔳愸ㄹ㤷愱愵㉡㈰㌴て㤸ㅦ戰㐱昱㥢搴〷㐳㠳〷捣㌴挸愵捥㤷㌱㐱晤㔲搳㕤戹㌳挰㤵〳收㔰ㄸ慢㑢㕣㜵㉥戵戸㠷㔳〷晥攴㠰㤹〵慥散㌷摢敤晢捤㤱㔰昱摥㙦扥㜲摤㙦慣㌴㠳㤷挳㈵㕦挱㉢慣挶㤵㔶㠳搳㌶昹捡扣ㅡ㡤晡㌹㥣慥㠱㘷㌹㥣㔸㌹㠳挵㌲㔸㥡攰戵ㄶ晦㕡挴㌷戲挸扦〶㉤㜵㍤昸㘶ㄹ㍥㑤㈸挳昱搰㘰ㄹ㘶㐳㉥㘵㐸ㄸ㥢摥攰捡㥤〳慥㤴攱〴ㄸ慢㜹慥㍡㌷㕡摣㤳愸㠳っ愴っ㥣㤷㈹㘵昸搰㔶㠶昸㐳㤹昷㕤ㄱ扦〵㐶㝣〵㙦戵ㅡ户㔹㡤〵扡㤱㜹㍢ㅡ昵〳昴㐲㜸㜶㍢㙦㉤戲昸㜳㤱㥡㜱ち㠱㥥㠳㤶㕡っ扥〹昴ㅢ〹㐰㜷搴㐰摦〹㜹㌲搰㜷戹㜲㤷㠰㉢㐰㜷㈶㠸㜷扢敡摣㘳㜱㑦戵〳㝤ㅦ戸〲昴㈶㔷愰㕦㜴〵㝡㌹㡣昸ち慥戰ㅡ㉢慤挶㉡摤挸扣ㅦ㡤晡〱㝡㌵㍣扢〱晤㠰挵扦〵愹ㄹ㘷ㄳ攸昹㘸愹〷挱㌷㠱慥㑣〰扡㠷〶㝡㉤攴〲戴㜵ㄹ捦㑤㔳て戹㜲搷㠱㉢㐰昷㈲㠸㡦戸敡㍣㘶㜱㝢摢㠱㝥ㅣ㕣〱晡㐹㍢搰戱ㅢぢ㑦戸〲晤〴㡣昰攷㌳晡挳ㄵ㍥㝢搶戳㠳㔷昰㐹慢昱㤴搵㜸㕡㌷㌲㥦㐱愳㝥㠰㝦ㄶ㥥〵㜸挷晤㠵つㄶ㝦ㄱ㔲㌳捥㐵慡挶㐲戴㔴ㄵ昸㈶昰て㈵〰㍦ㄴㅡ㍣㤵㍣〷㜹昲ㅥ扥搱㤵㕢つ慥〰㍦㥣愰扥攰慡昳愲挵ㅤ㐹ㅤ㘴㈰愷㤲㑤攰ち昰昷摢㠱㡦㕤收慥㜴〵晥ㄵㄸ昱ㄵ㝣搵㙡扣㘶㌵㕥搷㡤捣㌷搰愸ㅦ愰摦㠴㘷户㍤晣㉤㡢扦ㄴ愹ㄹ攳〸昴ㄲ戴搴㍢攰㥢㐰摦㥤〰昴㜸つ昴扢㤰㈷〳晤㥥㉢昷㝤㜰〵攸㕣㠲昸愱慢捥㘶㡢㥢㙦〷晡ㄳ㜰〵攸㍢㕣㠱㕥攸ち昴ㄶㄸ攱て㤷㠹㜰㠵㍤晣㔳㜶昰ち㙥戵ㅡ㥦㔹㡤㙤扡㤱昹㌹ㅡ昵〳晣ㄷ昰散〶晣㤷ㄶ㝦㌹㔲㌳㡡㤱慡戱っ㉤昵㙦昰㑤攰㙦㑡〰㝥ㄲ㌴戸㠷㙦㠷㍣ㄹ昸慦㕤戹摦㠰㉢挰㐷㘰慣扥㜳搵昹挱攲㐶愹㠳っ㘴て摦〱慥〰㍦摢ㄵ昸敢㕣㠱摦〹㈳晣昹㡣ち戸〲昰扢搸挱㉢挸㤹㠳搲搸㙤㌵昶攸㐶收㑦㘸搴て昰㍦挳戳ㅢ昰㝢㉤㍥㝦㜷挱戸〴愹ㅡ慢搱㔲晢挰㌷㠱扦㉣〱昸㔹搰㈰昰扦㐲㥥っ晣㙦慥摣摦挱ㄵ攰㉦㈷愸晢㕤㜵づ㔸摣㉢愹㠳っ〴㜸捥〵ㄴ攰㘷戸〲㍦捤ㄵ㜸捥昶攳㉢挸ㄹ㝦搲㐸戳ㅡ㥣攲挷㔷㘶㐳㌴敡〷㘸捥〹㜴〳摡戰昸て㈳扥㜱〳㠱收捦㐵㈸捥㐶ㄳ㈰攷㠲㐵㐳搹昰っ㡢㙢つ〲愹ㄲ攴挴㉦攰㠴㕦㌵㠲㙥㐶〳挵㤹㍥㉤搸㝦㥤攴つ㤲㌷㐱㔴ㄱ㜰昹ㄸ慢换ㅥ㥤㌷㌱扢搳捡敦〷㉥摤戳㙡晢收散摥攷慡㠹㕡㌰㘶攱搸戹㜳扢㔶㘷捦挹摣摤㘴㐳㤷戵㜷愹㈳慤㜸户搹戳㤰愹㍥昴㥡㤰〵㈷昷㐸ㄶ户㥢㔹㜰ㅡ㡣㕢ㄶ昹㕥㔹攴㘹挱晣㕢扦㕥晣敡慡㙢〷㍤㜹搴挲㕦㥥戸㘷捡㑡搵捡捡攲㉥㝢ㄶ㌲て㈶㈹㡢戶㔶ㄶ㑢捤㉣扡㜸㘴㌱搶㉢㡢ぢ戴攰㐰昹昲敦㝦㈹搹搶㝢挵〹搹㑢搶㤴摤昲㥥攲㕣ㄲ愹挸㜲㝢ㄶ㘷㔸摣〴㉣㌸㉤㐴戰㔸㈹㔹愴㜱㙥挷㤹摥扦愲㘰㥢戴搵ㅡ㜳〶昱扤搰攱㝣㝣㔳敢㈴㝣㡦晡戴摥㈵搱〸ㄷ慥昹ㅡ攰㥢㕡捤ㄵ㡡愹㈹㘷晣㌹㕦扣㠲攵搷ㅢ昳㥤㜶ㅥ㌶昴㝦攱㠷㔰挴慦㘹改昱㔸扣㡤晢戱挱慡㌷㌶搷慤昴挳扣㐰ㅦ慡〵晤㜷㥤昱㕤捦㍤敢〷㕥扦昳昸慣摤敦㝣戴㐳㜱ㅥ㠹㠰晥㤰ㅤ㜴㤹㈰挲㘸搶挸㔱づ〳㑥〹ㄱ搰ㅦㄶ搰ㄵ愷㜰㄰㜸㌵〸摥戹戵㤲攰愳㑣㜰㈴搸㙥〹昶昳㑡戰慦ㄶ散ㅢ扤㜴摥㤲昵㔷㥤戳攸㡥晤㌳㙦换ㅥ昱愴攲㘴〹㐹昰㐹㕢㠲㐱㙢挶㠴㍡摦ㄲ挷㌸㐸㍢挸〹㄰㤲改搳㘶愶㥣戰㈰㤹昶戲㘷晡㉣㌳攵搳㝥户㑣捦昶捡戴慢ㄶ摣㝤㜶昰愸慦㉢扥敦㜳晢捤慦㥦戸昸扣摢摦㔶㥣ㅡ㈰㤹㔶摢㌲㔵昲捣㥦㔰㈶㈴挸愷晣㤲攰ぢ㘶㠲㝣㔴㉦〹㥥㙥㑦昰㈵㈶挸愷攲㙥〹㜶昶㑡戰㤳ㄶ㐴㉡敦敥昲㕣㥦ㄷ晡慦㥡㕤㝤㘷昶㥡㈳户㈸㍥㐲㤷〴㕦户㈷㌸摤攲㈶ㅣ㘰㝣ㅡ㉥〹扥㘹㈶挸攷挶㙥㔹戴昱捡愲戵ㄶ㈴晤㔶晤㌵㔶扣昷敤㔹㕣㘷㜱ㄳ戲攰愳㘲挹攲㐳㌳ぢ㍥㔴㜵换愲㠵㔷ㄶ挷㙢㐱搲㡦挲昳攱慢㘰昱愹㍤ぢ㜹慡㙡摦敦㜹㕥〸㉥戲戲昸捣捣㠲てㅡ摤戲㌸摡㉢㡢愳戴㈰改搷搷㤷㔹㔹晣摢㥥挵ち㡢㙢ㅤ㝤㤲挵㉡㉢㡢慦捤㉣搶愰㉦扢捣㘱昰ㅥ㍢晡扥㠵㔰昱㠱㥣㕢㠲〷㜹㈵搸㔴ぢ㤲㝥〱晤戱㔸㉡昶〴攵㠹ㅣ㘱㑡㈸搶㝡㉢挱ㅦ捤〴昹㈰㑤ㄲ捣戰㈷戸㠷〹昲挱㤵㕢㠲改㕥〹㌶搴㠲愴㕦㈱㝦摥㑡昰㔷㝢㠲㉦㕡摣㠴〴㌷㠱㥢捡戴㝦㌷ㄳ㝣つ㝤㐹戰㠱㍤挱晤㑣㤰て㜸摣ㄲ摣晦㡢挷㈷晣ㅦ㕡㤰昴㑢攰敦㔹愹愴㘲〵㐲㙣㥣㈱㑦㜸㤲㄰晣挸㑡搰て㕤㡣㌳昸㘰㐶ㄲ摣〷敦戱ㄲ愷㐳愸昸㈰挴㉤挱㍤㕥〹敥搶㠲愴㕦攳晥捡㑡戰㠹㍤挱敤ㄶ㌷〱挱㙦挰ㄵ〴㠳㘶㠲㍦愰㉦〹敥戰㈷㜸㄰ㄳ攴〳〳户〴扦昵㑡昰ㅢ㉤㐸晡㐵散㥦慣㔴づ户㈷㈸㑦っ㤲㄰摣㘷㈵㜸愴㤹㈰敦愶扢㘵昱戹㔷ㄶ摢戴挰昹搳搳㐱摥㠴㤷㑤捦㌲㍤昳愶戹㙣晡㔶㔸挴㙡㜳ㅣ㠴㤹扣敤㡣㍦㜹攳㍦敢戵㤳戳换昸敡㉥搴㤷慥晦て敡晦て敥㥥挹㝢搵㘲㌹㑥㌵扦戹㐷摡㘷晦㜲晥慥㤸㘹㤹㙦㕡㜴晦㤷昹㝦搶つ摤ㄵ㙦㌷挷㌷㜴㈲捥ㄸ收㤰㜴戳搷㠶㝥愴〵㐹扦㤶㝡㌰㍣挹㤹戱愵ㅤ㙥戹摦㡣攸戱愵晤㜲㑥攲ㅤ㘶〱攵㘴ㄳ㤴慣㠴㉣攲〳攳户扤戲㜸㑢ぢ㤲㝥㠰㤴㜷㘵㈵㡢昶昶㉣攴㜶㉢戳㐸搸㉢㜹㠳㔵戲攸㘸㘶挱㕢㤱㜱㉣攲㔹扣散㤵挵㈶㉤㐸晡愵㑦摥戲㤴㉣㑥戳㘷搱搹攲㈶㘴挱扢㡦㤲挵ㄹ㘶ㄶ㘷㝢㘴昱㥣㔷ㄶ㔵㕡㤰昴㤳㥡扣㥦㈷㔹㜴户㘷㈱㌷敡㠸㐵挲愷〴㙦捤㐹ㄶ㍤捤㉣㜸㝦㑤㜶搳㘷攰㍤戶㥢㘶㐳愸㜸㍦换つ愶㈷扣ㄲ㝣㕣ぢ㤲㝥搶㤲昷扤㈴挱〱昶〴攵㠶㔶㔲戱㜸ぢ㑢ㄲㅣ㘸㈶挸㥢㍤㙥㔹㍣攴㤵挵㕡㉤㐸晡晤挸昱㔶ㄶ挳散㔹挸摤㥥愴㉣㜸㝦㐷戲ㄸ㘱㘶挱㥢㌴〲搳㙡㜸㡦挱㌴ち㐲挵㥢㈲㙥〹㉥昷㑡㜰㤹ㄶ㈴晤㠶㈳㙦㥥〸㑣㘳敤〹捡㕤㤱愴〴愳㔶㠲ㄷ㥡〹昲㘶㠶㈴㜸户㍤挱昱㑣㤰㌷て摣ㄲ㕣散㤵攰ㅤ㕡㤰昴㍢㡡戳慣〴ぢ散〹捡摤㠳愴〴㜹扦㐰㄰㥣㘰㈶挸㉢㙢户㉣㙥昱捡㘲扥ㄶ㌸㝦戰㌰挸ぢ㜲昱㕣〲捦㐶㈹挹㈴㤰㐰ㅡ慦扥㙢晢搶㈲慥㕤ち㤷挹捦〸㘵㈲攷戴〲慥戶㙡㔴㘰戲㜹㜹㈶扦㔰㔷㈴㑢㤵ㅡ攳㤷㔶㈲ㄳ挳㤱㠱昸攱㈰晣扥捡昰挲㘲扤收〷㍦㈸挴慦㥥戱㝥换挳㤰ㅥ㡤晤〵㠳㈳昸㜱㡦㠶〵晤换昰昳㐴昹改挵㐳㐲搱㘸㌸㔲昲㜷㔸㌵㠸挵㘳愹㍣㈹㘳㤴挱ㅦㄵ㑣㜱㕤户挵〵㔹捥摦晥戰晤〶㔳ㅣて敢㜷戸㔲昸〳㉤㝦㙥捤愰㝦㌲慡㜶〸ㄶ㔶㤵㐶挲㘵㔹昹攱慣㐹㤱昰㤴挲㌲㝥〳㔲㡡㥡㡢敡换㈳改敦㍡ㅥ㜱㐰戲昶愵攰挷戸㔹㙣㥥戰㤵戹㈵㔸㌳㔵㑥㔶ㄵ㔸㐲戰㑥挰摡㍢愶㔲㔰㐱㌲つ㈴愰㜸㔷㠴㝢㠸挱戰㈹敡㉡搷〰㌳愹㥦ㄸ攰㔲戲㙣〱敥戲〲捣愲攰㌲㤲换㐱〲㙡㘹㘲㠰㤹慥〱慥愲㝥㘲㠰㙢挸戲〵攰敤つ搹扦慦愳攰㝡㤲搹㈰〱挵㝢ㄹ戶㉤㈸㜳つ㌰㤷晡昱〰昸摡〶攳㐶戲攲〱搲㜸㡢挰㔹㝤㉥㌵攴㌷㤹昹搲愶ㄶ收㐷㈷昸㈷㠴ぢ㉦㥡㠰昹ㅣ㡤ㅡ㜱㤷ㄸ扥昰挹敥㝦㜴ㅡ搷㈳昸㤰㤵摢捤昴㌹㥦攴ㄶ㤰㠰攲㈵扦㉤户㡢㕤㜳㕢㐰晤挴摣ㄶ㤲ㄵ捦㑤㍤ち㍦捣㉦ㄶ㤱㤷昵㠲挶ㅤ搴㕣㑣㜲㈷㐸㐰昱搲摤ㄶ㌱攴ㅡ㜱㈹昵ㄳ㈳摥㐳㤶㉤攲戳捥㠸扣㍣㤷㠸昷㔱㜳ㄹ挹㜲㤰㠰攲戵戸㉤攲㘸搷㠸慢愸㥦ㄸ㜱㌵㔹戶㠸扣㙣㑦搸㐶㕥㙦㑢挴㌵搴㝣㤰㘴㉤㐸㐰扤㤹ㄸ㜱戰㙢挴㠷愹ㅦ㡦〸㍢攳㔱戲攲ㄱ㠳扣㤴㤶〰晦㐳挱攳㈴㑦㠰〴ㄴ慦㥢㙤㥢搴挷㌵挰㔳搴㑦っ昰っ㔹戶〰㥦㕡〱㌶㔰㔰㈹㔲㤰㠰晡㉣㌱㐰㔷搷〰搵搴㡦〷攰㍥晢㠲戸㠸ㅦ搶扣〰㤶㉤㜸㠹㠲㑤㈴㉦㠳〴ㄴ慦㜶㙤㕢搰搹㌵挰㙢搴㑦っ昰〶㔹昱㉤㔰摦挲㑦㐲㔱㜶㕡ㄱ摦愲收摢㈴敦㠰〴ㄴ㉦㕦㙤ㄱ㕢扢㐶㝣㥦晡㠹ㄱ㍦㈴换ㄶ㜱㡦㌳㈲㉦㔱㘵ㅢ㌷㔳昳㘳㤲㑦㐰〲㡡搷愳戶㠸挷戹㐶摣㑡晤挴㠸摢挸戲㐵摣敦㡣挸㙢㑥㠹昸〵㌵扦㈴昹ち㈴愰㜸㠱㘹㡢㜸㠴㙢挴慦愹㥦ㄸ昱㕢戲㙣ㄱ搳搱㑦㐰㤵ㄷ㤱ㄲ昱㝢㙡晥㐰昲ㅦ㤰㠰攲ㄵ愳㉤㘲搰㌵攲㉥敡㈷㐶摣㑤㤶㉤攲㐱攸㈷㐴㍣ㅣっ㠹昸ㄳ㌵㝦㈶搹ぢㄲ㔰扣〴戴㐵㙣攸ㅡ昱㔷敡挷㈳挲捥昸㥤㉣㕢挴㉣敤挷扦ㅦつ捦㙦昲㑢㔵捡ち攰㥢攵㡢㝦愴昹搲攱㡤搷㘳㌲昴〳〹ㄸ㈹㘴搹〲昰愲㤱㥢㘴扤㠲㉤挱㤰㑤㑡愵㘶ㅡ㠹ㅦ㈴愰㑥戶㔲㘹㠸慥搷㐷敢㉦㝢摤㍥㕡つ㔸昸〳㈰つ晡㐴昲捣㡦㔷收搲〸ㅣ㕢㉥㐱㕥㙥㐹攸っち㥡㤰㘴㠲〴㔴㐷ㅤ㕡㝦扣敥㜰つ㜲㄰昵ㄳ搱㍣㤸慣昸挶〶㑦戳〲ㅣ㑡挱㘱㈴㠷㠳〴ㄴ㉦㥢㙣攵晡户㙢㠰愳愸㥦ㄸ攰ㅦ㘴搹〲㜴户〲ㅣ㑢㐱ㄶ㐹㜳㤰㠰攲ㄵ㤱㉤挰ㄶ搷〰㉤愸ㅦて㐰㠸㑥㈴㉢ㅥ㐰㘵挳㑦挲ㅥ㌸挰㡡搸㤲㥡慤㐸㑥〶〹㈸㕥攲搸㈲扥敢ㅡ戱㉤昵攳ㄱ㘱㘷㥣㐲㔶㍣㘲㜰㤸ㄵ愰〳〵ㅤ㐹㍡㠱〴ㄴ慦㕥㙣〱㕥㜱つ㜰㉡昵攳〱戸㐹愷㤱ㄵて愰㜸愱㤳戰㐹㘳慤㠸㘷㔰昳㑣㤲戳㐰〲㡡㤷㈳戶㠸捦戹㐶散㐶晤挴㠸㍤挸戲㐵ㅣ敦㡣挸㑢づ搹昱㝡㔱㌳㥢愴㌷㐸㐰㑤㐸㡣戸摥㌵㘲㍦敡挷㈳ㄲ挴〱㘴搹㈲㤶挰㡦㕣㐱㍤ちて扣挴㍢ぢ挷㕢㝡㡡㕦昱ち㐳〴㡦㘸㐱㔷ㄱ㈸挵慢づㄱ㍣慣〵扣㠱㘳っ㠶摦㌴づ㔴敢㍣㡥㔶㌰晢㤳㕦㑢㌱〴挱ㄴ㠷挰昴㘱っ㘵てつ㜹㜳晣㉢搹㍤攸搸㥥ち㑢戰挶戱㍤ㅣ㈷㡢挵〳昶敤ㄹ㐹愷㌳㈱攲㌶ㄹ愳搸攳㤰㔸〲㥥㘷て㌸换㌲㕦改〸挸㌱戲昸㕤攱〸挸㜱戳〸㤶摢〳㕥㐰愷ㅣ㈷㑢挰戱散㜱㠸㉣〱挷搹〳㜲㝣㉣收昷㌸〲㕥㙦〹敥㜶〴攴㌸㕡㉣㤶摡〳㠶攸㜴㉥㐴ㄲ㌰㤷㍤づ㤹㈵㘰㥥㍤攰捤㤶昹㘲㐷挰昹㤶攰づ㐷㐰づ㡥㈵攰㈲㝢挰㡢攸㤴㠳㘱〹㌸㠱㍤㡥㠳㈵㘰愱㍤㈰挷扣㘲㝥㥢㈳攰㘲㑢㜰慢㈳㈰挷挶㘲㜱㡢㍤㘰㌱㥤㉥㠵㐸〲㤶戰挷㘱戰〴㉣戵〷扣捦㌲扦搱ㄱ㤰挳㘰昱㍢捦ㄱ㤰㐳㘳ㄱ捣戵〷㉣愳㔳づ㠵㈵㘰㤴㍤㡥㠲㈵㘰戹㍤㈰㐷扣㘲㝥扤㈳攰㠳㤶攰㍡㐷㐰㡥㡣挵攲㕡㝢挰㘹㜴晡㌰㐴ㄲ㜰㍡㝢ㅣ〴㑢挰ㄹ昶㠰ㅣ〱㡢昹㤵㡥㠰ㅣㄵ㡢攰ち㐷挰㈷㉣挱攵昶㠰晦愲㔳㡥㡣㈵攰㉣昶㌸㈸㤶㠰㤷搹〳㜲㐴㉣㝥㉦㜵〴慣戴〴㤷㌸〲㔶㔹㠲㤹昶㠰㔷搱㘹㌵㐴ㄲ昰㙡昶㌸㐸㤶㠰搷搸〳扥㘴㤹㔷㌸〲㜲搴㉣㤹㑣㜵〴㝣搹ㄲ㑣戱〷㥣㑤愷ㅣ㌹㑢挰ㅢ搸攳愰㔹〲捥戱〷攴〰㔹晣㐶ㅣ〱摦戶〴㤳ㅤ〱摦戱〴㤳散〱㙦愲㔳づ㥣㈵攰捤散㝤㠸㥥〴㥣㙦て挸昱戱〴㉣㜲〴攴㤸㔹〴ㄳㅤ〱㍦戱〴ㄷ摢〳㉥愰㔳㡥㥢㈵攰敤散㜱挸㉣〱ㄷ摡〳㜲㜸㉣㝥ぢㅣ〱㌹㘴ㄶ㐱搸ㄱ㤰挳㘸ㄱ攴摢〳摥㐹愷㕦㐳㈴〱敦㘲敦㕢昴㈴攰ㄲ㝢㐰㡥㡥挵㝣扣㈳㈰㐷捣㈲挸㜱〴攴㈸㕡〴ㄷ摡〳摥㑢愷ㅣ㌵㑢挰晢搸摢㡤㥥〴㕣㘶て挸挱戱㤸㥦敦〸挸〱戳〸挶㌸〲㜲㄰㉤㠲搱昶㠰慢攸㤴㠳㘶〹㜸㍦㝢扦愳㈷〱㔷摢〳㜲摣㉢㍡て㤰换㈱慦攸慣戱敢㜰㜸㉢㈱㠶㌹㤲攲㤰㔷〴㐳ㅤ㐹㜱ㄸ㉣㠲㈱昶愴搶搱㈹〷戸ㄲ昰㘱昶㌸慥㤵㠰㡦愰挱搱户㡣挰㌳搰ㄱ昳㠱㡥㠰ㅣ攸㡡攰ㅣ㐷㐰づ㝥㐵㌰挰ㅥ昰㜱㜰ㄵ〷扢ㄲ昰〹昶㌸捥㤵㠰敢㜵㠳ㅤ挵㐱慥㤸昷㜱〴攴挰㔷〴扤ㅤ〱㌹ㄸㄶ㐱戶㍤攰㌳㜴捡挱慦〴㝣㤶㍤㡥㝢㈵攰〶摤㤰㠰挷愲㈳收摤ㅤ〱㌹㄰ㄶ㐱㌷㐷㐰づ㡥㐵㜰戶㍤攰㐶㍡攵㘰㔸〲㔶戳挷㜱戰〴㝣㕥㌷㈴㈰挷扣㘲㝥㠶㈳㈰挷挱㈲㌸摤ㄱ㤰㘳㘳ㄱ㥣㘶て戸㠹㑥摢㠲㐸挰㤷搹攳㌰㔸〲扥愲ㅢㄲ㤰㘳㘰㌱敦散〸挸㜱戱〸㍡㌹〲㜲慣㉣㠲㡥昶㠰㙦搰㈹挷挶ㄲ昰㑤昶㌸㉣㤶㠰㙦改㠶〴攴㄰㔸捣摢㌹〲㜲㔸㉣㠲戶㡥㠰ㅣ㉡㡢愰㡤㍤攰㝢㜴摡つ㐴〲扥捦ㅥ㐷挵ㄲ昰〳摤㤰㠰ㅣ〱㡢㜹㑢㐷挰㙣㑢㜰㤲㈳㘰㙦㑢㜰愲㍤攰挷㜴捡㤱戱〴晣㠴㍤づ㡡㈵攰ㄶ摤㘰㈷㜳㌰㍡㕣㐲㥤㔲愱昲挶攷㡦ㅦ晦㑢㘶㙡搶㤱愹愳扢㌷㕥昸搹换㥦摦晣敥搸慥摢㝦㕦扣昸摤㉦㙦㝥昵昷愷㜳扢扥㜸捦㍤搵〳㤶扣晡昹㐱〵㑢㔳晥攷㤷㠱㑢㘷㜶㤸㌸㜳㜲挱挸㤳晢捥ㅣ㜳昱搰づ㐳㥡戶㙥搰愰㘱挳㤳㥡扤㜴㜸换攰慣挹㑦愸慡㡦づ㉢㔱㌲㡣㐵㠰搸㜳㍢戴戱摣つ㘱㘵挸扦ㄵ㡤㡣〶㤹ㅣ㠹搶㙢ㅡ㌲戸㑤㑡攳㍣㉢㡤㙤㘶ㅡㄷ搴㜷ㅡ㌲攴㑤㑡㘳㥣㤵挶ㄷ㘶ㅡ愱晡㑥㐳〶挲㐹㘹攴㔹㘹㝣㘵愶挱戱㙣扤ㄶ㐵㠶挷㑣挳㝡㡥㠹戶㉦㔸㘸愵戱摤㑣愳戸扥搳㤰㐱㌳搳戰收㘹㐹ㅡ愵㔶ㅡ摦㤸㘹㜰摣㕢慦㘸挸㔰㍡㈹つづ愹攵㐸昹捥㑣㠳愳攱㝡㑤㐳〶搸㑣挳㝡挴㉤㘸捣戰搲昸挱㑣攳㕦昵㥤㠶っ扢㤳搲戸捣㑡㘳㠷㤹挶㔵昵㥤㠶っ挶㤹㐶挲㉥捡㐱戹ㄴ㘵㤷㤹挶散晡㑥㐳㠶攸㐹㘹捣戱搲搸㙤愶㜱㔳㝤愷㈱〳昷愴愲捣户搲昸挹㑣㘳㐱㝤愷㈱挳昹愴㌴㌸慣㤷愲散㌵搳戸戳扥搳㤰㐱㝥㔲ㅡ㑢慣㌴昶㤹㘹摣㕢摦㘹摣㠷〰昲挱㥥㜰挰㉥戳搲昸捤㑣㘳㔵㝤愷㈱ㄷ〴㐹㘸慣戶搲昸㐳搲㔰㜲㐹㐰慤换㔸㉡晤ち慥戱戴づ㠸㔶收㍡晣㔷慦㈷㌹戹㔰㐰㜴〳晦攴㠵㠰扥攰㈳㔶ㅡち㕣㈳〵㈴㈳㈵昳昱晡捥㐵慥㈱㤸㑢㐲晤㜸㉤㈱㝢㜳㉡搳㘸㤰昹㑣㝤愷㈱㔷ㄶ㐹㘹㙣戰搲昰㥢㘹㙣慣敦㌴攴㝡㠳㘹㈴㥣㜰㥦户搲㐸㌷搳攰㈵㐳扤敥㈰㜲ㄵ㤲㠴〶慦㐶愴㈸〱㌳つ㕥㐸搴㙢ㅡ㜲㙤㤲㤴挶㕢㔶ㅡ㡤捤㌴㜸㜹㔱慦㘹挸ㄵ㑢㔲ㅡㅦ㔸㘹㌴㌱搳攰㐵㐷扤愶㈱搷㌱㐹㘹㙣戱搲〸㑡ㅡ㙡㉢晡㜲つ戵攳㘷昳㙥㝦㑦㤸愴攳㘷㉥㌸挸ㄷ挱㝦ㅣ〲づ扢㐵昰㠳㐳挰㠱戰〸扥㜷〸㌸㌴ㄵ挱㜷づ〱〷㡢㈲昸搶㈱攰昰㑤〴摦㌸〴ㅣ㔰㠹攰㙢㠷㠰㐳ㅣㄱ㙣㜷〸㌸攸㄰挱扦ㅤ〲づ〳㐴昰㤵㐳挰て㘶ㄱ㝣改㄰昰愳㔲〴㕦㌸〴晣昰ㄲ挱攷づ〱㍦㑥㐴戰捤㈱攰〹㕥〴㥦㌹〴㍣愷㡢㘰㙢愲㈰挸㜳㉦㡦愶っ㍣㐰㐵㔳㜴㍥㑤搴㔱㍣〹㡢㘰㡢ㄶ〴㔹晦ㄶ攰㉡㥥ㄸ㐵昴戱挳㠶愷㉡ㄱ㙣㜶〸㜸昲㄰挱㐷づ〱て㘷ㄱ㝣攸㄰昰〰ㄳ挱〷づ〱㜷㜹ㄱ扣敦㄰㜰㈷ㄴ挱㝢づ〱㜳㤶慢昱㌶㘸㈸㈱摣ㄴ晢攷㘰愳晦〷〵昷慣㥡</t>
  </si>
  <si>
    <t>㜸〱敤㝤㜷㝣ㄴ搵摡晦㥥㤰㉣㤹㠵㤰愵㈹昶愰㔴㐱愴㠸㘲〷ㄲ㈰㈸ㅤ㐴ㄴ㌰㠴㘴〳㤱ㄴ挸㈶㜴ㄵ㍢ㄶ㡡㈰ㄷ㔱慥㘲扢㠸㈸ち攸ㄵ㉢㐱㠲㡡㝡慤搸㍢㘲戹昶慥㔸㝦摦敦㌳攷散捥捣捥㈶㜹㝤捤攷攷ㅦ敦㤰㝤㌸攷改晢㝣愷㥣㤹㍤㘷㌷愰〲㠱挰ㅦ搸昸㍦户㔴㌶づㅣ㍤㈷㕡ㄹ㈹敤㤶㕤㕥㔲ㄲ㈹愸㉣㉥㉦㡢㜶敢㔷㔱㤱㍦㘷㐸㜱戴戲ㄱㄴ㠲㜹挵㤰㐷搳昲愲挵㜳㈳改㜹㌳㈳ㄵ㔱㈸愵〵〲改改㔶ち攴晢改㔷搸㜴㉣㕡㔹愹㈴搰ち㔸㐱㤲挶㈴改㈴ㄶ㐹㠸愴〹㐹㔳㤲っ㤲㘶㈴㤹㈴㘱㤲收㈴㉤㐸㕡㤲戴㈲㘹㑤戲て挹扥㈴㙤㐸ㄸ摦摡㥦攴〰㤰愶〷㠲㡣挹敥㍦㝣昲搹㜸㌷愳㉢换㉢㈲㕤戳挶摡㌹㥦搸愳㐷户ㅥ摤㝡ㅤ搵敢攸㙥摤扢㘶㘵㔷㤵㔴㔶㔵㐴㑥㉣㡢㔴㔵㔶攴㤷㜴捤ㅡ㔱㌵戹愴戸攰搴挸㥣㌱攵搳㈲㘵㈷㐶㈶㜷敦㌵㌹晦愸㍥㍤㡥敡摤扢攸搸㘳晢㌴㍤〸㥥㠷㘵昷ㅦ㔱ㄱ㈹㡡晥㔵㍥て愶捦攱搹晤扢つ㡢㔴晥㔵㍥て㠱㑦戸捣㈹㉦捤㉦㉥晢㡢㥣愶ㄱ搳㕥㌹㤱㠲㘲㠲ㅦ㠹㔴ㄴ㤷㑤改㠶戴㕤㠵㐶敦㤸㙥〳㔱昱㠲晣㘸㘵㜶愴愴㘴㔴愴㠸戸㌷㉤㘵捤㈲ㄵ㤱戲㠲㐸戴㔹改㠰搹〵㤱ㄲ㉤㡥愶㤷㡥捤慦ㄸ㤶㕦ㅡ㐹㘵㈳戳搴挶㙤㜰㘱愴慣戲戸㜲㑥㐶改㘹搱挸愸晣戲㈹ㄱ慡愴㤵づ慡㉡㉥㑣㑤㔵愹愹㠱㐶ㅤ晤㤲ㄱ㙣扡つ慣㈸挸㥥㥡㕦㔱㈹㍤愲搶挳㑦搷戱㠷㐸攲慥戴戸ㄷ㘵㜹慣〸搳攸攲搲㔳㈳ㄵ㘵㤱ㄲ〶㈱㜸㕤㍣㑡㔲ㄳ扢昴戱攲㤸㜷㐳㘰㔴ㄳ㝤扣昱慤㌰㡡㤵㐵搲ㄶ㈴㜸㈸㐸敡昰㌱㝤㝡㕢㠷㤱搷づ㐴愵扥㠱〳搶㘹挳㠳㈶㈵㉦㍦㈵㙦㜲㑡㕥㐱㑡㕥㘱㑡㕥㈴㈵慦㈸㈵㙦㑡㑡摥搴㤴扣攲㤴扣戳㔳昲愶㐱挷㙣改㡤ㅢ愷攸㙤敤㠶㜱扢㥥㘸㜹㔸捥㤶㍥摦慣挸晥收攱つ㡡挷愸ㅣ慣ㅤ搰戰㍡㠲〴㍢㠱愴㡥挸敤搹摤敡㑣摥攱㈰㑡扤㠴ㅣ㤸挷愰扤晢㐷㐷扤搹㌲㜷挵挵㠳摢㜴晥扣捤扤㡡挷户㌸攸㑡攵㈳㐰㠲摤挸ㅡ搰愳扢㜵㈴㔹摤㐱㤴㝡㔶摢扦㌸昴㥡㍢ぢ昶ぢっ㕤㜶昴慥晥て㑤晥散㑤挵㔳㠳搸昷愴㜲㉦㤰攰㔱㈰㈹戹扤慤摥攴ㅣつ愲搴㑥㙤ㅥ㝥戲晡㤳㑢ㅦ搸㤲昳昰㉤㙦慤扥㉦㔸㌸㔲㜱攷ㄲ昳㍥㔴㍥ㄶ㈴㜸ㅣ㔹戹〸㝦㍣㔹㈷㠰㈸戵㕤摢摦戵㙣搲搶㠷㕢㍦㍤散ㅦ㍦晦ㅣ搹晡㔳㌸㔷昱㝣㈴昶㈷㔱昹㘴㤰㘰㕦㄰㘰㜰㜴㙦慢ㅦ㜹晤㐱㤴㝡㔸㍢昸㘰挵搱㡢昶㝢㜹㘵扦愵㘹扦戶摥晤昶㤶つ㡡攷㌲㜱㤰㐳攵〱㈰挱㠱㈰㜰搰慢扢㌵㠸扣㕣㄰愵敥搳づ慥㉡㝥㔳扤㔶㌵戴敦㤶㉢ち㡡ㅦ晤昲昶㤰攲㜹㔰ㅣ㥣㐲攵㔳㐱㠲㐳㐰攰攰愸敥搶㔰昲㠶㠱㈸戵㔱㍢挸捦㝡㙥挲㉤换捦ㅣ㜶昱㤷愳㔶ㅥ㝡搰㙦㝤ㄴ㜷〷㜱㌰㠲捡㈳㐱㠲愳挸ㅡ㍥愶户㌵㥡慣㌱㈰㑡慤搷昶㍢㑥ㅡ昴挲敥摥㌷攴㙥㉡㡦散搸搸㈱戰㕡昱昴㉢昶㘳愹㝣㍡㐸㜰ㅣ㔹挳挷㜴户捥㈰敢㑣㄰愵㙥搵昶ㄷ㍥扡㘱搹㤲㝤挶昷㕦晡敢扥㡦攴㉥㝣攲㝢挵㌳户搸㑦愰昲㐴㤰攰㔹㈰搸㠵㝡昴戶昲挸㥢〴愲搴つ摡挱敦㥤㕢ㅣ昲搲㤴㡥㌹搷づ㙥晣挱㐷戹㑢㜶㈹㥥昵挵挱㘴㉡ㄷ㠰〴ぢ挹ㅡ㠱㝤㈰㐲㔶ㄱ㠸㔲慢戴晤㈷昷㌵戵㕥捥㥤㝤敡㡤攳挷㍥昰捤㐹摤挷㈹㕥㌰挴㝥㉡㤵㡢㐱㠲㘷㠳愰㠲挷昴戶㜸㈰㔸㈵㈰㑡㉤搷づ㔶晥搰㜷㙥昷つ㥢㠶㉥㍦㝢改敦晤扥扡昷〲挵㡢㡤㌸㈸愳㜲㌹㐸㜰㍡㔹㍣〶㘶㤰㔵〱愲搴㈲㙤㝦敦晡摢㡦扦㘴㜹㤷〱㤷て扥扤愰㕤挱戵㈷㈸㕥愷挴扥㤲捡㔵㈰挱㤹㈰㈹〳扡㕢戳挸㤹つ愲搴愵摡扣搳㐳㡢づ敦㍢昳㡥散㉤㙦捦㥤㍤晦戱㤲㥤㡡㔷㌸㌱㥦㑢攵㜹㈰挱昹㘴つ攸摤摢㍡㠷慣㜳㐱㤴㍡㕦摢㑦㕡昷挹㌵㐷㉥晥㘱挸扤敤㙦㍡敥昷㐳㍦晥㔲昱攲㈸昶ぢ愸㝣㍥㐸昰〲㤰㤴摣敥搶㠵攴㕣〴愲搴㍣㙤晥昵㌱晢㑤ㄹ昶搸㉦挳ㄷ戴挹敡㜷昵㔳扢摢㈹㕥㔶挵晣ㄲ㉡㕦ちㄲ㕣㐸搶㠰摥摤慤换挸扡ㅣ㐴愹㉡㙤㥦昶搰ㄳ愹摦㝣ㅤ挹扥攸㡣㈹ㅢ扥㜸㜹捡㍡挵㉢戲搸㕦㐹攵㐵㈰挱挵㈰摣㠱㝢㕢㑢挸㕢ち愲㔴戹㜶昰㘵㔶慦敢捦捥扢㙤攰摡㍢摦㠹㥥晤换㌷捤ㄵ慦收攲㘰ㄹ㤵㤷㠳〴慦〶㠱〳散㐰㉢挸晢〷㠸㔲挵摡㐱挶敡㔷换㝢摣摤㌹晢慥攱㠵ㄷ收愶昵摣慡㌸ㄲ㄰〷搷㔰㜹ㄵ㐸昰㕡㄰㌸攸搵摢扡㡥扣搵㈰㑡ㄵ㘸〷ㄷ㍦㕥㥤㜹㔲慦㉢㜲ㅥ愹晡愸摤愸㌶愳昷愶戵㠱戸户摦㘹摣㝢㠵攸ㄷ㡤㔶㤵㑥攷㄰㐹㕦扤㜸晥戰㑡㜳愲㤵㈳昲㉢㑡愳㝦敤㘵づㄷ戹扡慥㜳晤愲愵つ㝦㥤㐳㤰扦攴㍡ㄷ扣ㅥ挵㍡㝣㑣㐵㌱慥收㔵㈵昹ㄵ㕤㠷ㄶ㤷㥤搸扤㕢昷ㅥ㕤㠷ㄴ㑦㡢㤴ㄴ㐷愲㤵散昶敥㍡㌴㝦㌶ㅡ㍤慣ㅢ㔸摣㌵㈰挱ㅢ㐱ㅡ㔵っㅦ㘳摤㐴搶捤㈰㑡㑤搰㘸捥慦㌹昵愰㈹㔳摦挸扥㘸㙥㡢㙦㙦㉢㝤昵摦㡡挳㐱搹ㅤ㙥愵昲扦㐰㠲㙢㐱㜰㐲挲㈹昹㌶昲搶㠱㈸㌵㔶㍢攸ㄲㄹ昹挹昶昶扢晢㕥昳敥摡ㄹ㠵㉦㝦㝡慣摡ㅦ㘲㜱戰㥥捡㜷㠰〴敦〴愱㠳摥搶〶昲敥〲㔱㙡㠴㜶昰挱搱晢㑥㙡㌳攸捣㔳㉦㕣戹㝥搴㤴敢摡㍦慦㌸っㄵ〷ㅢ愹扣〹㈴戸ㄹ〴づ㜰㐸摣㐳摥扤㈰㑡㥤愲ㅤ慣㌸㘴捣敢戹㉢摦捥摤㌸㙥㘷攷㔷㌷㉦㍥慣改㝤㄰㡦搴挳㠴㥣㡡晣㔹ㄸ㙢挵㠷㜱㍤扢愱㑡昵ㄹ扦㘲昸㕡搴扢攸㤸愲ㅥ㍤ち㝢㜷捦敦㤵㥦㤶〵户昵ㅤ㌵昱戴搰戴攸昴攲戲挲昲㔹㌲㡣㙡㕡㌴戰戸愴㌲㔲㈱㥤捣㈲晣㘷て〵愵㥦㔱㌴㘰㌶挶搰〵昶㠸慢㔵㔱㜶愴愲ㄲ㘳捦捡㌹昱摤昳挰晥昹搱㐸扣摢㐵晢敥㕦㕥㔵㔶ㄸ㍤挰㕦㌸扡㌲扦㌲戲扦㔷ㄶ㜷㤲㘰㌶ㅡ攳搲㐸㔴㔲㍡搸㙢㌶㌶扦愴㉡搲㙦㜶戱㉤㍥挸㈳挶〸戵㝣㜲㜲改挰㡡挸㡣㤸㌴㈱愳㝥戸㙤㥡㈹扥ㄳ摥愵㉤戲昳捡捡㥥㕡ㅥ㡤㤴㐹㝡㕤㑡㐷ㄴㄷ㑣㡢㔴㡣㡥昰愶㉢㔲㈸㙦戵㌵㐵㝡㤸摣㘵㜸ㄹ摥㈸〶扥㠵㠷㍡戹㉣㜴愴慣㌰㔲㠸㝣愷愳捡㜳挶攴㑦㉥㠹散攳㔲戱㘳㐲戰㥦㡢㍤戰扣愰㉡㥡㕤㕥㔶㔹㔱㕥攲㤶昴㉢㥣㤹㡦愱㜹攱搰昲挲㐸慡㙣〱㥢慡㐰愳㐶㑡〵㍡昹㥤ㅣ改㍢捡㔱戰㘳㈷攱㔸扢㜶㘵挷㑥㐴㘵摦搱㜳捣㌳ㅡ㡥㥤㡣晡㥤㙢捤挴戹ㄳ㔲扢㝢慤摡㍥㍢㈹㡤摡戸て扣㙥愳㠰て㜰㈸㠹昰愸㑣㘹㤷摣㘵㝣扦慣㈳㔳〷㉡扣挷愶㜶㉤㐵ㄳ户戱㝤慦㘱㤵㔳㔲㕡敡㜷㍦㘰㘶愴慣㌲㌷扦慣戰㈴㔲㔱敢ㄳ〲挵㡣慣㉤㈴昷㤳㍣㐰昲㈰挹㐳㈰㘹搹㌸挷㈵慤㘸㉡㌴搴㙣㌵㈷㙤㔶㜱㘱攵搴攰搴㐸昱㤴愹㤵攰攱挹㐲㝡㍡换㥤戰㔹㡦㠰㘵㙤㈵愹〶〹㠵〲挱㙤昸㍦㄰っ㔹㡦昲扦敤㈰慤挷㈲昵晣戲晣慣挲㐸搶昴㡡挸㑣摣戱㙥摦㕣ㄶち愴戵㠵昰㝦㝥㈷㤸〲㉢㑢㙥㍣昱㘴㈰㥡㔶㡡晢摢㘸愳㐶㝥㌵挹捤㡦㑥慤攴攱㔸扢㤰晥㙡㐸㜶㠰㌴㝤っ㘴㔸㙥愴〴〷昳㕦昵㔰㈱敤㌰昸慣昳收㤵攳捥㝤㑡㐷捦㈹㉢㤸㕡㔱㕥㠶㐷㍢㌹昹㤵昹晤ち㜰㠷ㅥ㔵昹挱搲㈱攵搹㔵㤵挱搲摣㘲晣搷戴㜴㔴㘴㝡㈴扦㌲ㅢ㈷敢捡㡣搲㈱戸扢㤷戳改攰挲搹㘹愵昶㡤㜹㑥㈴㕡㘰昱づ㝥㌰㑥㑥戳㠳㘸攱㙣摢戴㤴愷㥢挸散㑡扡㙥㕣㡡㐱ㄲ㤰戱愰搴㐵慣散ㄶ㉤㌳㠴㘷慣㐳扡〷て㘱㘹㍡扣㌴ㄱ㠶敤㈹挰晤〷搷㔱㕣㙤㔳㌵昵ㅥ㐷愷㔵ㄶ㤷㐴扢改昲㜶换㈹挷ㄳ㥥㠸㍣摣㘲搹㠳㐱散㘶挱㕡挱昲ㅥ敥㝣〴㌰扣㘰戲敤ㄶ愹っ慡㈸慦㥡捥攱搱㕦攵㠷扥〲搶攳㈰㌷㝣㝤晢昱敤晦㜹搷ㅦ晡晦昳㜰㈰挹㘶ㅤ㑡つ敥昵散攲㍦搹慣㈷昱㕦愸㌶㔹㕡㍢㘸昸㥥㙦㤳㍣慤㐸㠳㝥搳㔲扣摢㌱ㄵㄱ㜹晣㤲㉥㥤㌹搳㈳ㄹ愵愷㤷㔷㑣㥢㕣㕥㍥㡤攰㌷㤳㕥㜴㙡㈴㔲挹㘷ㅡ㑤昴㈳ㅣ戶㤵㔲㡤ㅡ戹ㅥ㕥㌸ㅥ㝥ㅣ〲晦挱㘷㐰挲㘳捡ぢ换愳㔹㈵㝣ㄵ㑦慥㈸㡦〶㥦〵户ㄱ㉥㉤挱攷搰挸攲㘵愹愴㍣㙦昸㤰扣搱昹㤵挵搱扣ㄱ㤱㡡挲摣晣挹挵ㄸㅤ㜴㥢㕤ㄲ㥤慤㡥㐴㈱昸㜸攲㥥㈵搳㜲㝡摤昶搹㤰㌵摦慤晢攸昵㥣〱挳㔴㌷㉤㐸㜸昰搱㠱㝥昱戲㕥㈴搹㐵昲ㄲ挹换㈴慦㠰愸㑥㌰攵挹慢㄰ㅤ扥㙡㜰ㅥ㜸ㅦ扢㕡挰㝡㡤攴㜵㤲㌷㐰㜰ちㄲ㌰㜰〶㝡ぢ摤攰摢㈰挹捥㐰慡㈳㠴㙤昱戲摥㈱㜹ㄷ㐴㜵〶攱昱ㅡ戰摥〳㐹ち㝡㈷㙡㙣〳㐱㑡㜱搰昷㠰ㄱ戲㙡㤱愹挳愱㐱攰㉤ㄶ摡㘲㕤㉤搶㔴戵㠶ㅢ摦㤲戵搲㠲㠴㐷㍤㕤㘱㤶㐵晢捦㐹扥㈰昹㤲攴㉢㤲慦㐱㔴㌳㤸戲㘴㍤搱攱㉢㕥戲㙦愹昳ㅤ挹昷㈰㡥㤲晤㠸㙥昰㈷㤰愴㈵㍢〲㐲㈹搹㕥㌴慣㥦㐱搴㤱㈰㜶挹㝥㐱㉢㘹挹扡搱㈰愱㘴扦㠳ㅢ戲㙡㤱愹敥搰昰㉢搹㉦扦㈷㈹搹捦㕡㤰昰㜴㡢㐵挸挲换㙡慣㐰搲㐹㉣㤲㄰㐹ㄳ㄰昵ㅤ㑣㔹㌲㍥昸攱㉢㕥戲っ敡㌴㈳挹〴㜱㤴慣㌹扡挱ㄶ㈰㐹㑢搶ぢ㡥摡㌲㙣㑢㘸㔹慤㐰㔴㙦㜴敤㤲戵㐶㌷㘹挹㡥愲搵㌶㄰愴ㄴ摦换摡挰㈴㘴搵㈲㔳㐷挳挴慦㘴敦㈵㉢搹扢㕡㤰昰㐴慦て㍣㘵攱㘵戵㐵㔰敢㔰㤲挳㐸摡㤱戴〷㔱慦敢㤲㍤〱㉤扥攲㈵敢㐸㥤㑥㈴㥤㐱ㅣ㈵敢㠲㙥戰㉢㐸搲㤲ㅤぢ㐷㙤ㄹ昶〸㘸㔹摤㐰搴昱攸摡㈵㍢ㄲ摤愴㈵㍢㡥㔶摢㐰㕣㈵敢〹㤳㤰㔵㡢㑣㥤〰ㄳ扦㤲㍤㥥慣㘴㡦㘹㐱挲㐳捣㤳攰㈹ぢ㉦敢㜸〴戵㑥㈰㌹㤱攴㈴㤲㤳㐱㔴戵㉥ㄹ㤴摣㥢搵㡦㍡晤㐹戲㐱ㅣ㈵ㅢ㐰摥㜶㘸㠷〲敡㘴晣搷ㄶ㉦㙢㄰㤹戹㈰慡ㅦ扡㜶㜱〶愳㥢戴㌸㝤㘹戵つ挴㔵㥣㈱㌰〹㔹戵挸㔴㝦㤸昸ㄵ攷捥㘴挵戹㐳ぢㄲㅥ搰收挰㔳ㄶ㕥搶㘹〸㙡㡤㈵㌹㥤㘴ㅣ挹ㄹ㈰敡㕦扡㌸㠵搰攲㉢扥㍦㡤愷捥〴㤲㠹㈰㡥攲攴㤱愷㡢㌳〰㈶㙤ㄹ㈰㥦捣挹㈰㙡㄰扡㜶㜱ち搰㑤㕡㥣㠱戴摡〶攲㉡㑥ㄱ㑣㐲㔶㉤㌲㤵ぢㄳ扦攲㉣㑦㔶㥣㘵㕡㤰昰昰昹ㄴ㜸捡挲换㉡㐷㔰㙢㍡挹っ㤲ち㤲㈸㠸扡㌲㘹㜱慡愸㌳㤳㘴ㄶ㠸愳㌸㜳搰つ捥〵㐹㝡戰昱㐴搷㤶㘱攷㐱换㥡て愲㠶愲㙢㤷散ㅣ㜴㤳㤶㙣〸慤戶㠱戸㑡戶〰㈶㈱慢ㄶ㤹ㅡ〶ㄳ扦㤲捤㐹㔶戲搹㕡㤰敦㝤摣㍥〲㥥戲昰戲㉥㐳㔰敢㜲㤲㉢㐸慥㈴㔹〴愲㉡㤲㤶㙣〹㜵㤶㤲㕣〵攲㈸搹㜲㜴㠳㔷㠳㈴㉤搹㐸㠴㙣换戰㉢愰㘵晤〳㐴㡤㐶搷㉥搹㑡㜴㤳㤶㙣ㄴ慤戶㠱戸㑡㜶㉤㑣㐲㔶㉤㌲㌵〶㈶㝥㈵换㑢㔶戲戳戴㈰攱ㄳ㠶戱昰㤴㠵㤷㜵㌳㠲㕡户㤰摣㑡昲㉦㤲戵㈰㙡㥣㉥㔹攲㈹㝤ㅤ㜵㙥㈷㔹て攲㈸搹㥤攴改㐳昰㜴㌸㙦换〰㜷㤱㜹㌷㠸㍡〳㕤扢㌸ㅢ搱㑤㕡㥣㜱戴摡〶攲㉡捥㍤㌰〹㔹戵挸搴㤹㌰昱㉢捥㠰㘴挵挹搱㠲㠴㡦㑦㈶挰㔳ㄶ㕥搶挳〸㙡㍤㐲戲㤵愴㥡㘴ㅢ㠸㍡㐹ㄷ㠷㑦挱昹㡡㥦㥦戶㔳愷㠶㘴〷㠸愳㌸㡦㤳挷㠱㈸㑥摥ㄳ昱㕦㕢扣慣㥤㘴㍥〹愲昲搰戵㡢昳ㄴ扡㐹㡢㜳ㄶ慤戶㠱戸㡡昳っ㑣㐲㔶㉤㌲㌵〹㈶㝥挵改㤲慣㌸㠷㙢㐱挲㐷㐳㤳攱㈹ぢ㉦敢ㄵ〴戵㕥㈵㜹㡤攴㜵㤲㌷㐰㔴㍢㕤ㅣ㡥戴昸㡡ㄷ攷㉤敡扣㑤昲づ㠸愳㌸敦㠹〰扡㈸㑥〱晥㙢㡢㤷昵㍥㤹㝢㐰㔴〴㕤扢㌸ㅦ愰㥢戴㌸㠵戴摡〶攲㉡捥挷㌰〹㔹戵挸㔴ㄱ㑣晣㡡搳㍣㔹㜱挲㕡㤰昰戹搷㔴㜸捡挲换晡ㅡ㐱慤㙦㐸扥㈵昹㡥攴㝢㄰ㄵ搲挵㠱㤲㝢戳㝥愴捥㑦㈴㝢㐱ㅣ挵昹㠵扣敤搰㐶㜱昸㔱㕡㕢扣慣摦挸晣ㅤ㐴㑤㐳搷㉥捥ㅦ攸㈶㉤捥搹戴摡〶攲㉡㑥ち敥愰㐲㔶㉤㌲㔵〲ㄳ扦攲晣昸㕢㤲㤱昷て㕡㤰昰㤹㕥ㄹ㍣㘵攱㘵㌵㐱㔰慢㈹㐹〶㐹㌳㤲㑣㄰昵ㄵ㑣晤㙦㔶㥡㔳愷〵㐹㑢㄰㐷㜱㕡愳ㅢ摣〷㈴改㘹扡ㅣ㈱摢㌲散扥㌴㙦〳愲㘶愰㙢㤷㙣㍦㜴㤳㤶㙣㍡慤ㄲ㑡㜶㈰㑣㐲㔶㉤㌲㔵〱㍢扦㤲扤㤵慣㘴㙦㙡㐱挲挷㤸㤵昰㤴挵㉣摡㌳昷づ㈴ㅤ㐹㍡㤱㜴〶㔱㉦㈷㉤㔹ㄷ敡㜴㈵㌹〲挴㔱戲㈳挹攳晤ㅤ昶愷㉡晣㈷挵改㐱㘶㑦㄰㌵ぢ㉣扢㌸扤搰㑤㕡㥣㤹㑣㉢愱㌸㐷挳㈴㘴搵㈲㔳戳㘱攷㔷㥣敤挹㡡昳愸ㄶ㈴㝣㐸㍢ㄷ㥥戲㤸挵挹捣扤㉦㐹㍦㤲晥㈴搹㈰敡愱愴挵ㄹ㐰㥤㠱㈴㠳㐰ㅣ挵ㄹ㑣㥥㉥捥㍣㌸㤷攲㥣㑡收㄰㄰㜵づ㔸㜶㜱㠶愲㥢戴㌸昳㤹㔶㐲㜱㐶挰㈴㘴搵㈲㔳攷挲捥慦㌸敢㤲ㄵ攷㌶㉤㐸昸〴㝡〱㍣㘵攱㘵㥤挱摣捦㈴ㄹ㑦㌲㠱㘴㈲㠸扡㐹ㄷ㠷㙦㠹慦昸㘹㍡㡦㍡㤳㐸昲㐱ㅣ挵㈹㈰㡦昷㙣搸㜳捥㠷㐹㕢〶㠸㤰㔹〴愲㉥㐴搷㉥捥ㄴ㜴㤳ㄶ攷〲㕡㙤〳㜱㥤㠹捥㠶㐹挸慡㐵愶㉥㠲㠹㕦㜱㤶㈴㉢捥㘲㉤㐸昸㝣晤ㄲ㜸捡挲换㡡㈲愸㔵㐹㔲㐵㌲㤳㘴ㄶ㠸㕡愸㡢㤳㜸㠱㥦㐳㥤戹㈴昳㐰ㅣ挵㌹㠷㍣扤攷㕣ち攷㔲㥣昳挸㕣〰愲昸戹扤㕤㥣昳搱㑤㕡㥣㠵㑣㉢愱㌸ㄷ挱㈴㘴搵㈲㔳㤷挳捥慦㌸㔵挹㡡㔳愹〵〹㤳〷慥㠴愷㉣㘶戱㠸戹㉦㈶㔹㐲戲㤴攴㉡㄰㔵愶㡢㤳㌸㌴㕣㑥㥤慢㐹㔶㠰㌸㡡戳㤲扣敤昰㡡㍤㘷ㄱ晥㤳攲慣㈲昳㕡㄰戵〴㉣扢㌸搷愱㥢戴㌸㡢㤹㔶㐲㜱慥㠷㐹挸慡㐵愶㤶挲捥慦㌸攳㤳ㄵ攷㑣㉤㐸㤸ㄸ戱っ㥥戲㤸挵㕡收㝥ㅢ挹㍡㤲摢㐹搶㠳愸㌱扡㌸㠵搰攲㉢㝥㔸摤㐹㥤つ㈴㜷㠱㌸㡡戳㤱㍣摥㥤愱㌸换㘱㈲挵搹㑣收㍤㈰㙡〵㔸㜶㜱敥㐵㌷㘹㜱慥㠶㕡㘲㜱戶挰㈴㘴搵㈲㔳摣挵晤㡡搳㉦㔹㜱晡㙡㐱挲愴㡦㙢攰㈹㑢戲㘰敥㡦㤲㙣㈷㘱〹慣ㅤ㈰敡㌸㕤㥣挴㍤攷㜱敡㍣㐱戲ㄳ挴㔱㥣愷挸搳挵㔹〵攷㔲㥣晦㤰昹っ㠸扡づ㉣扢㌸捦愲㥢戴㌸搷㑡㕡㈰慥㜳捥ぢ㌰〹㔹戵挸搴㙡㤸昸ㄵ愷㘳戲攲㜴搰㠲㡢扤ㄳ㕡㙥㠰愷㕡㍥攸㜷㑤ㅢ〹㐳搷昵㐱㝦挲㐷搸昶攷扢晦昷㐱晤摦敥㠳㝡昷㠷昴㠷搷昱挹戴攷㘳晡愴ㅦ捡摥㠷ㅤ攲晦㍥收昶㑥㠴户㍦收㝥㠳愷㠱㜶晡挴㠲㍡戹㌷敢㉤㠸慤户㐹摥攱搱ㅥ晦㘴攸㍤扢慢搶挰㐰㑥㉡扢愹昴㍥㐸摡㑤㘰搵晥㔹㉤づ搷㑣㈸愵㜲㥥㔹㐶㘹㑥愴㈸ㅦㄳ搷攵昳㔵㤵晦晦昳攳搷㔴慣ㅦ㔰昱捦㕥㙢㝦ㄳ挸晤㘰扣㠹愰㜷〲㠷㝢㑥㌵㘶㝡ㄷづ㡡㤴㡤挱㘷㡣㔱慡晦㔵㥦慡晥㔵㝥㤸㤳戵〷戰㤹㉤敤〰散っ昵㝦㑦㈸㔷愰昱㑣㝥㌴㥥㤷ㄷ㐸愷㌷㜲慣ㅢ㐹戶㠱戸慥ㄸㅦ㈳㑥愸㌶㤹扡ㄹ㈶戱㉢㐶昰㜳攸㌷挲捥㘲㝦挰搷㍣搹㔵㈳慣〵〹ㄳ攷㙥㠵户㉣扣慣慦攱挸晡㠶攴㕢㤲敦㐸扥〷㔱㈱扤攷㈷㕥㔲㝦愴捥㑦㈴㝢㐱ㅣ㝢晥㉦攴扤つ慦ㄸ㙦晣ぢ晦戵㘵㠰摦挸晣ㅤ㐴摤㠶慥㝤㐹晤〳摤愴㤷搴戵戴㑡㈸㔰㑡㈳ㄶ愸ㄶ㤹攲㑣扦㔸㠱ㅣ㥦㝥晥昸㙢戲〷ち㕡㤰㌰㈹㜰㍤㍣㘵㌱㡢㈶〸㙡㌵㈵挹㈰㘹㐶㤲〹愲扥㠲㈹ㅦ㈸㈴づ攳㥢㔳愷〵㐹㑢㄰㐷㜱㕡㤳愷㡢㜳〷㥣㑢㜱昶㈵戳つ㠸摡〰搶㘱㜸㘱㠹ぢ扡㐹㡢㜳㈷㌵ㄲ㡡㜳㈰㑣㐲㔶㉤㌲㜵ㄷ散晣㡡昳㔶戲攲扣愹〵〹ㄳㅥ㌹捦㌱㡢㔹戴㐷㔰慢〳㐹㐷㤲㑥㈴㥤㐱搴换扡㌸㔰㜲㙦㔶ㄷ敡㜴㈵㌹〲挴㔱㥣㈳挹搳挵搹〴㈳㈹㑥て㌲㝢㠲愸㝢挰㍡㡣扥慣㕥攸㈶㉤捥㘶㙡㈴ㄴ攷㘸㤸㠴慣㕡㘴敡㕥搸昹ㄵ㘷㝢戲攲㍣慡〵摥挹㥣㘹㕢攰挹㍢㉤㐵ㄶ㠹挴愶戹㌹慥捣捤愰ㅣ㉣㍡慤慣戸㌲摡愴愸㕦㔵㘵昹挰攲㑡㥣㍡㥢ㄶ㠱愰㈹㈶晢换㡣㌰㠷㔱㤷愲戱挵㤱㔹㍣㘹ㅥ㤲㈸挲晡㤹散慡㘸㘵戹捣戸㌹㌸㔱㥥㔳㍥慣扣㌲愷㌸㍡扤㈴㝦㑥㍢ㅦ戱㉤㌹㝤㙡愴っ㔳ㄴ㉢㌰㔳戱㉥愵昲改搳㈳㠵㍥㌹㡥㉥慦慡㈸㠸っ捥昹㍢㑣㜲㔴昶搴愱〰㘶愷攰ㄲ愶摡㈷ㅦ㍡㌹敡㝥㄰戰㐹挱㡣ㄶ昵㈷攷挸㜱㉦挴戳㈳散㝡㌸敢㉢散敡㔶㍦敥㠶㤸㤸㜶㍦㔸戵敦㈲㡥㘹㤳㑤愰ㅣ㉡〲慣㌶㉦㐳捦换ㅤ㕣ㄶ㉤㉥㡣㠴㜴て㜳慢㥢改收昰慡㑡㤷㈴㝦㜶㑢㉤改㔷㔲㌲扣っ搰ㄷ攴㔷ㄴ晥ㅤ㔰挱ㅢ挳㘶㐳愲㠲昸昷攷ち㙤扢〹〴扥攲㌳㙡㙥㕦㥤㠷㠳扤扦慥昵〳㘰昸捥㠲㡡ㅤ㡥㘸㌸㘶㥤㜲攸㤵挱㜲挷搸改散つ㡤攴㤷〹ち愳㉢ぢ㜳㈲㌳㥢㠹㐶〴㍢㌸㤶慤㤵㐴㕡扡扢㌲㔸戳㡡晡㑤㡥㤶㤷㔴㔵㐶㥡挵㕡㜲愰㕢㐵愳㈲㈵㤸搸㌴㌳搲㌴搶ㅡ㔱㔰㠹㌹搶㌱㝦㥣ㅤ晣昷㐱〸ㄵ㐹搵㈸㈹挱㈹㔸换捥敢㝥ㄳ㍣㠶晥㈴慡〰戳㐸戶㉦㑥㔶搷慥攲戶敥攴㠰㘹㠴戸〵搲ㅥ㠴㝢敦㘸捣㝤慥㜵㑥ㄱ收㤱搴搲捣㕣户捦㜰㜲昲㙡㙡㜸㥣㥤㥢㔱㈴攷㍤㑣挱攷㥡㡦㑣ㅥ㍡㈵㔸㑥㕡㔹㕣㤰㕦㔲㌲愷㔹搱攰戲㠲㤲慡挲挸㤰晣挹㤱ㄲ㜳捥㉥慦㈸晤㥢攰㤵捡㐳挰挶慡㤶扡攸愲っ挶㌲㕦㌳㈱昹㑦㥦收昰㌸ㅣ㐷㥡㕣㜲攱㈳㘴つ搰挷摤㐳㐸攴㝦㍣ㅦ㍢〴愳ㄶ昱搵〴戲㄰ㄴ愷戶〴ㄶ捦㘹㥣㤵ㅡ㥢搲㉤㐷㥣㐳㙤㐸昹㤰㜲㑣户㉦㜴戰㜲㡢㙤搶摦收戸ㄲ㤸㠲挱攰㥦扤挰愰㔶搸扥搲昳戶㜰搲戳晢㈷昳ㅡ挳㠳攳ㄱ昴扤昳㔹ㅤ〷㠷㕣晢攵㈴挸㐷㐲㤹㍣㠳搹〳㠷㌱挵㤵㈵㤱㈶㐵㈲㤷㜶㍡て〹㔶戳㜱搱㤸愹㤸ㅢ㥡㤳㔱㌴愸愲戸戰愴戸㉣挲㐱〸㤶㝦㜰昱敤㤰挸ㄴ㉣㔴ㄸ㔱ㅥ㉤收㠲愹㡣愲㌱ㄵ昹㘵搱改㥣〲㕣㌰愷㠵慢㈷㘰愵ㄵ昵㉦㉥挳〱㘴挷㘴㍢戳㘸昴搴昲㔹㔸㤶㕥㔵㕡㌶㈸㝦㝡昴㙦〱㤴扥愴愰㐲昶㔱㤵愲㔲㔲㔴㝡㑡晡㥦扤㔶㘱て㠷㑢㝥㜴㥤㐲愲愱摡㡡㔶㉤挷㉢㔱搲换㐴㜸扣㌲㈷搷摡㌳摦搹改戱㌵晤㍣〷㕢〳㜱㔸㌶ㅤ〴㜲捡愰搳〶挷ㄷㄷ晤慦ㄶ挸愷㔵挳㜳㉤㤷〲搹㉤㘲㉢ㄹ㕡㐳戹㤹扤慢㤰挷㍤挷ㄲ挴搹昳敥㝥愱㈲搱攱㥥㠸慢㈷搵搹ㅣ㠸搹攵㑤㜱攰攳搴㡢㔹昹㌸攷㌶戳㍢ㅣ捥㤵收㤷㐴戵㉣扢扣戴㌴㥦扢ㄶ㜷换搱㌸㙦㐷搲㘵㙣㡤㌳㠹㔵〴㈲晢㥦㘶攵捦〶㉢㝦戶戰㜰㌹收敡㈴㘹搳㔷昹㤴晣㡡攲捡愹愵挵〵改散㜰〵搱摦㘲㥦挴㉥㤴㡡㘲㥡㑤㜶㑣っ㔴扤て㘴散㐹敢㠰扢ㅢ敥ㅤ㔸㍡挲㡦㍤㌷㐵慥攱敡㑦㉥晤挰敥㉢㈷㝢㙢㌰扣愵攱㈶㍥㠰搳扥㥤㡡㘳〰〶㡥㥣㠴搴愳㔴挰换㍡〵敡㘶㑢慤㐱慢搶㜹昸㡤愱㄰ㅡ㔲㥥㕦㌸㄰㡢捣捡㉢ㅡ敢㉦㜴㐸〷戴㍣愵㔴㠴戹昶㈲ㅢ昳挴戱㉣㙡㈶挶挱ㄵ改㘴㡣挶慡㠶㔴慥摡〸摡ㄸ昲愰つ愴愵㌵㐹昷㡢㌵搸昸㙡愷攷愸㍢扦㄰㘳㜰㠲晦捦㐶昶挱㤹㤵㙦㡢㙦挴㍡ㄵ搴ㅡ〲愲㜶愰换昷攳㔱ㄸ㑡㠵㘱㈰㘹㡦㐳攸㍤㑡㤲慥㔳㠰㐱㈰慤㤴敢㈷搲㑢昹㜶㌰摣〸㘲㔵〵搶㘱愰㈴挱㈶改㡦㐱㙥つ㠷搶㝦㥥㝥晡㐴戴〳敡㐹㄰ㄳ㥦挷㔸㈸挴攲㔹㈳ㄸ㝦㈴㠸㝡ㄱ㕤摥㤴ち㙣〱㙢㌴㐳攸ㅢ㤲㌱㘸攳㔲愱㜶㠱挵㥢ㄲ戳㌹㤰挴㔰晡㌴慤昵ㄲ挴ㅣ㑥ㄳ搰扡㠶㘶敡㘵攸㜱㜸㠶㐹㤸㌰㡦㡦て挶㘹㘷慦㐰挴㌱㠲扤㈵扤㡡愹搷愰挰㉢ㄹ㥥㉥㠸㉡㘲㝢捥㥥敡㜵〸㜸〶戵捥㠴㙦昵〶㕡搵㜸挵㜶搴〹攰搶扤愳扥㈵ㄶ㜰㌲㤱㑥㜴㐷扤㠳㠶㈹㉥㥡〶晤戳愰㘳攵㔱昱㕤㝦㠵㐹㔴挸愷挲㝢㔰攰ㅥ㘰㑤㐶㉦〶摡ㅥ㠷㔹〶摡ㅡ戴〲㥡ㄵ搲散㜳㌰ㅤ愰ㄵ㠱㘷㐰㥢㠲㌶㐱晢〲慣攴愰㑤搵㕡㕦㐲慢摥愰㝤〵㘵ㅢ戴㘲㤸挷㐱㥢愶㥤㜱摡㝦㝤㐰晢ㄶ㝡㌶㘸摤搰㘲收〹愰㝤〷戶㠰㔶ち摦敡㝢昴慡昱㡡㠱㔶づ㙥摤愰晤㈸ㄶ挸㜴㍡㥤攸㡥摡㡢㠶て㘸㌳愰㘳㔵㔰昱㘷㝦㠵㈸ㄵ昸ㄵ㌸敡ㄷ㈸〸㘸㔵攸挵㐰晢摤㘱收㌸搲㘶搲㙣ㄶ捤ㅡ㈳〵〷㘸㜳挰㌳愰捤㐵㥢愰㜱㔱㐰㜲搰收㘹㉤ぢ㕡昵〶㡤慢ぢ㙣搰收挳㍣づ摡戹摡㔹ㄳ挸敢〳ㅡ㔷㈰搸愰ㅤ㠵扣㤹㜹〲㘸㕣㥦㈰愰㉤㠰㙦㤵㠹㕥戵慤㈹㔱慤ぢ挰慤ㅢ戴收㌰挳㕦挰扡㤰㑥散㐰〱挵戵ぢ㍥愰㕤〴ㅤ敢㘲㉡戶昲㔷戸㠴ち㤷㔲愱㌵ㄴ〴戴㠵攸挵㐰攳㘲〶攳㤷昷昶晡㐸扢㡣㘶㤷搳慣㉤ㄴㅣ愰㕤〹㥥〱㙤ㄱ摡〴㡤换ㄲ㤲㠳戶㔸㙢ㅤ〶慤㝡㠳搶づ捡㌶㘸㑢㘰ㅥ〷敤㉡敤慣㍤攴昵〱慤㈳昴㙣搰㡥㐳摥捣㍣〱㌴慥㤰㄰搰㤶挳户敡㡣㕥戵慤㘹㠳戶〲摣扡㐱敢〲㌳晣㘱㉥㌲㥤搸㠱〲㡡慢㈷㑣㜱改㔳㕦ㅣ㔷㐲挷扡㠶㡡㕣㔹攱愳戰㡡ち搷㔲攱㐸㈸〸㘸搷愱ㄷ〳㡤换㈹㡣㤹〳戴搵㌴晢㈷捤㡥㠷㠲〳戴ㅢ挰㌳愰慤㐱㥢愰㜱㘱㐴㜲搰㙥搴㕡㈷㐲慢摥愰㜱㠵㠵つ摡㑤㌰㡦㠳㜶㡢㜶㜶㌲攴昵〱慤ㅦ昴〴㌴摦扢〱挵昵ㄹ〲搸慤昰慢戲搱慢㘶㜱捤挰㙢㉤戸㜵〳㌶〰㘶昸㜳て扣搴㈰戰㑣㘱改㔳〳戶㡥㙦攷㜶㐶攳㙡てㅦ㠵昵㔴戸㠳ち㠳愱㈰㠰摤㠹㕥っ戰㈱づ㌳挷愹㜱〳捤敥愲搹㘹㔰㜰〰戶ㄱ㍣〳搸㈶戴〹ㄸㄷ㙢㈴〷㙣戳搶㍡ㅤ㕡昵〶㡣慢㍥㙣挰敥㠱㜹ㅣ戰㝦㙢㘷㕣㄰㔲ㅦ挰挶㐳捦㍥捡〶戲㙡㉣慣㜷㄰挲㜵㈳〲摡ㄶ昸㔶ㄳ搱慢戶㌵敤愳散〱㜰敢〶㉤て㘶昸挳㠲㙡㍡戱〳〵㔴㍥㕡㍥㤸㍣〴ㅤ敢㘱㉡㜲ㄵ㡡㡦挲㈳㔴搸㑡㠵〲㈸〸㘸搵攸挵㐰攳搲ㄳ㘳收〰㙤ㅢ捤ㅥ愵㔹㌹ㄴㅣ愰搵㠰㘷㐰摢㠱㌶㐱攳㈲㤲攴愰㍤愶戵㘶㐰慢摥愰㜱㌵㡡つ摡攳㌰㡦㠳戶㔳㍢攳㐲㤵晡㠰㔶〵㍤ㅢ㌴㉥ㄵ㘱收〹愰㜱㍤㡢㠰昶ㄴ㝣慢㔹攸㔵摢㥡㌶㘸晦〱户㙥搰戸〰〶㝦㤸㌴㐴㈷㜶愰㠰㥡㠷㤶㈹㉥㝤敡㈳敤㔹攸㔸捦㔱㤱敢㘰㝣ㄴ㥥愷挲ぢ㔴㌸〷ち〲摡㡢攸挵㐰㕢攰㌰㜳㠰戶㡢㘶㉦搱散㌲㈸㌸㐰㝢〵㍣㘴㈵㥦㍦扣㡡㌶㐱攳㌲㤶攴愰扤愶戵慥㠰㔶扤㐱扢ㄲ捡㌶㘸慦挳㍣づ摡㥢摡ㄹ㤷捡搴〷戴㈵搰戳㐱ㅢ挵慡戱㥥摥㈳㡤㉢㙡〴戴户攱㕢㕤㠵㕥戵慤㘹㠳昶㉥戸㜵㠳挶㈵㌸昸挳㉡㕣㍡戱〳㘱㍡ㅣ㕡㍥㤸散㠶㡥昵㍥ㄵ戹ㄲ挷㐷㘱てㄵ㍥愰挲㑡㈸〸㘸ㅦ愲ㄷ〳㡤换㙦㡣㤹〳戴㡦㘸昶㌱捤㙥㠶㠲〳戴㑦挰㐳㔶〲摡愷㘸ㄳ戴㕢愰㤲ㅣ戴捦戴搶慤搰慡㌷㘸㕣㤱㘳㠳昶㌹捣攳愰㝤愹㥤慤㠵扣㍥愰慤㠳㥥つ摡㌸㈲挱㝡㝡㐱攳㥡ㅥ〱敤㙢昸㔶敢搱慢戶㌵㙤搰扥〵户㙥搰戸〸〸㝦㤸愲㐰㈷㜶愰㠰扡ぢ㉤㔳㕣晡搴㐷摡昷搰戱㝥愰㈲㔷〸昹㈸晣㐸㠵㥦愸戰ㄱち〲摡㕥昴㘲愰㜱㔹㤰㌱㜳㠰昶㌳捤㝥愱搹挳㔰㜰㠰昶ㅢ㜸挸㑡㐰晢ㅤ㙤㠲挶〵㍥挹㐱晢㐳㙢㙤㠵㔶扤㐱慢㠶戲つㅡ㍦搴㡣㠳㤶㠲ㅥ㐳㙥㠳扣㍥愰㙤㠷㥥つ摡㔹慣ㅡ敢改〵慤〶㍣〱つ摦扦㠸〷ㅤ攸㔵摢㥡㌶㘸㐱㜰敢〶敤㜱㤸攱て㡢愲改挴づㄴ㔰㍢搱慡㐱挷昳搴㈴ㅤ㍡ㄶ扦㑡㔴㜱攵㤲㡦㐲㠸ち㑤愸昰ㄴㄴ〴戴愶攸挵㐰攳㜲㈵㘳收戸戱捥愰㔹㌳㥡扤〲〵〷㘸㘱昰㤰㤵㠰搶ㅣ㙤㔶㤰ぢ㡦㤲㠳搶㐲㙢㜱㘵㔲扤㐱攳ち㈶ㅢ戴㤶㌰㡦㠳搶㕡㍢㝢〳昲晡㠰昶ㄶ昴㙣搰ち㤱㌷㌳㑦〰㡤㙢愰〴戴㝤攱㕢扤㠳㕥戵慤㘹㠳戶ㅦ戸㜵㠳昶ㅥ捣昰㠷敦㔹愵ㄳ㍢㔰㐰扤㡦㔶つ㍡ㅥ搰づ㠰㡥㜵㈰ㄵ昷昸㉢ㅣ㐴㠵㠳愹昰〱ㄴ〴戴㐳搰㡢㠱挶㘵㔴㌵摡慦〳戴㉣㥡戵愵搹搷㔰㜰㠰㜶ㄸ㜸挸㑡㐰㙢㠷㌶㐱攳㠲愸攴愰戵搷㕡㕣㌱㔵㙦搰戸戲捡〶慤〳捣攳愰㜵搲捥扥㠷扣㍥愰晤〸㍤〱捤㝦戸捦㜵㔹〲㔸㘷昸㔵㕣愰㔵㡤户㠷㜷㘷〳搶〵摣扡〱晢〵㘶昸昳っ昷㝦〳慢〶㕣て㘰㐷挰愵搵㡤搱戸捡换㐷攱㐸㉡㜴愷挲ㅦ㔰㄰挰㝡愰ㄷ〳㡣㑢扢㡣㤹攳搴搸㤳㘶扤㘸搶〴ちづ挰㝡㠳㘷〰㍢ㅡ㙤〲挶㐵㕡挹〱㍢㐶㙢㘵㐰慢摥㠰㜱戵㤷つ㔸ㅦ㤸挷〱㍢㑥㍢换㠴扣㍥㠰㌵㠷㥥㝤㤴㑤㐷摥捣㍣攱㈸攳㝡㌱〱敤〴昸㔶㉤搱慢戶㌵㙤搰㑥〲户㙥搰㕡挳っ扥戱捡㠸㑥散㐰〱挵戵㘴㌵攸㜸㐰敢ぢㅤ慢ㅦㄵ戹捥捣㐷愱㍦ㄵ戲愹戰ㅦㄴ〴戴ㅣ昴㘲愰㜱㜱㤹㌱㜳摣㔴て愰搹㐰㥡戵㠷㠲〳戴㕣昰っ㘸㠳搱㈶㘸㕣㈶㤶ㅣ戴㔳戴㔶㐷㘸搵ㅢ㌴慥㌷戳㐱㍢ㄵ收㜱搰㠶㙡㘷㕣㡡㔶ㅦ搰扡㐰捦〶㙤㈶昲㘶收〹愰㜱挵㥡㠰㌶ㅣ扥搵ㄱ攸㔵摢㥡㌶㘸㈳挱慤ㅢ戴㈳㘱㈶愰㡤愲ㄳ㍢㔰㐰昵〰户〶ㅤて㘸愳愱㘳㡤愱㈲搷扦昹㈸㥣㐶㠵戱㔴攸〵〵〱敤㜴昴㘲愰㜱搱㥢㌱㜳ㅣ㘹攳㘸㜶〶捤㑥㠶㠲〳戴昱攰ㄹ搰㈶愰㑤搰戸㝣㉤㌹㘸ㄳ戵ㄶ搷户搵ㅢ㌴慥㠳戳㐱㍢ぢ收㜱搰㈶㘹㘷㕣㈲㔷ㅦ搰〶㐰捦〶㙤㍥㤱昰〳㡤㉢改〴戴挹昰慤〶愱㔷㙤㙢摡愰ㄵ㠲㕢㌷㘸㕣㝡㈷愰㐵攸挴づㄴ㔰愷㠲㕢㠳㡥〷戴㈲攸㔸㔳愸挸㜵㜹㍥ち㔳愹㔰㑣㠵愱㔰㄰搰捥㐶㉦〶ㅡㄷ攳ㄹ㌳〷㘸搳㘸㔶㐲戳㌳愰攰〰慤っ㍣〳㕡㌹摡〴㡤换敡㤲㠳㌶㕤㙢㡤㠷㔶扤㐱攳晡㍣ㅢ戴ㄹ㌰㡦㠳ㄶ搵捥戸㜴慦㍥愰攵㐱捦〶敤〲㈲攱〷ㅡ㔷昸〹㘸㔵昰慤戸搴慦摡搶戴㐱㥢〵㙥摤愰㜱㐹愰㠰㌶㥢㑥散㐰㔸戰つ㙥つ㍡ㅥ搰收㐰挷㥡㑢㐵慥ㄷ昴㔱㤸㐷㠵昹㔴㤸〲〵〱敤ㅣ昴㘲愰㜱㤱愰㌱㜳㥣ㅥ捦愵搹㜹㌴㡢㐲挱〱摡昹攰ㄹ搰㉥㐰㥢愰㜱戹㕦㜲搰㉥搴㕡㔵搰慡㌷㘸㕣㌷㘸㠳㜶ㄱ捣攳愰㕤愲㥤㜱㐹㘱㝤㐰㥢〳㍤ㅢ戴㠵㐴挲て㌴慥㍣ㄴ搰ㄶ挲户㥡㠷㕥戵慤㘹㠳㜶㌹戸㜵㠳挶愵㡡〲摡ㄵ㜴㘲〷ち愸昳挰慤㐱挷〳摡㤵搰戱ㄶ㔱㤱敢ㄸ㝤ㄴㄶ㔳㘱〹ㄵ戸戲㔱㐰㕢㡡㕥っ㌴㉥㕥㌴㘶㡥㈳敤㉡㥡㉤愳搹㈲㈸㌸㐰扢ㅡ㍣〳摡ち戴〹ㅡ㤷㈱㈶〷敤ㅦ㕡㙢〹戴敡つㅡ搷㌳摡愰慤㠴㜹ㅣ戴㔵摡搹㔵㤰搷〷戴攵搰戳㐱㕢㑣㈴晣㐰攳㡡㐸〱敤㍡昸㔶㉢搰慢戶㌵㙤搰晥〹㙥摤愰㜱〹愵㠰㜶㍤㥤搸㠱〲㙡ㄵ戸㌵攸㜸㐰扢〱㍡搶ㅡ㉡㜲㝤愵㡦挲㡤㔴戸㠹ち搷㐱㐱㐰扢ㄹ扤ㄸ㘸㕣㔴㘹捣ㅣ愰摤㐲戳㕢㘹戶ㄶちづ搰搶㠲㘷㐰扢つ㙤㠲挶攵㤱挹㐱㕢愷戵戸㝥戲摥愰㜱㥤愵つ摡敤㌰㡦㠳㜶㠷㜶戶ㅥ昲晡㠰㜶㈷昴㙣搰慥㈶ㄲ㝥愰㜱愵愶㠰戶〱扥搵㕤攸㔵摢㥡㌶㘸㜷㠳㕢㌷㘸ㅢ㘱㈶愰㙤愴ㄳ㍢㔰㐰㙤〶户〶ㅤて㘸㥢愰㘳㙤愶㈲搷㝤晡㈸摣㐳㠵㝢愹㜰㉦ㄴ〴戴㝦愳ㄷ〳㡤㡢㍤㡤㤹〳戴晢㘸戶㠵㘶摢愰攰〰敤〱昰っ㘸て愲㑤搰戸㙣㌳㌹㘸て㘹㉤慥敢慣㌷㘸㕣晦㘹㠳昶㌰捣攳愰㙤搵捥㜶㐰㕥ㅦ搰ㅥ㠷㥥つ摡戵㐴挲て㌴慥㈰ㄵ搰戶挱户攲㔲搲㙡㕢搳〶㙤㍢戸㜵㠳昶ㄴ捣〴戴ㅡ㍡戱〳〵搴㝦挰慤㐱挷〳摡づ攸㔸㡦㔱㤱敢㔱㝤ㄴㅥ愷挲ㄳ㔴㜸ㄶち〲摡㑥昴㘲愰㜱ㄱ慡㌱㜳㠰昶㈴捤㥥〲㐹㝢〳ち晦㠳㠵㠴㥣㐱㙢挵㔶ㅦ挸㈴攸昸㘲㠳㡣㈲攷摡㠲㤶㐵㝡㤱㠱㘳㈹㠱㠷㈷㤳㙦㌱〷散㙦戴㔰㠰㠰敡㔵〲晦㡢愹晦㌲㈵㡡昳㥦戰捦㜳㡤愰散㔸挱愷㔱昰㌶㈸㑡㘵㐵昱攴慡〲㝥㐷㙤㔶晣摢搱㈵㌰㥦扦愵㤲攰㘸愱㉤㤷ㄶ捡ㅥ昷ㅦ㤸慡㜷搰慢愶㔰㈹㝢㡦㝢㤶〸㠲㔹晢っ慣昷愰㈱㝢摣㜳㜴㐲㙤扥戸㈰戱〶つ捦ㅥ昷㍣㜴慣ㄷ愸挸挵㡡㍥ち㉦㔲㘱ㄷ㐸ㅡ㤷挵㜹愷㥣戹㔷昷㘱㉤㠵㠵㄰愹昲㙢㉦晣摡搷㜴㝣㠳慡㝣㕦㙣㥡捣捦㙡攲昸㥥搷愰晤ㄵ慦改戰㐱慢㌴ㅡㅣ㡤挹㝢㤱挲㤰扤㝢㜱㍥㤴㐲摥㈹㈹愹㤸挱ㄶ昴慥㜵㑥〸㑢ㄷ愳㈳戲〲㔱ㅤ㡣ㄴ㠲㉦㈱攳㈶㕣㕦〳晦㜹晣㘶昹㙤攰㍡㔷摦㘱㜵挶㉢搰〹㠴ㄴ㤷攱搵愰挵捡搰㔶㑦ㄸ㜸ㄵ㔲敢㌵㄰昵㌵ㄴㅣ㈷扡㌷㘸愶ㅦ㐶扤㠹㌶㠱攳㘲扡攴㈷扡户戴搶户搰慡昷㠹㡥慢昲散ㄳ摤摢㌰㡦㥦攸摥搵捥扥㠷扣㍥㈷㍡慥摣戳㑦㜴㙢㤱㌷㌳㑦戸㑤收扡㍥搹敤㜶挳户摡㡢㕥戵慤㘹敦㜶㝢挰慤㝢户晢〵㘶摣搳慣て攸挴づㄴ㔰㕣〹㔸㠳㡥㘷户晢㄰㍡搶㐷㔴攴㉡㐱ㅦ㠵㡦愹昰㕦㉡晣〱〵㌹搱㝤㠲㕥散㐴㤷㠲㈷改挶捣昱〴昱㔳㥡㝤㐶戳㈶㔰㜰㠰昶〵㜸〶戴㉦搱㈶㘸㑤愱㤲ㅣ戴慦戴㔶〶戴敡つ㕡㌳㈸摢愰㝤つ昳㌸㘸摦㙡㘷㤹㤰搷〷戴收搰戳㐱扢ㄳ㜹㌳昳〴搰㕡㐰㐵㐰晢ㅥ扥㔵㑢昴慡㙤㑤ㅢ戴ㅦ挱慤ㅢ戴搶㌰ㄳ搰㝥愲ㄳ㍢㄰ㅥ㐸㠱㕢㠳㡥〷戴扤搰戱㝥愶㘲ㅢ㝦㠵㕦愸昰㉢ㄵ昶㠳㠲㠰昶ㅢ㝡㌱搰づ㜴㤸㌹㐰晢㥤㘶㝦搰慣㍤ㄴㅣ愰挹慦て改㈳㉤㈵捤〶慤〳㔴㤲㠳搶㐸㙢㜵㠴㔶扤㐱攳㉡㐶ㅢ戴㔴㤸挷㐱ぢ㙡㘷㥤㈱慦て㘸㕤愰㈷愰昹㍦昶敤ち戱〰搶ㄸ㝥搵ㄱ攸戹〰攳㑦愹搵つ搸㤱㌰ㄳ挰㐲㔰㌷㥢敡〱㙥つ㝡ㅥ挰㥡㐰挷㙡捡㘸㍤晤ㄵ㌲愸搰㡣ち扤愰㈰㠰㘵愲ㄷ〳散㘸㠷㤹〳戰㌰捤㥡㠳愴昵㠵㐲晤ㄶ搷㌵㐶㝡㘱挷㡡㐷㔹〲摥扣㘸㘴㔵㝥〹㝥〶㙣㌸㤶摤㔴㤲昵㜷㤸㙦㥤㙡㉦㝥慡昳愲㈳㙦㘱晣㐴㕥㌳扣㌵㜰㕦愰昴㝢㤳ㄵ敦㝦㙥㜱㔴㈸敤㡢㥦晦昸愳㝥㔱戸㝢戸搷愰〳㈴捣敡㙤〹挰㜸摡敢㠷慥散㐲愷㤰慦㌷搵摦㡦㥢㤶つ㙥㉤敢ㄴ㍣敢㡡攸戵㘵㝣㔶㌵攷捦㜷㈹挱昸愷ㅥ换ㄵ㕡㈳㌹㌵挰㉦〷㌵搰㜰昷愵づ㐲愰ㅦ㐸ㅢっ敡ㅤ㡤㈴㑣㠰挷㌹〵㑢㈹㌹ㄵ㝥㜴攵㥣ㄲ㉣㍦㘰㤳愳ㄳ扢挵昹搶戶ㄸ㐹㤷㔷愴㘲搵愸昷㕢㌳㘲戶晣搶㡣㈶慤㍣㍦ㅤ㈱㘶㤴っ㐲㌶㘹ㅦ〳愲愴昶㙥㔴㘸挳㉤戸ㅦ摥㔳慢愱挵〵昸㔲昴昲愲捡慣搱㔸㐲㤳挵ㅦㄳ㈹挲㘲慡㝥㘹ㅦ挲愳㙦㑣扥戱搴㌲晥㘲摥㑣㝥搹㐰㘸㕡㔹昹慣㌲挹㈶㉤捡摦㔴ㄱ㝣ㅢ㌷㘶ㄸ㥣㡣散敤㌰ㄴ㉦㙣㌰て㥦捡㉡㘲ぢて㌱㡤愱愶㌱㑣㌷㌲㠷愳㐱昳愰㘸晥㠵㈴捣挹敡㡣ㄲ㍣〰敦扦㘹㜶晦㍣ㄹㅦ㡥挲て㡥〴て〴愷㌹㌸敥摦〹っㅥ〴㜶㌳戰ㅤ㑢㘳挲㈳戵ㄷ慢㉤㕣㔹㠷㐰挳捡㐲㑢㡤〶㥦㘷愶㤰㝡〷〵攴㤱挳㔸昸昲㝣㘸昰〸ㄸ㠳慥㔴挸㜵ㄲ㍤捤㤷㍢ㄶ㕣ㅥ〵㔶㍢ㄸ慢㜱扥㍡㘷ㅡ㙥〷敡㈰ㄴ晡〱㌵〱㤴㝢愹㝡つ〹㜰摦〰ㄳ㍦扦〷㤵愴㠰慢㔷愰㐶搰摤愰㜱㠶㍡ㄱ户づ㠷㜱㐶愳昰㔹昴㡦㉤㥣㘷ㅡ㤳㑣㈳㕦㌷㌲㈷愳搱㌰搸ㄵ挰㌳愳〴扢㈰ㅢ㌷㜶㕤挱昱挱敥〸戰扤搸ㄵ㙡㉦昲愳㠴搶㤱搰戰㍡挰愹㉡〲摦挶敥㔹搴㈱㡥㕤㑦㘸㄰扢㈹㤰ぢ㜶扤挰㌰㥢攲攴昷㐴㙥㌱戸㠲摤㔱搰㔵搳㝣㜵㑡つ昷㘸敡挰㈱晡㤸〸〷㉡搸敤㐴ㄲ㌱散晡㐰㈵㌹㜶㡦晢㘲挷㠹敡㠲摤㜱㌰〶㜶㌳攸ㅦ㕢戸挲㌴愲愶㔱愹ㅢ㤹㔵㘸㌴っ㜶㌳攱㤹㔱㠲挷㈳ㅢ㌷㜶㈷㠰攳㠳摤㠹㘰㝢戱㥢愵扤挸敦㐱㕡㈷㐳挳敡ち愷㙡づ昸㌶㜶㕢㕤搸昵㠷〶戱㥢ぢ戹愰㤴つ㠶搹ㄴ攷挰㈷㜲攷㠳㉢搸攵㐰㔷㥤敢慢戳挰㜰〷㔲〷づ搱て愸ぢ㐰〵扢晢㥤搸攵㐲㈵㌹㜶昷昹㘲㜷㈱㍣〹㜶愷挰ㄸ搸㕤㐴晦搸挲ㄷ㥢挶㈵愶㜱愹㙥㘴㜲㉥㝡挳㘰㜷ㄹ㍣㌳㑡昰㔴㘴攳㠱㈴㌸〴㍣㌷㥥㐳挱㐹挴㌳㝣戹昶㘲昱戱㠳晣㈰愷㌵〲㥡敡㑡昰㙤散敥㜲㘱㌷ち㐲㘲户〸㜲㐱㘹㌴ㄸ㘶㔳㡢㝤戹㑢挰ㄵ散挶搰昳㔵扥㍡换つ㜷㉣㜵攰㄰㝤㍣捥〶ㄵ散搶㌹戱ㅢ〷㤵攴搸慤昵挵敥ㅦ昰㈴搸㥤〹㘳㘰户㤲晥戱㠵慦㌱㡤㔵愶㜱慤㙥㘴㜲㑡㝡挳㘰户ㅡ㥥ㄹ㈵㌸ㅥ搹㜸戱㥢〰㥥ㅢ扢㠹攰昸㘰挷㤹昰昴㘲昵㈱㌹㤶㘴ㄲ㌴搵つ㘰摡搸摤攰挲㙥㌲㠴挴㙥つ攴㠲㥤戹晡挳㌲愰㙥昴攵摥〴慥㘰㔷㐸捦户昸敡摣㙡戸㐵搴㠱㉦昴昱㄰ㅦ㔴戰㕢攵挰捥攲〰㠷㘳ㄹ戵搲ㄷ愶㜵㌴挵ㄶ扥摤㌴搶㥢挶ㅤ扡㤱㜹㈷ㅡつ〳换〶㜸㘶ㄴ㡢挳㄰㡢㈳て㡢攳㡣昰㕤㠶㝦㌲㠵晣㈹㙣敢㈴戴搴㐶昰敤㐲㉦㜵ㄵ㝡〶㌴㔸攸㑤㤰㈷ㄶ㝡戳㉦昷ㅥ㜰愵搰㔱ㄸ慢㝦晢敡㙣㌱摣㉡敡㈰〳昴〳敡〱㔰㈹昴攵扥㠵㕥攸㕢㘸㑥㌰㤷攳㘱づ㕣攱㜸㜸㠸慥戰㠵㌹愱㕣ㅡ㡦㤸挶㔶摤挸慣㐶愳㘱ち扦つ㥥ㄹ挵㕢昸㐷つ㝦〰㠵攷㈲㔵㉢〷㉤㔵〳扥㕤昸〵慥挲㥦てつㄶ㝥〷攴㔲昸ぢ挰㌰㥢㝡捣㤷晢㌸戸㔲昸ぢ愱慢㜶晡敡㍣㘵戸ㄷ㔳〷づ搱挷㔳㝢㔰㈹晣㕣㐷攱㠳㤷㐲㈵昹搹㘹戶㉦ㅡ捦挰㤳愰㜱ㄹ㡣㠱挶戳昴㡦㉤捣㤹攲搲㜸摥㌴㕥搰㡤捣ㄷ搱㘸ㄸ㌴㜶挱㌳愳〴㉦㐷㌶敥㌳搱ㄵ攰㈴㥥㠹㠲㔷㠲敤㌹㡤㠵㕦搲㕥攴㐷㡥慤挵搰戰㑥㠱㔳昵ち昸㌶㜶搳㕤搸㕤〵つ㘲昷㉡攴㠲摤㌲㌰捣愶㕥昳攵扥づ慥㘰户ㅣ扡敡㑤㕦㥤户つ㜷〵㜵攰㄰晤㠰㝡ㄷ㔴戰㍢摢㠹摤㑡愸㈴挷㙥慡㉦㜶敦挱㤳㘰户ち挶挰㙥㌷晤㘳ぢ扦㙦ㅡ㝢㑣攳〳摤挸晣㄰㡤㠶挱敥㈳㜸㘶㤴攰戵挸挶㡤摤㜵攰昸㘰户ㅡ㙣㉦㜶㥣㤳㑥㉦昲晢搲搶昵搰戰㐶愰慢㍥〱戳㉦㕥㈱㌵挹㠵摤㡤搰㈰㜶㥦㐲㈶搸戹慥㉣㥦昹㜲㍦〷㔷戰扢ㄹ挶敡㑢㕦㥤慦つ昷㔶敡㈰〳昴〳敡㕢㔰挱敥㑣〷㜶昱㉢换㌸㕦㤸扥㠳㤱挰戴づ慥〰搳昷㜴㠵㉤晣㠳㘹晣㘸ㅡ㍦改㐶收㕥㌴ㅡ〶愶㥦攱㤹㔱扣㈷㍣捥㉢ㄷ晥改ㄴ㙥㐰慡搶㔸戴ㄴ攷㤶摢㠵ㅦ攱㉡晣㐶㘸戰昰扦㐳㉥㠵㜷摤挲昲㍥㌷㤱换㌲㐸攱㌷戳愸昸㐴挵㐷㈷搵㜰敦愵づ㌲㘰㔲㉡〸慥ㄴ晥ㄴ㘷攱㜹ぢ㉢㤷昴㕣摦挲㌷㠶ㄱ晥昰㜳㤱搰㐳攱搳搹挱ㄶ戶㑣㈳㘴ㅡ㑤㜴㈳戳㈹ㅡつ㔳昸っ㜸收㝢戱㜸户㙡昱〶搵攲敤㘸戸㤹攱㑦愴昰ㄱ昲㈷愰愵挲攰摢㠵敦敢㉡晣㌶㘸戰昰捤㈱㑦㉣㜱ぢ㕦㙥㑢㜰愵昰摢㘱慣㕡晢敡散㙢戸㍢愸㠳っ愴昰晢㠱㉢㠵㍦捥户昰㝤㝣ぢ扦㍦㡣昰㠷㙦㍤㠶㉢ㄴ晥〰㜶戰㠵て㌴㡤㠳㑣攳㘰摤挸㍣〴㡤㠶㈹㝣ㄶ㍣晢ㄵ扥慤攱ㄷ㈰㌵敢ㄹ愴㙡㑤㐶㑢ㅤ〶扥㕤昸敥慥挲㍦てつㄶ扥ㅤ攴㔲㜸搷愹愶扤㉦户〳戸㔲昸ㄷ㔹搴㑥扥㍡㥤つ昷㈵敡㈰〳㈹㝣ㄷ㜰愵昰㠷㍢ぢㅦㅢ挴㜶昲㉤晣ㄱ㌰攲ㄶ敥㘶ㅡ㐷㥡㐶㜷摤挸散㠱㐶挳ㄴ扡㈷㍣㑢愱㍤㠳搸㕥㠶捦摦昹戰摥㘲愱愷愲愵㝡㠳㙦ㄷ扡慤慢搰敦敡㐲㜳扥戶ㄴ晡㍤㌰捣愶㡥昱攵昶〱㔷ち扤㥢㐵㍣捥㔷攷〴挳摤㐳ㅤ㌸㤴㐲㥦〴慥ㄴ晡〰㐷愱㠳ㅦ㐲㈵昹昵㜸㍦摦敡㥦っ㑦昸挳挲㉡ㄸ㘳户敦换づ戶㜰㍦搳攸㙦ㅡ搹扡㤱㤹㠳㐶挳愰㌱〰㥥昹〶㠳晦㐵㌶㥥换㙣昰ㄳ昰摣搷攸㑦挱㐹扣㐶㠷〷㙡㉦㔶ㄹ㕣㔹攵㈴㕦㐰㔳攵㠲㙦㘳搷摣㠵摤㔷㄰昲㈰ㄹっ戹㘰搷ぢっ戳愹㔳㝣戹愷㠲㉢搸㝤㐳捦㐳㝤㜵㠶ㅢ敥㜷搴㠱㐳挱㙥㈴戸㠲㕤ㄳ〷㜶ㄶ㥦㡥挹㘵挱昲㠵㘹ㄴ㡣昰㠷ㄵ㔸搰〳㑣愳搹挱ㄶ收㙣㘹㘹㥣㘶ㅡ㥣ㅥ捤㉤昳㜴㌴ㅡ〶愶㜱昰㉣〷捤昱挸挶攲戳㉦㡢㑦扡挲㘷ㄸ㝥ㄵ攲㕢扦㤱㕦㠹㤶ㅡて扥㕤㜸攵㉡㍣㥦㡤戳昰ㄳ㈰㑦㉣晣㐴㕦敥㔹攰㑡攱㔳㘰慣㈶昹敡㑣㌶摣㔴敡㈰〳㈹㝣㈱戸㔲昸㕦昶挶ㅦ㑢挶ぢ扦ㄷ摣挴愷挷ㄱㄸ攱て扦㑦〹㔷㈸㝣ㄱ㍢搸挲㔳㑣㘳慡㘹ㄴ敢㐶收搹㘸㌴㑣攱愷挱戳㕦攱㑢っ㝦ㅥ㔲戳㌲㤰慡㌵ㄷ㉤㔵〶扥㕤昸慦昱敥攲捦㠳挳搰㘰攱换㈱㤷挲㡦〶㔶㘶㔳搳㝤戹㌳挰㤵挲户㘰㔱愳扥㍡㔵㠶摢㡡㍡㜰㈸㠵㥦〵慥ㄴ晥㔳㘷攱昹㕣㑡昶昸晦晡ㄶ㝥㌶㡣昰㠷㉦晢㠵㉢ㄴ㝥づ㍢搸挲㜳㑤㘳㥥㘹捣搷㡤捣㜳搰㘸㤸挲㥦ぢ捦㔲昸昱摣愹昹捣挹㥡〸ㄲ㍥捦昰ㄷ㈰㌵敢㝣㤲㠳昹搶捦〷摦㉥晣㝢慥挲㘷㐱挸挲㕦〰戹ㄴ摥㜵慡戹搰㤷㝢ㄱ戸㔲昸㐳改昹ㄲ㕦㥤㠵㠶摢㡥㍡㐸㐳ち㝦㌹戸㔲昸㌷㥣㠵㡦㥤㙡㕥昳㉤晣ㄵ㌰挲ㅦ扥㐱〸慥㔰昸㉢搹挱ㄶ㕥㘴ㅡ㡢㑤㘳㠹㙥㘴㉥㐵愳㘱ち㝦ㄵ㍣晢敤昱换っ晦㔲愴㘶ㅤ㠱㔴慤㑢搰㔲㥣戲㙣ㄷ晥㜹㔷攱扢㐳㠳㠵㕦〱戹ㄴ摥㌵㄰攲戴攵㐴敥㑡㜰愵昰㍤㘱慣㔶昹敡㕣㘷戸㐷㔱〷ㄹ㐸攱晦〹慥ㄴ晥㈹㘷攱㘳〳愱㥤扥㠵扦ㅥ㐶昸挳〳㑡戸㐲攱㙦㘰〷㕢㜸㡤㘹摣㘸ㅡ㌷改㐶收捤㘸㌴㑣攱㙦㠱㘷㈹扣㘷㘰㜴慢攱㉦㐲㙡搶㠹㐸搵攲敦搴愸戵攰摢㠵摦收㉡㝣㕦㘸戰昰户㐱㉥㈵㜶㍤㘴㕡攷换扤ㅤ㕣㈹㝣㝦ㄶ昵づ㕦㥤つ㠶㥢㐳ㅤ㘴㈰㠵扦ㅢ㕣㈹晣㠳捥挲昳㈱㤳㥣㙡敥昷㉤晣㐶ㄸ攱て㍦摥ち㔷㈸晣㈶㜶戰㠵㌷㥢〶愷晢ち攷㕥摤挸攴㙣摦㠶㈹晣㝤昰㉣㠵攷昳㈴㡢㡦㤰㉣㍥㌰ち㙦㌱晣攵挸挴ㅡ㡡㔴慤㘵㘸愹〷挰户ぢ扦搱㔵昸ㄱ搰㘰攱ㅦ㠴㍣戱昰て昹㜲ㅦ〶㔷ち㍦㡡㐵摤敡慢戳捤㜰挷㔰〷ㄹ㐸攱户㠳㉢㠵㕦敦㕢昸㜵扥㠵慦㠱ㄱ晥昰㝢戳㜰㠵挲敦㘰〷㕢昸㌱搳㜸摣㌴㥥搰㡤捣㥤㘸㌴㑣攱㥦㠴㘷扦挲㍦㘵昸慢㤰㥡㌵ㄱ愹㕡搷愰愵晥〳扥ㄴ㌶捦㔹㠸㘷挱㤵㐲慣㜱ㄴ㈲㤸て㤵攴㐳昳敢㝤慢昳ㅣ㍣攱㉦㘰ㄵ搸搵㜹㥥ㅤ㙣攱ㄷ㑣攳㐵搳攰ㄴ㔳㙥㘹慦愰㔱攷搴ㅢ㍤摦㤳㌶昸㌲㤴〲㔵愸㈲愹㡤ㅢ㈷㝣捦户㝢ㅡづ愶㠲捡㤴ㅤ㑥搸〹〶㐹搳㔶㈳敤摡㘷搵ㄸ㈳㤶挹㍤慢〶昳ㄲ昱㠳㘵慣㘵ㄱ㐸㈸晣㉡戲㘱㐲挱㈹攸戶挰㔴〵晣㔴挳改攵ㄵ搳㈶㤷㤷㑦㤳㌹㈷㥥搳搰㙢㕡㕦㝥捥挱㕡㐳㙦愵昴㜶〳㕡敡つ〸敤㐳攲㉡愴ㄸㅦ昶㑣㘷㈸ㅣㄲ㙦㐲㉥挸戹㥥晦扣攵换㝤ㅢ㕣㌹㈴㉡㘰慣摥昵搵搹㙤戸㤵搴㐱〶㜲㐸散〱㔷昶㠴㉢ㅣ㝢㠲ㄵ㝢晥㜳㤹㉦攸ㅦ挰〸㝦〱㙢㌶㕣攱㤰昸㤰ㅤ㙣攱㡦㑣攳㘳搳昸慦㙥㘴㝥㠲㐶挳ㅣㄲ㥦挲戳ㅣㄲ㥥攷㍦㥦ㄹ晥扦㤰㥡㜵づ㔲戵㙥㐵㑢㝤〱扥㕤昸昳㕤㠵㕦〰つㄶ晥㑢挸ㄳぢ晦㤵㉦昷㙢㜰愵昰ㄷ挰㔸㝤敢慢昳扤攱㕥㐴ㅤ㘴㈰㠵晦ㄱ㕣㈹晣㍣摦挲捦昱㉤晣㑦㌰挲㕦挰㕡〸㔷㈸晣㕥㜶戰㠵㝦㌶㡤㕦㑣攳㔷摤挸晣つ㡤㠶㈹晣敦昰散㔷昸㍦っ晦づ愴㘶㉤㐲慡ㄶ㝦㝢㐳㈹㕣㈱散挲捦㜰ㄵ㝥㈹㌴㔸昸ㄴ挸ㄳぢ摦挸㤷㥢ち慥ㄴ㝥ㄹ㡢ㅡ昴搵㤱㔹㤸㑣攱㙡敡愰㈱㠵户愰㉢㠵㥦收㕢昸㘲摦挲㥢㘳㌰摣〴搶摣挲㑤㑤㠳㌳㉣㠵搳㑣㌷㌲㌹挱戲㘱㉡捥㘹㤹㝥ㄵ㙦㙥昸㥢㤰㠹戵㥡ㄵ攷て㝡愸㤶攰㑢㐵慦〷㡢㠶㔲㠱搶㠶㙢㠶㤷㍣捦㠵㌹昷㡥晢㡣戵〶扡ㄹ㡤ㄴ㈷㕢戵㘳晦ㄹ㤲㘷㐹㥥〳㔱ㄳ㔰愰㌷㌰捦晥㥥㈵搳㜲㝡摤昶搹㤰㌵摦慤晢攸昵㥣〱挳搴㜸㉤㔸扢㘱摣慥㈷㕡ㅥ㤶戳愵捦㌷㉢戲扦㜹㜸㠳㍡搴挴晢㤷㌳㡢㜶㠶㙢㙡㉢㔹㜴㌰㔹摣㈶㔹愴ㅤ㡥晥昱挹㝦摢挱㌱㔷慣ぢ愶㉡攲摢慡㈳㠵昸晥搸改昸㜶昷㌹〳捡㉡㉢戸㐴㌲搰〸摦ㅦ㙢㉦㑦㐸㑤㌹敥捦昹攲㔵㠵㕦扡捣㔷摡改㜸愳晦ぢ㍦〴㈴㝥㥤愱挷㐳昰戲㙥挷ㅢ㔶㥣㈵攵㔷昴㔱挹㡡㍥㔲ぢ〶敤摤㍦㍡敡捤㤶戹㉢㉥ㅥ摣愶昳攷㙤敥㔵㥣㑤㈵搰摦敤㈸㝡搸摣挹㈹㤹㉦挵戰㠶㈳搵攷っ㈹搹〷㌶㐹昵ㄵ㘷㌴ㄱ〱㌵ㄴ㘱昸戶㈵搳㝢㤸㈹攷〴昹㘵㥡㥢㉣搳㐱㕡昰攲搰㙢敥㉣搸㉦㌰㜴搹搱扢晡㍦㌴昹戳㌷㔵㝦〶㘰㉡て㌸㌳捤〶㤷㥢捡㌱攲ㄸ〷摣昰㐰㜰㈵搳㠷散㑣㑦㐱㕦㌲捤㜶㘶晡〸㌳攵攴ㄷ扦㑣㑦㑡㤶改㠹㕡㄰㝥戲晡㤳㑢ㅦ搸㤲昳昰㉤㙦慤扥㉦㔸㌸㔲㜱愶㡣㘴㕡攳捣㜴㌴戸摣㤴捣㠵㐱挳㡡㜱搰〹㜳昶㡢㘴晡㤸㥤㈹㘷慢㐸愶挷㍡㌳㝤㠲㤹㜲慡㠷㕦愶㐷㈵换戴㤷ㄶ摣戵㙣搲搶㠷㕢㍦㍤散ㅦ㍦晦ㅣ搹晡㔳㌸㔷㑤㠶㈷挹昴ㄹ㐷愶慡搰㜰㕤〷㝥ㄱ戸㤲攰㜳㜶㠲㘵㐹戲攸㥡㉣㡢㉥㕡昰挱㡡愳ㄷ敤昷昲捡㝥㑢搳㝥㙤扤晢敤㉤ㅢ搴っㄳ敦㘵㘷ㄶ㔱挳㜵㘵㔱㘵戲㜸搵捥㘲づ晡㔲愶㡥昰ㅥ摢昵㕥㠷㔰㜱搲㠰㕦㤹づ㑤㤶㘰㕢㉤戸慡昸㑤昵㕡搵搰扥㕢慥㈸㈸㝥昴换摢㐳敡㝣㤳捡扢㡥〴挳ㄷ㠰换㑤㕤㘸挴㠶㈳〷〹㈷っ㐸扤㜶摢㤹㕥㠶扥㘴㝡㤰㌳搳㍤捣㜴㌱㐴㝥㤹戶㐹㤶改扥㕡㤰㥦昵摣㠴㕢㤶㥦㌹散攲㉦㐷慤㍣昴愰摦晡愸慢㑣㉡㥦㌸㌳㌵㥦愷慢攵㐶㙣㌸㤲改ち㜰㈵搳捦散㑣㔷愱㉦㤹戶㜴㘶晡〵㌳攵〷挲㝥㤹㌶㑢㤶㘹㠶ㄶ散㌸㘹搰ぢ扢㝢摦㤰扢愹㍣戲㘳㘳㠷挰㙡㜵愳㐹攵㍢㐷愶敡㘶挳㜵㠱捥捦㠰㈵挱ㅦ散〴搷愱㉦〹㕡捥〴㝦㘲㠲ㅢ㈰昲㑢㌰㌵㔹㠲㡤戴攰挲㐷㌷㉣㕢戲捦昸晥㑢㝦摤昷㤱摣㠵㑦㝣慦㌶㥡㔴㝥㜷㈶戸搹㜰㐳㘸㜰㤳ち摥㡢㡥㈴ㄸ挰敡〶㕣ㄴ敦㐷㕦ㄲ晣攳㈷挷㕥㤹〲愱攲〷㡣㝥〹晥っ㑤摦敢攵㕥㉤昸扤㜳㡢㐳㕥㥡搲㌱攷摡挱㡤㍦昸㈸㜷挹㉥戵つ㥥攴攰㑤㠷摦搸㔵㝢扢攱扡ㄲ攴㘷㡡㤲㈰扦㈲ㅣ〹敥㐴㕦ㄲ晣摥㤹㘰㔳㈶昸っ㐴㝥〹㝥㤵㉣挱㉦戵㈰攱㜷敢㥦㌷愹戴㜰㈶昸愲攱扡㈰㝥〹㕣㐹戰㤵㥤㈰㍦愵昲换攲攳㘴㔹㝣愴〵〹㍦㄰捦㑦戳愴㑣晢㍢戲〸扦〷㉥㌷戵摢㠸㘳ㅣ㜰挳㝢挰㤵㜴づ戴搳攱㈷㑡㔲慦昷ㄱ㈶㜶㥡㌹ㄸ㐲昵〵㐴㝥㤹扥㥤㉣搳户戴㈰攱㜷搹昹搹㡤㘴摡捥㤱愹晡挶㜰㝢愱挱㑤昶㌸㝥っ㈳〹㜶戰ㄳ攴㘷㈹㤲攰㙢捥〴㍢㌱㐱㝥㜶攱㤷攰慥㘴〹扥愸〵〹扦㡤ㅥ攰ㄱ㠶っ慣㙥捥〴㔳っ搷㤵㘰㉡戸㤲㘰㜷㍢挱㜴昴㈵挱㘷㥤〹昶㘴㠲ㄹ㄰昹㈵昸㘴戲〴㜷㙡㐱挲敦㤳㠷㑤㉡㝤㥣〹戶㌰摣搱扡㠲㝣て攱㔶攰㑡㠲挷搹〹戶㐱㕦ㄲ摣攱㑣昰〴㈶挸挷攰㝥〹㔶㈷㑢㜰慢ㄶ㈴晣㐶㜸㤶㐹愵扦㌳挱㐳つ搷㔵挱㜶攰㑡㠲㌹㜶㠲㥤搰㤷〴ㅦ㜴㈶㌸㤰〹ㅥ〱㤱㕦㠲晦㑥㤶攰扤㕡㤰昰㍢摤摤㑤㉡㐳㥣〹昶㌴㕣搷㌱㝢ㄴ戸㤲攰㌰㍢挱㍥攸㑢㠲ㅢ㥤〹㡥㘰㠲㝣戶敡㤷攰ㅤ挹ㄲ㕣慦〵〹扦㤵摤搷愴㌲搶㤹㘰㝦挳㜵㕤㠲㜳挰㤵〴挷搹〹收愲㉦〹慥㜵㈶㜸㈶ㄳㅣち㤱㕦㠲㌷㈵㑢昰㐶㉤㐸昸扤敡ㄱ㈶㤵㐹捥〴㐷ㄹ慥㉢挱㌱攰㑡㠲㤳敤〴挷愱㉦〹晥搳㤹㘰㈱ㄳ攴戳㍡扦〴慦㐹㤶攰㑡㉤戸搸昳㥢搱㘱㍥攲㤳愰㘷摢㐱昹㐸㑥㠲慥㜰〶㉤㠱㌰㤳て戵昰㈷㉦晣㘷戶慦㌸ㅢ㤶㕢㕦愱㠱㜴晤㝦㔸晦摦慡㙦㈶㥦㠴㠹攵㐴搵㜶㔹扦戴㜷捦昳晥㙥攳扣㔶ㅢ〶扤㌷昷愲㤳捤敦㝡搹晦摦㝦戲㉡㠵㔹晣㡤㝥㡥戳㥤㝤㐳戹㌴搹ㅢ㕤愲〵〹㍦㜳㍡ㅤ㥥攴㜴㔵㠱昷ㄲ扢㐰㔶ㄸ㙥㐸㥦つ攴㝣㕡〹慥ㄴ㠵扦戶㠱ぢ攴㙣昴愵㈸㔷㌸㡢㌲ㄳ㐲挵㐷㐴昱〴攳㜷扣㤷㈴㑢昰㘲㉤㐸昸愹搱〵㈶㤵昹捥〴㉦㌰㕣㔷㠲ㄷ㠱㉢〹㥥㙢㈷戸㄰㝤㐹昰㝣㘷㠲ぢ㤸攰㈲㠸晣ㄲ㥣㥦㉣挱㜹㕡㤰昰㜳㥦㑢㑤㉡㤷㌸ㄳ㕣㘶戸慥〴慦〶㔷ㄲ㕣㘸㈷挸挷ぢ㝥㔹㔴㈶换㈲慡〵摥摦搵っ昳愹㠴㜸㕥っ捦搶ㄲ㤲愵㈰愱戴㌵㄰搴昵ㅤㄶ㕣㐳ㄷ㠹捡慦㕤昱扢㥤搲㡡昸〴戶㐹㤱捤收晤扡晣㤰㘲㠹㉣㤹㙢㡡ㅦ〴慡㤸ㄶ愹ㄸ㠲摦户挲捦〰㡤㉥㉥搵㙢捦昰扢㔷晣㈲〲昳㤳㌳㤶昴㘸ㅣ㉣ㅡ㕥㠱摦愰㘹㕣㌴㌸㡡㕦搱㉡㑣㉦ㅤ㤱㕦㔹ㄹ愹㈸晢㍢慣㕥挵㈲挶㔴敥摢搸昷昹摢㤷㈹扥敢〷戹㌰搰晢ㄳ㌵㡥㥦ち㡢搷挳晣㕣㕣ち㝦㐷攸捦慤㕤つ㕥〵搴㕡㘳㠱㕦㜹㐵㈴㥡㔵ㄸ挹㥡㕥ㄱ㤹㔹ㅣ攵昷㘱愴愸㌲愰㉦㔳ㄶ㍥敤戹摦ㅦ㤲㌵〶㍡搶㜲㔸〴慦〶㘹㌴戰愲㐰挹扢挱㜷㝦㕡㉢挰戱㔷户㙦愳㙡㤸㑦㡣㘴て㔹㐹挱㌵㈴慢㐰㐲敡㌶〸戸㤷〴慦㐵㌷㔹攸㠸㙦攸搵昴挲愳㍢ㅥ昶㝡戲ㄸ㔱㐸㈰㡤捦㘲扣㔵攵㔲㔲㝥㜱㕤㈰㙤㔶㜱㘱攵搴攰搴㐸昱㤴愹㤸㌹搲愴〹㑢㍤㝡搵〳㝤㝦敢㌵戱㕦昸㙥㤳昱ㅡ晡扣㤱攴㈶㤰㤰摡愴㌳戶㤸㜱㡡㥡攰㥢摢慤搴㜷攷戶㤶慣㜸㙥敡ㅥ昸㘱㝥戱㠸㝣㙣㈲㌵㕡㐷捤摢㐹搶㠳㠴ㄴㅦ㡤戰㐶㍡攲㘸摦㠸ㅢ愸敦㡥㜸㌷㔹㡥㠸㝣㡡攲㡡㔸㘳㈲㙥愲收㘶㤲㝢㐰㐲㡡㡦㌸ㅣㄱ㑦昱㡤㜸ㅦ昵摤ㄱ敦㈷换ㄱ昱〹㙦㐴㍥挶㤰昷昸㈰㌵ㅦ㈲㜹ㄸ㈴愴㥥㌳ㄱ戹ぢ愶愸㝥扥ㄱ慢愹捦㥤㉤㡥昸愳㘴挵㈳㠶昹㠴㐲〲搴㔰戰㠳攴㌱㤰㤰㝡搵〴戰㘱敢攳ㅢ㘰㈷昵摤㙦改㈹戲攲〱ㄴ㥦㕣戸㡡昸慥㠹昸ㅦ㙡㍥㈳ㅥ㐰㐲㙡户㡥ㄸ㝣づ摤㘴扢昶㤱扥㜹扣〰㡢攰㡢㈰敥愳㙡ㄷ㌸捥㕣昶㜸㜳昹挴攴昲㌲㌵㕦㈱㜹ㄵ㈴愴昸攰挰〱㘸〷摦愸㙦㔰摦晤敥摦㈲换昱敥昹㡣挱昵敥扦㌳ㄱ摦愱收扢㈴敦㠱㠴ㄴ㥦〴㌸㈲ㅥ攴ㅢ㜱て昵摤ㄱ㍦㈴换ㄱ昱㈷㙦㐴摥敤ぢ挲ㅦ㔳昳扦㈴㥦㠰攰愷㜶㐰ㅤㄱ㕢昹㐶晣㥣晡敥㠸㕦㤲攵㠸㤸㠲扥敢㍤昲昶㕤㈲㝥㑤捤㙦㐸扥〵〹㈹摥慢㍢㈲㌶昱㡤昸〳昵摤ㄱ㝦㈲换ㄱ㤱户昵慥㠸㉤挰㤰㠸㍦㔳昳ㄷ㤲㕦㐱㐲慡ㄵ愸㐴戴て㤳ㄴ摦㠸㝦㔰摦㝤㤸愸㜴㔷挴昰晥㔰㤱〰㡤㈸㐸㈵㐹〳〹愹〳㑤〰晢㌰搹晢愳摦㐹㍦㥤晡敥户ㄴ㈲换昱㤶㜸攷敤㝡㑢敤㑣挴愶搴捣㈰㘹〶ㄲ㔲ㅤ摣ㄱ扦昲㡤搸㥣晡敥㠸㉤挹㜲㐴攴慤戴㉢㘲㌷ㄳ戱㌵㌵昷㈱搹ㄷ㈴愴扡敢㠸挱㌶攸㈶㍢㌰㍦昲捤㘳㝦㔸〴て〰㜱ㅦ㤸〷㠲攳捣愵愷㌷㤷㍥㈶㤷㠳愹㜹〸㐹ㄶ㐸㐸ㅤ愷㜳搱攷昶户㝤愳ㅥ㐶㝤昷扢㙦㑦㤶攳摤㥦攰㡤搸摦㐴散㐸捤㑥㈴㥤㐱㐲㉡挷㐴攴扢㑦㔱㉦昹㐶散㑡㝤扥捦昸㤹戶ㅢ㔹㡥㠸〳扤ㄱ㜹㐳㉡晢㔴㜷㙡昶㈰改〹ㄲ㔲挳㜴挴㘰㉦㜴㤳搵晢㘹摦㍣㝡挳㈲㜸㌴㠸扢摥挷㠰攳捣㘵㠴㌷ㄷ摥㝢㑡㉥挷㔲昳㌸㤲攳㐱㐲㙡㥣捥㐵搷㝢扢㙦搴㤳愸敦慥㜷㕦戲ㅣ敦晥㑣㙦挴㐹㈶㘲㝦㙡㘶㤳攴㠰㠴搴㘴ㄳ㤱㤷㠱ㄴ昵㠰㙦挴㐱搴攷〹㍦㕥敦挱㘴㌹㈲ㄶ㐲敡摣扦ㄵ敦づ㜹㉥〸㥥ち捤愴摦㕥㤶慡敥㌱ㄱ〳ぢ〲昱㠱摢㔰ㄸ〵㠷㠱㌴挲攴〷戹ぢ〳〹㔹挳㍤㔱㜹㤷挹愸㘶ぢ㔷㠰㈱㤵ㅤ㐹捤㔱㈴愳㐱㐲慡㔲愷愳㉢扢摥㐴㜵つㄷ挷㔲摦㕤搹㜱㘴㌹摥㈷㙦攱㥣敦㌳㍣摦㐴㍣㤳㥡攳㐹㈶㠰㠴ㄴ㙦戴ㅣ愷摦㥢㝣㈳收㔱摦ㅤ㌱㥦㉣㐷挴〵摥㠸㤷㤸㠸〵搴㉣㈴㠹㠰㠴ㄴ敦㥣ㅣㄱ㔷昹㐶㥣㑡㝤㜷挴戳挹㜲㐴㕣っ㍦㜲㙦㜸㌵㍣昰㘹攵〹愸㙦㝡㑡㔰昱摥㐹〴换戵攰㐴ㄱ㈸戵搴〸㤶㘹〱敦昰慤㜲昸㑤㕢づ㔱扤敦㄰ㄴ捣晥攴ㄷ扦㑣㐷㌰挵㠱㍤㝤㔸㌳搰攳㈸㥡㉦挵㔱扤愴扤搸昳㝥慥㌱㠲㐵㥥昷挳搱扦㔸㕣改㝣㍦㔵っ戱ㅡ㈲扥㈷㙢㈶㝢ㅣ搲㑢挰㔹散㌱ㄸ㕦㙢㡣昹㐲㑦㐰づ搴挵敦愵㥥㠰㌷ㄹ挱㈵捥㠰昳攸㤴㠳㜵〹㌸㥦㍤㡥搳㈵攰㌹攸挵摥㈱挷攴攲昷〲㑦㐰㡥搳㐵㜰扥㈷㈰挷敥㈲㔸攰っ㜸㍥㐳㙣㠰㐸〲㕥挰摥摤攸㐹挰ぢ搹㌳敦㜰㤳㌱㥦敦〹戸搹〸收㜹〲摥㘳〴㜳㥤〱㉦愵㔳づ搵㈵攰㐲昶㌸㑡㤷㠰㤷㌹〳㜲㐴㉥昹捥昴〴㝣挸〸慡㍣〱㌹㜲ㄷ㡢㑡㘷挰㐵㜴㕡つ㤱〴㕣捣摥愳攸㐹挰㈵攸挵㑡㕡㘳捣愷㝢〲㜲搴㉥㝥换㍤〱ㅦ㌳㠲㌲㘷挰攵っ挱㤱扢〴扣㥡㍤づ摡㈵攰ち㘷㐰づ搰挵敦搹㥥㠰捦ㄸ㐱戱㈷攰戳㐶㌰搵ㄹ㜰ㄵ㐳扣〰㤱〴扣㤶扤㕤攸㐹挰敢㥣〱㌹ち㤷㠰㠵㥥㠰ㅣ㤹㡢愰挰ㄳ昰㔵㈳㤸散っ㜸〳㐳㜰㜴㉥〱搷戰挷㠱戹〴扣搱ㄹ㤰㠳㜰昱㝢㤶㈷攰扢㐶㌰搱ㄳ㤰㠳㜵戱㤸攰っ㜸㉢㐳散㠱㐸〲晥㡢扤て搱㤳㠰㙢㥤〱㌹〶ㄷ昳㜱㥥㠰ㅣ㤷㡢攰㜴㑦㐰㡥搵㐵㌰搶ㄹ㜰㍤㐳㜰㙣㉥〱敦㘰㡦挳㜲〹㜸㈷㝢收戰攰㄰㕣捣㐷㜹〲㝥㘳〴㈳㍤〱扦㌵㠲ㄱ捥㠰ㅢ改㤴㐳㜳〹戸㠹扤㥦搰㤳㠰㥢㥤〱㝦㌶收㐳㍣〱㌹㉡㤷㑣㑥昵〴晣搵〸㑥㜱〶扣㡦㑥㌹㌲㤷㠰㕢搸攳愰㕣〲摥㡦㐶散戰㘸㠴㡥昸ㅤ攸〹挸㔱扡〸〶㜸〲㜲攴㉥㠲ㅣ㘷挰㠷挱㔵ㅣ愹㑢挰㐷搸攳㈰㕤〲㙥搵つ㈹㉢〷攴㘲摥搷ㄳ㤰㠳㜴ㄱ㥣散〹挸㠱扢〸㑥㜲〶摣㑥愷捤㐱㈴㘰つ㝢㉤㐹〰㥤戵〳㡤搸㍢攴㜸㕣捣㡦昳〴攴ㄸ㕤〴挷㝡〲㜲摣㉥㠲㍥捥㠰㍢挱㔵ㅣ㤱㑢挰㈷搹攳㐰㕣〲㍥㠵㐶㉣㈰〷摤㘲㝥㤴㈷㈰〷攲㈲攸攵〹挸挱戹〸㝡㍡〳㍥ぢ慥㍡っ㐴〲㍥挷㕥㝢ㄲ扥挳攷㜵㐳㑡捡㌱户㤸㜷昳〴攴㌸㕣〴㐷㜸〲㜲㙣㉥㠲慥捥㠰㉦搱㈹挷攲ㄲ昰㘵昶㌸っ㤷㠰慦愰ㄱ㝢㠷ㅣ㜲㡢㜹㈷㑦挰ㅥ㐶搰搱ㄳ㤰㐳㜳戱攸攰っ昸〶戸慡㌷㠸〴㝣㤳扤㘳㐸昸づ摦㐲㈳ㄶ㤰攳㙡㌱㍦搴ㄳ㤰㘳㙤ㄱ戴昵〴㍣摥〸戲㥣〱摦〳㔷㜱扣㉤〱㜷戳挷愱戶〴㝣ㅦ㡤㔸㐰づ慢挵敦㠱㥥㠰搹㐶㜰㠰㈷㈰㠷摦㘲戱扦㌳攰㐷攰慡㐱㈰ㄲ昰㘳昶㌸搲㤶㠰晦㐵㈳ㄶ㤰〳㘴搱昹㠴㘲㡥㡢㐵攷㔳摤㘰㐷㡤㐴㐷㐲戴昲㈴挵㜱戱〸㕡㝡㤲攲㔸㔹〴㉤㥣㐹㝤㐹愷ㅣㅢ㑢挰慦搸攳戰㔸〲㝥慤ㅢㄲ㤰㐳㘰㌱㙦收〹㌸摥〸㌲㍣〱㌹㔴ㄶ㡢愶捥㠰摦搳㈹㠷挶ㄲ昰〷昶昲㐹㠸昳㡦扡㈱〱ぢ搰ㄱ昳㜴㑦㐰㡥㡡㐵搰搸ㄳ㌰㘲〴㐱㘷挰㕦攸㜴㉡㠸〴晣㤵㍤づ㡡㈵攰㙦扡挱㑥㘶㌹㍡㕣㘱㥦㌲㕢ㄵ㑣㉡㥣㌴改愷捣搴慣晤㔳挷昵㙤扡敡摤㈷㜷㉦摢㌵攱挴㡦㝥㕤扤㝡搷㥥㘵㑦晦晡搰攴ㄳㅦ扦改愶㥡㔳㙥㜸㝡㜷㡢愲㌵㈹晦晥㘹挸㥡昹㍤愶捤㥦㔱㜴摡攱㠳收㥦㜱昶挸ㅥ㈳㥡㜷㘹搴愸㜱攳㡥㉤㥦㘸搳㈹扣㘰挶ㄶ戵敤戵㝤换㤴っ㘳昹㍥㝦㐷㈴㙥晣㉦㍣〳㔴㙥㙢晥㐰挳挲扦㐰㐶㑡㘶ㄵ摡つ㥡换㑣〴㤰ㄲ㠴昴㐷㕤捣㈷㍣换攴㤲挲㌴ㅡ㘵捥㙢攸㌴收㥢㌴ㅡ昱㑢愱戱愱ㅦ〸㜳晣㉢㈵㐹〵搷㑡戳㑢㜲㝥㐳攷㈲㐳㘲㠴户捣㌴㐱收ㄳ扥搰攴搲搸㉥挹愵つ㥤挶㐲〴㄰㘴捣㤴〴㐹攳㌲㤳㠶㘵愷挱戱㙥㠳敥㈰㌲㝣㘶㌵㐲〸挸つ〱〳攱㈵㈶㡤㈶攰㕡㑤㤹㑢㑡㈶㠷挱つ㥡㡢㡣慣ㄱ摥捡㜰收戲挲攴搲㡣戹㘴摡戹㜰㠴摣愰戹挸愰㥢戹㠴㥤戹㕣㘷㜲㘹捥㕣㕡搸戹摣搰搰戹慣㐱〰搹㔵㕡㍡㜳戹搱攴搲㡡戹戴戶㜳戹戵愱㜳㤱愱㍡敢戲㡦㌳㤷戵㈶㤷㝤㤹㑢ㅢ㍢ㄷづ戹ㅢㄴ㈳ㄹ挵㌳ㄷ搷挹㡤愳㜹㌹慢散捦㌴ㅡ㘵㙥㙣攸㌴㘴㙣㥦㤰〶挷昸㤲挶㠱㜶ㅡ昷㌵㜴ㅡ㌲攲㘷ㅡ〷㈱㈰㌷〴っ㠴㌹昲㤷㌴づ〶搷㍡㠴戹愴㘴㜲攴摥愰挸挸捤〰挲㕢㘶㑡ㅤ昳〹㙦㌵戹戴戵㑢戲扤愱搳㤰㕢〴愶㜱愸戳㈴扣㔵㤰㤲ㅣ挶㤲戴戳㑢戲戳愱㜳㤱扢〷收搲摥㤹ぢ敦㈲㈴㤷づ捣愵愳㥤换戳つ㥤㡢摣㔸㌰ㄷ搷戵攷㜹㤳㑢㘷愶搱㈸昳愵㠶㑥㐳㙥㌷㤸挶攱捥㤲扣㘲搲攸挲㤲㜴戵㑢昲㐶㐳攷㈲㜷㈲捣攵〸㘷㉥扣㈳ㄱ㜸扡㌱㤷㈳敤㕣㜸㐷搱愰㐷㡦摣愴㌰㤷敥捥㕣摥㌷戹昴㘰㉥㍤敤㕣㜸戳搱愰戹挸晤ぢ㜳改攵捣㠵昷㌱㔲㤷愳㤸㑢㙦挹㐵挹㙤っ㔵捤ㄴ㐱戴〳㘱摥捥㠸敡㌱搴㙡㤴挹㍢㤱〶捤㔸㙥㙥㤸㠶敢慡挰㥢ㅣ㐹攳㔸㍢つ摥㥦㌴㘸ㅡ㜲换㤳㤰〶㙦㝤㈴㡤攳敤㌴㜸搷搲愰㘹挸㡤㔰㐲ㅡ扣㈱㤲㌴㑥㤴㌴挲扣㔳㘱㍦㈳㔵昱昶㐴㙥扢ㅥ晤挱晥攴愰㍦昸改晣攵〵愸㡡㘰㥢ㄶ㠴改戶㉦戸㡡户ㄱ㈲摡敡戶〹㜳戸慦晤㜲㡣㉦㍡㡦戸㜵ㄴ挷晤㈲㜸搸改㌷〷㕣挵戱戸㠸ㅥ昴搸㜰㜴㉣㠲〷摣㠲㌰㐷戱㍡㈰㠷慥愲㜳扦㕢㐷㜱㌸㉢㠲㉤捥㠰㠳挱つ㜳攰愹捤㌹摡ㄴ慤㝦㝢捣㌹〲ㄵ挱扤㑥昳㈱㌴攷㔸㔱㥢㜳㠰㈸㕡㥢㍤收ㅣ㌴㡡㘰㤳搳㝣㌸捤㌹扣搳收ㅣ搳㠹搶摤ㅥ㜳㡥昳㐴㜰㤷搳㝣ㄴ捤㌹㈲搳收ㅣ㠶㠹搶㥤ㅥ㜳づ捤㐴㜰㠷搳晣㌴㜰ㄵ㠷㑢㈲扡摤㘳挳〱㡣〸搶戹〵㘱づ㌴㜴㐰㡥㉥㐴攷㌶户㡥攲㠸㐳〴㙢㥤〱捦〴㔷㜱ㄴ㈰愲㕢摤㌶㘱㕥慤戵㕦㕥愲㐵攷ㄶ户㡥攲㘵㕢〴㌷㍢晤㥥〵㙥㤸ㄷ㔸㙤捥慢慡㘸摤攸㌱攷㤵㔶〴㙢㥣收昹攰㉡㕥晤㐴㜴扤摢㈶捣慢㤴昶换㑢㤳攸晣搳慤愳㜸戹ㄲ挱㙡愷摦〸戸㘱㕥㔸戴㌹慦㈶愲㜵慤挷㥣㔷ㄸㄱ慣㜲㥡㑦愵㌹慦〵摡㥣ㄷ〰搱㕡改㌱攷㐵㐱〴晦㜰㥡㑦愳㌹㑦摦摡㥣攷㙣搱扡摡㘳捥昳戸〸㤶㍢捤换挰㔵㍣㜹㡢攸㉡㡦つ㑦愷㈲㔸敡ㄱ昰〴㈷㠲㈵ㅥ〱㑦㌹㈲㔸散ㄱ昰㔴㈲て㙦愲㘸㈸㥥〰愴㔷挹ㅥ㡦㑥改㔵戱挷㠳㑤㝡㌳搹攳戱㈳扤㔹散昱㔰㤰摥㙣昶戸㘷㑢㙦づ㝢摣敤愴㌷㤷㍤敥㉣搲㥢挷ㅥ戱㤷摥㝣昶㠸㤸昴捥㘱㡦〰㐸敦㕣昶㔸㑦改㥤挷ㅥ换㈳扤〵散㐹敡㍣㉦㍡慦㠱㑡摥〲戹㘶㜶㍦摡〱㈵㙦㈵㐱㔷摥㔲〲㔷摥ㅡ戹㘶昲㌸摡〱㈵㙦㤱㕣戳㤸㑢戸昲㔶挹㜵攵㈰㙦㌹㠱㉢㙦㥤㕣㔷㘶㔲㠲〴慥㤴㈲㠱㉢㈵㐹昰㉢愵㈱搷㤵慦㤴挸换㙤昲晦〰㑤攷㍦ㅦ</t>
  </si>
  <si>
    <t>㜸〱敤㝤㜷㝣ㄴ搵摡晦㥥㤰㉣㤹愵㘴ㄱ㔰戱〶戱㠰㈸㔵㙣㠸㄰㍡㑡㤵㈰㘲ぢ㥢㘴〳㤱ㄴ摣㑤㈸㡡晤㉡㜶㐴㐴戱㘳〳㘹㜶戱㠱㠴愲㕣换戵㕣ㄵㄴ㐵㐵昱㕥慦㕤挱㡢摤摦昷晢捣㌹㥢㤹搹㤹㈴慦慦昹晣晣攳ㅤ搸㈷攷㍣㝤㥥攷捣㤹㜳㘶捥搹つ愹㔰㈸昴㍢づ晥攵㤱挹挲㍥㘳㘷㈶慢攲攵㕤〶㔴㤶㤵挵㡢慡㑡㉢㉢㤲㕤昲ㄲ㠹搸捣攱愵挹慡㈶㘰〸ㄷ㤴㠲㥥捣㉡㐸㤶㥥ㄳ捦㉥㤸ㄶ㑦㈴挱㤴ㄵち㘵㘷㕢ㄹ愰户搳㥦愸愹㔸㤴戲㌲〹挰ㄵ戲挲〴㑤〹戲〹㉣㠲〸㐱㌳㠲收〴㉤〸㕡ㄲ攴㄰㐴〹㕡ㄱ散㐶搰㥡愰つ㐱㕢㠲摤〹昶㈰搸㤳㠰昶慤扤〸昶〶㘸扥て㐰晥㠰晥愳ち捦挲搹㡣慤慡㑣挴て换㍤搹昶戹㑦昷敥㕤扡㜷改㜹㐴捦㈳扢㜴㍢㉣㜷㐰㜵㔹㔵㜵㈲摥愷㈲㕥㕤㤵㠸㤵ㅤ㤶㍢扡扡戰慣戴攸挴昸捣晣捡㈹昱㡡㍥昱挲㙥㍤ぢ㘳㐷ㅣ摤晤㠸㕥扤㑡㡥㌹收攸收晢㐲昳挸〱晤㐷㈷攲㈵挹㍦㑢攷㝥搴㌹㙡㐰晦㉥㈳攳㔵㝦㤶捥晤愱ㄳ㉡〷㔶㤶挷㑡㉢晥㈴愵㔹捣㘹捦㠱昱愲㔲㈶㍦ㅥ㑦㤴㔶㑣敡〲户㕤㠱㐶敤愸㉥㠳ㄱ昱愲㔸戲㙡㐰扣慣散愴㜸〹昳摥扣㥣㌱㡢㈷攲ㄵ㐵昱㘴换昲㐱㌳㡡攲㘵㥡㥣捣㉥㍦㌹㤶ㄸㄹ㉢㡦㘷戲㤰㔳㙥攷㙤㔸㜱扣愲慡戴㙡㘶㡢昲㜱挹昸㐹戱㡡㐹㜱戲㘴㤵て愹㉥㉤捥捣㔴㤹㤹愱㈶㠷昸㌹㈳戹改㌲㌸㔱㌴㘰㜲㉣㔱㈵㌵㘶慤扢ㅦ慦愳㠵㠸攳㉥户搸㡡㜲㍤㔲㑣搳搸搲昲ㄳ攳㠹㡡㜸ㄹ㡤㌰㜹㥤㍤㑣ㄲㄳ㍢昴愹攰㤸戳㘱㘲㔴㌳㝤扤昱㔴㘸挵捡㈵㘸て㄰㍥〰愰挹搰㈳扡㔹ㅤ㠸㍡㄰㐰㘵扥㡢敢搵㈹挲㙢㈶愳㈰㤶㔱㔰㤸㔱㔰㤴㔱㔰㥣㔱㄰捦㈸㈸挹㈸㤸㤴㔱㌰㌹愳愰㌴愳攰慣㡣㠲㈹攰㌱㐷㜶搳愶ㄹ晡ㄸ㜹敥搶て收户㥡㤳㌷敦㠸昲㙤ㅤ㌲搷摦愸㜸㠹捡戵㝡㌰ち搶㈱〰攱㡥㐴攵昷散㘶㜵㈲敡㔰〰愵摥㠲ぢ㜴攳戱搷捦㡦户㕢㔷㌰㜰㑥㔱慦㔱㠳㘷扣㤵慦㜸㜵㡢晣㘱㘴㍥ㅣ㈰摣㠵愸愱㐷㜷戳扡ㄲ搵つ㐰愹㔷戵晣搲昹摢收慥昹㝣扦㔱换ㅥ㉥ㅤ扦攰㠹摤慦㔱散ㄸ㐴扥〷㤹㝢〲㠴㡦〰挸捣敦摥慤㥢搵㡢戸㈳〱㤴㝡㐱㉢攸㜶晥㐵挳㜷扥搴㘶攰㐵㔵摦敥㔵戲昵㤵㉤㡡㡤㑢ㄴㅣ㑤收㘳〰挲挷ㄲ㌵晡挸㙥㔶㙦愲㡥〳㔰㙡扤㤶㙦㜷㙣搶㐷㌵㜷ㅦ㝡挲慡㘷㉥搸㝢晤愶㔷㌲ㄴ晢㈳㤱㍦㥥捣㝤〱挲晤㠸ㅡ摤戳㤷㤵㐷㔴㝦〰愵㔶㙢昹㕤敢㕥㝥㌰晦戴昱㠳㉥晣㌲㙦㔱挶戶搳㡦换㘲㔷搶换慦〱㜸摢㔶㕥㌲㔹㕤㍥㤵㥤慢㙥昷搲ㄳ㤶て㑣㔶㡤㡥㈵捡㤳㝦敥〵㠲换愳扥㉢㈴㉦㔹摥昸㔷〸㡣晣㈹㔷㐸㜸㈰挲㝣攸戸㡡搲㤲捡㐴昹㘱㈳㑡㉢晡㜴敢搲慤㐷㡦㕥摤㥣㐷捦挳㐶挴㘶㤰搰戳㠷㌵㠸愹ㅢっ㄰ㅥ〲㄰㐹攴ㄶ挶㜰㙦慢㠸㈵慤愱愴っ〳㔰㙡愵㑥敡〵㍦㕣扤昹慡挱㝢っ扢㜹攵㠶㌳慦㥢㔶㜴㡥攲慤㐹ㅡ挵㠹㘴ㅥづ㄰ㅥ㐱搴㔰㌴慡㤱㐴㡤〲㔰敡㈱㉤㝦捣收攵挳㌶晦㌴㝥昸㐳户摥扣昹㡢捡换晡㈸㕥愱㈲㍦㠶捣㈷〱㠴挷ㄲ㤵㝦㔴㌷㉢㥦愸㜱〰㑡㉤搵昲㔹㠷敤晣㘵㔳敥搸攱搷晤㜲㘹昹㔹㉢ㄷ㝣愱㜸㐳ㄴ昹昱㘴㍥〵㈰㍣㠱愸愱戸㉡㑦㈵敡㌴〰愵敥搵昲搵ぢ㌲慢搶㡣㥡㌸敡挹㌷㑦㝢攵挴ㅤ敢㥢㉡摥㑢㐵晥っ㌲㥦〹㄰㉥㈰㙡㈸ㅡ昵㐴愲㘲〰㑡摤愱攵ㄷつ㤸㍣昶搱挴㤹晤慥㝣收㤱㑦户㉦㥦㜵㡦攲㙤㔸攴㡢挸㕣っ㄰㡥ㄳ㌵扡㐷㌷慢㠴愸㐹〰㑡㉤搰昲㐳づ扤昲戵㉤攷㤴づ㝢㜴昷挷摦㥣㌴戲攲㔵挵㍢戸挸㤷㤲昹㉣㠰㌰㍢愴㈶愳㝢昵戲捡㠸㉡〷㔰敡㝡㉤㝦搲昶户㡦㥤戴㌸㤴户㌴㌳㝢敦㥦晥㜳挵慢㡡㌷㝦㤱慦㈴昳㔴㠰昰搹㐴つ㍤愶㥢㤵㈰㉡〹愰搴搵㕡㍥㕣㕥㌹敤戶㡦攳晤敦慡摥昲㘵戸愴晣㜷挵㜱㠳挸㔷㤳㜹ㅡ㐰㜸㍡㔱愳㡦敥㘵捤㈰㙡㈶㠰㔲㤷㘹昹〵㤳㑦摣㈳戶㙡挲挸㐷㍥て慦㙣戶搷愷㕢ㄵ㠷ㅣ㈲㝦㉥㤹㘷〱㠴捦㈳㉡扦㝢㉦敢㝣愲㉥〰㔰敡㐲㉤晦昹敤㕦㙦扦昳晢戱挳攷㑥慣㔸㕥㜹敦㜷㘷㉢㡥㔶㐴晥㈲㌲㕦っ㄰扥㠴愸愱㐷昶戲晥㐶搴愵〰㑡㥤愳攵昷㍢昷愵愷㕦晦㝡㐲摥ㄵ愵ㅦ㐴㥥摤㥡㜸㕦㜱愰㈳昲戳挹㝣㌹㐰昸ち㠰捣愱散ㄵ慦㈴敥㉡〰愵慡戴㠲㤷㝡摦晢搳㑤㌳ㄷっ㕤戲搷㙢㠷㙦㉤㔹㔵愴㌸㐸ㄲ〵搷㤰昹㕡㠰昰ㅣ愲㐶攳捥㜲ㅤ㔱㜳〱㤴慡搰昲愳㙦扦敡㠹晣〷づㄹ戶㉡摣晦昹摦扦㍤攱㌵挵昱㤵挸捦㈳昳つ〰攱昹〰ㄹ昹摤慣ㅢ㠹戹〹㐰愹挹㕡㝣攲愸㌳㥥摡㜹㑡昱〹㉢㕥慢昸㜸㜰㔹昳㜱㡡㈳㌳ㄱ扦㤹捣户〰㠴㙦㈵㙡㌴昲㜷ㅢ㔱户〳㈸㔵愸攵㍢㥤㌵㌱㝥搰㡣慣挱㉢昶㕢㜹晡敢㍢㠶㝤愸㌸愸ㄳ昹㍢挹扣㄰㈰㝣ㄷ㔱愳㝢昴戲敥㈶敡ㅥ〰愵㑥搷昲晢户㉣㝡昳㤸〹挳〶捤㠹慢慥㑦ㅤ㜳挹扤慡ㅤ㤹挹㜷ㅦ挱㈲㠰昰㘲愲昲㈱㝦㍦㔱㑢〰㤴㍡㔹换㕦昹捣〳㜷ㅣ摤改摥㐱昷㍦㜲搴㝤搹昳㝦㉥㔱ㅣ㑡㡡晣㌲㌲㉦〷〸慦㈰㉡ㅦ搷晦〳㐴㍤〸愰搴㘸㉤㝦昹㈷て捣ㅡ扡晣㥥㔱㔷慥㉥捣㙤㌳㘲挱ち戵㌷㤹挹昷㌰挱㈳〰攱㐷㠹捡㐷晥ㅦ㈳敡㜱〰愵㑥搰昲攳扦ㄸ㍣攱挲㙤㕦昷㕦戴㜵㘳扦挲㜹㕤㜳㥢㍦〱昲ㄸ㍤㐸ㄸ㤸㠸㑤挷㐸慢㜶㄰搷愳ぢ扡戸㠶㡣㕥㌱㜸㉤改㔵㜲㔴㐹昷敥挵扤扡挵㝡挶戲㜲愱戶愱㘳㈶㌶挱收㈵攳㑢㉢㡡㉢愷换㈰慡㜹挹攰搲戲慡㜸㐲㉡㌹㈵昸㘳て〴愵摥愲㘴搰っ㡣愰㡢散昱㔶㥢㤲〱昱㐴ㄵ㐶㥥㔵㌳㙢㙦㌱晢昴㡦㈵攳戵搵捥㕡㜷晦捡敡㡡攲攴摥晥挴戱㔵戱慡昸㕥㕥㕡慤㤲㌴戱戱ㄸ㤵挶㤳攲搲㝥㕥戱㤳㘳㘵搵昱扣ㄹ愵㌶㜹㕦てㄹ攳搳捡挲㘰敡攰㐴晣散ㄴ㌵捤愳㍣㑣㥡愶㠹敥戴戳戴㐹戶㕦戹〳㈶㔷㈶攳ㄵ攲㕥攷昲搱愵㐵㔳攲㠹戱㜱㑥戹攲挵㜲慡㙤㐹搲㠳攴捥愳㉡㜰愲ㄸ昶ㄶㅦ攰挴㌲搰昱㡡攲㜸㌱晣㥤㡡㈸捦捣㡦ㄵ㤶挵㜷㜷戱搸㌶㐱㘸攷㐲て慥㉣慡㑥づ愸慣愸㑡㔴㤶戹㈹㜹挵搳㘲ㄸ㤸ㄷ㡦愸㉣㡥㘷捡ㄱ戲愱ち㌵㘹愲㔴愸愳摦〰㠷扡㤳ㅣ〳㍢ㅡ〹㐷摡㜵㌳㍢ㅡㄱ㤹㝤挷捥㈹捤㈸㌸ㅡㄹ昹㍢搵改㠹戳ㄱ㤲扢㕢㥤摣㍥㡤㤴㐲㝢扡㉦扣㉥㈷㈱㍦挸㐳㔹㥣㔷㘵挶㠱挱㉡㙢摢㘵㍤㥥㍡戲挲ㄹ㌶戹敢〸㥡愸㑤戵扤挶㘵捥挸㘸慤捦㝥搰㌴㑣扦㠶挶㉡㡡换攲㠹㍡㥦て㈸㝡㘴㍤㐹昰ㄴ挱搳〴捦㄰慣〲挸ㅡ㠰㍥㉥㌰愲㤹攰㔰㌳搴捣慣改愵挵㔵㤳挳㤳攳愵㤳㈶㔷〱㠷攷ち搹搹っ㌷㙦㌶晣㙣挸〸㠵㍥㔶㈸㔸捦ㄲ慣㈱愸〱㠸㐴㐲攱戵昸ㅢち㐷慣㜵晣戳ㅥ愰敤挹㜰㍤㔶ㄱ换㉤㡥攷㑥㑤挴愷㘱扥扡晥搱㡡㐸㈸慢㍤㠸晦昳㜹㈰㑣㘳挰挲戹ㅡ㥥ぢ㈴戳捡㌱扢㑤㌶㘹攲ㄷ㤳愱戱攴攴㉡㕥㡥㜵ㄳ愹㙦〳挱㜳〰捤㥦〷ㄸ㌹㌴㕥㠶㡢昹捦㝡愴㤰搵〱㍡敢㥤扡㜲㤰戳㝢昹搸㤹ㄵ㐵㤳ㄳ㤵ㄵ㜸戰㌳㌰㔶ㄵ换㉢挲晣㍣愹㘲攱昲攱㤵〳慡慢挲攵㐳㑢昱愷㜹昹㐹昱愹昱㔸搵〰㜴搶㔵㉤捡㠷㘳㙥㉦扤改戰攲ㄹ㔹攵昶戴㝣㘰㍣㔹㘴㜱晥㍥っ㥤搳㡣㌰㑡攸㙤㥢㤷戳扢㠹捦愸愲敡愶攵㤸攸㈰㌳ㄶ㤸㍡㡢㤴㕤愲㘴ぢ挱ㄹ改㠸慥㐱㐳㔴㡡づ㉤捤〴㘱㙢ち戱晤攰㍥㡡㍢㙢愶㠶摥敢㘸㕣㔵㘹㔹戲㡢づ㙦㤷㠱㤵㜸扥ㄳ㤷㐷㕢っ㝢㌸㡣㘶ㄶ慥㌳㔹摥换㥤て〰㐶ㄵㄵ摡㙡攱捡㤰㐴㘵昵㔴㑥㜱晥㉣㍤搴ㄵ戲㌶〲摣昹敤搲摥〷摤晥攰敦晡敦〵戸㤰攴戰づ㈰〷㕢㍤慢昸㈳㠷昵㈲晥㐴敡愲㘵ㅤ〸づ摦晥㌶攰㔹㐵ㄶ昸㥢㤷攳㙣昳ㄳ㜱㜹昸㤲㉤㤵㤹㔳攳㉤捡挷㔷㈶愶ㄴ㔶㔶㑥㘱昲㕢㑡㉤㌹㌹ㅥ慦攲㔵搲㑣㍦挰㘱㔹㈹搵愴㠹敢搹㠵攳搱挷晥搰ㅦ㝥〵㈰㥡㕦㔹㕣㤹捣㉤攳愷戴㌰㔱㤹っ扦ち㙣ㄳ摣㕡挲慦愱㤰换摢㔲㔹㘵挱愸攱〵㘳㘳㔵愵挹㠲搱昱㐴昱搰㔸㘱㈹㐶〷㕤㘶㤴㈵㘷愸慥〸㠴㍣㥥㤸㌳㘵㘰捦晢扦ㄸ扥㜰攷㤲㝦㙦ㄹ㌸㘸愴敡愲〹㘹捦㍤づ愶㕥㝣慣㌷〸摥㈴㜸㡢㘰ㄳ挱㘶〰搵ㄱ愲散扣捥㐳㠵㥦摡㉥攸ㅤ昲㙣㈱㜸ㄷ〰㕤㤰㈴〳㍤搰㔶㔴挳敦〳〴昵㐰敡㄰㄰搹ぢ㔹ㅦ㄰㝣〸愰㍡〱昰㝡つ㔹摢〰〲㤳摥㤱ㅣ㘹㐹摦づ㙣挴慡㠳愶づ〵〷ㄳ㙦㌱搰ㄶ攳㙡㌱愶慡㙤㔰挸摡ㄸ㠲昷㔱捦㘱㄰换愵晣㤷〴㕦ㄱ㝣㑤昰つ挱户〰慡愵づㄹ捡敥挳摡㠱扡戵㤳攰㝢〰㐷挸㜶ㄱ挷㑥㍢ㄲ㔲㠷攳㡦〴攷㐷㈲㝦〲㔰㕤〱散攰晣㡣㔲㘰㜰扡㔰㈰㉤㌸扦〱ㅢ戱敡愰愹㙥攰昰ぢ捥捦扦〵戴愷㥦㌴㈱敤㌹㔶て㘸捡挵挷㙡慡〰戲〹㉣㠲〸㐱㌳〰戵ㄳ愲㙣㑦㘰㜲ㅦ㔶ぢ昲戴㈴挸〱㜰〴愷ㄵ慡攱摤〰〲摢㔳㑦愸㙡㡦㡦搵ㅡ㕣㔶ㅢ〰搵ぢ㔵㍢㘴㙤㔱つっ搹ㄱ㤴㕡ぢ〰㤷㔲㍥㔹㝢㐲㈴㘲搵㐱㔳㐷㐲挴㉦㘴摢㠲㐲昶愱㈶愴㍤戹㍢ㅡ㥡㜲昱戱摡挳愸㜵〰㐱〷㠲〳〹づ〲㔰㕢〲㐳㜶〸㜹㍡ㄲ㜴〲㜰㠴慣㌳慡攱挳〰〲㐳㜶っ㑣戶愷搹挳挱㘵㜵〱㔰扤㔱戵㐳搶ㄵ搵挰㤰ㅤ㑢愹戵〰慥㤰昵㠰㐸挴慡㠳愶昸〴搲㉦㘴ㅢ㠳㐲昶扣㈶愴㍤慣㍣ㅥ㥡㜲昱戱㝡挳愸㜵ㅣ㐱ㅦ㠲攳〹晡〲愸ㅡㅤ戲昴㠱㔳ㅥ㜹晡ㄳっ〰㜰㠴㙣㄰㜱っㄹ㉥挱扥㔰摥㥥〶㠶㄰㌹ㄴ㐰攵愱㙡〷㘷ㄸ慡㠱挱改㐷愹戵〰慥攰っ㠷㐸挴慡㠳愶晡㐳挴㉦㌸㉢㠲㠲戳㕣ㄳ搲㥥挴づ㠲愶㍡㘶户慥攷㥤㔱昰扡㘶户㘹昳㌶㝢㔲昳㝦戳搳扦摣散搴㍤㌳㍤戴㥥改㤸㘷㙥ㅡ㌸ㄳ昹扦戹㥤摦扢㕦㝢㙥㌷づㄷ戱㕡慡㍢ㄶ㕣㌸敥挳ㅡて戲㜵ち挱〴㕥敤戵挳愱搳散慡ㅡっ㠱昶昸㔸愷㤳改っ㠰慣愱愸搶㍤㐱挱攵㥡〳愶㑣扥㈰㘹㔱㍥㌰㕥ㄲ挳扢㕡㤹㔴愸搸晦捦㌹㐷㈶㕥㤹攳っ捣㠴愳敥㤳㠰敦ㅣ捦㠷扤㑦㉤摣慦ㄱ昱㜲戳㜸㐸扣㈲ㅦ〳敢㈴搹晦慣愹挴㥦愵㠷㍥㔹㘷攲愴捤㤱㜵ㄷㅡ㐳挳捦㠹㤲㑤愷㜱㍥㔸㔰㄰捡愶㌶㘲慣㈱〴㙢〱㕣㜷㡣㐲搰㈲㜵搱搴㌰㠸愴敥ㄸ攱㐹攰㙦㠲挶㘲㡦㙡㙦ち扡㙢摣愸〹㘹慦㝡㑥㠴戶㕣㝣慣㈹㔰㘴㤵ㄱ㤴ㄳ㔴㄰㔴〲愸敢〲㕢晥搹攴㐹㄰㈴〱ㅣ㉤扦㥡戸昵搰㡡㕢敡㜰晣㘹㑦〳搳㠹㥣〱愰㐶愲㙡摦㔲㘷愲ㅡ㜸㑢ㅤ㐱愹戵〰慥〰捤㠲㐸挴慡㠳愶㐶㐱㈴ㄵ㈰挷㤰晦扣愰攰捣搲㠴戴昷㔸㘳愰㈹ㄷㅦ敢㔲ㄸ戵㉥㈳㤸㑤㜰㌹挱ㄵ〰㙡㕡㘰㜰慥㈲捦搵〴搷〰㌸㠲㌳〷搵昰㜵〰㠱㐳戴㤳㘰戲㍤捤捥〵㤷㜵㍤㠰捡㐷搵づ搹㍣㔴〳㐳㌶㤶㔲㙢〱㕣㈱扢ㄱ㈲ㄱ慢づ㥡ㅡ〷ㄱ扦㤰ㄵ〵㠵慣㔰ㄳ搲㕥摤㡤㠷愶㕣㝣慣㍢㘱搴㕡㐸㜰ㄷ挱摤〴昷〰愸搳㜵挸㡡挱挵㑦敤挴昲㍥昲㉣㈲㔸っ攰〸搹ㄲ攲㜴㝢㍡〵㈲敤㘹㘰ㄹ㤱换〱搴愹愸摡挱㔹㠱㙡㘰㜰㈶㔰㙡㉤㠰㉢㌸て㐱㈴㘲搵㐱㔳愷㐱挴㉦㌸挳㠲㠲㌳㔴ㄳ搲摥㑢㥥〱㑤戹昸㔸㑦挱愸昵㌴挱㌳〴慢〸㔶〳愸晥㍡㌸敤挰挵㑦㙤㜰搶㤰愷㠶㘰㉤㠰㈳㌸敢㠹搳挱㌹ㄳ㈲敤㘹攰㌹㈲㥦〷㔰ㄳ㔱戵㠳戳ㄱ搵挰攰ㄴ㔰㙡㉤㠰㉢㌸㉦㐲㈴㘲搵㐱㔳㌱㠸昸〵愷㙢㔰㜰扡㘸㐲摡㑢搷㈲㘸捡挵挷㝡〳㐶慤㌷〹摥㈲搸㐴戰ㄹ㐰㜵搴挱攱㘴㤳㥦摡攰扣㐳㥥㉤〴敦〲㌸㠲戳㤵戸挳㠸ぢ㈹㌶戶昶㌴昰〱㤱ㅦ〲愸ㄲ㔴敤攰㙣㐳㌵㌰㌸㜱㑡慤〵㜰〵㘷㍢㐴㈲㔶ㅤ㌴㌵〹㈲㝥挱㘹ㅢㄴ㥣㌶㥡㤰昶㐶戹ㄴ㥡㜲昱戱扥㠴㔱敢㉢㠲慦〹扥㈱昸ㄶ㐰戵搴挱㐹㥦昹散㈰捦㑥㠲敦〱ㅣ挱搹㐵㥣づづ㕦㔲户愷㠱ㅦ㠹晣〹㐰㤵愱㙡〷攷㘷㔴〳㠳㌳㠵㔲㙢〱㕣挱昹つ㈲ㄱ慢づ㥡㉡㠷㠸㕦㜰㝥晥㌵攸攱㠳㈶愴扤㉥慦㠴愶㕣㝣慣愶㜸㔶㙤㘵ㄳ㜰㔹㥥ㄵ㈱㘸〶愰㜶㐲㌴攰攱〳㜹㕡ㄲ攴〰㌸㠲搳㡡戸昵搰㡡㤶㌳ㄵ㝦摡搳㐰㙢㈲摢〰愸〴慡㜶㜰摡愲ㅡㄸ㥣戳㈹㤵ㄶ㥣㍤㈱ㄲ戱敡愰愹㈴攴晣㠲戳㉤㈸㌸ㅦ㙡㐲摡㕡㠰㙡㘸捡愵ㄷ敤改晢〱〴ㅤ〸づ㈴㌸〸㐰㙤〹っ捥㈱攴改㐸搰〹挰ㄱ㥣捥挴改㤶㌳つ捡㈵㌸㠷ㄳ搹〵㐰捤〰捡づ㑥㔷㔴〳㠳㌳㥤㙥愵〵愷〷㐴㈲㔶ㅤ㌴㌵ㄳ㜲㝥挱搹ㄸㄴ㥣攷㌵㈱㙤愱挳戹搰㤴㑢㉦㝡搳昷攳〸晡㄰ㅣ㑦搰ㄷ㐰搵攸攰愴㍦〶捤㈳㑦㝦㠲〱〰㡥攰っ㈲敥㝤㘸㐵换攱摡〹〹捥㄰㈲㠷〲愸昳㠱戲㠳㌳っ搵挰攰搰㘰㝡㜰㠶㐳㈴㘲搵㐱㔳ㄷ㐰捥㉦㌸㉢㠲㠲戳㕣ㄳ搲㔶㜱㕣〴㑤戹昴㘲ㅣ㝤㍦㤹㘰㍣挱㈹〴ㄳ〰搴㈲ㅤㅣ㌰戹て敢㌴昲㥣㑥㜰〶㠰㈳㌸〵挴改换敡㘲〸㐹㜰㘲㐴ㄶ〲愸扦〱㘵〷愷〸搵挰攰㕣〲戶昴攰㤴㐰㈴㘲搵㐱㔳㤷㐲捥㉦㌸昳㠲㠲㜳扤㈶愴㉤㔱㤹つ㑤戹昴愲㤲扥㑦㈵㌸㥢㈰㐱㤰〴㔰㔷〷〶愷㥡㍣搳〸愶〳㌸㠲㌳㤳㌸ㅤ㥣换愱㕣㠲㜳㉥㤱戳〰ㄴ㔷扥搸挱㌹て搵挰攰㕣㐱户搶〲戸㍡攴ぢ㈱ㄲ戱敡愰愹慢㈰攲ㄷ㥣㤹㐱挱㤹愱〹㘹换㙦慥㠱愶㕣㝣慣㉢攸晢㤵〴㔷ㄱ㕣㑤㜰つ㠰㑡攸攰愴摦捡攷㤰攷㍡㠲戹〰㡥攰捣㈳㑥昷㌹搷㐲戹〴㘷㍥㤱㌷〲愸敢㠰戲㠳㜳ㄳ慡㠱挱㤹㐳户搲㠲㜳ぢ㐴㈲㔶ㅤ㌴㌵ㄷ㜲㝥挱㈹〸ち捥㤹㥡㤰戶戶㘸ㅥ㌴攵搲㡢㝢攸晢扤〴昷ㄱ㉣㈲㔸っ愰㑥搱挱㐹ㅦ〴㉥㈱捦㔲㠲㘵〰㡥攰慣㈰㑥昷㌹㌷㐰戹〴攷㐱㈲ㅦ〲㔰ㅣㄴ搸挱㜹ㄸ搵挰攰捣愷㕢㘹挱㜹っ㈲ㄱ慢づ㥡扡〹㜲㝥挱ㄹㄴㄴ㥣㠱㥡㤰戶㜲敡㘶㘸捡愵ㄷ慢改晢戳〴㙢〸㙡〸搶〲愸攳㜵㜰挰攴㍥慣昵攴攱㤸搰㝡づ挰ㄱ㥣㡤挴改㤶㜳ぢ㠴㈴㌸㉦㄰昹㈲㠰攲㡡㉣㍢㌸㉦愱ㅡㄸ㥣㕢挱㤶ㅥ㥣㔷㈰ㄲ戱敡愰愹摢㈱攷ㄷ㥣捥㐱挱㌹㔴ㄳ搲㤶㠵摤〹㑤戹昴㘲㌳㝤㝦㥢攰ㅤ㠲㉤〴敦〲愸〳㜵㜰搲〷㠱㕢挹昳㍥挱〷〰㡥攰㙣㈳㑥〷㘷㈱㤴㑢㜰㍥㈶㜲㍢㠰扡ㅢ㈸㍢㌸㥦愰ㅡㄸ㥣扢攸搶㕡〰㔷㥦昳㈹㐴㈲㔶ㅤ㌴㜵て㐴晣㠲搳㉡㈸㌸㔱㑤㐸㕢昳㜶ㅦ㌴攵攲㘳㝤ぢ愳搶㜷〴㍢〸㜶ㄲ㝣て愰㈲㍡㌸改㤷搵㉥昲晣㐰昰㈳㠰㈳㌸㍦ㄳ挷㌷㔰戸㤵㉦㠲昲昶㌴昰㉢㤱扦〱愸晢㔱戵㠳昳㍢慡㠱挱㔹㑣愹戵〰慥攰㘴㌴㘱㜰敡愰愹㈵㄰昱ぢ捥慥㕦〲㐶挸晦搵㠴戴〵㝤换愰㈹ㄷㅦ慢ㄹ㡣㕡捤〹㕡㄰戴㈴挸〱㔰摦㐰搴晦㜵㙦㉢昲散㐶搰ㅡ挰ㄱ㥣戶㐲戰㠳挳㌵㠲ㄲ㥣㍤㠸摣ㄳ㐰㍤〰㔴〷㝣戰㍤〵搵挰攰慣㈰㐷㕡㜰昶㠱㐸挴慡㠳愶ㅥ㠴㥣㕦㜰戶〶〵攷㍤㑤㐸㕢慤昸㌰㌴攵搲㡢㠳㘰搴㍡㤸攰㄰㠲㡥〴㥤〰搴㈶ㅤㅣ㌰戹て慢㌳㜹づ㈳㌸ㅣ挰ㄱ㥣慥挴改づ昹ㄱ〸㐹㜰扡ㄳ搹〳㐰㍤〶㔴〷敡戲㝡愲ㅡㄸ㥣㐷挹㤱ㄶ㥣㈳㈱ㄲ戱敡愰愹挷㈱攷ㄷ㥣昵㐱挱㔹愷〹摥愵㤸㔹㕣搸攴㕤㔴㈲ㅢ㍣㔲㡢搴ㅣ慦ㄸ㕡㠲㌹㕣㠲㘵敡㔵挹㘶㈵㜹搵㔵㤵㠳㑢慢昰っ戸㜹〹〰㡡㈲戲㤷慣攷㜲〸㜵㉥㌹戹㌴㍥㥤㑦㝦昷㑦㈷㘱敦换㠰敡㘴㔵愵慣㤷搹㉦㥤㍥戰㜲㘴㘵搵挰搲攴搴戲搸捣〳㝤挸㌶㘵晣攴㜸〵ㄶㄸ㈶戰捥戰㍥愶捡愹㔳攳挵㍥㍥㡥慤慣㑥ㄴ挵㠷つ晣㉢㉣㔱㔴昶挲㥦㄰搶㤶㈸ㄵ㔲〷〵扦〳㜲挴㝤㕦攴㈶〳敢㔱搴ㅦ㕣攱挶㔶ㄸ戲晡愱改㠵㘰ㄳ㑤摤捡㘳㌳挴戲戲愷㠰慡扢㠹㌸ㄶ㍤㌶〳㜳愴〴㘹戵㜱㉤昴慡摡㘱ㄵ挹搲攲㜸㐴搷戰挱愱愵㉥㡥慡慥㜲㔱㘲㌳㕡㙢㑡㕥㔹搹愸ち愴扥㈸㤶㈸晥㉢㘴〵㈷㠶挳㑥㠹ち攳摦ㅦぢ戴慤㈶ㄴ晡收㜷㘵ㄷ扦戹〰ㄷ㝢㝦ㅤ敢愷㠱昳㕤挳㤴扡ㅣ㔱㜰慣ㄹ捤〱㝦ぢ㠶㍢㠵捥㘶㙤㐴㍣㔶㈱㔹ㄸ㕢㔵㍣㌰㍥慤愵㜰挴搱挰戱攵慣㉣摥摡㕤㤵户㑥㔶㐹㕥㘱戲戲慣扡㉡摥㌲㔵㤲ぢ摤㉡㌹㈹㕥㠶㘵㐹搳攲捤㔳愵搱㐵㔵㔸㈱㥤搲挷戵扤㝦㥤っ㈱㈲㤹㍡㑢㑡昲ㄴ慥愳昱扡㑦㠲搷搰ㅦ捣㉡㤲㔹㈲挷㔷㝤搵㉤㌷昳㔸搲㌷㘴ちㄱㅥ愱慣㘷愰摥晢㕡挹摤搷㍡ㄷ昸昲㑡㙡㙤搶㥤摢㍤㥣㜴㕥捤つ㡥㙢㙢㕢㤴㐸扦㠷〵昴摣㜵㤵挳㑢愷っ㕢㐱慢㑡㡢戰ㅦ㘸㘶换㤲㘱ㄵ㐵㘵搵挵昱攱戱挲㜸㤹改戳戱挵攸㉦㤲㉦搹㥤㙢攷慡㡥戸攸愰っ挳ㄶ㕤戳㥣昸て㜷㜳㜸㤸㠳㉢㑤㙥戹搰ㄱ戱〶改敢㡥㙢㜹晦挷慢愹㈳㄰摡慤㜶㉦㠰㙣攲㐴搷㤶㠶㘲㥦挶㌵愵愹〵搹㜲挵㌹搸㠶㔷づ慦挴㘲昹㘲〷㙡㘸愹㡤晡换㕣㔷㤲愶㜰㌸晣㐷㙦㌰㠸ㄵ㡥㙦㝥搷㝦昹ㄸぢ挷㌷㝤㜹㡦攱挵昱㉣㙡摥搵愸㡥㡢㐳敥晤搲〹㜲㙤㑢づ㝢㌰㝢攰㤰㕦㕡㔵ㄶ㙦㔶㈲㜴㈹㘷昳㤲㘰㌴㥢㤶攴㑦挶捡捥㠱㉤㑡㠶㈴㑡㡢换㑡㉢攲ㅣ㠴㘰昳〶㌷捥づ㡦㑦挲㌶㠳搱㤵挹㔲㙥㔹㙣㔱㤲㥦㠸㔵㈴愷㜲〱㙦搱捣摤㕣㌵㐹㔶㔶㐹晦搲ち㕣㐰戶㑤㤶㜳㑡挶㑥慥㥣㡥㉤攵搵攵ㄵ㐳㘲㔳㤳㝦㠹㐴改㕢ち㈲㘴㕦㔵ㄹ㉡〳㕢㐰㌳戲晦攸扤捡㍡〰慡㌸㈰㤰昷㌱ㄹ㝣㥡愳搳戵〶愵㍡慥㔹㘶㑡㙦昴攰㌵㑢扦㕣㍢㐰㝤搷㤷愷昶攴戳ㅦ戶㠶攰搲㙣㍥ㄴ攰㠴㈱攳㠶搵㙥て晡㕦㙤㜰捦慡㠱收㍡㙥〷搲㌴㔲㝢ㄱ摡㠲戹愵摤㕣㠸㘳敢戱㈴敢慣㜹㥢㘰愴㐴㜸搸ㅡ㜱〷㈵㍢㡢㠳戱㍥扣㌹㉥㝥㜴扦㔸㔷㡦㝥户愵㕤攱㤰慥㍣㔶㤶搴戴〱㤵攵攵㌱㌶㉦㌶捤戱攸扢攳搹㌲扥㐶㙦㘲㤵〰㐸ㅢ搴愸搸っ愰㘲㌳〴㠵㕢㌲昷ㄷ㐹㤹扡㉡㈷挵ㄲ愵㔵㤳换㑢㡢戲㔹攱ㅥ愰扦㐴扢㐴ㄳ捡㐴㌰捤㈱㡤ㄳ㠳㔵敦敡ㄲ㝢搹㌹搲摤〵昳〷㠶㡥改㐷敢捤㤰晢戸晡㠳㥢㌷搰㝣愵挳户㑥㠰戶㉣㑣攴㐳攸晡㙤㔷ㅣ㠳㌰㘰愴㈳㔲敢挸㠰㡦㜵㈲搸㔹攰㈷㜳〳㐰㥤㉢改㥢㠲㈱㌲扣㌲㔶㍣ㄸ摢挴㉡ㄳ㑤昵ㄷ㌲㘴㈳戵散㔶ㄲ㔱敥㥥ㄸ㠰㤵摥搸搸㌴つ㘳攱㐴㌶ㄱ㘳戱㉦㈱㤳晢㉥挲㜶づ㜹攱㠶戲戲㥡㘵晢搹ㅡ㘶㜴ㅤ愸㔷㤹㍢扦搰㘲㔸㥡晥㉦挶ㅣ㡤摥㤵愷㠵ㄳ挱㌶㕦㐰㙢〴捦改㌹㔴㜹㍥ㅥ㠶㤱㘴ㄸ〵㤰戵ㄱ㐴敦㔵ㄲ戸搳〰〲愱慣㜲敥㠰挸㉥攷改㘰挸ㄱ挶扥〸散愴㐰㐸挲捤戲㥦〷摤ㅡつ慥㝦扣晣㜲ㅦ㤴㐳敡㐵〰㘳㥦〳搸㐸㠴挱戳挶搰晥㐹〰敡つ㔴㌹㌱㤵戴㠵慣㝣㥡搰㤳㤲㜱㈸攳㜶愱摥〴㡡ㄳㄳ㜳㌸㌲㠹攱昴挹㥡敢㉤㤰㌹愴㘶づ敢ㅢ㥥愹㑤攰攳㄰つ慦㐱㈰㕥㍢㐶㤸愰㤵㙤〶㠹攳〴晢〸扣㤳愹㜷挰挰扢ㄹ㥥㌰〸㉢㙣戳攳㜴昴㥥㙡ぢ敡散㐱慤搳愰㕢扤㡢㔲つ㍥昰搲㙥愸㘷〰㕢㝦㐳摤㉡ㄲ㔰㜲㈶㤵攸㡡晡〰〵ㄳ㕣ㄴ㑤昶ぢ挰㘳㑤㈴攳㠷晥っ㌱㌲ㄴ㤲㘱ㅢㄸ搸〲慣㈲搴㔲㐹摢敥㄰㘳挷愸㤳㔶㑣戱㌸挵扥〴搲㤱戴㐹挰㤹愴㑤㐶㤹㐹晢ち愸攰愴㤵㙡慥慦挱搵攰愴㝤〳㘶㍢㘹㘷㐱扣㌶㘹㘵㕡搹户愰㌷㈴㘹㍢挰㈷㐹挳愰捥㈷㘱㍢㐱㤶㠴㤵㐳慦晡ㅥ戵ㅡ㝣㔲〹慢〴戶晥㠴敤ㄲ〹㜸㌹ㄵ散收㔰㍦愲攴㤳戰戳挱㘳㈵㘸敤㈷㝦㠶㈴ㄹ昸昵㌵敡㘷㌰㐸挲慡㔱㑢㈵散㌷㠷㤸攳㉡㥢㐶戱改ㄴ㙢㡡昳㜴㈴㙣㈶㜰㈶㘱攷愰捣㠴㜱愱㝦㜰挲捥搵㕣ㄶ戸ㅡ㥣㌰敥ㄸ戰ㄳ㌶ぢ攲戵〹㍢㕦㉢㙢〶㝡㐳ㄲ搶〲㝣㜵㈴㡣晢つ㈴㘱ㄷ㐰慦捡㐱慤〶愷㤷㑡搸㐵挰搶㥦㌰㙥㔰挰㝦㙣㜱〷扢㌹㔴㙢愰㝣ㄲ㜶〹㜸慣扦搱ㅡ昷㈹昸㌰㕣㑡㠶换挸搰ㄶっ㤲戰搹愸愵ㄲ挶捤〹㐶捣㜱㠵㕤㑥戱㉢㈸搶ㅥっ㡥㠴㕤〵㥣㐹搸搵㈸㌳㘱〷㠰㈵㌸㘱搷㘸慥づ攰㙡㜰挲戸㕦挱㑥搸戵㄰慦㑤搸㜵㕡搹㐱愰㌷㈴㘱㠷㠰慦㡥㠴㜱户㠳㈴㙣㉥昴慡㑥愸搵㌰攲愶㑢㥣〷㙣晤〹敢っ㌱晣挷㤶㝥戰㥢㐳ㅤづ㤴〹㉣㤱晡㠶㌸ㅦ㍣搶㡤戴挶㕤ㄲ㍥っ㌷㤱㘱〱ㄹ扡㠲㐱ㄲ㜶㌳㙡愹㠴㜱㙢㠴ㄱ㙢㉤㝡㥢〲㕡户㔰散㔶㡡昵〶㠳㈳㘱户〳㘷ㄲ㜶〷捡㑣ㄸ㌷㌹〴㈷散㑥捤挵㕤㄰つ㑥ㄸ㜷㑢搸〹㕢〸昱摡㠴摤慤㤵昵〵扤㈱〹换〳㥦㈴捣敡〷扦改㜹摡㝤慣㍦㜰㤲戴㝢愱㕢つ㐰慤挶收ㄴ慢搶㈲㘰敢㑦摡㈰㠸攱㍦㕥㡥㔲㠹㙤㈸愴㠶愰㘴㠲㑢㥤㍡㘹昷㠳挷㕡㐲㐶敥摥昰㘱㔸㑡㠶㘵㘴ㄸ〶〶㐹摡㜲搴㔲㐹ㅢ敥㄰㜳㈴㙤〵挵ㅥ〰挸ㅡ〷㠶晦挱戲㝢㍥愶戱㔲㡦戸攵㐹㕢敤ㄳ敤ㄶ㈵捥〷搸慤㑢昴㤳㙣挷昳㙡て㑥㥥昰㘰㤲昱ㄷ㝡ㅡ捤攰敢㐷搱晦㡢攷换㌲收づ㍦㠸〰户攰㙥挸㉥晡扢㙥攲昶㤸㥢㙢散愵愹㠵ㅦ〲挷敥〸㔳㔵愲戴戰扡㠸ㅢ㥢㜳つ慢㌸挲㤱㔴㘶敤㍣㔴㜱㘱扥戴挰㠷㈱愸㈶愰㔶㐳㍥愵散ㄶ昸㈸㌳㕡敦㤰晦㌴㠸攱㝦挸㝡㡣㑡㈸捥て㤷昳晢㌴戰挷挱㘳慤㈴㈳㤷晡晢㌰㍣㐱㠶㈷〱戲戸愸摣㍢挷㜱慦㡤挷〳㝣ぢ戶㌲攵敢挱戸㔳㌸ㅢ㥢㙥㘵㡢㜱㤶㑣〸㥡㌹戶〶㠷敤㕤挱搹㤰㐱愹㍣ㄹㅥ㡢搹㘲扣㌸㘲㌷㌷づ挰㌹慤挹挸挸挴㤴㈹散摤㈹㤴㘶㤶㉡挶挶㘵晤扥摡て㉥㠴㥦㠲挷扢昱愵づ昴ㄷ㌸扥㔰㘸㉤㠸捥ㄷ㥢㜸㌳昰っ㔸㐳ㄱ㔵攸㌸晦扤㠹戱挷昱慢㜸晥慢〱搴ㄴ㌰㌸晡扦㌵ㄴ搳攳昸ㅡ㤴搹晦㤵㠱㈵戸晦㕢慢戹捡挱搵攰晥㡦㑢摢敤晥㙦ㅤ挴㙢晢扦つ㕡㔹㈵攸つ改晦戸晣扤㡥ㅢㄶㄷ挶㑢换㝢づ㝡㔵ㄲ戵ㅡ㥣ㅥ捥捦㙥㜹ㅢ㠱慤扦攵㔵㐳っ晦㍤㐳㐲㉥愵昷㘹㔸㉦昰㜴㕥愴㌵㉥戳昷㘱㜸㠹っ㉦㤳㘱㈶ㄸ愴敦晢〷㙡愹扥㡦㙢敢㡤㤸㘳㐸昸ち挵㕥愵搸愵㘰㜰㈴散㜵攰㑣挲晥㠹㌲ㄳ挶㔵昲挱〹㝢㐳㜳捤〶㔷㠳ㄳ挶攵昶㜶挲摥㠴㜸㙤挲㌶㘹㘵㔷㠰摥㤰㠴㕤〵扥㍡ㄲ㜶㌵挸㤲戰捤搰慢慥㐱慤〶愷㤷㑡搸㍢挰搶㥦戰㌹㄰挳㝦㉣捡〰扢㌹ㄴㄷ昲㥢挰ㄲ愹㙦㔶敦㠲挷㝡㡦搶戸挸摦㠷㘱㉢ㄹ摥㈷挳㍣㌰㐸挲㍥㐰㉤㤵㌰慥散㌷㘲㡥㈱攱㠷ㄴ摢㐶戱㍢挱攰㐸搸挷挰㤹㠴㙤㐷㤹〹㕢〸㤶攰㠴㝤愲戹敥〲㔷㠳ㄳ㜶㌷㤸敤㠴晤ぢ攲戵〹晢㔴㉢攳㍥㠰㠶㈴散㍥昰㐹挲㘴㝤㍥㍤㑦ㅢ㘱㜰扢㠰㈴敤㌳攸㔶㡢㔱慢㘱㠰捤㔵昶〵戰昵㈷㙤〹挴昰ㅦ慢慢愹㐴挴昱㜷ㄹ㑡㈶戸搴愹㤳昶ㄵ㜸慣慦挹戸摣㥦攱ㅢ㌲㝣㑢㠶ㄵ㘰㤰愴㝤㠷㕡㉡㘹摣㜱㘰昴㍡慥戲ㅤㄴ摢㐹戱愷挰攰㐸摡㝦㠱㠳㔷昲捥㜵ㄷ捡㑣ㅡ昷づ〴㈷敤〷捤昵っ戸ㅡ㥣㌴㙥㐲戰㤳昶㈳挴㙢㤳昶戳㔶挶晤〹つ㐹摡ㅡ昰搹㐹㉢㘰搴ㄸ㑦敦攳㡤ㅡ攰㈴㘹扦㐲户㕡㡢㕡㡤捤㈹㔶慤摦㠱慤㍦㘹摣昷㠰晦㈱㡢㙦挳㔹㤰捦㜳㠰㈶戸搴愹㤳挶挷㡢ㄶ敥㝣㈱挵㑤ㄱ㍥っ㑤挸㠰㉦搵っ愹㡤㘰㤰愴㘵愱㤶㑡ㅡ㜷㐲ㄸ㌱扥㘱搰昷戲㌰挵㥡㔲散つ㌰㌸㤲㈶㕦晥慡㤳ㄶ〱㥤㐹攳㥥㠶攰愴㌵搳㕣㙦㠱慢挱㐹攳收〸㍢㘹捤改挹㕡㠶㠱敦慤㕡㙡㘵摣㌷搱㤰愴扤〳㍥㍢㘹摣捦〰㈵改㐹攳昶ち㐹㕡ㄴ扡搵扢愸搵搸㥣㜶搲㜶〳戶晥愴㜱㍦〶晥㘳㉤ㄱ㤵搸㠶㐲敡〳㤴㌶愰攲㜹攰搸〶㍣㔶㕢㌲㝥攸捦戰㍢ㄹ昶㈰挳㌶㌰㐸搲昶㐴㉤㤵㌴敥搰搸愰昵㍡挶昲敤㈸戶ㄷ挵扥〴㠳㈳㘹晢〰〷慦攴㑡摢ㄷ㘵㈶㡤㝢㉤㠲㤳戶㥦收晡ㅡ㕣つ㑥ㅡ㌷㙤搸㐹摢ㅦ攲戵㐹㙢慦㤵㜱㍦㐷㐳㤲戶〳㝣㜶搲愶挰㙦㝡㥥㜶愵㜱摢㠷㈴慤〳㜴慢敦㔱慢戱㌹敤愴ㅤ〴㙣晤㐹攳㍥ㄱ晣挷摡㈸㉡戱つ㠵搴㡦㈸㙤㐰挵㤳戴㐳挰㘳㜵㈴㈳㌷㤱昸㌰㜴㈲挳愱㘴昸ㄹっ㤲戴捥愸愵㤲挶㥤㈳㐶捣㤱戴挳㈸㜶㌸挵㥡㘲扣敥㐸㕡㔷攰攰㤵㈴慤ㅢ捡㑣㕡㌶㔸㠲㤳搶㕤㜳㔹攰㙡㜰搲戸㤹挴㑥㕡て㠸搷㈶敤〸慤慣ㄹ攸つ㐹㕡ぢ昰㐹搲晣ㅦ㈴㜲㉢㡡㈴慣ㄷ昴慡ㅣ搴㙡㜰㝡㌸㍢㍢㘱㐷〱㕢㝦挲㕡㐱っ㔱昴㡣ㅡ戹㜹㘵〳戰㥥㠴ㅤ〳㤵搶戱戴挶㡤㉤㍥っ扤挹㜰ㅣㄹ摡㠲㐱ㄲ搶〷戵㔴挲戸㥢挵㠸㌹敥㘷挷㔳慣㉦挵摡㠳挱㤱戰㍣攰㑣挲晡愳捣㠴㜱㕦㑡㜰挲〶㘸慥づ攰㙡㜰挲づ〴戳㥤戰㠱㄰慦㑤搸㘰慤散㈰搰ㅢ㤲戰㐳挰㔷㐷挲㍡㠲㉣〹ㅢ〲扤慡ㄳ㙡㌵㌸扤㔴挲㠶〱㕢㝦挲㍡㐳㑣ㄲ收㝥㉥〵散〶攸昲㈴散㐴愸戴㠶搳ㅡ㌷摢昸㌰㡣㈰挳㐸㌲㜴〵㠳㈴㙣ㄴ㙡愹㠴㜱㠷㡤ㄱ㜳㕣㘱愳㈹㌶㠶㘲扤挱攰㐸搸㔸攰㑣挲昲㔱㘶挲戸㔷㈶㌸㘱攳㌴㔷ㅦ㜰㌵㌸㘱摣㜴㘳㈷散㘴㠸搷㈶散ㄴ慤慣㉦攸つ㐹㔸ㅥ昸散㙥昱㍣㘶㠲㠱昵づ㐰戸㙤㐷㤲㜶㉡㜴慢〱愸搵搸㥣昶㔵㜶㍡戰昵㈷㙤㄰挴㈴㘹㘷㔰㠹㙤〸捦愵㠰摤㠰㡡㈷㘹㘷㠲挷㉡㈰攳㔰㝦㠶㠹㘴㠸㤱㘱ㄸㄸ㈴㘹㠵愸愵㤲挶㥤㍦ㅢ戴㕥挷㔰扦㠸㘲挵ㄴㅢ〷〶㐷搲㑡㠰㌳㐹㥢㠴㌲㤳挶㍤㍣挱㐹㥢慣戹挶㠳慢挱㐹攳㘶㈰㍢㘹愵㄰慦㑤摡ㄴ慤㡣晢㠴ㅡ㤲戴搳挰㔷挷㔵挶慤㐴㤲戰㌲攸㔵㘷愰㔶㠳搳挳昹搹〹慢〰戶晥㠴ㄵ㐰㑣ㄲ收㝡扦ㄲ〳㜶〳㜴㜹ㄲ㌶ㄵ㉡慤戳㘹㡤ㅢ㤳㝣ㄸㄲ㘴㐸㤲愱〸っ㤲戰㉡搴㔲〹攳㙥㈴㈳收攸ㄶ慢㈹㌶㡤㘲㤵㘰㜰㈴㙣〶㜰㈶㘱㌳㔱㘶挲戸慦㈸㌸㘱攷㘸慥戳挱搵攰㠴㜱㠳㤲㥤戰㜳㈱㕥㥢戰昳戴㌲敥㕤㙡㐸挲慡挱㔷㐷挲戸扤㐹ㄲ㜶㍥昴慡改愸搵攰昴㔲〹扢㄰搸晡ㄳ挶晤㔰改〹㍢ㄷ搸つ搰攵㐹搸挵㔰㘹㕤㐲㙢摣㉣攵挳昰㌷㌲㕣㑡㠶昳挰㈰〹扢っ戵㔴挲戸㐳捡㠸㌹ㄲ㌶㥢㘲㤷㔳散ち㌰㌸ㄲ㜶㈵㜰㈶㘱㔷愱捣㠴㜱慦㔳㜰挲慥搶㕣㔷㠱慢挱〹攳愶㈹㍢㘱搷㐰扣㌶㘱㜳戴㌲敥愷㙡㐸挲收㠰捦敥ㄶ攷㌰ㄳっ慣户㕢攴戶㉢㐹摡㕣攸㔶㜳㔱慢戱㌹敤慢㙣ㅥ戰昵㈷㡤晢戴㈴㘹㌷㔰㠹㙤㈸愴收〳扢〱ㄵ㑦搲收㠳挷扡㤱㡣摣挴攵挳㜰ㄳㄹㄶ㤰攱㈶㌰㐸搲㙥㐶㉤㤵㌴敥摣㌲㘲㡥㝢搹㉤ㄴ扢㤵㘲昷㠰挱㤱戴摢㠱㌳㐹扢〳㘵㈶敤㕥戰〴㈷敤㑥捤㜵ㅦ戸ㅡ㥣㌴㙥收戲㤳戶㄰攲戵㐹扢㕢㉢㕢っ㝡㐳㤲戶〴㝣㜶搲收㌳ㄳ㝥㐹攳㜶㌰㐹摡扤搰慤㤶愱㔶㘳㜳摡㐹㕢〴㙣晤㐹攳晥㌱㐹摡㘲㉡戱つ㠵搴㠳挰㙥㐰挵㤳戴晢挱㘳㉤㈱㈳㌷㤷昹㌰㉣㈵挳㌲㌲㍣っ〶㐹摡㜲搴㔲㐹攳㡥㌲㈳收戸㤷慤愰搸〳ㄴ㕢つ〶㐷搲ㅥ〲捥㈴敤㘱㤴㤹㌴敥つぢ㑥摡㈳㥡㙢つ戸ㅡ㥣㌴㙥㌲戳㤳昶㈸挴㙢㤳昶戸㔶戶ㄶ昴㠶㈴㙤㍤昸敡攸ㅡ㌷㠰㉣〹㕢〹扤敡㌹搴㙡㜰㝡㌸㍦㍢㘱㑦〲㕢㝦挲㌶㐲捣扥捡昰戰挴ㅣ敡〵㘰㌷愰收㐹搸搳㔰㘹㍤㐳㙢摣昰收挳戰㡡っ慢挹昰ㄲㄸ㈴㘱捦愲㤶㑡ㄸ㜷戹ㄹ㌱挷㔵戶㠶㘲㌵ㄴ摢っ〶㐷挲搶〱㘷ㄲ戶ㅥ㘵㈶㡣晢搵㠲ㄳ戶㐱㜳㜱㐳㕢㠳ㄳ挶㡤㙦㜶挲㥥㠳㜸㙤挲㌶㙡㘵敦㠲摥㤰㠴㙤〵㥦㝤㤵摤㈵愱㐴㘰扤㕤㈳户捥㐹搲㕥㠰㙥昵〱㙡㌵㘴㌵㐹㝢〹搸晡㤳戶つ㘲㤲戴㤷愹㐴挴昱昷㘳㘰㌷愰攲㐹摡㍦挰㘳扤㐲挶敤晥っ慦㤲攱㌵㌲㝣〲〶㐹摡敢愸愵㤲昶愹㐳捣㤱戴㝦㔲散つ㡡㝤ぢ〶㐷搲摥〲捥㈴㙤ㄳ捡㑣ㅡ昷搱〵㈷㙤戳收攲㐶扢〶㈷㡤ㅢ昲散愴扤つ昱摡愴㙤搱捡扥〷扤㈱㐹摢〵㍥㍢㘹㡢攱㌷㍤㑦㑢ㅡ户昴㐹搲摥㠳㙥挵扤㝤㌵㌶愷㝤愵扤て㙣晤㐹晢ㄹ㘲㤲戴て愸挴㌶ㄴ㔲扦〲扢〱ㄵ㑦搲㍥〴㡦戵㡤㡣摣㈰攸挳昰ㄱㄹ㍥㈶挳敦㘰㤰愴㙤㐷㉤㤵戴っ㕣捥㐶捣搱㌵㝥㐲戱㝦㔱慣ㄹㄸㅣ㐹晢ㄴ㌸㤳戴晦愰捣愴㌵〷㑢㜰搲㍥搳㕣㉤挰搵攰愴戵〴戳㥤戴捦㈱㕥㥢戴㉦戵戲ㅣ搰ㅢ㤲戴㔶攰戳㤳挶扤㝤昴㍣㉤㘹扢㠱㐵㤲昶㌵㜴慢搶愸搵搸㥣㜶搲扥〵戶晥愴戵㠵㤸㈴敤㍢㉡戱つ㠵搴ㅥ挰㙥㐰挵㤳戴ㅤ攰戱㜶㤲㤱ㅢㄷ㝤ㄸ扥㈷挳㝦挹搰づっ㤲戴㕤愸愵㤲挶摤㡡㐶捣㤱戴ㅦ㈸昶㈳挵づ〲㠳㈳㘹㍦〳㘷㤲昶ぢ捡㑣ㅡ昷ㅤ〶㈷敤㔷捤㜵〸戸ㅡ㥣戴㡥㘰戶㤳昶ㅢ挴㙢㤳ㄶ捡戲㑤㜶〲扤㈱㐹敢っ扥㍡敥㘷㠷㠱㉣〹攳慦㈱愹挳㔱慢挱改攱晣散㠴㌵〱戶晥㠴㜵㠵㤸㈴㉣ㄳ散收㔰摤㠱摤㠰㥡㈷㘱㔹攰戱挲戴搶挳㥦愱㈹ㄹ戲挹搰ㄳっ㤲㌰晥㄰㕢㉡㘱㐷㍡挴ㅣ〹㡢㔰慣ㄹ㐰㔶㍦㌰㌴㙣㕦㕤㔳戸ㄷ㜵㙣㜶㤴慦戱㙢㔵㌲愶㍡㔶㠶㕦敦ㅡ㠵ㅤ㌷㔵㐴晤ㄵ㤶㔹㘷摡晢㥥敡㝤昵㉦愷㜰摡ㄹ晢攱捣扣㌱㜰㉦ㄳ搰攷㈶摦摡昷挷昶㐵㐵戲㜶晥昴晢敦つ戳挲收攱晥ㅥ㍤㈴〹㡢㜹㕢㈰㘱扣㠲昲㔰㤵㈶攴㥡摥昷昷挳㘶つ〰戶㡥敤〹㥥㉤㐵搴摡扡㜶㌱㌵㤷捤㜷㉥挳ㅡ㤴〶散㔲挸㠱㜳㙡㤰㥦て㙡㠸挱戶㈲て㑣愰ㅥ捡㍡〱搰扢㈶㈴㙤摤㍢㉥㘷散愲攴ち昸戱㔵㌳换戰敢㠰㐵慥ㄱ戱㑢㕣㘶㙤㤳攱㜴㘵〲摢愸㌲扤摦晣㤹㤲㝤〲慡㥡戵昱晣收㠳㠸㤱㌲ㄴ摥㘴㝤㠵ㄴ〵捡扢戳㐲ㄹㅥ攱搶㌸愷㌶㈳㑡㡢昰㙤收㤵㈵㔵戹㘳戱㝢㈶㤷扦〲㔲㠲㝤㔴㜹㔹㕦㐰愳慦㑤㥥㔸㘶〵㝦攸㙥ㅡ扦㌰㌱㌲愵愲㜲㝡㠵㜸㤳㤵攴㡦愱㐸㝥㥢㌶愵ㄹ敥慥㤲愳〳㠲ㄷ㍤ㄱ㡥㔲搸㙡ぢ挳㉤㥡㐴㠷㌳㤸㌸愲㈳㑣㘱愴㈹㡣搲㠵㥣搱㈸㔰㑢㔸㌸晦㐴㄰ㅤ〳捤戴ㄲ摥ㅤ摥戴ㅣ搰扦挰戱摦㈵扣〷㜰捤㠱㤳〵㍣㈷攱㐷㐴挲㝢〲搳ちㄸ昷㉦晦㐵㑦搲㕡慣㕣愸戲摡ㄳ散つ㑥㤵て㍣㍢愸㠸摡㡥㌸昲〲愲慤㠸戵㉦㠸扣㄰挶愱㉡㠱㜲昵愵㈷晢㘲挷〳换㡢挱摡㥦㥡㈷昸昲㥣㘶戰敤挹〳㔳愸攳㈱ㅣ㈰ㅢ慢㝡ㅦづ戰㠹〰ㄹち㜷〰㑢㘰摥搵㝢㘰㘳敥摤戹攳晡㜴挹摤㐱㄰㐶敥ち愸ㅦ㐷㜴愲㈹挴㑣愱㔰ㄷ㜲㡡㔰㘸㥣摣ㄵ㐳㌳慤㠴て㠶㌷敥㍣ㅤ〲㑣㝡㥥挲ㅤ㠱昶㈴㌹ㅡ搷㕡攴㌷〵慤㐳挱㘱ㅤっ愵㙡ㄲ昰㜶敥摥㐴ㅣ㙡㜳㜷㌸㌸㤸扢挹愰㑢敥㕣㥤㔸愹㉦昶㉣㘰㈵㜷㕤㈱慣捡㝣㜹捡つ戶㍢㜹攰〱敡㜸昴〸㈸戹㝢〵㑥㤸摣㔹扣㘶㜹㜹慡㤷㝤搳㘴㍣㡡㥥㑤ㅤ㌸愲〹㔳㐸㥡㐲㤵㉥攴㔴愳搰㌸昹㤹〶捤戴㘲昱摡戲㜸㌱㔹扣㝥愲搳つ㥥㕦搴㉦㍦挵㘸ㅤぢ扣㥡〹扣ㅤ昱攷㕣ㄱ㍦づ㐴㐶㥣㙢搹㈵攲ㄷ㔳慢㍥搴戹扥㔸㉥㐹㤷㠸ㅦ㑦捤㕣㤲㥥㉥㜹㠱挱昶㈳て昴愱ㅥ㔲ㄷ〱㑡挴搷㌸㈲ㅥ敥て㤶攰慢㘵戵㙦ㅡ㡣㥢搱㑢愸ㄸ㐷昴㙦愶㜰愹㈹㜰ㄵ㌹㡦㥣搹㈸㌴㑥ㅡ㉥㠷㘶㕡〹て挴㌹戸㉦㤳㐱挰昸㕣㈶㠳㠱昶㕥㈶㔷㘸㉤昲搳㤷搶㔰㜰㔸㥣㜹慢慢㠰户㤳戶搲㤵戴ㄳ挱挱愴㕤つ扡㠴摥昵挲散ㅡ㕦散戵挰㑡搲㐶㐰㔸㕤攷换㌳搷㘰㐷㤱〷ㅥ愰㡥㐵㔷㠰㤲戴㠷㥣㐹ㅢ〳㤶攰愴㍤攰㥢㌴攳㘶㜴㍥ㄵ攳㠸摥㘸ち㌷㤹〲㔷㤲昳挸戹ㄹ㠵挶㐹ㅡ㤷㥥搳㑡㜸㉣捥挱㤳㡢㜰㍥㜰敥㐴㡥〳㈶㍤㤱搱㕢戵ㄶ敢㘸愸㤲摦ㅣ戵㑥〱愷扡ㅤ㜸㍢㘹㡢㕤㐹㍢ㄵ㐴㈶㡤㙢摡搳㤳㜶愷㉦㜶㈱戰㤲戴搳愹昹㙥㕦㥥㝢つ昶㑣昲挰ㄷ搴昱㍤㍤㠰㤲戴扢ㅣ㐹戳㤸㌴改摢敥昴捤捦㘲〸挹㉤愸㄰㝣戸〵摤㑦㔵㌸愲㑢㑣㘱愹㈹㉣搳㠵㥣攵㈸㌴㑥㥡㔶㐰㌳慤㔸㑣㤳挵扣㔸㑣㐵昴〱㠳㍦㥥挴扥〴㤳㠱㔷て〳㉦㠱㉤㘵つ㘸ち慢㐷〱㈵㄰㌷㍡〲ㄱ㥥〲㤶攰搶㝢㠳㙦㜴ㅥ㠳㈶㠹㑥㌹㠴ㄱ㥤挷愹ㅦ㐷㜴愵㈹㍣㘱ち㕣搷捣㈳敢ㄹㄴ敡㥤㘹攸㐵挶搴㡤搵挲㐵慡㔸挵㌳㥢㌶㑤晢㐶ㄳ昷慣〳敢㡦㘵㠶挲昹㐹㌸㑣㤸㜵㍤摣慥㝢ㄲ㘱㠴ㄸㅤ昷㈴㐲〲㔷㠹ㄳ戳愶〲㐴愲㕣㥥㑣㠷挲㘷愳扡ㅢ㐶㘵昸㜶㙤攷捦晤㠴ㄳ挰扢慦㤳㈴㌰摥慢愹ち㌸㥦㙢㘷戵搶㉥摦搷㉤扦搰㙡晦㔶敢っ戰慢㌵㈰昶挳㈷愲㘶攳㠴㙡〷〷攷㠰挸ぢ愸〶㌴㜱搷摣㡡攱㈶搶捦昹㘲搷〱㉢ㄷ搰㉣㙡摥攰换昳㥣挱㥥㑦ㅥ攸㐲ㅤぢ攰〰愵摤㕣攴㘸㌷戵㠳㠳ぢ㝣㥢挸ぢㄴ挵ㄱ㝤搱ㄴ㕥㌲㠵㤷㜵㈱攷ㅦ㈸㌴捥〵昳ち㌴搳㡡㜷㑣昰慡挱㥦㐸㈲扦㡡摣㥡捤㔳㝤ㅤ㜸㍢搰㌳㕣㠱扥㐲〷晡㥦愰㑢愰㕤慢㜸摦昰挵扥〹慣〴晡㉡㙡摥攴换戳搹㘰慦㜱〶晡ㅤ㘰㈵搰〹㐷愰挳㜳挰ㄲ㝣㠱㑥昵㡤扥㜱㌳晡㉥㔴昲㠸㜲㔵戱ㄴ戶㥡〲㤷ㄱ昳挸昹〰㠵挶㐹挳㠷搰㑣㉢攱戹㌸〷昷㈵㜲㍤㌰改㤷㐳㜸ㅥ搰㥥㉢㈷扡㑤㙢㤱ㅦづ戶收㠳挳ㅡ〳愵敡㘳攰敤愴㤵扡㤲戶〰ㅣ扣㍡戶㠳㥥㝥㜵㝣攲㡢攵扡㘴㐹摡㉤㄰㔶㥦晡昲㝣㘶戰户㤱〷ㅥ愰ㅥ㔲㕦〰㑡搲㡡ㅣ㐹慢扤㍡㘲扥昹昹ㄲ㐲搲㠱㉥㠴㉡㜴愰㕦㔱ㄵ㡥攸搷愶昰㡤㈹㝣慢ぢ㌹摦愱搰㌸㘹摡〱捤戴攲扤㕡㜶ㅡ晣㜸ㄲ㑦㈱㔸挴㔳晦㉦昰㜶攰㈷戸〲㝦㍦㠸っ晣㉥搰搳〳捦㐵挸改搸ㅦ㠱㤵挰㉦愵收㥦㝤㜹㝥㌵搸攵攴㠱ㅢ愸攳㜹㌹愰〴㝥慣㙦攰挷昸〶㥥㔱㤷挰㍦〴㔵〸扣㘲〵㐷㌴挳ㄴ㥡㤸㐲愶㉥攴㘴愱搰㌸㠱て㐳㌳捦挵ㅢ昸愶〶㝦〶㠹㘷ㄲ慣攴愹㕢挰摢㠱ㅦ收ち晣㤳㈰㌲昰ㄱ搰㈵挴㘶㜸〹㐹扣㈱昰挵㌶〷㔶〲晦㌴㌵户昴攵㠹ㅡ散㉡昲㐰㤷〴㝥㌷㘰㈵昰〳㥣㠱㑦つ愸昲㝣〳摦ㅡ㐲昸㡦搷㠳㔰㠵挰户㘱〵㐷戴慤㈹散㙥ち㝢攸㐲捥㥥㈸㌴㑥攰摢㐱戳〴摥㌳愰摡换攰㡢攰㥡㔵㑣昰㍣㑦㝤ㅦ攰敤挰ㅦ攳ち晣摦㐱㘴攰昷〵㍤㍤昰晢昹㘲昷〷㔶〲晦㈲㌵户昷攵改㘰戰㉦㤳〷㙥㐸攰て〲㔶〲摦搳㌷昰摤㝤〳㝦㌰㠴昰ㅦ㙦〶愱ち㠱㍦㠴ㄵㅣ搱㡥愶搰挹ㄴづ搵㠵㥣捥㈸㌴㑥攰て㠳㘶扦挰ㅦ㙥昰愵㜰捤㍡㡢㘰ㄳ㑦扤㉢昰㜶攰㍢戹〲晦㌶㠸っ㝣㌷搰㈵昰慥ㄱ㔰㜷㕦㙣て㘰㈵昰㕢愸昹〸㕦㥥㕥〶晢ㅥ㜹攰㠶〴晥㈸㘰㈵昰ㅤ㥣㠱㙦つㄶ㤹㐲戴昷つ晣㌱㄰攲ㄱ㍤搶ㄴ㝡㥢挲㜱扡㤰搳〷㠵挶〹昴昱搰㉣㠱昶㍣ㄵ改㙢昰㤵㜰㑤㝥㑡摥晡㠴愷㥡〷扣ㅤ攸扤㕣㠱晥㌷㠸っ㜴㝦搰搳㕢昸〰㕦散㐰㘰㈵搰晦愱收挱扥㍣㐳っ昶㜳昲挰ㄷ〹昴㌰㘰㈵搰㙤㥣㠱㑥㜵㉤扢昹〶晡㐴〸昱㠸づ㌷㠵ㄱ愶㌰㔲ㄷ㜲㐶愱搰㌸㠱ㅥつ捤㝥㉤㝡㡣挱㔷挳㌵㡢㕦㡡㙦敤攴愹㡥〵摥づ㜴㌳㔷愰晦慢〳㥤て扡〴摡昵戰㜶㥣㉦昶㘴㘰㈵搰㍦㔰昳㈹扥㍣愷ㅡ散㑦捥㐰㥦づ慣〴㍡换ㄹ㘸㍥慣㤵ㄶ摤挴㌷搰㘷㐰〸晦昱㘵户攰㐳㔷㜲㈶㉢㌸愲〵愶㌰搱ㄴ㘲扡㤰㔳㠸㐲攳〴扥〸㥡㈵昰㝣㉥㙢昱㔱慣搵ㄱ㈰㕡㙣昰戳攰㥡搵〴て昳慤㜳㔱㔲㈵挰摢㠱晦昹㐷攷㘴㉡っづ戶昰㐹愰㑢攰㕤㕤挹㘴㕦㙣㈹戰ㄲ昸㙣〸慢㈹扥㍣㘵〶ㅢ㈱て㍣㤰ㄶ㕥〱慣〴晥㝢㌸㤱晥愴㜵〷戰改て挴愷㐲㠸㐷昴㙣㔳㐸㤸㐲㔲ㄷ㜲慡㔰㘸㥣㐰㔷㐳戳〴摡搳㤵㑣㌳昸㡢攰㥡㜵㌱㐱㙢㥥敡っ攰敤㐰㝦攱ち㜴㕢ㅤ攸㤹愰愷〷晡ㅣ㕦散戹挰㑡愰昷愰收昳㝣㜹捥㌷搸㜶捥㐰㕦〸慣〴晡㕦扥㠱摥敥ㅢ攸㡢㈱挴㈳㝡㠹㈹晣捤ㄴ㉥搵㠵㥣换㔰㘸㥣㐰捦㠶㘶扦㐰㕦㙥昰戳攱㥡挵ㅦ〲戰づ攰愹㕥〹扣ㅤ攸慤慥㐰ㅦ愸〳㝤ㄵ攸ㄲ㘸搷㜰昰㙡㕦散㌵挰㑡愰て愶收㌹扥㍣㜳つ戶愳㌳搰昳㠰㤵㐰㙦㜶〶㍡搵㘷扦攵ㅢ攸ㅢ㈰㠴晦昸慥㘴愸㐲㔷㌲㥦ㄵㅣ搱ㅢ㑤攱㈶㔳㔸愰ぢ㌹㌷愳搰㌸㠱扦〵㥡㈵昰㥥攱攰慤〶㝦つ㕣戳昸㈳〳㔶て㥥晡敤挰摢㠱晦㠷㉢昰㐷㠰挸慥攴づ搰㈵昰慥㍥晣㑥㕦散㐲㘰㈵昰㐷㔲昳摤扥㍣昷ㅡ散搱攴㠱ㅢ搲㤵㉣〲㔶〲扦搱ㄹ昸㔴ㅦ晥㥣㙦攰ㄷ㐳〸晦戱㠱〷慡㄰昸晢㔹挱ㄱ㕤㘲ち㑢㑤㘱㤹㉥攴㉣㐷愱㜱〲扦〲㥡㈵昰㥥㍥晣〱㠳攷㙦ㄷ㔸㜹㜰搵㥡㠷㤲㝡〸㜸㍢昰慢㕤㠱ㅦ〸づ〶晥㘱搰搳㕢晣㈳扥搸㐷㠱㤵挰て㘶㔰ㅦ昷攵㔹㘹戰㐳挹〳て㈴昰㑦〲㉢㠱㝦挲ㄹ昸㔴㡢㝦摣㌷昰㑦㐳㠸㐷昴ㄹ㔳㔸㘵ち慢㜵㈱攷㔹ㄴㅡ㈷搰㙢愰搹慦㠵搷ㄸ晣捤㜰捤扡㠵㘰っ㑦㜵ㅤ昰㜶愰ㅦ㜰〵㝡慣づ昴㝡搰搳〳扤挱ㄷ晢ㅣ戰ㄲ攸㜱搴扣搱㤷攷〵㠳ㅤ敦っ昴㑢挰㑡愰敦昷つ昴㈲摦㐰扦っ㈱晣挷㜷愵㐱ㄵ㕡昸㍦㔸挱ㄱ㝤挵ㄴ㕥㌵㠵搷㜴㈱攷㜵ㄴㅡ㈷昰晦㠴㘶扦挰扦㘱昰㜷挲㌵㙢㈱㐱㡣愷晥ㄶ昰㜶攰敦㜰〵扥〸㐴戶昰㑤愰㑢攰捤㙢㍦㐸㘲戹慤㉦昶㙤㘰㈵昰㜱㙡摥攲换昳㥥挱㑥㈲て㜴㐹ぢ㝦ㅦ㔸〹晣〲㘷攰昹㜶㔲㠶㠷㌷晡〶晥〳〸攱㍦㝥㍡ㄲ慡㄰昸て㔹挱ㄱ摤㘶ちㅦ㤹挲挷扡㤰戳ㅤ㠵挶〹晣㈷搰㉣㠱攷晢㐸㡢慦㈰慤挱ㅣㅥ晥换攰ㄷ挱㌵㙢㉡㕣戵敥㐳㐹㝤ち扣ㅤ昸㙢㕤㠱㑦㠲㠳㠱晦て攸改㠱晦捣ㄷ晢㌹戰ㄲ昸㙡〸慢㉦㝤㜹扥㌶搸改攴㠱〷ㄲ昸㙦㠱㤵挰㕦敥ㅢ昸换㝣〳晦ㅤ㠴昰ㅦ攳㕣愸㐲攰㜷戰㠲㈳扡搳ㄴ扥㌷㠵晦敡㐲捥㉥ㄴㅡ㈷昰㍦㐰戳㕦攰㝦㌴㜸晥㌶㠴㜵㈱㕣戵㤶愱愴㝥〶摥づ晣昹慥挰㕦〲づ〶晥ㄷ搰㈵昰慥㥢改慦扥搸摦㠰㤵挰㕦㉡㐱㐵扥搳㈵㘵㔵㈲㕤㤸㉤㍣㍡昰㕣㤵㈸㠱㥦攱っ㝣敡㘶㍡捤㌷昰挶愳㘸ㄶ愴㜹㐴挳愶搰搴ㄴ戲㜵㈱㠷ぢづㅢ㈷攲㕣愶㈸ㄱ昷摣㐵㥢ㄹ晣㈳㜰捤㥡挳㠸昳户㉤㔴ぢ攰㈵㉥㜳㠱愲愰㌴扤ㅣ㠳㌵昳ㅦ戲㐴㕢〱㡢愰攲晥ぢ摥ㄶ㑤戲戸㥣慡㜷昰てっ㌸搶㌵㜵挶愲㌹㝣㘵㜲扣ㄸ㕦㘰㍡ㄵ㕦㌱㍥㜳㔰㐵㔵㠲㍢戸㐲㑤昰〵愶昶搷ㄵ㘵㘶ㅣ晢挷㜴昱㠵摦扥㔰挵㑦㔶ㄹ㤲昳扦搰挳昳慣㝤〵㐸㡤晢攳㘳捤㘷昳攰晡慡〳㔹㝢㠵攰㔵㠲搷〰搴㈴㤸㝣ㄷ摦㜲昴搸㥣㈹〳㝢摥晦挵昰㠵㍢㤷晣㝢换挰㐱㈳㔵㠹㈶㡣㍣㜷敢〷昳㕢捤挹㥢㜷㐴昹戶づ㤹敢㙦㔴㕣㡣㈵㐱扦搵ㄹ㜴㔹㘵㐵慤愶㈹㌱㍥㔱慥慢㤲愰摦㉥㐱㔷〷愱捥挰慢㐲㘸攷搹㡡㠳㜷搲㐱慥㈴昲㜳昰㡣㈰〷㑦㌷㠴搷捦㡦户㕢㔷㌰㜰㑥㔱慦㔱㠳㘷扣㤵慦づ愷〱扡㜲㥦搳挱慥〶敢㙡ㄵ摤㠱ㄵ〷ㄷ摢づㅥㅢ攰挵㌸㘳捣ㅢ愶㝣㑤㔸㍡㝦摢摣㌵㥦敦㌷㙡搹挳愵攳ㄷ㍣戱晢㌵敡㌸㘳㙦㠵搳ぢ㔹㕥㐳摦捣㕤㑦挲挴〵㌵攲挵㠳戶ㄷ㐳〳扣ㄸㄱ攴挵㜰㑤攸㜶晥㐵挳㜷扥搴㘶攰㐵㔵摦敥㔵戲昵㤵㉤敡㐴攳挵攳㑥㉦㐶ㄸ慣㤹㑦挹ㄵ㌲捡㜸昱㠴敤挵㈹〱㕥っち昲㘲愰㈶戴㍢㌶敢愳㥡扢て㍤㘱搵㌳ㄷ散扤㝥搳㉢ㄹ敡㔴㘳㙦戵搳㡢搳つ搶攵〵㤷㍣㐸㉣搶搸㕥㜰摤㠲㌴㤹㝥搰㥥㙡㌲㙢㐱㔴㤳㐱昲㙢㌲扤㠳ㅣ㍣㔶ㄳ㜶慤㝢昹挱晣搳挶て扡昰换扣㐵ㄹ摢㑥㍦㉥捡攵〵㘲㜴愳㙤戴摣ㄸ㍤摡㘹昴〵㄰㜳㉡㐱挲㝦敦摡㑡㝥㥦扢ㅣ晤散㍦搹晡㙦戴㕦づ摦扥㡢挴ㄹ慡晤昵㜹㔹ㅦ㕥攰晤㔵㥣㘶㥢敦㤹摡㈷㜲㔳摦㕦㤶㝣晢捦ㄱ㠵ぢ晢慡ㄹ㘰慦㍤戱㐹挸㡥㝤戱昶っ㍡戱ㅥ㥡㤰昶㉢搸攷㐰㤳㕣ぢ慦挲昷㔴て㌹换㘰㕤搷〲摦㤵㑢㄰㕥户㠳挰ㄷ捡戵㕥搴㜶ㄹ㥤㠳扣㌸㔴ㄳ搲㝥㙥㥡㙦㥦挵㡢捤㑥㉦攴戵㌲愲㤵晡㐶㈹戹ㄶ慥㌱㕥扣㘳㝢挱搷愴㝥㕥㜴〸昲攲〰㑤㐸晢〵攷〵挶㡢て㥣㕥摣㘲戰慥㔸摣㘶扣搸㘶㝢戱㄰㜵㘹㠵晢㐱㝢慡ㄵ㝥っ愲㕡〴㤲㥦㠳敤㠲ㅣ摣㔳ㄳ搲㝥㐵昹㝥攳捡㝦㥣づ捡晢㐴㠶挹攵㈰摦㈰㑡戲㍥户ㅤ攴㙢㐰㜱戰㡤搳挱㉦改攰捡〰〷㜳㠲ㅣ㙣愹〹㡢〶㑣ㅥ晢㘸攲捣㝥㔷㍥昳挸愷摢㤷捦扡㐷㍤㘹ㅣ摣攱㜴昰㘹㠳㜵㕤挷慢㠰ㄵ〷扦户ㅤ慣㐱㕤ㅣ㡣㌸ㅤ摣㐵〷㥦〷挹㉦㠲㔹㐱づ㘶㙡㐲摡慦〹晦摤戸昲慢搳㐱㜹㍦挵〸扡ㅣ攴ㅢ㈹㜱昰㜷摢㐱扥㔶ㄲ〷㐳㑥〷ㄵ戶㐱愸㑤〱づ晥晣㐳挰捤昳㈷㑤㐸晢㐵摦户㡤㠳㑤愱㌷㜵㍤㙥㌱㔸㔷㡡摦〳㔶ㅣ戴挰摢愲㠹攲敢つ扦㌰敤〸昲攲㍢㑤㐸晢改㕣扥ぢ㤱敢㌱挷改㠵扣攴㐸ぢㄳ㕦㙢㠸ㄷ慤㙣㉦昸散摦捦㡢捦㠳扣昸㑣ㄳ搲㝥愳㤶㉦ち挴㡢㍤㥣㕥晣㘰戰慥㠱挴㑦挶㡢㜶戶ㄷ㝣㜰㉦挹晡ㄷ戴愷慥挷扤㐱㔴㝣㔰敥攷攰戶㈰〷㍦搴㠴戴摦㠹攵〳㜵㜱戰扤搳㐱㜹㔲㥥㜶㍤昲搹戸㠴愹㠳敤㘰敢〰㉦摥〹昲攲㙤㑤㐸晢㐱搶戶挶㡢㑥㑥㉦昶㌰㔸㔷㤳攱㠳㘳昱愲戳敤〵㥦慥晡挵攲昵㈰㉦㕥搳㠴戴㕦㍥攵愳㔸㠹㐵㜷愷ㄷ昲㡣㌵慤挹昰愹慡㜸搱搳昶㠲㡦㐶㈵㔹㉦㐳㝢㉡㔹扤㐰㔴㝣ち改攷攰挶㈰〷㥦搷㠴戴㕦ㅦ攵㈳㑢㜱戰户搳㐱㜹ㄶ㐹〷㕤慤㠹㑦ㅦ挵挱㍥戶㠳㝣㠴㈸づ慥㜳㍡搸㤷づ昲㤱㥤㥦㠳慢㠳ㅣ㕣愵〹㘹扦〰捡㐷㝢攲攰㈰愷㠳昲捣㉥㉤㠲㝣㑡㈷づづ戱ㅤ攴愳㉣㍦㉦ㅥて昲攲㌱㑤㐸晢愹捤戱挶㡢ㄱ㑥㉦挶ㄹ慣慢㠷ㅣ㙦扣ㄸ㘵㝢挱攷㔰ㄲ愶㠷愰㍤㤵挷㌱㈰㉡㍥昲昱㜳㜰㔹㤰㠳㑢㌵㈱敤攷㉥昹㝣㐸挲㌴摥改愰㍣昸㘱㤸㕣攳㘶㍥敡㤱㌰㑤戰ㅤ攴昳ㅡ㜱㜰㤱搳挱搳攸㈰㥦㡦昸㌹㜸㔷㤰㠳ぢ㌵㈱敤㈷㈷㤳挶挱㤸搳挱㙡㠳㜵㌹㌸ㅤ㔸㜱戰挸㜶㤰捦㌵挴挱摢㥣づ挶改㈰㥦㈳昸㌹㜸㔳㤰㠳㌷㙡㐲摡捦㍥昲㜹㠳㐴㜰㡡搳㐱晢㐱㠲昷㑡攰愳〳㜱戰摣㜶㤰㜳㙢㍦㉦收〴㜹㜱慤㈶㜸㝦㕦㌱捡㈹戹㘸㑥㐲戳挵㥦挴戰慡〱㈲㔹昳㐰愸敦㙢愶戹愱㉡㥥㤴㕦㍤捡㐱搶戳㑡戸〵慣㔹㠹㡤收㤴㔹㝥㔰慦㑣昶㑦㌵挷㡦挲㈴愶挴ㄳ挳昱㍢㐷昸㈹㤸戱愵攵㝡户ㄱ㝥晦㠸摦つ㙣㝥㜶挴㤲ㅡ㠵挳㈵愳ㄲ昸ㅤ㤲愶㈵挳㤲昸㌵愵攲散昲搱戱慡慡㜸愲攲慦戰㤵ㄱ㍢摡㌲㌹づ挶攸㠰扦㠱㤸攱扢㤹㡣扢挴扣㍦㔳攲昸挹愸摡㜸㤸㥦つ换攰㙦挹晣戱㡤㡣攱㘹挸㕡㕢㙣改慡㑣挴㤳戹挵昱摣愹㠹昸戴搲㈴扦愰㍡㐳㕤㠱散换㕢摥捦㝢戴晢㕤扣づ㘵㠴慣ㄹ㤰〸捦〴㘸㌲㌸㔱愴攴㙣昰㈵㜶搶㌹挰搸㍢㘷搷㤲㌵㙢㍥ㅡ㠲昷昴戸挱㙦㌰㈵戲愶㤷ㄶ㔷㑤づ㑦㡥㤷㑥㥡㕣㠵㡤㝣捤㜸捥㘳㙦㝥扡摦慦㍤捦挸㡢昲搱㠳㌴慥㔹搴㜹ㅥ挱昹〰ㄱ挵攷っ㙣㘰攱ぢ㔰つ昲晡㐲㕦慦㉦愲ㄶ捥㜲㙡㍤扥㠴㈸㍡㉢㈰愴昸愰㠲㕥愷晣攰ㄳ〶昱攳㔲㜲㕥㐶㌰ㅢ㈰愲昸㌸㠱㝥㔸㡣㕥㠶㥡敥㙢昱㑡昲㌳㑥戶㐵挸㔹㔷ㄳ㔵㙢㌱捡㠷〷㘲攰㕡ㄲ收㄰㕣〷㄰㔱㝣㔲㈰㈷㍡ㄷ搵愰ㄳ慤昰㌵㍢てㄲ攱ㅢ〰摣改㤹て㡣搳昴攳挶昴㑤㈴㉣㈰戸ㄹ㈰愲㥥㌰愶㙦㐱㌵挸㜴摣搷昴㙤㤰〸摦づ㔰㙢㥡㘷㝤〷㌰㑥搳㝣㑣㈰㘷扤㤰㠴扢〸敥〶㠸㈸㍥ㄳ㤰戳扥〷搵㈰搳愷晢㥡扥てㄲ攱㐵〰戵愶搹㈸ㄷ〳攳㌰慤昸㘰挱㤹㘲挵㈷〲㘲㜲〹㌸〳扥愰㍤㔳㥤㙣㙣㠶㉥っ搵㕥〸换㘸㜳㌹㙤㘲愹扤昴挹〰昸昵㕦㡦㑤㍥㔷愰㑤㜳㐴㌹㔹㤷昳㝦㤰㥣てㄱ㍣っ㄰㔱㥣㤹㍢㥡搵〸㘳搵㜵昹㍤㐶㝥㜷戳㕡㐹㤴愳㔹㙤㌶〶㥥㈴攱㈹㠲愷〱㈲㡡㤳㙥㌹摢㘷㔰つち昰㐰㕦戳慢㈱ㄱ㝥ㄶ挰ㅤ攰㌵挰㌸㑤㜳昲㉤攷戶㤶㠴㜵〴敢〱㈲㡡㌳㙤㌹㌷㕥扡ㄹ慡户慦㤱攷挹敦扥㐸晦㑥㔴敤戹㈹㑥捡㥤ㄹ㡣㜲㌶㉤ㄶ㕦㈴攷㑢〴㉦〳㐴ㄴ愷捥㘲㤱慤㈹㐳昵昰戵昸㉡昹搹㙥㙡扢㠵搷㠹㜲㔸攴㉣摢㘵㜱㠷戱昸〶㌹摦㈴㜸ぢ㈰愲扥㌷ㄶ敤㜳散攴㙢昱㙤昲扢捦㜱ぢ㔱づ㡢扢扣ㄶ㌹摦㤵㜳㝣㡦㥣㕢〹摥〷㠸㈸㑥㙥㈵愱ㅦ愰ㅡ㤴搰㕣㕦㍦戶㐱㈲晣ㄱ㠰㍢愱ㅦ〳攳昴㐵愱敥㍡㝢㑥㙤挵㤷㑦挸昹㉦㠲㝦〳㐴ㄴ攷戱ㄲ㙦扢㔳摣挳搷敡㘷攴㜷户摥㉦㠸慡㍤晢㘸づ敡㘲攰㉢ㄲ扥㈶昸〶㈰愲㕡〱㡡〱昶㑣ㄹ慡愵慦㠱ㅤ攴㘷ㅦ㔴摢敢㝥㑦㤴挳〰㈷愴㘲㘰ㄷ〹㍦㄰晣〸㄰㔱敤〰挵㠰㥤扦㉣㕦〳扦㤰摦㥤扦摦㠸慡㌵愰㌸㔱㜵挵慣㍤㄰㘲㌱㤴つ㑥㐵㤰〱㄰㔱ㅤ㐰㜰挴散㤷㕤㝥㌷摣㉣昲扢㘳搶㤴愸㕡㡢㔱㑥ㅥ挵㠰㐵㐲㠴愰ㄹ㐰㐴㜱愶攸㌰戰挳搷㐰㑢昲扢つ㐴㠹㜲ㄸ攸㙥っ散㐶㐲㙢㠲㌶〰ㄱ搵㔳ㅢ〸户㐵㌵愸〵㝥收㙢㜶て㐸㠴昷〴㜰户挰㜶挰㌸㑣慢㕥戰攰㡡㈶愷㠰㜲戲㝢㤳㜳ㅦ㠲㝤〱㈲慡㡦昶挵戲昳户捤搷㙡㉥昹摤昹㍢㠰愸摡㤳㔵㝤扤ㄶ〷ㄹ㡢〷㤲昳㈰㠲㠳〱㈲㙡㠸戱㘸㌷挹户㝤㉤㜶㈲扦扢㐹㜶㈶慡搶㘲㤴搳㌵㌹愵挳㐹攸㐲搰ㄵ㈰愲㐶ㄹ〳昶㈹扤敡㙢愰〷昹摤愷㜴〴㔱戵〶搴ㄸ攸㜱〵㤱昳㉦戱㜸㈴㌹㡦㈲㌸ㅡ㈰愲㈶戸㉤㍥敦㙢戱㌷昹摤ㄶ晢㄰攵戰挸㜹㤹换㘲捣㔸散㑢捥㝥〴㜹〰ㄱ㔵㘴㉣捥㐵㈱㐳慤昶戵㌸㤰晣ㅣ搶搴㜶搴㠳㠹㜲㔸㡣㠳敡戲挸ㄹ㤲㥣攳㔰㜲づ㈳㌸〱㈰愲㌸ㅤ攲㔵ㄱ㍥ㄱ搵愰㐶晢㤸慦ㅦ㈳㈰ㄱㅥ〹攰㙥戴愳㠰㜱晡㤲㠴〵㤹ち㍥〸㉤㥣㑣ㅦ㠷摢㝦㜶㐶㔸㔵ㄹ挲〳㥡搰㐷〸㑡㔵ㅢ挲ち㑤攰㉢〷㉢ㅦ㝡戳㘶㠰搴攰〹㠱㠲搸ㅦ晣搲㡦㜱㌰愶捥㠱㌱敡戰㑥㘶つ〵昹㜰㈴㉥攷戳挴㜳㍥攷ㄹ挲晤㥥昳㌹摦㄰ㄶ㍢捦攷㔴㉡扤〸㈴㥥㤳㜵ㅡ㙢㤷愰㈴〶㑦㐷㡤㤳〳㝥搴愵㐶晣ㅥ㡦挱换っ攱㙥㡦挱搹㠶㜰㤷搳攰㐴㥡攰㔰㕣っ挶㔸攳㈸㕣っㄶ戲㘶捥㤰㐳㜰㌹挳摢㍤〶攷ㄸ挲㙤ㅥ㠳ㅣ慡㡢挴慤㑥㠳㈵㔴㍡て㈴㌱㌸㠹戵昹愸㠹挱挹愸愵捥㤰〳㙦ㄱ扦挹㘳㜰㠱㈱摣攸㌱㜸戳㈱捣㜷ㅡ㉣愳〹づ扤挵㘰㌹㙢㜷愰㈶〶㉢㥣〶㌹摣ㄶ㠳㜳㍤〶敦㌲㠴敢㍣〶㌹㉣ㄷ㠹㌹㑥㠳〹㥡戸て㈴㌱㤸㘴㙤㌱㙡㘲戰捡㘹㤰〳㘴攱愹㈶て挷挵挲㌳㡤㌵ㄳ昶〷㠱ㄵㄳ㔷㜸㥣攲戸㔸〸㤷㝢㥣㝡搸㄰㘶㍢㥤㍡㠷㑡㌹㌶ㄶ㠳攷戲挶㘱戱ㄸ㥣攵㌴昸愴ㄱ扦挴㘳昰㈹㐳戸搸㘳昰㘹㐳戸挸㘹昰㐲㉡㕤つ㤲ㄸ扣㠸戵㌵愸㠹挱㡢㔱㑢攵㜹慤ㄱ㍦捦㘳㤰愳㘳㌹挳㔹ㅥ㠳敢つ攱㕣愷挱换㘸㠲㈳㘴㌱㌸㥢㌵づ㡥挵攰攵慣㤹㤰㜲㈰㉣㝡愷㝢っ㜲㜰㉣㠴㘹ㅥ㠳ㅣ㌰ぢ愱摡㘹昰㙡㉡㝤ㄵ㈴㌱㜸つ㙢慦愳㈶〶慦㜵ㅡ㝣挳㠸㥦敤㌱挸戱戱攸㥤敡㌱昸㤶㈱㔴㍡つ㕥㑦愵㙦㠳㈴〶攷戱戶〵㌵㌱㜸〳㙡愹㤰㜲ㄸ㉣㝡愷㜸っ㙥㌵㠴戳㍣〶㌹㕣ㄶ㠹㔲愷挱〵㌴戱つ㈴㌱㜸㌳㙢ㅦ愳㈶〶㙦㜱ㅡ晣挴㠸挷㍤〶㌹晥ㄵ扤挵ㅥ㠳ㅣㄳぢ愱挸㘹昰づ㥡攰ㄸ㔸っ摥挹ㅡ㠷扦㘲㜰㈱㙢㈶㠷ㅣ晢㡡㜸㠱挷攰搷㠶㜰愶挷㈰挷挸㈲㜱㠶搳攰扤㔴扡〳㈴㌱㜸ㅦ㙢摦愳㈶〶ㄷ愱㤶ち㈹挷挲㈲㍥挱㘳昰〷㐳㌸挵㘳昰㐷㐳ㄸ敦㌴戸㤴㈶㌸㐶ㄶ㠳换㔸攳昰㔸っ㉥㜷ㅡっ愱㈲〶挷㝡っ㜲㜸㉣㠴㤳㍣〶㌹㘴ㄶ挲ㄸ愷挱㠷㠰㔵ㅣ㈲㡢挱㠷㔹攳攸㔸っ㍥愲ぢㄲ㔶づ㡤㐵㝣㠴挷㈰㠷换㐲ㄸ敥㌱挸㈱戴㄰㑥㜴ㅡ㕣㐹愵㉤〱挴攰ㄳ慣㜱戴㉣〶㥦搴〵㌱戸ㅢ㉡㈲㍥挴㘳㤰挳㘷㈱っ昶ㄸ㙣㘳〸㠳㥣〶㔷㔱㈹〷换㘲㜰㌵㙢ㅣ㈳㡢挱㘷㔱㐸攵㤰攳㘱搱㥢攷㌱挸㌱戲㄰晡㜹っ㜲摣㉣㠴扥㑥㠳敢㠰㔵戹〰㘲㜰㍤㙢〷㄰愰㜱㕡ㅢ㔰㐸ㄹ攴㜰㔸挴㝢㝢っ㜲㠸㉣㠴㘳㍤〶て㌶㠴㘳㥣〶晦づ慣攲㌰㔹っ扥挰ㅡ㐷挸㘲昰㐵ㄴ㔲〶㌹㍣ㄶ扤扤㍣〶扢ㄸ挲ㄱㅥ㠳ㅣ㐶㡢㐴㑦愷挱㔷㠰㔵㍤〰挴攰慢慣ㅤ㐱挰㌳㝣つ㠵㤴㐱㡥㡥㐵扣慢挷㈰㐷捣㐲攸攲㌱挸㔱戴㄰づ㜷ㅡ㝣ㄳ㔸挵㔱戳ㄸ㝣㡢㌵づ㤸挵攰㈶ㄴ㔲〶㌹㌸ㄶ昱㑥ㅥ㠳晤っ愱愳挷㈰〷搱㈲㜱㠸搳攰ㄶ㘰ㄵ〷捤㘲昰㕤搶〶ㄳ昰っ摦㐳㈱㘵㤰㘳㘳ㄱ敦攰㌱挸昱戲㄰づ昰ㄸ攴ㄸ㕡〸敤㥤〶㍦〴㔶㜱㜴㉣〶户戱挶㐱戱ㄸ晣〸〵㘳㌰㈷ㅦㄵ敥搴捥㤸愱㡡㈶ㄶ㑦㥣昸㐳㑥㘶敥㕥㤹愷昴㙢㝥昳㠷㉦㝥㜴晤㥢愷昷昹昷㉦户摤昶收昶敢㕦晥㘵㔵㘱㥦㡤㜷摦扤攱㠴㍢㕦晥㘸户㤲㠵ㄹ㉢㝦ㄸ扥㜰㔶昷㈹戳捥㉥ㄹ㜷攸㤰㔹ㄳ捥ㅡ搳㝤㜴慢捥㑤㥡㌴㙤㝡㐸敢扦敦搹㌱㝡攱搹㑦慡戵敦散㔱愱㘴ㄸ换昳㌴㉦㑦㔱づ㐵㑦㠶㔹㤹っ㙣㐷愱㐵㤳ㅣ㡥㐴ㅢ搵㡤搳㘰㐰捥晥ㄳㄴ㜸昰㑦昴㜴㐰㜱攳㕦㈸㔸晦〶㘸㤱㤱㌳ㄱ㝦ㅡ搵㤷ㄸっ㠸㉦慥㤰ㄴ〲㉢扥晣㠷㙥㌴挹㈹㘹㙣㌷㘴㌴㡣㈸㔸㥦挱ㄲて晥㠹㜲㔴㉣㙥㝣㡥㠲昵〵〰㐲挲㔱㙤愳㠶㐴〶捡㌰㙦㝤〹㑢㍣攸㐲戴〲ㄵ昱攵㉢ㄴ慣慦〱攰㑢〲㝦ㅡ搵ㄷㄹ㐳挳扣昵つ㉣昱㄰㕦慡㔰ㄱ㕦扥㐵挱晡づ愰㐵㠶㤲愱㌴㌸慣ㅤ㥡㤵散搱㘹㠶㜵㈷戹㥡攴㜰㌴摣愸ㅥ㥦ぢ〳改つ㙡㤶㜱攳扦戶ㅢㄷ㌶戶ㅢㄷㄹ㌷㜶愱挰㠳㝦愲ㄷ〳㑡攰㝥㐰挱晡ㄱ〰㐹扣っ㝦ㅡ㌵㈴㌲㈲㠷㜹㜷户挳㤱戹昸昲㌳摤㘸㤲挳㐱㜵愳扡㜱つっ愴㘷收㕡攳挶慦戶ㅢ搷㌷戶ㅢ㌲㝡㘷㌴㝥㠳㈵ㅥ搲愴㙦㌰㙥晣㡥㠲㠵㝦捣っ㐷攱㡤ㅡㄲㄹ搸挳〵㑢昱㐷㘹㜱㠸㉦ㅣ攰㑢㘶㌲㠰戵㥡搸扥㜰㠰摥愸扥挸㤸ㅦ㉥戸㕢挹㐲攳㑢ㄶ摤㘸㤲㜳㙦㘳扢㈱㌳〱扡ㄱ㜶㠶㘴㤱㜱愳㈹㐳㤲㙤㠷㘴㘹㘳晢㈲㤳〴晡㘲㘹㕦㘰㌰ㄴ攵㘴㐱搲ㄳ愱㉦捤㙣㕦㌸搸㙦搴昴挸晣㈱㉤㍤㡦ㄸ㕦㕡搰㡤㈶㌹㉢ㅢ摢つ㤹㔵愴戹挱搹㠵㠴㈴挷㜶㘳㔵㘳扢㈱㜳つ扡ㄱ㠵㐱ㅥ㜲攱㜰捥㈱㙥戴〲搶摡㡤扥㘴攴慣㙢㙣㕦㘴ㅡ〲ㄷ慣搶摡ㄷㄸっ㐵㌷ㄸ㕦摡搰㤷戶戶㉦㥣㑥㌴㙡㉢㤱ㄹち㝤搹㕤晢㈲㜱攱㑣㐵攲戲〷㝤搹搳昶㠵㌳㡤㐶昵㐵㈶㉦昴愵㥤搳ㄷ㑥㘲挴㤷扤攸换摥戶㉦㙦㌶戶㉦㌲慦愱㉦晢㘸㕦㘰㌰ㄴ摤㘴㝣搹㤷扥散㘷晢挲昹㐹愳挶㐵愶㍣昴㘵㝦愷㉦㥣晡㐸㕣㜲改㑢㝢摢㤷てㅢ摢ㄷ㤹つ搱㤷〳㥣扥㜰㔶㈴扥㜴愰㉦〷㡡㉦㡡戳ㄳ㤹㕣扤晢㕦晢挵㐱㝦挸㘵攳㥢愲㌹㡢㈰㜷㡢㑣挵愹㠳昰㙣㜱昳㈸㑥㈷㠴昰㡥㈶昰㈷㕦慤㡥搰慣㌸挴ㄷ搲㘶户㑣㤴㐳㜱慤㤷攳㙦攱搹攴收㔱ㅣ㤳ぢ攱㉤愷摥挳愰㌷捡搱戳ㄶ攷㤰㔹戸摥昰㠸㜳ㄸ㉤㠴㝦㍡挵扢㔲㥣〳㕥㉤捥㔱慥㜰扤收ㄱ攷挸㔷〸慦㍡挵㝢㔰摣っ㠲ㄵ挷扤挲昳て㡦㌰㐷愲㐲㜸搹㑤㠸㜲挴愸㉤㜳㤸㈸㍣㉦戹㜹ㄴ㠷㡥㐲㜸搱㘹昹㈸挶㤳挳㌹㈱晤摤㈳挳〱㤶㄰㌶扡〹㔱づ㠴戴㐱㡥㝥㠴攷㜹㌷て㝥㝢㐰ㄳ㥥㜳ㅡ㍣㡥愷捡戱㡢ㄶ攷㠰㐵挴搷㝢挴㌹㠸ㄱ挲㍡愷㜸㕦㘰ㄵ〷ㄶ㐲慡㜱换㐴㌹〰搰㝡㜹搷ㄷ㥥㌵㙥ㅥ挵㤱㠰㄰㥥㜵敡ㅤ〰㙣㤴昷㙣㉤捥ㅢ戵㜰慤昲㠸昳收㉤㠴㘷㥣攲㠳㠱㔵扣愱ち改㈹㡦っ㙦㜱㐲㜸搲㑤㠸昲㔶愴つ昲晥㈳㍣㑦戸㜹ㄴ敦㐹㐲㔸改㌴㜸㈲戰㔱摥㍤戴㌸㙦ㄹ挲昵㤸㐷㥣户ㄱ㈱㍣敡ㄴㅦ㐹㜱㜶昸㕡㥣扤扣㜰㍤散ㄱ㘷捦㉦㠴㠷㥣攲㘳㈸捥㍥㕡㡢戳㘳ㄶ慥〷㍣攲散慣㠵戰挲㈹㥥㑦㜱㜶慢㕡㥣㝤愹㜰㉤昳㠸戳㝦ㄵ挲㔲愷昸㜸㡡戳㈷搴攲散晥㠴敢㝥㡦㌸扢㐴㈱㉣㜶㡡㥦㑡㜱㜶㕥㕡㥣㍤㤶㜰摤攷ㄱ㘷㉦㈶㠴㝢㥤攲㘷〰慢搸つ挹戳愱㌳㔹㘳攷㈱戵〲搶搸ㄷ㐸㙤㈲㙢扣戴愵ㄶ㘳㡤㤷㥢搴ち㔹攳戵㈰戵㈲搶搸戴愵㔶捣ㅡㅢ愴搴攲慣戱㝤㐹慤㠴㌵㈶㕦㙡㤳㔸㘳㉥愵㌶㤹㌵愶㐶㙡愵慣㌱搲㔲㍢㡢㌵〶㑥㙡㔳㔸㘳ㅣ愴㔶挶ㅡ㑦㑢㙡攵慣挹㘹戱扦㌵㡢搱㔱づ㈹㌹㍤㘲捤捡㘱挱捡㘹ㄲ㙢㔶㘴ぢ㔶㑥㌷つ㉢愷㑤慣昹戶㑣攱㤵搳㑦攳㤵㌰愴㘱㈵ㅣ㘹㔸〹ぢ戱㉥㝦㈵㍣㘹扣ㄲ愶㌴㕥〹㔷ㅡ慦㠴㉤つ㉢攱㈳搶ㄵ〷〹㘳ㅡ㔶挲㐹慣搳戳㘶晦て敦㤲搳㈴</t>
  </si>
  <si>
    <t>㜸〱捤㝤〷㜸ㄴ搵晡㝥㑥捡㤲㔹㑡㔶㐵散ㅡ慣〸ㄸ〱㐱挵㑡〹㈱㈰㑤㥡摤戰㈴ㅢ㠹愴挰敥㠶㘲搷敢㐵慥㡡㜸ㄵ戹挲搵慢㜲ㄱㄵㄱぢ㠸〵㑢㈴㠸捡戵㕥㉢ㄶ㐴散ㅤㄵㄵㄵ昵晦扥摦㥣戳㤹㤹㥤搹攴攷晦收㜹ㅣ搸㉦攷㝣㝤扥㜷捡㤹搹㌳㍢㔹㉡㉢㉢敢㜷㉣晣换㈵㤷㡤㍤挷捣㑣㈴㘳㌵㐵〳敢慡慢㘳攵挹慡扡摡㐴㔱晦㜸㍣㍡㜳㔸㔵㈲㤹〳㠵㔰㔹ㄵ攴㠹扣戲㐴搵㌹戱晣戲㘹戱㜸〲㑡㜹㔹㔹昹昹㔶㌶攴扢改㑦挴㜴㉣㕡㔹戹㈴搰捡戲㐲㈴㙤㐸昲㐹㉣㤲㌰㐹㕢㤲㜶㈴敤㐹㍡㤰ㄴ㤰㐴㐸㜶㈰搹㤱㘴㈷㤲㡥㈴㍢㤳㜴㈲搹㠵㘴㔷ㄲ挶户㜶㈷搹〳愴摤㥥㈰㘳〷づㄸ㌹昱㙣慣捤㤸㘴㕤㍣搶扤㜰扣㥤昳戱㍤㝢ㄶ昵㉣㍡慣昷㘱㠷ㄷ昵攸㕥㌸戰扥㍡㔹ㅦ㡦ㅤ㕢ㅢ慢㑦挶愳搵摤ぢ㐷搵㑦慣慥㉡㍦㈱㌶㜳㙣摤攴㔸敤戱戱㠹㍤づ㥢ㄸ敤㝤㘴捦摥㝤晡㔴昶敤㝢㘴扢扤攰㜹挴挰〱愳攲戱捡挴晦捡攷摥昴㌹㜲攰㠰愲ㄱ戱攴晦捡攷㍥昰〹㤷挵㜵㌵搱慡摡晦㤱搳㍣㘲㝡㔸㜱慣扣㡡攰挷㘲昱慡摡戳㡡㤰戶慢搰攸ㅤ㔱㔴㠲㡡㤷㐷ㄳ挹㠱戱敡敡搱戱㑡攲摥慥㠶㌵㡢挵㘳戵攵戱㐴㠷㥡㐱㌳捡㘳搵㕡㥣挸慦ㄹㅦ㡤㡦㠸搶挴㜲搹㈸愸戱㜱ㅢ㔲ㄱ慢㑤㔶㈵㘷戶慦ㄹ㤷㠸㡤㡥搶㥥ㄵ愳㑡㕥捤攰晡慡㡡摣㕣㤵㥢㥢㤵㜳㤰㕦㌲㠲㑤㔱㐹扣㝣攰愴㘸㍣㈹㍤愲搶搳㑦搷戱㠵㐸攲慥戴戸ㄵㄵ㝡慣〸搳㤸慡㥡ㄳ㘲昱摡㔸㌵㠳㄰扣㙥ㅥ㈵愹㠹㕤晡㔴㜱捣摡㄰ㄸ搵㔶敦㙦㕣ㄵ㐶戱ち㐹㍡㠳㠴昶〵挹ㄹ摢愷㠷戵ㅦ㔹晢㠳愸摣户戰扦㍡㑤戸捦㘴㤷㐵戳换㈶㘶㤷㤵㘷㤷㔵㘴㤷挵戲换㉡戳换捥捡㉥㥢㤴㕤㔶㤵㕤㜶㜶㜶搹㘴攸㤸㈵扦㑤㥢㙣扤㥣晣摥㍦扥扦愳搳㝥㐳ㅥㄹ㍥晡改挳敦扢愲扦攲㉥㉡晢敡㠱㘸㔸〷㠱㠴扡㠰攴㡥㉡㍤戲㡦㜵㌰㜹㕤㐱㤴㝡ㄵ㌹㌰㡦〷㈷晥昶敤㘳愳扥㉡戹㙤挲晤〳㡥㍤㌰㘷㡤攲敥㉤づ扡㔳昹㄰㤰㔰ㄱ㔹愵㔸㠷㐳挹敡〱愲搴ぢ摡摥㡡ㅥ搵㉢㔱昴㜰改慣㡤搹㐵捦扣昵㕥㘷挵㈳㠳搸昷愲昲㘱㈰愱摥㘴㌱㝥ㅦ戲づ〷㔱敡ㄹ㙤㥦晤㜱㝣挸愵㙤慦ㅡ㜱摦搵扢昵昸愶㙥攳㉣挵㡤㑢散㡦愴㜲㕦㤰搰㔱㈰㔸㠱㍥㝤慣愳挹㍢〶㐴愹㐶敤㘰晢愵敦扣昶昹慡㡢〷摦㝣晤㤵搳ㄶ捥㡣扤愵㜸㐰ㄲ〷挷㔱昹㜸㤰㔰㍦㄰㌸攸摢挳敡㑦摥〰㄰愵ㅥ搵づㄲ〷㥤晡换摡昱㠷㡥扣昲换㜳㌷㑤摤昸换㐷㡡〷㌳㜱㔰㑣攵㐱㈰愱ㄲ戲㑡㡦攸㘱つ㈶慢ㄴ㐴愹〷戴晤〳て㔶㥦搱㔰㔴㍥㘰搱摥㝤收㝥㜲搹戹㉦㈸ㅥ〷挵㝥㈸㤵㑦〰〹つ㈳㙢㔴摦㍥搶㜰戲㐶㠰㈸㜵慦戶㉦〸晦晣改晡攳㉦ㅦ戰敡慣昳㔷搷摥㌲慥愳攲收㈰昶愳愸㝣㈲㐸㘸㌴㔹愳㡥散㘱㡤㈱㙢㉣㠸㔲㜷㙡晢㥢摡㉦㤸㍢愰㝣㜵扦摢摥戹㘷晢挸慥扦ㅣ愳㜸昴ㄵ晢昱㔴㍥〹㈴㜴㌲〸ち㜰㜸て敢ㄴ昲㑥〵㔱敡㔶敤攰㥤㠶扣摥㑦敥昶攱挸搹昵㕢㍥㝢攱搳ㅤ敡ㄵ㡦摣攲攰㜴㉡㥦〱ㄲ㍡㤳慣㔲慣㐰ㄹ㔹ㄳ㐰㤴扡㐹摢㈷㔴摤挳㙦㥥㕤㍤㙣昵戳ぢ摥昹㍡户晦㜷㡡〷㝤戱㥦㐸攵㜲㤰㔰〵㐸敥挸戱㜰㄰㈳慦ㄲ㐴愹〵摡挱扡ㄱぢち扢㝥摡㝥昰㥣㥣つ〷㥤㌶昶攷㑦ㄴ㑦ㄸ攲㘰ㄲ㤵慢㐰㐲㘷㠳㜰ㅢ攸㘱㜱㑦戰慡㐱㤴扡㔶㍢攸昴㔵㥢㡡挳㈲慦㤴捥㥦戴摦捣㠵㥤㈷昴㔶㍣搹㠸㠳㕡㉡搷㠱㠴愶㤰㌵敡昰㍥搶㔴戲攲㈰㑡捤搱昶㉢愷㝦㜲㘶挷摦㥦ㄹ戸晡㠶㤲ㄷ㉦㘸扣愷㤳攲㜹㑡散㤳㔴慥〷〹㑤㈳慢戴㜷ㅦ㙢㍡㔹㌳㐰㤴扡㑣摢敦㜹攴愹捦昷㝢㉥愷攴㠱㕦ぢㄷ㐴㡢〷㍤慣㜸㡡ㄳ晢㜳愸㝣㉥㐸攸㍣㤰摣㔱㍤㝢昴戰捥㈷敦〲㄰愵㉥搶づ㜶戶晡捤敢㜵搷㉥㠳ㅥつ昷㝢㜲㙡㤷昳扡㈹㥥ㅥ挵挱㐵㔴扥ㄸ㈴㜴〹〸㌷攲㍥搶㕦挸扢ㄴ㐴愹㜳戵㠳慥摦晦攷㤷㜰捤挶㤲㝢扥敥扢㉡昲挴㈱敢ㄵ㑦慤攲㘰ㄶ㤵㉦〳〹捤〶㠱〳㙣挵㝦㈳敦㜲㄰愵敡戵㠳扦慥扥㙤户敤户捦ㅤ㜲晦搴晤ぢ㔶㘷㜵㍢㔸昱戴㉣づ慥愴昲ㅣ㤰搰㔵㈰㜴搰挷㥡㑢摥搵㈰㑡搵㘹〷㥦慤㝢攴挴㝤ㄶ挶㠶㍦戶捦晣敢慢㥥晡攸つ挵㔳扡㌸戸㠶捡搷㠲㠴收㠱挰〱㐰戸㡥扣昹㈰㑡㔵㘹〷㠹㌵摦㑥㕡㜶敤挰㐱㜷㝣㌵攷昵挳㝢ㅤ晥㠵攲㜰㐰ㅣ㕣㑦攵〵㈰愱㠵㘴昱㐰昰㑦戲㙥〰㔱慡㕣摢昷晡㘴挲ㄱ搵摢ㄲ愵晦ㅣ㌱㘷㝤昷挳㕦㜹㐰敤㑡㘵敡晤㡢攴㈶㤰搰捤㈰攱㜸搹挴㈸挶㐵戵搱㠴㜵ぢ㈵㡢㐰㤴㍡㐳扢㤹㍦㌰戲㜴昵㠹㘷づ㥥㝤昹挸挶㜱㠳昷ㅣ慡㌸ㄶㄱ㌷㡢愹㝣㉢㐸㘸〹㔹慣挳㙤㘴摤づ愲搴㐹摡晥敥㜵㍢㜷㝥晣㤵㙦〷慦捡晦昰敢昸㔵㑦摦愴㜶愷㌲昵㤶㤲摣〹ㄲ㕡〶㤲㌷慡㤴ㅢ挳㕤㘴㉥〷㔱敡㐴敤攱㤳改㌷攷㝥昰㜶昲㠴㥢摢摥㕢扥㘶㜶攳攱㡡㘳㈰昱㜰て㤵敦〵〹摤〷㠲㑡攲㠸戰㠲扣㤵㈰㑡㥤愰ㅤ摣ㅢ扤攱ㅦ㍢㑥摡㜳搸愳扤㌷㍣㍢昰挵捥ㄵ敤㔶㐱㝣愲㍥㐷ㄵ挷愳搳㜱愲㙦ㅡ㐳昴㉡敡挱㝦捤て㥥㌰㜶慡散㔳㜹㐴㘵捦㥥ㄵ㝤㝡㐴て㡢收ㄵ挲㙤㑢㑦搹摣ㅥ摢㔵㥥㔴㔵㕢㔱㌷㕤捥攱敤㉡㑢慡慡㤳戱戸㜴ち㉡昱挷ㅥ㠷㐸扦㝤攵愰ㄹㄸ挰㤵摢愷晢㡥㤵〳㘳昱㈴〶㍥挹㤹㑤㘳㠰㍤〷㐴ㄳ戱愶㙥㌷敤㝢㐰㕤㝤㙤㐵㘲て㝦攱㤸㘴㌴ㄹ摢摤㉢㙢㜲㤲㘶㌶〶㠳愲㔸㐲㔲摡摢㙢㌶㍥㕡㕤ㅦ敢㍦愳捡ㄶ敦攵ㄱ㘳㜸㔴㌷㌱㔸㕡ㄲ㡦㑤㑤㐹搳㌲敡㡦㌱晢㌴昱㥤戶㤶戶挸捥慢㜰攰愴扡㐴慣㔶搲敢㔶㌳慡慡㝣㜲㉣㍥㈶挶ㄱ㝦慣㐲㔶㜵㘷㡡昴ㄸ慤摢挸㕡慣㈸㐶㕤ㄵ晢㍡戹㉣㜴慣戶㈲㔶㠱㝣愷愰捡㌳挷㐶㈷㔶挷㍡戹㔴散㤸㄰散收㘲㤷搴㤵搷㈷〶搶搵㈶攳㜵搵㙥㐹晦㡡㘹㔱㡣ぢ㉢㠶搷㔵挴㜲㘵挹戲愹捡捡挹㔱㉡慢㡢摦〰㡢扥ㄳㅣ㠲㌹㌶ㄲづ昴㌲㉢㍢㌶㈲㉡晢づ摤㔲㥥搱㜰㙣㘴搴㍦㌸㘳㈶捥㡤㤰摡㍤㌲㙡晢㙣愴㌴摡搵扤攳ㄵ㡤〶㍥挰愱㍡挶扤㌲㝢晦㘰㤷㑤摢㘵㌳㤹㍡㔰攱〵ㅥ戵㌳ㄴ㑤摣愶戶扤搶㔵捥捥摥㐹慦晤愰㘹ㄸ晤㤷㐶㙢㉢慡㘳昱㡣㤷愷㡡ㄹ㔹て㤰㍣㐸昲㄰挹挳㈴慢㐱昲㡡㜱㡣ぢ慣㘸㉥㌴搴っ㌵㌳㙦㝡㔵㐵㜲㔲㘸㔲慣敡慣㐹㐹昰㜰㔹㥢㥦捦㜲㥦慦㍦㙢戳戳戲摥㔷攸㔸㡦㤲㍣㐶昲㌸㐸㌸㥣ㄵ㙡挰摦慣㔰搸㝡㠲㝦搶㠰散㍣ㅥ愹㐷㙢愳㠵ㄵ戱挲㈹昱搸㌴㕣㉥㌵慥愸つ㘷攵㜵㠶昰晦㝥ㄹ㠲搰㔹㤶㕣昵攰戲㌴㤱㔷㠳㡢慢㐴㑥㡥㕦㑤㑡愳㠹㐹㐹敥㡥㤹㠵昴搷㐸戲ㄶ愴摤㤳㈰㈳㑡㘳搵搸㤹晦㔷㔷戴㜹晢挱㘷戳㔷㑥ㅣ昳㜴慡ㄹ㌳戳戶㝣㔲扣慥ㄶ昷ㄵ㡡愳挹㘸晦㜲㕣ㅥ㈶㔴㌴㔴㌳慣㙥㘰㝤㌲㔴㔳㕡㠵㍦敤㙡㐶挷愶挴愲挹㠱㌸㔸㈷摢搷っ挳愵愵ㅣ㑤㠷㔴捣挸慢戱慦ち㡢㘳㠹㜲㡢㤷㡦㐳㜰㜰㥡ㄱ㐲ぢ㐷摢㜶㌵㍣摣挴㘶㈴改扡㑤捤愸㈸㉥㍦㤳ㄶ㤴扡㠹㤵摤愲㘵㝢攱ㄹ敢戰敥挱㐳㐴㥡づ㉦㙤㠵㘱㝢捡攲昶㠳昳㈸捥戶戹㥡㝡昷愳㜱挹慡敡㐴㤱㉥㙦㔱㜱ㅤ㙥㉦挴攴捥ち换ㅥち㘱㌳ぢ㘵〴换扢扢昳晡㜳㘴昹㐴摢㉤㔲ㄹㅣ慦慢㥦戲㌷㝣晤慦晣搰㔷㤶戵づ攴愶㙦㤶ㅥ㝤挰㡤㜷晦慥晦㕥㠸ㅤ㐹ㄶ㙢㕦㙡㌴㠰戰㡢㍦戲㔸捦攰㑦㌸㤳㉣㙦㝦㘸昸ㅥ㙦〳㉥㤵昳愰摦慥〶㙢㍢㌶ㅥ㤳㙢晦㝣改捣㥣ㄲ㙢㕦㜳㔲㕤㝣昲挴扡扡挹〴扦㠳昴ㄲ㤳㘲戱㈴㉦愸摢敡晢〷㙣㉢愵㜲㜲㕣㤷捥㡥㉢敦㝤攰㍦昴ㅣ㐸㘴㙣㕤㐵㕤愲戰㥡㥦慡㠹昱扡㐴攸㜹㜰㜳㜰㙡〹扤㠰㐶㈱㑦㑢搵㜵㘵㈳㠷㤵㡤㠹㈶慢ㄲ㘵愳㘲昱㡡搲攸挴㉡㡣づ㡡㘶㔴㈷㘶愸ㅥ㈸〴㉦㡥㔷捥㥤㕣㝣搸敤㕦っ扢㜹敢ㅤㅦ扦㔹㍣㘸㠴㍡㔴ぢ搲㉥扢て愴㕦㝣慣晦㤲扣㑣昲ち挹慢㈴慦㠱愸㠳㘱捡㠳ㄷ摡敥挵㝡〳㝤㙢〳挹㥢㈰㌸〴〹ㄸ㌸〲扤㡤㙥攸ㅤ㤰愰㈳㤰㍡〸㐲ㅥ㠵慣㡤㈴敦㠲愸㠳㐱戸扦㘶㔹㥢㐰〲㐱敦㐲㡤〶㄰愴㤴捡挹㝡ㅦ㡣戰㤵㐱愶扡㐲㠳挰㕢㉣戴挵扡㕡慣愹敡〴㌷扥㈵摢㔹ぢ搲㙥㌴㜴㠷㔹㈱敤扦㈰昹㤲攴㉢㤲慦㐹戶㠰愸〲㤸晡㤷散㕢敡㝣㐷戲ㄵ挴㔱戲ㅦ搰つ晤〸ㄲ㔸戲㐳㈰㤴㤲㙤㐳挳晡〹㐴ㅤち㘲㤷散㘷戴〲㑢㔶㐴㠳〶㄰愴搵㔴戲㕦挱〸㕢ㄹ㘴慡〷㌴晣㑡戶晤户㠰㤲晤愲〵㘹昷㔶㝡挱㔳㈱㍥㔶㐸㠱戴㈱挹㈷戱㐸挲㈰敡㝢㤸晡㤷慣ㅤ㜵摡㤳㜴〰㜱㤴㉣㐲ㅥ㑢ㄶ捥㔲㠷攱㑦㘷〶搸㤱捣㥤㐰㔴ㅦ㜴敤攲㜴㐴㌷戰㌸扤㘹搵〰攲㉡捥㉥㌰〹㕢ㄹ㘴敡㜰㤸昸ㄵ㘷㜳㔰㜱摥搳㠲戴ㅢ㐷㐷挲㔳㈱㍥㔶㈱㠲㕡㥤㐹昶㈵搹㡦㘴㝦㄰昵㔶㘰㜱づ愴捥㐱㈴㕤㐰ㅣ挵改㑡ㅥ㜷㐱ㄴ愷㉦晥㜴㘶㠰敥㘴ㅥ〲愲㡥㐶搷㉥㑥ㄱ扡㠱挵㌹㡡㔶つ㈰慥攲昴㠴㐹搸捡㈰㔳挷挰挴慦㌸㑦〷ㄵ攷㈹㉤㐸扢㈹㜶ㅣ㍣ㄵ攲㘳ㅤ㠵愰搶搱㈴挷㤰ㅣ㑢㜲ㅣ㠸㝡㈲戰㌸晤愸搳㥦㘴〰㠸愳㌸挵攴改攲ㅣて攷㥤ㄹ愰㠴捣挱㈰慡㍦扡㜶㜱㑡搱つ㉣㑥㍦㕡㌵㠰戸㡡㜳〲㑣挲㔶〶㤹ㅡ〰ㄳ扦攲㉣て㉡捥㕤㕡㤰㜶挳慦ㄸ㥥ち昱戱挶㈲愸㌵㡥㘴㍣挹㐹㈴㈷㠳愸摢〲㡢㜳㉡㜵㑥㈳㌹ㅤ挴㔱㥣㌳挹搳扢搵㈰㌸敦捣〰ㄳ挸㡣㠲㈸摥㐸戴㡢㌳ㄱ摤挰攲㤴搰慡〱挴㔵㥣ㄸ㑣挲㔶〶㤹㉡㠵㠹㕦㜱收〵ㄵ攷㕡㉤㐸扢㥢㌹ㄴ㥥ち昱戱㙡ㄱ搴慡㈳㤹㐲㌲㤵㈴づ愲收〴ㄶ㈷㐹㥤㝡㤲㘹㈰㡥攲捣㐰㌷㌴ㄳ㈴昰㌰㝤〲㐲㜶㘶搸㜳愰㘵㥤ぢ愲㠶愳㙢㤷散㍣㜴〳㑢㌶㡣㔶つ㈰慥㤲㕤〸㤳戰㤵㐱愶㐶挰挴慦㘴攷〴㤵㙣愶ㄶ愴摤挰ㅤ〵㑦㠵昸㔸戳ㄱ搴晡ㅢ挹攵㈴㔷㤰㕣〹愲ㄲ㠱㈵扢㡡㍡㜳㐹慥〶㜱㤴散ㅡ昲㔸㌲ㅣ㠹㜸㑦戸㌳〳捣㈳昳㍡㄰㌵〶㕤扢㌸昳搱つ㉣捥㘸㕡㌵㠰戸㡡戳〰㈶㘱㉢㠳㑣㡤㠵㠹㕦㜱㈶〴ㄵ愷㑣ぢ搲敥㑥㡦㠷愷㐲㝣慣㐵〸㙡晤㥢㘴㌱挹慤㈴㑢㐰搴㈹㠱挵戹㥤㍡㜷㤰㉣〵㜱ㄴ㘷ㄹ㜹晡㐸㜴ㄲ㥣㜷㘶㠰攵㘴摥つ愲㑥㐱搷㉥捥㍤攸〶ㄶ攷㘴㕡㌵㠰戸㡡戳〲㈶㘱㉢㠳㑣㥤ちㄳ扦攲㤴〴ㄵ㘷㤰ㄶ愴摤㜹㍦ㅤ㥥ち昱戱ㅥ㐱㔰敢㔱㤲挷㐸ㅥ㈷㘹〰㔱挷〷ㄶ㘷つ㜵ㅡ㐹搶㠲㌸㡡戳㡥㍣㝤㈴㍡〳捥㍢㌳挰搳㘴㍥〳愲捡搰戵㡢戳ㅥ摤挰攲㥣㐹慢〶㄰㔷㜱㥥㠳㐹搸捡㈰㔳ㄳ㘰攲㔷㥣敥㐱挵改愶〵㘹㕦㉢㑣㠴愷㐲㝣慣搷㄰搴㝡㥤攴つ㤲つ㈴㙦㠲愸〳〲㡢昳㌶㜵摥㈱搹〸攲㈸捥㈶昲搶挰㉢㜶慢㜲晣改捣〰㥢挹㝣ㅦ㐴挵搰戵㡢昳〱扡㠱挵愹愰㔵〳㠸慢㌸ㅦ挳㈴㙣㘵㤰愹㑡㤸昸ㄵ㘷挷愰攲散愰〵㘹㕦㤹㑣㠲愷㐲㝣慣㉤〸㙡㝤㐳昲㉤挹㜷㈴㕢㐱㔴摢挰攲晣㐰㥤ㅦ㐹戶㠱㌸㡡昳㌳㜹㝡户攲户㌰㥤ㄹ㘰㍢㤹扦㠲㈸㝥ㄳ㘳ㄷ攷㌷㜴〳㡢㜳㌶慤ㅡ㐰㕣挵㔱搹㉣㑥〶㤹慡㠶㠹㕦㜱戶晤ㅡ㌰㙥晥㔱ぢ搲扥づ慡㠵愷㐲㝣慣㌰㠲㕡㙤㐹摡㤱戴㈷改〰愲扥㠱愹晦戸㤹㔳㈰慣ㅤ㐸㜶〴㜱ㄴ愷㈳㜹晡㠰㕣〷攷㥤ㄹ愰ㄳ㤹扢㠰㈸㝥捤㘴ㄷ㘷㔷㜴〳㡢㌳㠵㔶つ㈰慥攲散〱㤳戰㤵㐱愶攲㌰昱㉢捥挶愰攲扣㘳〴摥敦扡㤲昰㔴㠸㡦戵㍦㜳㍦㠰攴㐰㤲㠳㐸扡㠰愸搷〳㡢搳㤵㍡摤㐸扡㠳㌸㡡㔳㐴㥥㍥收搴挳戹ㄴ愷〷㤹㍤㐱搴㜴戰散攲昴㐲㌷戰㌸搳㤸㔶〳㠸慢㌸㝤㘰ㄲ戶㌲挸搴っ㤸昸ㄵ㘷慤愹㠱昷扡扥㔱ぢ搲扥挸㍢〷㥥ち昱戱㡥㘳敥挷㤳昴㈳改㑦㌲〰㐴㍤慡㡢㔳〱㉤㝥㥡㙥㉤ㄶ㔳㘷㄰㐹〹㠸愳㌸愵攴改㉤攷㕣㤸㐸㜱㠶㤲㜹〲㠸㍡ㅦ㉣扢㌸挳搰つ㉣捥㜹㔰㑢㉦捥㐸㤸㠴慤っ㌲㜵〱散晣㡡戳㌴愸㌸㜷㘸㐱摡㤷㤴ㄷ挱㔳㈱㍥搶挹捣晤ㄴ㤲㔳㐹㑥㈳㌹ㅤ㐴晤㕢ㄷ〷㑡敥挵㍡㤳㍡㘵㈴ㄳ㐰ㅣ挵㤹㐸㥥㍥收㕣っ㈳㈹㑥〵㤹㌱㄰昵ㄷ戰散攲㔴愲ㅢ㔸㥣㑢愰㤶㕥㥣㉡㤸㠴慤っ㌲㜵㈹散晣㡡㜳㜵㔰㜱收㙡㐱摡ㄷ戰戳攰愹㤰㔹挴ㄱ搴㑡㤰㈴㐹敡㐹愶㠱愸扦〵ㄶ㘷〶㜵㘶㤲㥣〳攲㈸捥㜹攴改攲昰㍢㕤㈹捥〵㘴㕥〸愲昸扤慥㕤㥣㡢搰つ㉣捥㙣愶搵〰攲摡慤晥〲㤳戰㤵㐱愶㉥㠷㠹㕦㜱愶〵ㄵ愷㕥ぢ搲扥㕣扥ㄲ㥥ち昱戱慥㘴敥㜳㐸慥㈲㤹㑢㜲㌵㠸慡ぢ㉣捥㌵搴戹㤶㘴ㅥ㠸愳㌸昳挹搳挵㤹〳攷㔲㥣敢挹㕣〰愲收㠲㘵ㄷ㘷㈱扡㠱挵戹㡡㘹㌵㠰戸㡡㜳㈳㑣挲㔶〶㤹扡ㅡ㈶㝥挵㌹㍤愸㌸愷㘹㐱摡ㄷ攷搷挰㔳㈱㍥搶ㄲ收㝥ㅢ挹敤㈴㜷㤰㉣〵㔱攳〲㡢戳㡣㍡㜷㤱㉣〷㜱ㄴ攷ㅥ昲㜴㜱慥㠵㜳㈹捥㝤㘴慥〰㔱晣㍥摥㉥捥㑡㜴〳㡢㌳㡦㘹㌵㠰戸㡡昳〰㑣挲㔶〶㤹㥡てㄳ扦攲っ〸㉡㑥㝦㉤㐸㥢ㄴ㜰㍤㍣ㄵ攲㘳㌵㌰昷㈷㐸搶㤰㌴㤲昰搸慢㡥づ㉣捥㍡敡㍣㐵昲㌴㠸愳㌸敢挹搳㘷慢〵㜰㉥挵㜹㤶捣攷㐰搴㍦挱戲㡢昳㍣扡㠱挵㔹㈸㘹㠱戸㡡昳ㄲ㑣挲㔶〶㤹扡〱㈶㝥挵改ㄲ㔴㥣㠳戴㈰㙤挶挳扦攰愹㄰ㅦ敢㑤收晥ㄶ挹摢㈴敦㤰㙣〴㔱㥤㜵㜱㝡㐱㡢㥦愶戳搵㈶敡扣㐷戲ㄹ挴㔱㥣て挸搳㘷慢㥢㘰㈲挵昹㠸捣㡦㐱搴㉤㘰搹挵昹〴摤挰攲摣っ戵昴㉤攷㜳㤸㠴慤っ㌲戵〸㜶㝥挵改㄰㔴㥣昶㕡㤰㌶㡦㘳㌱㍣ㄵ攲㘳㙤㐵㔰敢㝢㤲ㅦ㐸㝥㈴搹〶愲摡攸攲㐰挹扤㔸㍦㔳攷ㄷ㤲敤㈰㡥攲晣㐶㥥摥㜲㙥㠵㤱ㄴ㠷㤳㌵㉣〵愲㌸㍦挴㉥㑥㌶扡㠱挵㔹〲戵昴攲㜰㝥㘶搸捡㈰㔳户挳捥慦㌸㕢户〷㡣㤰扦搳㠲戴㐹㉡㑢攱愹㤰㔹㜴㐰㔰慢㠰㈴㐲戲〳挹㡥㈰敡㑢㤸晡㡦㤰㍢㔲㘷㘷㤲㑥㈰㡥攲散㑡㥥㍥收㜰摥㡢ㄴ㘷㜷㌲昷〰㔱㜷㠱戵ㅦ㍥㔹搶㥥攸〶ㄶ㘷ㄹ㌵ㅡ㐰㕣扢搵㍥㌰〹㕢ㄹ㘴㙡㌹㑣晣㡡昳㘶㔰㜱㌶㘸㐱摡晣㥢㝢攰愹㄰ㅦ慢ぢ㠲㕡〷㤳㜴㈵改㐶搲ㅤ㐴扤ㅣ㔸㥣㈲敡ㅣ㑡搲〳挴㔱㥣㕥攴改攲㜰㑡㡦ㄴ愷㌷㤹㝤㐰搴ち戰昶挳〷昳㈵搱つ㉣捥㝤搴㘸〰㜱ㄵ愷㉦㑣挲㔶〶㤹㕡〹ㄳ扦攲㌴〴ㄵ攷㜱㉤昰捥㉤捡㝢〰㥥扣摦㤲捡㠴搹搴慣ぢ挷㝣㡥づ㔰づ㔵㡥慢慤㑡㈶摡㔶昶慦㑦搶㤵㔴㈵㡢ㄳ挹㜶㤵㈰㘸㡡挹敥㌲㐱挱㘱搴慤㜲㝣㔵㙣晡㔸㝣㑦戸㑦扡〸㜳㠹〷搶㈷㤲㜵昲〵昰摥改昲攲扡ㄱ㜵挹攲慡挴㤴敡攸捣晤㝤挴戶攴愴㐹戱㕡捣㤸㠹㘳攲㑣㜳㑡㜵㔳愶挴㉡㝣㜲ㅣ㔳㔷ㅦ㉦㡦つ㈹晥㌳捣戹㔱昶㌷搹㔹昸戲㔴㈹摣ㄶ〹㥥㘳攲愸晢㕥挰㈶ㅢ㕦戰慡㍦㌸㘵愳〱昶㔹搶㐰㙣㝡㔹㠸㠹㑤摤㉡收㘶㠸㜹ㄲて㠲㤵㜹ㄳ㜱捣攲㘹ぢ攵㜰㈵㘰戵㜹敤昵㌴戱㈱戵㠹慡㡡㔸㔸昷㠶㔷搵㜶搰捤㤱昵㐹㤷㈴㍡㘳㈷㉤改㕦㕤㍤戲ㄶ搰㤷㐷攳ㄵ㝦〶㔴戰㘲㔸㙣㐸㔴〸晦晥㔸愱㙤㌷㔹㔹㕢捣㌳ㅦ㕢㉥挴捥㍥㐸搷晡㈱㠸㝤扦㤴㑦敤㡥㘸㌸㈶㐱ㄵ㐰扦㍤换㥤㘲攷戳㌷㍣ㄶ慤ㄵㄴ挶㈴㉢㡡㘳搳㍡㠸㐶っㅢ㌸愶昰㔷挷㜶㜲㜷㘵㙥㠶㔵搹㝦㘲愲慥扡㍥ㄹ敢㤰㙡挹㡥㙥㔵㡥㡥㔵攳㝢昶㘹戱㜶愹搶愸昲㈴愶晣愵晣㜱戲摡㥦〷㈱㔴㈴㔷愳愴〴愷㔰㠶㡤搷扤ㄲ摣㠷晥㈰慡㉡㉢慢㔲㤶慦㡥㔷ぢㄷ㜰戹攳昸㉣搳〸㜳挹捡㝢ㄸ敥㕢㍥㘳㡤㝢搲㑥㘶㈲愵㝤㠴㤳㠳㔷㍢挳攳㘴戱昶㤵㜲摣挳㡣㔰㍥扤㔱挰㕤愷ㅡ㡦搶㈴慢捡㌱㐷㜶㘶㠷捡㈱戵攵搵昵ㄵ戱㘱搱㠹戱㙡㜳捣慥㡢搷晣㐹昰捡㐵搵昴ㅥ㤵愱㉥㝡ㅡ摦㄰㍣昲㘴收挷晤攱挳ㅣ㙥收㘰㑦㤳㔳㉥㝣㠴慤㔲扤摦㜱㜲摡晦㜹㝡㘰ㄸ㐶㍢㌶㑤㙥㤵㠷㘲㜰㘸㑢㘳昱㤸挶㐹㔲愹ㄹ㠶戲挷㌹搴㠶搵つ慢挳散捦ち〷慢戴捡㘶晤㘹昶㉢搹愵㐲愱搰ㅦ㍤挱愰㔶㔸戶攸㤹ㄷ㌸攸搹晤攳㜹㡥攱捥昱㈸晡摥改㔵㡥㠱㠸㥣晢攵㈰ㄸ㠱㘲〱㡦㘰昶挰㘱㙣㔵戲㍡搶戶㔲攴搲捥攷㉥挱㙡戶愹ㅣ㍢〹㔳㤵㡡摢㔷づ㡥㔷㔵㔴㔷搵挶㌸〸挱㙣㘴㍥㠸㌴㉣㜶ㄶ收捤㡥慡㑢㔴昱昹扡昶㤵㘳攳搱摡挴ㄴ捥㐸㉢㥦戹愳慢㈷㘰攵㔵づ愸慡挵づ㘴挷㘴扢愰㜲捣愴扡改㜸㐴慦扥愶㜶㜰㜴㑡攲㑦〱ㄴ昷㈷㝢戱㡦㠰搹㉡㍢㕢攵㘷攷晦搱㜳㤵戵慦㜸㠳㕢㕥㙤㘶㤳㘸戸ㅥ㐳㉢挳㍥㑢愴昴捣㘵敥戳捣换昵挸㤹敦㠴挹搴㌳㡥㍣づ㕢㐳戱㙢戶㍢〱㘴攸攰㜱㐳㥡收扢晦㝦㍤㌰㤸昷㌸㍣㘷㌸ㅤ挸愶㤱㥡㕣扢㌳㤴㍢搸㥢ぢ㜹摣㝡㉣㐱㥤㍤敦㈶ㄸ慥ㄴㅤ㙥㡤㌸㠳㔲㥤捤ㄲ㑣㜸㙣㠷㥤ㅦ㠷㕦㑣ㄴ挵㜱户㠳摤攱㤰慥㈶㕡㥤搰戲㠱㜵㌵㌵㔱㙥㕥摣㌴挷攰搸ㅤ换㤷昱㌵㡥㈶㔶㈵㠸㙣㠳㥡ㄵ㥤〱㔶㜴㠶戰㜰㑡收㠴㜹㘹搳㔷摤㔹搱㜸㔵㜲㔲㑤㔵㜹㍥㍢㥣搴晥愷搸㉥㌱愶捣㐵㌱捤㈲ㅢ㈷〶慢摥㐹愹昶㍣㑡挰㕤㠴敢〷㤶㡥昰㘳敢捤㤶昳戸晡㠳戳㤱㌱㥡㤵〳扥㌵ㅣ摥昲㜰挵㥦㠵㐳扦㥤㡡㘳㄰〶㡥ㅣ㠸搴ㄳ㔴挰挷ㅡ〱㜵㌶昸挹㙤〴挹㌸㌵戴つㄴ挲挳敡愲ㄵ㈵㜸敥愱㉥摥㐶㍦攰㥡て㘸㜹㔸㠹㐷㌸ㅤ㜸㈰愶㉥㘲愶晥㌴㡣㠵攳昹㘴㡣挱㐴摢㕣㑥㈴づ搹ㄸ昲㜴㤸㤵㤷搷㌶摦㉦搶㄰攳㙢㝦㍤㙤搲昹㠰昰㤰㌴晦㕦㥣㜸㈴㡥慥㕣㉤慣㐸㤶㌵ㄲ搴ㅡ挵㜵㕡㡢㉥搷挷愳㜰㈲ㄵ㐶㠳攴慤㠳搰扢㤷〴㑥㥤㠵㐱㔶㕥つ愷昴收搷㜰㜵㌰攴〸㘱愲㉦愶〶愳㈴愱戶昹㑦㐲㙥㡤㠱搶㜳捦㍥㝢㉣摡㔹㡡㜳㔳ㅢ昱㘱㝣敥㘳攱㌰㡢㘷㡤㠵㡥㌵づ㐴晤ㄷ㕤㕥㤸ち㙣㤸挸〳ㅥ㔰㤰㡢㤲㤳搱挶改㐲扤っㄶ㉦㑣捣攲㐰ㄲ挳改㔳戴搶㉢㄰㜳㐸㑤っ㥢ㅢ㥥愹㔷愱挷㈱ㅡ扥〶㠱㜹搳ㄸ攱㜴敤散㌵㠸㌸㑥戰㤷挰㌳㤹㝡〳ち㍣㥢攱㍢㘹挶昵ㅣ㌹搵〶㐸㜸昴戴捥㠰㕦昵㈶㕡㍣㈸㐱搳摥㐸换挰㙤㝥㈳㝤㕢㉣攰㘴〲搴捤愲㌶愲搵㠸㡦〷搸㈸㜴慣㠹㈰敡㕤㝦㠵㜲㉡㔴㔰㘱ㄳㄴ㠸扥ㄵ㐳㉦〵搸晢づ㌳摥〳搰㠰㔵搲散㉣㥡㝤〱愶〳戰㉡昰戰㐲〲搸搹㘸ㄳ戰㉦挱ち〶㙣戲搶晡ち㕡㉤〶散㙢㈸摢㠰㔵挳扣〹戰㕡敤㙣ぢ攴㉤〱散㕢攸㘵〰散㍢㠸〵戰㍡昸㔵㕢搱㜳〱㌶ㄵ摣收〱晢〱㘶㍣㤰㔸㜱愸㥢㐵㙤㐳慢ㄱㅦて㘰〹攸㔸㝣搲㕦晤攴慦㔰㑦㠵㘹㔴昸ㄹち〲搸㜴昴㔲㠰晤敡㌰㉢㐰㕢〳㌶㠳㘶㌳㘹ㄶ㐲㉥づ挰捥〵捦〰㜶ㅥ摡〴慣つ㔴㠲〱㍢㕦㙢攵㐳慢挵㠰㜱愲慢つ搸〵㌰㙦〲散㈲敤㉣っ㜹㑢〰攳㘴搸っ㠰㜱㥡慣〰㜶㌱晣慡づ攸戹〰晢ぢ戸捤〳ㄶ㠱ㄹ晥㝢〰攳挴摡㐶㜰㍤㠰晤ㄵ㉥慤㔹㡣挶㐹户㍥ち㤷㔱㘱㌶ㄵ㍡㐲㐱〰晢ㅢ㝡㈹挰㌸搳搶㤸㌹〰扢㥣㘶㔷搰慣㄰ちづ挰收㠰㘷〰扢ち㙤〲搶ㄹ㉡挱㠰捤搵㕡晢㐲慢挵㠰敤〷㘵ㅢ戰慢㘱摥〴搸㌵摡搹晥㤰户〴戰〳愱㤷〱戰㠳㈰ㄶ挰慥㠵㕦搵〵㍤ㄷ㘰搷㠱摢㍣㘰㕤㘱㠶晦㥥㐳㈲㈷晢㌶愶〳昶て戸戴慥㘷㌴㑥〴昶㔱㔸㐰㠵㠵㔴㈸㠲㠲〰昶㑦昴㔲㠰㜱昶慦㌱㙢て晦㝡て扢㠱㘶㌷搲散㈸㈸㌸〰扢〹㍣〳搸捤㘸ㄳ㌰捥攳つ〶散ㄶ慤㜵っ戴㕡っㄸ㈷〴摢㠰㉤㠲㜹ㄳ㘰㡢戵戳攳㈰㙦〹㘰晤愰㤷〱戰晥㄰ぢ㘰户挲慦ㅡ㠰㥥ぢ戰摢挰㙤ㅥ戰㘲㤸攱扦〷戰ㄲ戰ㅡ搳〱扢〳㉥慤愵㡣㌶搸㕦攱㑥㉡㉣愳㐲㈹ㄴ〴戰扢搰㑢〱挶ㄹ挹㡤摡慦〳戰攵㌴扢㥢㘶㘳愱攰〰散㕥昰っ㘰昷愱㑤挰㌸户㌸ㄸ戰ㄵ㕡㙢㍣戴㕡っㄸ㈷㈹摢㠰慤㠴㜹ㄳ㘰慢戴㌳捥㕦㙥〹㘰愷㐲㉦〳㘰㥣攲㉣㠰㍤〰扦敡㜴昴㕣㠰㍤〴㙥昳㠰㥤〹㌳晣昷ㅣㄲ㈷㠰搵㤸づ搸㙡戸戴ㅥ㘱戴愸扦挲愳㔴㜸㡣ちㄳ愱㈰㠰㍤㡥㕥ち㌰捥㤲㙥搴㝥ㅤ㠷挴〶㥡㍤㐱戳㕡㈸㌸〰㙢〴捦〰戶ㄶ㙤〲挶昹捥挱㠰㍤愹戵愶㐰慢挵㠰㜱攲戴つ搸㍡㤸㌷〱昶戴㜶挶㌹搵㉤〱㡣搷挴ㄹ〰攳戴㙢〱散ㄹ昸㔵搳搰㜳〱昶ㅦ㜰㥢〷㡣昳戴昱㍦换㝡ㄶ敡㘶㔱攷㠰搵㠸㥥攷ㅣ昶ㅣ㜴慣攷㐱ㄴ愷㙢晢㈸扣㐰㠵ㄷ愹㜰ㅥㄴ〴戰㤷搰㑢〱挶㌹摡挶㙣㈷昸搷㠷挴晦搲散㘵㥡捤㠶㠲〳戰㔷挱㌳㠰扤㠶㌶〱攳㙣敢㘰挰㕥搷㕡㤷㐳慢挵㠰㜱摡戶つ搸ㅢ㌰㙦〲散㑤敤㡣㌳扡㕢〲搸㔵搰换〰ㄸ㈷㝤ぢ㘰㙦挱慦扡ㅡ㍤ㄷ㘰敦㠰摢㍣㘰㥣㈵㡥晦ㅥ挰收㠱搵㤸づ搸扢㜰㘹㙤㘲㌴㑥㈱昷㔱㜸㡦ち㥢愹㌰ㅦち〲搸晢攸愵〰㕢攰㌰㜳〰昶〱捤㍥愴搹㈲㈸㌸〰晢ㄸ㍣〳搸㈷㘸ㄳ㌰捥〰て〶散㔳慤戵ㄸ㕡㉤〶㡣㔳挹㙤挰㍥㠳㜹ㄳ㘰㕦㘸㘷㑢㈰㙦〹㘰户㐳㉦〳㘰㥣㠸㉥㠰㝤〹扦㙡㈹㝡㉥挰扥〶户㜹挰㌸㜳ㅤ晦㍤攷戰攵㘰㌵愶〳昶つ㕣㕡摦㌲ㅡ愷戵晢㈸㝣㐷㠵慤㔴戸〷ち〲搸昷攸愵〰攳㕣㜶㘳收㌸㠷晤㐰戳ㅦ㘹昶〸ㄴㅣ㠰晤〴㥥〱散㘷戴〹ㄸ㘷愵〷〳昶㡢搶㝡っ㕡㉤〶㡣搳摢㙤挰戶挳扣〹戰摦戴戳〶挸㕢〲搸ㅡ攸㘵〰㡣㤳攳〵戰摦攱㔷慤㐵捦〵ㄸ敦㌰㌵て搸㍡㤸攱扦攷ㅣ昶㌴㔸㡤改㠰攵挰愵㠵㕦戶挲㉤ぢ㝦㠵㍣㉡㠴愸戰ㅥち〲㔸ㅢ昴㔲㠰㜱㝥扤昱㕢〰晦晡㤰㤸㑦㌳晥ㅣ㥢㝡つちづ挰摡㠲㘷〰㙢㠷㌶〱攳㑣昹㘰挰摡㙢㉤㑥愵㙦㌱㘰ㅢ愰㙣〳搶〱收㑤㠰㐵戴戳㌷㈱㙦〹㘰㙦㐳㉦〳㘰㥣戰㉦㠰敤〰扦㙡㈳㝡㉥挰㜶〲户㜹挰㌶挱っ晦昱㙢㜳㔰㌷㡢摡っ㤶㈹㉣㤹晡ㅥ搷捥搰戱㍡㌱ㅡ愷晦晢㈸散㐲㠵㕤愹昰〱ㄴ〴戰摤搰㑢〱昶戱挳慣㤳昸㤵㕢㔳扢搳㙣て㥡㙤㠱㠲〳戰扤挰㌳㠰敤㡤㌶〱攳散晤㘰挰昶搱㕡㥣摥摦㘲挰昸ㄸ㠰つ㔸㈱捣㥢〰摢㔷㍢摢ち㜹㑢〰晢〱㝡ㄹ〰攳㐳〴〲搸㝥昰慢昸㌴㠱ぢ戰〳挰㙤ㅥ戰㥦㘱㠶晦㥥㐳攲㜶戰㝣昰㌸㠸慢搳㠵搱昸㐸㠲㡦挲挱㔴攸㑡㠵摦愰㈰㠰㜵㐳㉦〵ㄸ㥦㐳㌰㘶㡥㐳㘲㜷㥡ㅤ㐲戳㌰ㄴㅣ㠰ㅤち㥥〱慣〷摡〴㡣㑦ㄴ〴〳搶㔳㙢戵㠳㔶㡢〱㙢て㘵ㅢ戰㕥㌰㙦〲慣户㜶搶〱昲㤶〰挶挷ㄷ㌲〰挶〷ㅢ〴戰㍥昰慢㜶㐴捦〵搸ㄱ攰㌶て㔸㐷㤸〹㘰慥㔱㈲ㅦ㠵㌰㠵㐵挹捣ㅥ搶㤷慢㜳ㄴ愳昱㌱〹ㅦ㠵愳愹㜰っㄵ㜶㠵㠲〰㜶㉣㝡㈹挰昸㙣㠴㌱㜳っ㍡㡥愳搹昱㌴摢ㅦちづ挰晡㠳㘷〰ㅢ㠰㌶〱㍢〰㉡挱㠰つ搴㕡〷㐲慢挵㠰昱㜱〹ㅢ戰㘲㤸㌷〱㔶愲㥤㜵㠱扣㈵㠰㜵㠵㕥〶挰昸戰㠵〰㌶ㄸ㝥㔵㜷昴㕣㠰つ〱户㜹挰㡡㘰㈶㠰挵㜳㠸㡣扤㈸㍥㥥㘱ち㑢㤶㍥㈴㥥挰搵ㄹ挶㘸㝣㜴挳㐷㘱㌸ㄵ㐶㔰愱ㄷㄴ〴戰㤱攸愵〰攳昳ㅡ挶慣㐰晣捡㈱㜱ㄴ捤㑥愴搹㜱㔰㜰〰㌶〶㍣〳搸㔸戴〹ㄸ㥦扣〸〶㙣㥣搶敡〷慤ㄶ〳挶㐷㌸㙣挰挶挳扣〹戰㤳戵㌳㍥摤搱ㄲ挰㡡愱㈷㠰挹㔳ㄷ捣㍣敤㡥晤㈰愸〸㘸愷挲户㉡㐱捦〵摡改攰㌶て㕡㈹捣〴戴㌳攸㐴㑡㠴扦㐳挱㌵挵〵捦㠰㜶㈶㜴慣㌲㉡昲㤱ㄲㅦ㠵〹㔴㠸㔲㘱ㄸㄴ〴戴㠹攸愵㐰攳㜳㈴挶捣戱㤷㤵搳慣㠲㘶㈷㐳挱〱㕡㈵㜸〶戴戳搰㈶㘸㝣㈲㈴ㄸ戴㐹㕡敢㔴㘸戵ㄸ㌴㍥㕡㘲㠳㔶〵昳㈶搰㈶㙢㘷㝣敡愴㈵愰㥤〹扤っ㝢ㄹㅦ㑣ㄱ挰慡攱㔷㑤㐰捦〵㔸㉤戸捤〳挶㈷㔹〴戰〹㌹㐴挶㕥㔴〵戸愶戰㘴改扤㙣ち㔷㘷㉡愳挵晣ㄵ攲㔴㐸㔰愱ㄲち〲㔸ㄲ扤ㄴ㘰㝣戶挵昸㜵㥣挷敡㘹㌶㡤㘶㜱㈸㌸〰㥢〱㥥〱㙣㈶摡〴㡣㑦愹〴〳㜶㡥搶㑡㐲慢挵㠰昱㜱ㄷㅢ戰㜳㘱摥〴搸昹摡ㄹ㥦㠴㘹〹㘰㌳愰㤷〱㌰㍥㉣㈳㠰㕤〰扦敡ㅣ昴㕣㠰㕤〴㙥昳㠰昱改㥡㜴挰㉥〰搷ㄴ搶〱搸㈵㕣㥤扦㌰ㅡㅦ扤昱㔱戸㤴ち㝦愵挲㐵㔰㄰挰㘶愱㤷〲㡣捦摢ㄸ㌳〷㘰㤷搱㙣㌶捤慥㠴㠲〳戰换挱㌳㠰㕤㠱㌶〱攳㤳㌳挱㠰㕤愹戵慥㠲㔶㡢〱攳㈳㌸㌶㘰㜳㘰摥〴搸㕣敤㡣㑦攷戴〴戰㙢愰㤷〱㌰㍥挰㈳㠰㕤つ扦㙡ㅥ㝡㉥挰慥〱户㜹挰昸挴㑦㍡㘰搷㠳㙢ち敢〰㙣ㅥ㔷攷㍡㐶攳攳㐰㍥ち昳愹昰て㉡㉣㠴㠲〰㜶㍤㝡㈹挰昸っ㤰㌱㜳㝣㠹戹㠰㘶ぢ㘹戶〴ちづ挰㙥〰捦〰㜶㈳摡〴㡣㑦昳〴〳昶㉦慤㜵㍢戴㕡っㄸㅦぢ戲〱扢〹收㑤㠰摤愲㥤㉤㠵扣㈵㠰㉤㠳㕥〶挰昸㔰㤱〰戶〸㝥搵㜲昴㕣㠰㉤〶户㜹挰昸ㄴ㔲㍡㘰昷㠱㙢ち敢〰㙣〹㔷攷㌶㐶攳㈳㑡㍥ち户㔳攱づ㉡慣㠴㠲〰戶ㄴ扤ㄴ㘰㝣㉥挹㤸㌹〰扢㤳㘶换㘸搶〰〵〷㘰换挱㌳㠰摤㡤㌶〱攳ㄳ㐶挱㠰摤愳戵昸〸㔲㡢〱攳愳㑡㌶㘰昷挲扣〹戰ㄵ摡搹㕡挸㕢〲搸㍡攸㘵〰㡣て㍡〹㘰㉢攱㔷㍤㡤㥥ぢ戰㔵攰㌶て搸㝡㤸〹㘰慥㤱攲戳攰㥡挲㍡〰㝢㤰慢昳㄰愳昱戱㈹ㅦ㠵㠷愹戰㥡ち捦㐳㐱〰㝢〴扤ㄴ㘰㝣㔶捡㤸ㄵ挰戱扥摢昱㈸捤ㅥ愳搹㥢㔰㜰〰搶〰㥥〱散〹戴〹ㄸ㥦㝡ち〶㙣㡤搶攲㘳㔱㉤〶㡣㡦㑦搹㠰㌵挲扣〹戰㈷戵戳㡤㤰户〴戰㑤搰ㄳ挰攴㠹㈷㘶㥥㌶㔲攴〳㔸〲摡㔳昰慤昸㈴㤶ぢ戴㘷挰㙤ㅥ戴て㘰㈶愰慤愷ㄳ㈹ㄱ晥㝥〴慥㈹慥〳戴晦㐰挷㝡㤶㡡㝣㥣换㐷攱㌹㉡㍣㑦㠵㑦愰㈰愰扤㠰㕥ち㌴㍥挳㘵捣ㅣ㈳挵ㄷ㘹昶ㄲ捤戶㐲挱〱摡换攰ㄹ搰㕥㐱㥢愰昱㘹慣㘰搰㕥搵㕡㝣㕣慢挵愰昱戱㉥ㅢ戴搷㘰摥〴摡ㅢ摡搹㌶挸㕢〲摡捦搰换戰㤷昱愱㌰〱㙣〳晣㉡㍥ㅤ收〲散㉤㜰㥢〷散㌷㤸愵敦㘵㔹㌹㑤㠵㜵〰昶づ㔷㘷㈳愳㈹㝦㠵㜷愹戰㠹ち搹㔰㄰挰摥㐳㉦〵㔸㥥挳捣戱㤷㙤愶搹晢㌴敢〰〵〷㘰ㅦ㠲㘷〰晢〸㙤〲㔶〰㤵㘰挰㍥搶㕡ㄱ㘸戵ㄸ戰ㅤ愰㙣〳昶〹捣㥢〰晢㑣㍢摢ㄱ昲㤶〰搶ㄱ㝡ㄹ〰摢ㄹ㘲〱散㜳昸㔵㥤搰㜳〱昶㈵戸捤〳戶㉢捣〴㌰搷搰㝥㜷㜰ㅢ㔱㉢捦昷㘲㕦㜳㜵戶㌰摡ㅥ晥ち摦㔰攱㕢㉡散〹〵〱散㍢昴㔲㠰敤攳㌰㜳㡣ㄴ户搲散㝢㥡㜵㠱㠲〳戰ㅦ挱㌳㠰㙤㐳㥢㠰ㅤっ㤵㘰挰㝥搲㕡㕤愱搵㘲挰扡㐱搹〶散㘷㤸㌷〱戶㕤㍢敢づ㜹㑢〰㉢㠲㕥〶挰づ㠵㔸〰晢ㄵ㝥㔵て昴㕣㠰晤づ㙥昳㠰昵㠲㔹㍡㘰扤挱㙤㑣〷㡣敦㐰戰戲㐱㔴ㅦ㝦㠵ㅣ㉡攴㔲攱㜰㈸〸㘰㜹攸愵〰敢敢㌰㜳〰ㄶ愲㔹ㅢ㤰扣㠱㔰㘸搹㔳㔹扣㔵ㄲ㜱㍣㉡挷㌹挴㠹ㅤ㉡㑦慣㡦㔶攳㕤ㅡ㈳昱扣㐶㤲慣㍦挳㈴摤㕣晢愹ㄹ敦㉦㠲扢㕦戱㠱〷捥㘴ㄵ㑥㍢㘳㙦慣㤹户〶㙥㕤扤㙥〹㙡晥戱愷㙡挲㜹摢㝥晥晤昷㤶㐵攱收搱㘶ㅡ㝦㘶戶慣㉣㉢㥦㌱〱ㄲ愶㠲昲㠵㌷摣㠳㡡搱㤵㑤愸㈳戶㌸戳愸㐱㝥摣扣ㄲ㜰㌳㑣㙥昷㍣㤰㐲慦㍢㌵㑤挵攵愴敢㙥搵㝣㔳㡦摦ㅣ㕥昷ㅣ昷戶㐸㑥㤵晡攵愰㠶ㅡ㙥㝢敡㈰〴晡㔹㜹挳㐱㥢㥤㌵捤ㄵ挴愳㜶㤸㍦㍤㈶㌹戳ㅡ㜳搶搹攴㑦戳摡㉤㑥搲戵挵㐸扡㉥㥥㡢挷つ扤㍦挹㥣戲㕤〵㔷㙤㍢㝡㝥〲㕢捣㈸㌹〱搹攴㝤ぢ㠸〲敤摤愸搰㠶㑢愸〰敢搴㜱㜸㔵㌹㝥摣戵慥㌲㔹㌸〶捦㕥ㄴ昲㐷搱㉢昱ㄴ㑥晦扣㉤昰攸ㅢ㤳㉢㤶㕢换搷捥〸搰攱挹戵㜵搳㙢㈵㥢扣〴㝦ㅢ㕥昰㙤搳㠶㘱昸㙣㡥㉣晢愱㜸㤱ㄱ㐸㤴挶搶づ〸摣㍥㈷㌲㤲挵挴ㄲㄹ㘵ㅡ㈷㥡挶㘸摤㈸ㄸ㠳〶扤㠴㐴昳㝦㐸㈲㘳攱㤹㔱㐲㍢㈲㥢㜶〳〷㤴挹摣敦搱昸晤昴搰㑥攰散〰㡥晢㥤㍢愱㡥㘰㜷〰摢昱㔸㐵㘴㥣昶㘲㜵㠶㉢慢ㄳ㌴慣㐲戴搴㐹攰昳〰ㄵ㔶㥦愰㡥摣㠱ㄸ㉢㙣敤〶つ敥〸㈷愳㉢㠵㜲㥤晣㑥昱攵㥥ち㉥㜷〶㙢てㄸ慢搳㝤㜵捥㌰摣扤愸㠳㔰攸攳㘷挹㐰戹戱慡捤㐸㠰㥢〸㤸㔹愱㝤愰ㄲ㠸扢摡〴㌵㘲敦挶捥愴ㄹ㠹搲㌱㤶〸愷㌲㑢愳摣㌴㉡㜴愳㈰㠶㐶敢㠰㔶〹捦㡣ㄲ敡㡣㜵㜰㠳戶㉦㌸㍥愰敤〷戶ㄷ㌴捥㤶愶ㄷ㜹戵㡦㜵〰㌴慣〳搱㔵㔵㘰摡愰㙤㐰〱㥡㐰敢〲つ㠲㜶㌶攴〲㥡敢㐲㙥戲㉦户ㅡ㕣〱慤㉢㡣㔵慤慦㑥㥤攱㜶愷づ㌲㐰ㅦ㍦㝡〵㉡愰扤㡣㈴㔲愰ㄵ㐱㈵ㄸ戴㤷㝣㐱㌳㘹㐶ㄲ㜴㡣㈵㤲㌴㡤㝡搳㤸愶ㅢ〵搳搱㘸ㅤ搰㘶挰㌳愳㠴㝡㘰ㅤ㍣㔸㠴㝡㠲攷〶戲ㄷ㌸改㐰㐶㘶㙡㉦㔶㜷戸㤲㜷㉡㔹㝤愰愹捥〵摦〶㙤扤ぢ戴㈳㈰㈴㘸攷㐱㥥づ摡昹扥㕣㑥㠸ㄶ搰晡搲昳㐵扥㍡ㄷㅢ敥搱搴㐱㉥攸攳㈷㤵㐰〵戴戵づ搰㉣㠲挶㠳愹㕡攳㡢捦㕦㘹㡡㈵㌲换㌴㌸㐳㔹㌸戳㜵愳攰㙦㘸戴づ㉣㤷挳㌳愳㔸㠴挵㈲づㄶ㑢ㅦ戹挲昰昹捣㠴扣㝣捡㉡〶㕦捤〱摦㉥昴㙡㔷愱㑢㈰㘴愱慦㠲㕣ち㍤㠱㕥昵愲收晡㜲慦〶㔷ち㕤㑡捦搷昸敡㕣㙢戸㐳愹〳㝦攸㘳㤶ㄵ愸ㄴ晡㝥㘷愱㜹㐸㤳㐲慦昰㉤昴㍦㘸㡡㈵㜲扤㘹㉣㌰㡤㠵扡㔱昰㑦㌴㕡愷搰㌷挰㌳愳㔸㍣㘸㔹㍣㑥㔹㍣㉡㐵㙥㌴晣扥ㄴ㡥㈶晦㐸戴搴㑤攰摢㠵㕥收㉡昴㌸㘸戰搰㌷㐳㥥㕥攸㕢㝣戹㥣㠰㉣㠵㍥〹挶㙡戱慦捥慤㠶㝢ち㜵㤰〱晡戸换ち㉡㠵㕥攲㕢攸挵扥㠵扥㠳愶㔸㈲㑢㑤攳㑥搳㔸愶ㅢ〵㜷愱搱㍡㠵㕥づ捦㡣攲㉤昴摤㠶㝦㍣㠵㔱ㄶ晡㌸戴搴扤攰摢㠵扥搱㔵攸ち㕤攸晢㈰㤷㐲㥢〳㈹㡣㜰㈳搵㤷扢ㄲ㕣㈹㜴㈵㡢戸捡㔷攷〱挳㥤攴㉣昴㐳攰㑡愱晦攱㉣㜴敡搰㜱㥤㙦愱㔷挳㠸㑢攴ㄱ搳㜸搴㌴㌸㥢㤷㑢挱攳㘸戴㑥愱ㅢ攰㤹㔱扣㠷㡥㈷っ扦㤸挲㐱㈴㔳戹慡㡤攰摢㠵扥捡㔵攸〴㠴摣愲搷㐲㉥㠵㜶㑤㝥㜸搲㤷扢づ㕣㈹㜴㍤㍤㍦敤慢昳㡣攱㑥愷づ搲㐰㍦㑢晤〷㔴ち㍤摢㔱攸搰㑣愸〴㥦㔸㘷昹㔶摦愴ㄹ㜹㡥㡥戱㐴㥥㌷㡤ㄷ㑣攳㐵摤㈸㜸〹㡤搶㠱攱扦昰捣㈸愱㜳戱づ摥ㄳ敢㜹攰戹㑦慣攷㠳攳㜳㘲㝤㔹㝢戱㠶挲㤵扣㙡捦扡〸㥡敡㔵昰㙤搰㉥㜴㠱㜶〹㠴〴敤㌵挸搳㐱㝢摤㤷晢〶戸〲摡愵昴晣愶慦捥㕢㠶㍢㡢㍡挸〵晤㉣昵づ愸㠰㌶搳〱㥡㐵搰攴㜸㍦摤ㄷ㥦㜷㘹㡡㈵戲挹㌴摥㌳つ捥挴攵㔲昰㍥ㅡ慤〳换〷昰捣㈸ㄶ㘱戱㠸㠳挵搲㐷㍥㌴晣㔱ㄴ昲昷愷慤戹攰㉢捥攸戵ぢ㍤挵㔵攸扦㐳挸㐲㝦〲戹ㄴ㝡〲扤敡㐵㝤敡换晤っ㕣㈹昴戵昴晣㠵慦捥㤷㠶㝢ㅤ㜵攰て晤㉣昵㌵愸ㄴ晡㙣㘷愱㔳㈷搶㐹扥㠵晥㠶愶㔸㈲摦㥡挶㜷愶戱㔵㌷ち扥㐷愳㜵ち晤〳㍣㌳㡡昷㜸晦愳攱㥦㐴攱㡤㔸㑢㙢㍣㕡敡㈷昰敤㐲㐷㕤㠵扥㔹ㄷ晡㘷挸愵搰慥攳晤㉦扥摣敤攰㑡愱ㄷ戱㠸㥣㘴㥢㙥昹扢攱㉥㜶ㄶ㕡攱ㅡ㔸ち㝤㥡戳搰愹攳晤㈹扥㠵捥攱㠵㌳㤶㐸慥㘹攴㤹㐶㐸㌷ち摡愰搱㍡㠵捥㠷㘷慣㑢摡昱摥㌲晣搳㈹㍣㠳攴㉥慥㙡㕢昰敤㐲㡦㜶ㄵ晡㙥㕤攸㜶㤰㑢戹㕣户㠱摡晢㜲㍢㠰㉢㠵扥㤷㥥㈳扥㍡㍢ㄸ敥ち㘷愱㜷〲㔷ち㍤捣㔹㘸摥昵㤰㐳挷㔰摦㐲㥢㡣㈲㍢挳㥡㑢愴㤳㘹㜰摡慡㜰㜶搵㡤㠲摤搰㘸㥤㡡敦づ捦㔲㜱摥㥤戰㜸㐳挲攲敤㠷挸ㅥ㠶㕦㡥㑣慣搵攴㑦㐴㑢敤〵扥㕤昱㠱慥㡡㍦〶つㅥ㐳昶㠶㕣㉡㍥㠱㕥昵愲昶昱攵ㄶ㠲㉢ㄵ㙦㠰戱摡搷㔷㘷㍦挳㕤㐳ㅤ昸愳㕢㜵〰戸㔲昱㘳㥤ㄵ㑦ㅤ㐳㡥昶慤昸㐱㌰攲ㄲ改㘲ㅡ〷㥢㐶㔷摤㈸攸㠶㐶敢ㄴ扡㍢㍣㑢愱㍤㠳昳㐳っ㥦扦搹㙤慤㘷愱㈷愱愵づ〵摦㉥㜴㙦㔷愱㥦搳㠵敥〱戹ㄴ摡㡣ㄱ戸㙡慡愷㉦㤷戳㔲愵搰㉦戰㠸扤㝤㜵晡ㄸ敥㑢捥㐲㜳㑥愹ㄴ扡挸㔹攸搴㔹戱扢㙦愱晢挲㠸㑢攴㈸搳㌸摡㌴㡥搱㡤㠲㘳搱㘸㥤㐲ㅦ〷捦㔲㘸捦㔹昱㜸挳慦㐵㙡昲㥡㔹敢㑤慥㙡㝦昰敤㐲ㅦ攰㉡昴摢扡搰〳㈰㤷㐲扢づ搶〳㝤戹挵攰㑡愱㌷搲㜳㠹慦捥㘰挳摤攴㉣昴㄰㜰愵搰晢㌸ぢ㥤㍡㔸敦攵㕢攸ㄳ㘰挴㈵㌲捣㌴㠶㥢挶〸摤㈸ㄸ㠹㐶敢ㄴ㝡ㄴ㍣㑢愱㍤搷昵㈷ㅡ㝥ㄲ愹挹晢㜸慤㑦戹慡㘳挰户ぢ摤挹㔵攸捦㜵愱挷㐲㥥扥㐵㡦昳攵㡥〷㔷ち晤㈵㍤㥦散慢㜳慡攱㝥敤㉣昴改攰㑡愱㈳捥㐲愷戶攸づ扥㠵㍥〳㐶昸㡦㕦攸㠷㉢摣㔱㍥㤳ㅤ㉣㤱㌲搳㤸㘰ㅡ㔱摤㈸㤸㠸㐶敢ㄴ扥ㅣ㥥晤戶昰ち挳㍦〷愹挹㡢㡣慤㥦戸敡㤵攰摢㠵て戹ち晦ぢ㠴㍣㘶㥦〵戹ㄴ㝥〲扤敡㐵㑤昲攵㔶㠱㉢㠵晦㤵㥥㈷晢敡㔴ㅢ敥敦搴㠱㍦扡㔵戵攰㑡攱戳㥣㠵㑦ㅤ戳㝦晢挹敦㜶昰ㄴㄸ㜱㠹㑣㌵つ㑥慤ㄴ㑥㐲㌷ち㤲㘸戴㑥愱敢攱㔹ち敤㌹㘶㑦㌳晣㡢㤱㠹搵〶摦ㄹ㔸ㄷ愱愵㘶㠰㙦ㄷ晡㐷慣㑤搳㝤摤㌰㌴㔸攸㤹㤰愷ㄷ晡ㅣ㕦敥戹攰㑡愱摢挱㔸㥤敦慢㜳㠱攱㜶愰づ㌲㤰㐲㕦〴慥ㄴ晡ㅢ㈴㘱敥敢㕡愹㐲㝦敤㕢攸㑢㘰挴㈵昲ㄷ搳戸搴㌴晥慡ㅢ〵戳搰㘸㥤㐲㕦〶捦㝥㠵㥥㙤昸㤷㈱㌵慢ㄳぢ㍤ぢ㉤㜵㌹昸㜶愱㍦㜱ㄵ㝡㌷㘸戰搰㔷㐰㥥㕥攸㉢㝤戹㜳挰㤵㐲敦挱㈲捥昵搵戹摡㜰昷愲づ㌲㤰㐲㜳摥愳ㄴ㝡戳㙦愱㌷昹ㄶ㝡ㅥ㡣戸㐴慥㌳㡤昹愶挱改㡣㕣ち慥㐷愳㜵ち扤〰㥥晤ち扤搰昰攷㈰扥㜵〰搶搲扡ㄲ㉤㜵〳昸㜶愱㌷戸ち摤㐵ㄷ晡㐶挸搳ぢ晤㉦㕦敥㑤攰㑡愱扢戲㠸户昸敡㉣㌲摣敥捥㐲㉦〶㔷ち晤戲㙦愱㕦昲㉤昴ㄲㄸ㜱㠹摣㘶ㅡ户㥢挶ㅤ扡㔱戰ㄴ㡤搶㈹昴㥤昰散㔷攸㘵㠶㝦㉤㔲戳㝡戳搰搷愰愵㤶㠳㙦ㄷ㝡扤慢搰㐷攸㐲摦つ戹ㄴ摡㌵ち戹挷㤷㝢㉦戸㔲攸扥㉣攲ち㕦㥤㤵㠶㝢戴戳搰慢挰㤵㐲慦㜵ㄶ㍡㌵ち㔹攳㕢攸〷㘱挴㈵昲㤰㘹㍣㙣ㅡ慢㜵愳攰ㄱ㌴㕡愷搰㡦挲戳ㄴ摡㌳ち㜹捣昰慦㐷㙡昲㐲㝡慢㤸慢摡〰扥㕤攸搵慥㐲㤷攸㐲㍦〱戹ㄴ摡㌵慥㕥攳换㙤〴㔷ち㕤㑡捦㑦晡敡㍣㘵戸㐳㥤㠵㝥〶㕣㈹昴晤捥㐲愷㐶㈱㉢㝣ぢ扤ㅥ㐶昸㡦攷㜷攰ち愳㤰晦戰㠳㈵昲慣㘹㍣㘷ㅡ捦敢㐶挱ぢ㘸戴㑥攱㕦㠴㘷㈹扣㘷㥣晤㤲攱晦ぢ愹㔹㌷㤱㡣攵慡扦っ扥㕤昸㍢㕤㠵ㅦて㈱㡦搹慦㐰㥥扥㠵扦敡换㝤つ㕣㈹晣挹昴晣㠶慦捥〶挳㍤㤵㍡㐸㠳挹慡户挰㤵挲摦敡㉣㝣㙡ぢ晦户㙦攱摦㠱ㄱ㤷挸㐶搳㜸搷㌴㌶改㐶挱㝢㘸戴㑥愱㌷挳戳摦ㄶ晥扥攱㉦㐶㙡搶慤㈴攵㕣搵て挱户ぢ㝤㠳慢搰㌱㕤攸㡦㈰㤷㐲㑦愰㔷扤愸㡦㝤戹㥦㠰㉢㠵㍥㡢㥥㍦昳搵昹摣㜰慢㥣㠵晥ㄲ㕣㈹昴㝣㘷愱㔳愳㤰㜹扥㠵晥ㅡ㐶㕣㈲㕢㑣攳ㅢ搳攰㤴㍢㉥〵摦愱搱㍡㠵摥ち捦㔲㘸捦㜰敦㝢挳攷敦攲㕢㔳戱㤶搶㔲戴ㄴ愷敥搹㠵㥥攳㉡㜴㔲ㄷ㝡ㅢ攴改㠵晥挹㤷晢㌳戸㔲攸㘹㉣攲㜶㕦㥤㕦つ㜷㠶戳搰扦㠳㉢㠵扥捣户搰㝦昵㉤戴挲挸㥣㑢㈴摢㌴㌸㑤㑥㌸戹扡㔱挰㔹㜲慤㔳㘸捥慤昳㉢㌴愷摢〹㥦扦戱㙦㕤挴㐲昳攷晣ㄵ㘷㜵㐹㈱㉦〱㡢ち晣㈸㤹㑥㐵挵㡥愸〰ㄷ㑣捣捤㡡㜰〲ㄵ晢搶愵搰㙤㥦㤳户〳晡㐷〷晦愶扡㘳㡥㑤㌷捣昴挲慦挴挶㉡昰㥢㡤㜸㈱㝢㜲收愰摡㘴㥣捦㉡㘵攵攰㌷ㅢ昳㘴摡㑥㙥昶㔱㝦捣ㄷ攷搱敤〵㔷晣攴㥤ぢ㑣晥㍦晣戰ㄴ㑤㤳摦攸㜱ㅦ㝣慣㔹摣㉡㌸㌳㘸㝦昶㥥㈳㜹㥥攴〵㄰㌵つ㈱㝤㕦昹㕣慦〵㘹㙦挹摥捤ㄴ晤㑡㘷搱昷㌰摣〹挴〰㡢ㄴ㝤㉦㜰愵攸㔷㐹搱ㄵ愷扡昸㘵㔱ㅢ㤴㐵㡤ㄶ愴扤㜸㥡㔳㘲〴晡㜹捥㉣㘴慥ぢ㠲愷㝥㕦㡦㉡ㄱ捥㙥㤱㉣收摢㔹㜰摡㠶㕦ㄶ㤵㐱㔹挴戴㈰敤㕤捥㥣攳㈱㔹摣攰捣愲慦攱㥡㌱㤹㘴㜱戴挹攲㕦㜶ㄶ挵〱㔹㥣ㄹ㤴挵ㄹ㕡㤰昶搲㘴㑥㠰㤰㉣ㄶ㍢戳㤰㤹つ慣㠵ぢㄱ捥㘵㤰㕡㉣戱戳攰户晥㝥戵ㄸㅦ㤴挵㌸㉤㐸㝢㍢㌱㘷〷㐸ㄶ换㥣㔹挸搷晥㘹㔹㥣㘲戲㔸㙥㘷ㄱつ挸㘲㐴㔰ㄶ挳戵㈰敤㌵挰ㄵ㈶㡢㤵捥㉣攴㍢昱戴敤㠲摦㠲㑢㉤㔶搹㔹㑣つ挸愲㈴㈸㡢㐱㕡㤰昶扥摤㠴挹攲ㄱ㘷ㄶ昲㠵㌱戳㌰㐳㐸搹㉥昸ㄵ戱㘴昱㤸㥤〵扦晢昴㐳攴戸愰㉣㡥搵㠲戴㔷搸昲㡢㔲㐱㘴慤㌳㡢㑢つ搷㤵〵扦昳㤴㉣搶搹㔹捣つ挸攲昰愰㉣晡㘸㐱摡扢㘲晦㥥㡡攷捣攲㕡挳㜵㙤㥤晣㐲㔰戲㜸摥捥㠲㕦㥤昹搵愲㈸㈸㡢㐳戴㈰敤愵慣晣㡡㑤㙡昱㡡㌳ぢ昹敥㉣㙤扢㔸㙣戲㜸捤捥㠲㕦㈹昹㘵㜱㘰㔰ㄶ〷㘸㐱摡摢㑦敦㌶㔹扣敤捣攲㕥挳㜵㥤戰㔶㤸㉣㌶摡㔹慣づ挸㘲敦愰㉣昶搲㠲戴搷㡣昲㍢ㄹ愹挵〷捥㉣攴换㤶戴㍤㤵㕦慦〸㈲ㅦ搹㔹昰㡢〸扦㕡㜴ち捡㘲㘷㉤㐸㝢㥦㈷扦戰㤰㉣扥㜰㘶㈱摦㐴愴敤㈳㉦㤹㉣扥戲戳攰つ㝡扦㉣㍡〴㘵搱摥〸扣㉦捥攴摤㝣挹㘲慢㌳ぢ戹㑤㥦戶㕤昰挶扣搴攲〷㍢ぢ摥扤昶换㈲㘴㠲㜹摦㔰㤹愷〵㘹㙦愸攴慤㙥挹㘲扢㌳ぢ戹㠷㥤㔶ぢ摥戵㤶㉣㝥戳戳攰慤攷ㅤ㘸慦攰㥤㈳〸㌹改㘷攱㤹〳昵ㄳ搸㝥〹㙥摦ㄶ㜰搲晦㐵ぢ搲摥ㄲ昹ぢ〳㌰㤵㄰晣愶㐶㕡㜲慦㤷㕣搷㑥捣扢扢㤲㘰㍥㜴摢攷㈸摥〷昵换㘲㙢㔰ㄶ摦㘹㐱摡敢ㄸ㜹扦㔴戲攸攰捣愲㥤攱扡戲攸〰慥㘴ㄱ戱戳攸ㄴ㤰挵ㄷ㐱㔹㝣慥〵㘹敦㍤攴捤㐴挹愲㤳㌳ぢ戹㑢㤸㔶ぢ摥ㄷ㤴㉣㜶戵戳攰ㅤ㌴扦㕡㝣㄰㤴挵晢㕡㤰昶㠲㐱摥㘹㤳㉣昶㜶㘶㈱户搰搲戲攸㙥戲㈸戴戳攸ㅤ㤰挵摢㐱㔹扣愵〵㘹㙦昲攳㙤㈸挹攲㐰㘷ㄶ㜲㝦㠹㔹戸〷㐰㈶㡢㉥㜶ㄶ挵〱㔹扣ㄲ㤴挵换㕡㤰昶捡扣ㄲ㤳㐵㤱㌳ぢ戹昹挲㉣㕣㈷㍡摥㙥ㄱ㐴㝡搸㔹㡣㐰㕦㜶㥦ㄷ攰㍤戵晢昴㠲㔰㡤つ㐸㜰㝤㔰㠲捦㘸㐱摡㙢敢挶㥢〴㡦㜴㈶㈸㌷㈹搲捡挴摢ㄲ㤲攰㔱㜶㠲扣㜶昷摢㘴搶〴㘵昱㠴ㄶ愴扤ㅦ㡥ㄷ晡〲㔶㍦㘷ㄶ㜲〵㥦戶挹昰㥡㕤戲ㄸ㘰㘷挱慢㕢扦㉣ㅥづ捡攲㈱㉤㐸㝢ㄱ㕢搲㘴㔱敡捣㘲㥡攱扡㜶㘲㕥搰㑡ㄶ㐳敤㉣㜸改攷㤷挵㝤㐱㔹摣慢〵摥㌷㥥㐵㜸挵㈸㥥㐷挱戳㜵㈲挹㘸㤰㜰摥愵㄰㜴つ扥㤶戳摦捤㠰㠷㔴㘲〹㜹て〹㥦扤捣慢攴㘳㌵㙤㉢昹散㑡㑣㕥㄰㈱慦戸慡㤶㘷㔲摡攱㌵つ昱挹戱昸㌰扣㜹〴㉦㘷ㄸ㔳㔵愳㥦敡挰ㅢ㐹昸㜳昹收㐵〰㤶昴㜸㌹ㄸ慡ㅣㄹ挷㥢〱摡㔴づ㐹攰晤㈶ㄵ昹㌵愳愲挹㘴㉣㕥晢㘷㜸㍣っ㑦〹攵昲捡づ㈷〱扥㤵㉣摢昷〱ㅤ㍥㜹攳㝤㜱㠰攳㈵㉥㑤昵㌰㉦昲挹收摢ㅤ晥搸挳㘱愱㌱㐰㙤㘷㕣㠳搷挵㘳㠹挲㡡㔸攱㤴㜸㙣㕡㔵愲慡㜱㐵㙤戶㕡〶昴攵㔱㤲捦㝢敤昶扢㘴㡤换㔲㙢ㅣ㉣㐲攳㐱㜲㑡攲攵晣攵㌰敥ㄵ㘱敢㈴㜰攴昹㐷㈱㔹㜹戳戰㈱㜸㔷㡦て㑤㤵搰㈲㙦㝡㔵㐵㜲㔲㘸㔲慣敡慣㐹昸㍡扢㙤㕢慥昳㤸〵て昷晢昵戰㌳晡㐷慥㌴ㅢ搷㈹昴㜹㉡挹㘹㈰㘱㜵ㄵ〴摣挰㐲愷愳ㅢ㤴昵扦㝤戳㍥㤳㕥㜸摤摥㤴昱〴戲ㅡ挰戲㌳㡥捣㌳㘱㈷㔲㔰㑥㔲〱ㄲ㔶昳㑤搸ㄸ扡㐱㘱ㄷ晡㠶㍤ぢㄶ愱㐹㈰㑤挵㠲㐷慢ちㅣ㘷㘸㕥晦捡敥㌴㤹㠲㙡㤲ㅡ㤰戰攲挵㉥搷搸㘲攸㙣昵㜷摦㈰㔳愸捦㈰昶扡㌱㐰㥣㉣挷扡㉤㌶〱昸㍥〹慢㥥㘴ㅡ㐸㔸㉤㌱〱㔸搲㙣㌵摢㌷挰㑣敡扢㡢㜷㉥㔹㡥〰换㑣㠰昳㈹戸㠰攴㐲㤰戰㕡敥づ㜰愱㙦㠰㑢愸敦づ㜰㈹㔹㡥〰㉢㑤㠰㔹ㄴ㕣㐶㌲ㅢ㈴慣㔶㤹〰㜶㠹愶昹〶戸㠲晡敥ㄲ捤㈱换ㄱ㠰搷㥡㠲挱㕣ち慥㈶昹㍢㐸㔸昱挲㔲戶扡㙢搰つ㠲扦挶㌷散㍣㔸㠴慥〳㜱挳㍦ㅦㅣ㘷攸戵㈶昴昵ㄴ㉣㈰㔹〸ㄲ㔶敢捣扡㌱㜴戶慡昰つ㜲㈳昵ㄹ愴〹晥㥢挸㜲慣摢戳㈶挰㉤ㄴ㉣㈲昹㌷㐸㔸㍤㙦〲搸昰㥦收ㅢ㘰〹昵摤攸摣㑥㤶㈳挰㉢㈶挰㔲ち敥㈴㔹〶ㄲ㔶慦㤹〰㌶㍡愳㝤〳摣㑤㝤㌷㍡昷㤲攵〸挰㉢㍥㐱㘷〵〵㉢㐹敥〷〹㉢㕥摥〹㍡慢搰つ㐲㘷㠸㙦搸〷㘱ㄱ㝡〸愴〹ㅤㅥ挹ㅥ〶挷ㄹ晡〳ㄳ晡ㄱちㅥ㈵㜹っ㈴慣㍥㌲敢㘶ㄷ慦㥦㙦㤰㈷愸敦㉥㕥㈳㔹㡥㜵晢挲〴㜸㤲㠲㜵㈴㑦㠱㠴搵㔷㈶㠰つ晦ㄱ扥〱搶㔳摦つ晦戳㘴㌹〲㙣㌵〱㥥愷攰〵㤲ㄷ㐱挲敡〷ㄳ挰㐶愷挸㌷挰换搴㜷愳昳㉡㔹㡥〰扣敥ㄲ㜴㕥愷攰つ㤲つ㈰㘱挵㡢㉣愲㘳搹㙢㜰㠰㙦㠰户愹摦戴〶挴㘰㈳㔹㑤〱ㄴ慦挷㜸㐶㐹㥤㈳㐲㘰㐸挴㑤搴㝣㡦㘴㌳㐸㔸攵㠳㑡㐴ㅢ㤴㍤㝤㈳㝥㐸㝤㌷㈸ㅦ㤳搵ㄴ㌱挲㙢㈴〹昰㈹〵㥦㤱㝣づㄲ㔶ㄱ㔰㐷㠰㥤㝣〳㝣㐵㝤㜷㠰㉤㘴㌹〲㜴㐲㕦〲㝣㑢挱㜷㈴㕢㐱挲㙡㔷㔰㐷㠰戰㙦㠰ㅦ愹敦づ昰ㄳ㔹㡥〰㝢愳㉦〱㝥愱㘰㍢挹慦㈰㘱㔵〸敡〸愰㝣〳㘴攵愷〵挸㈶换ㄱ攰㐰昸㤱〰戹ㄴ攴㤱㠴㐰挲慡㡢〹㘰㙦㔶摢㝥昴ㅢ㐷㔸搴㜷㙦㔶㙤挹㜲〴攰昵㠸〴㘸㑦㐱〷㤲〲㤰戰敡㘱〲搸㈰㝦敤ㅢ㘰㐷敡扢㑢搴㤱慣愶〰慡ㄷ晣戸㌶慢㈳㑤挴㑥搴摣㠵㘴㔷㤰戰攲搵㠴搴捣㕥愵㡦㝣㈳敥㐱㝤昷㉡敤㐵㔶㔳挴㐸㍦ㄳ㘰ㅦちち㐹㍡㠳㠴搵〰ㄳ挰㕥愵㜷㝣〳散㑦㝤昷㉡ㅤ㐸㤶㈳㐰愹〹搰㠵㠲㠳㐹扡㠲㠴ㄵ慦〱ㅣ愸扦攲ㅢ攰㄰敡扢〳ㅣ㑡㔶㔳〰㌵ち㝥散㉢㍥㜸攰ㄵ摦㌱㔹㔹㔹昹搹㈱挵慢〰ㄱ㍣慦〵挷㡡㐰愹搱㐶昰㥣ㄶㅣて㠱搵ㅢ㝥昳挶㐱搴攲戱㉥㉦扥晥攰㙦〴昴㐱㌰挵㈱慡㕣挰ㅤ㡥ㅥ㠷愱晣愸㔳㑣㜶捦㜸搶㠷〳㑦㔹㥦愷㍤敢挳挱愸〸㥥㜲慥捦㔱っ㜱㈶㐴㕣㈷敢㘸昶㈶愰㈵〱㡦㘱㡦挱昸㤹㘸捣ㅢ㍤〱㌹攴ㄴ扦㙢㍣〱㌹っㄵ挱ㄳ捥㠰晤攸㤴〳㑣〹搸㥦㍤㡥㉢㈵攰〰㘷㐰づ㉡挵晣㔱㑦㐰づ㌴㐵昰㠸㈷㈰〷㥦㈲㔸敤っ㔸㐲愷㔳㈰㤲㠰㠳搹㡢愳㈷〱㑢㥤〱㌹挸ㄴ昳〷㍣〱敢㡤㘰㤵㈷㈰〷愳㘲㜱扦㌳攰㌰㍡㥤〹㤱〴ㅣ捥ㅥ挷㥤ㄲ㜰㠴㌳㈰〷㥤㘲㝥慦㈷攰〵㐶㜰㡦㈷㈰〷愷㘲㜱户㌳攰㘸㍡扤〴㈲〹㌸㠶㍤㡥㐳㈵攰㔸㘷挰㔹挶晣㑥㑦㐰づ㑣挵敦㔲㑦挰搹㐶㜰㠷㌳攰挹㜴捡挱愹〴㍣㠵㍤㡥㑢㈵攰愹捥㠰ㅣ㤴㡡摦㕢㍤〱慦㌶㠲挵㥥㠰ㅣ扣㡡挵扦㥤〱捦愴㔳づ㑢㈵㘰ㄹ㝢ㅣ㡤㑡挰〹攸愵㜶㡢敢㡤昹㑤㥥㠰ぢ㡣攰㕦㥥㠰ㅣ戲㑡挰ㅢ㥤〱㉢ㄸ㠲㐳㔴〹ㄸ㘳㡦愳㔳〹㔸改っ挸愱愹㤸㉦昰〴㕣㘴〴搷㝢〲㜲〸㉢ㄶ晦㜰〶㍣㥢㈱㤶㐰㈴〱㈷戳㜷㍢㝡ㄲ戰㥡㍤戳ㅦ㜲愸㉡收搷㝡〲㜲昸㉡㠲㙢㍣〱㌹愴ㄵ挱摦㥤〱愷搰㈹㠷戰ㄲ㜰㉡㝢ㅣ扤㑡挰戸㌳㈰㠷慥㘲㍥挷ㄳ㤰挳㔹ㄱ㕣改〹㜸扦ㄱ㕣攱っ㌸㡤㑥ㅦ㠴㐸〲㑥㘷㡦㘳㔶〹㌸〳扤ㄴ㠶㡦ㄸ昳换㍣〱㌹㠸㤵㠰戳㍣〱ㅦ㌳㠲扦㍡〳㥥挷㄰ㅣ挸㑡挰昳搹攳ㄸ㔶〲㕥挰㥥㈹改㤳挶晣㘲㑦挰㜵㐶㜰㤱㈷㈰〷扡㤲挹㠵捥㠰㤷搰㈹〷戶ㄲ昰㉦散㜱㑣㉢〱㉦㐵㉦戵㠶ㅣ搰㡡昹戹㥥㠰ㅣ攴㡡攰ㅣ㑦挰ㄷ㡤㘰愶㌳攰㙣㠶攰㐰㔷〲晥㡤扤㔷搱㤳㠰㤷戳㘷搶㤰〳㕣昱㕢敦〹昸㠶ㄱ㈴㍤〱㌷ㄸ㐱挲ㄹ昰㉡㍡㝤ㅢ㈲〹㌸㤷扤㡤攸㐹挰慢搱㑢慤㈱挷户ㄲ戰捥ㄳ㤰㘳㕥ㄱ搴㝡〲㙥㌶㠲ㅡ㘷挰㜹っ挱㜱慦〴扣㡥㍤づ㜹㈵攰㝣昶捣ㅡ㜲扣㉢㝥慢㍣〱㌹〶ㄶ挱㈴㑦㐰㡥㡢㐵㜰㤶㌳攰㐲㍡攵㌸㔸〲晥㤳扤㉤攸㐹挰ㅢ㥣〱㌹晥ㄵ昳㜲㑦㐰㡥㠹㐵㌰搱ㄳ㤰攳㘴ㄱ㐴㥤〱㙦愶㔳㡥㡢㈵攰㉤散晤㠴㥥〴㕣攴っ挸昱戰㤸㥦攱〹戸摤〸㑥昷〴攴戸㔹㉣㑥㜳〶㕣㈲㑥㐱㈴攰㙤散㜱㠸㉣〱㙦搷つ㈹㉢挷挷㘲㝥㤲㈷㈰挷捣㈲ㄸ敦〹ㄸ㌲㠲㜱捥㠰换攸㤴攳㘶〹㜸ㄷ㝢ㅣ㌲㑢挰攵扡㈱〱㌹㕥ㄶ扦㈷㝡〲㜲っ㉤㠲㔱㥥㠰ㅣ㔷㡢㘰愴㌳攰㝤㜴捡㜱戴〴㕣挱ㅥ㠷搰ㄲ㜰㈵ㅡ愹慤㤴挳㘵㌱㍦挱ㄳ㤰㐳㘸ㄱっ昵〴攴戰㕡〴㐳㥣〱ㅦ〴㔷㜱ㄸ㉤〱ㅦ㘲㡦㈳㘸〹昸戰㙥挸ㅡ㜲昸㉣收㠳㍣〱㌹愴ㄶ㐱戱㈷㈰㠷搹㈲ㄸ攸っ昸ㄸ㥤㜲㔸㉤〱ㅦ㘷敦㐰ㄲ散つ㔶㠳㙥㐸㐰づ愷挵晣㜸㑦㐰づ戱㐵㜰㥣㈷㈰㠷摤㈲㌸搶ㄹ㜰㉤㥤㜲㤸㉤〱㥦㘴㡦㈳㙣〹戸㑥㌷搸㈹攸㡤づㅦ㠰捤㥥愱捡㈷㔴㑣㤸戰慤㈰户㜰昷摣㤳晢戵㕢戰㘹晤收㙢㕥㌹晤搸㡦户摦㜰挳㉢ㅦ㕣昳散昶㐷㈶ㅥ晢搴愲㐵㙢㠷摥昴散收ㅤ㉢㙦捥㕥戵㙤搸捤攷昵㥣㝣摥搴捡㜱㕤〷㥦㜷捡搹㈷昶ㅣ戵㐳户㥣㥣㌶㙤づ摡改改㕤扢㐴㉥㥡晡愰㝡㘲挳㉥戵㑡挶挴㕣捦愷㄰㠹ぢ晦㐴㌸㌶㤶㙢慥愷搱戰㥥〱㘹㥦㕤挰戱㙤慢收㈲挳㘵㠴㑦㝤ㄵ捡㝣㈲ㅣ㌶㑢㉥晦㘱ㅡ㌹〵晤㕡㍢つㄹ㐴㌳つ昳捤㥢愴挱挱戴愴昱㥣㥤㐶㐹㙢愷㈱㐳敢戴㌴㑡㑤ㅡ㉦搸㘹㜰㜴摣慡愰っ㐷〰搹㉥捤㤷㑡㔲つづ扣愵ㅡ㉦搹㘹㜰捣摣慡㘹挸㌰㥣搵㜰愵㌱搶愴昱戲㥤〶㐷搲慤㥡㠶っ捥搳㐰攱㈰㕤慡昱慡㥤〶挷搷慤㥡㠶っ搹㤹挶㙢㠸挴㠵搱㈳ㄳ㑣ㅡ慦愳㘱扤〱㠲扤戶〲㝦㕡㌵ㄷㄹ捤㈳扣戵〱㤱戸㐸㉥㤵攸㐸㐹摥㐴挳㝡ぢ〴戹㜰㔴摥慡戹挸㐰ㅦ㈹戸户ㄲづ昸㈵㤷㜷㤸㐶㑥〱挷敡慤㥡㠶っ晦㤹㠶敢〸挲换〰㐹攳㕤㍢㡤㘹慤㥤㠶㕣ㄴ㌰㡤㑤㠸挴㠵㝦㈲㌳㐰㈵㡤昷搰戰㌶㠳〰ㄹづ敥㕢戵㈴㜲扤㠰昰㙥㘴㜸摤㈰戹㝣挰㌴㜲ち㉥㘹敤㌴攴㉡㠲㘹㝣㠸㐸㕣ㄸ㍤㜲愹㐹攳㈳㌴慣㡦㐱㔰㤲搹昸搳慡㈵㤱ぢっ㠴㜷㙦㈵扣搰㤰㤲㝣捡㌴㜲ち㜸㡤搰慡㘹挸㘵〷搳昸っ㤱戸㐸㐹㜸昹㈱㘹㝣㡥㠶昵〵〸㑡㌲て㝦㕡㌵ㄷ戹㈲㐱ち敥慤㘴扥挹攵㉢愶㤱㔳戰戰戵搳㤰敢㤴戴㌴㜸扤㈲㈵搹㘲愷㜱㜳㙢愷㈱㔷㉦㘹㘹㉣㌲㘹㝣㙢愷戱愴戵搳㤰㙢㥡戴㌴㙥㌷㘹㙣戵搳攰㘵㐹慢㙥ㅢ㜷㈱㠰っ㐴㕣〷搵攵㈶㡤ㅦ散㌴敥㙢敤㌴攴晡㠷搵昸ㄱ㤱戸挸敥戲搲愴戱つつ敢㈷㄰散㉥て攲㑦慢㤶㐴㉥㡤㤰㠲晢〸昲戰挹攵ㄷ愶㤱㔳挰慢㥢㔶㑤㐳㉥㤸㤸㠶㙢㙣搶㘰搲昸搵㑥㠳搷㍣慤㥡㠶㕣㐶愵愵戱捥愴昱扢愴ㄱ攱㜵づ㈱㙢㥦慢㜸㜱㈳搷㘶㔹晡摡㙣〰昸昹ち敦愸㌴㠲摦㝦戰扦摤㠸搰㙤戶㠵つ㤰ㄷ㈱㘲昳慢ㄶㄹㅢ㕥ㄶ㠸㘰扢㐷挰㠱扡〸㝥昱〸㌸㜴ㄶ挱捦ㅥ〱〷戳㈲昸挹㈳攰昰㔲〴摢摣㠲〸㠷㠱㝡愵㌸昶ㄳ㥤ㅦ摤㍡㡡攳㐱ㄱ晣愰〵戲㔲㙤戱㔲ㄱ㡥摣戴㌹㠷㙢愲戵搵㘳捥㈱㥣〸扥㜳㥡㜷㘰㑤㌸慣ㄲ搱㌷ㅥㅢづ㜴㐴戰挵㉤㠸㜰㐰愲〳㜲ㄴ㈲㍡㕦扢㜵ㄴ㐷㈶㈲昸捡ㄹ㜰㈷〶攴㘸㐱㐴㕦戸㙤㈲㍣慢㙢扦㍣㤵㡢捥攷㙥ㅤ挵搳扢〸㍥㜳晡摤㠵㝥㜹捡ㄵ搱㈷㙥㥢〸㑦㡤摡㉦捦㠷愲昳戱㕢㐷昱ㅣ㈹㠲㡦㥣㝥昷愰㕦㥥户㐴昴㠱挷㠶㘷ㄲㄱ扣敦ㄱ昰搸㉥㠲捤ㅥ〱㡦戶㈲㜸捦㈳攰昱㑦〴㥢摣㠲〸㡦㔳㍡㜷ㅥ㥣㐴攷㕤户㡥攲〱㑢〴ㅢ戵㐰戶㡤晤㤸㍢て㈲㈲㝡摢㘳挳摤㕡〴㙦㜹〴摣搱㐴昰愶㐷挰ㅤ㐸㙥㜸ㅣ㐴挷摣昲愴搷㠵㍤㙥㐸搲㍢㤸㍤愲㉣扤慥散ㄱㅢ改㜵㘳㡦ㄵ㤵㕥㜷昶㤸愳昴づ㘱㑦ㅣ㜳㕦㌵㑦〱愰㥤愵㈴〰戹㘶ㄲ慢㜰㈵㔰ㅡ㔷〲㤲敢昲㈰㠱搳㜴㈵㠱㌴慥㈴攲攵戶晤㝦㜲㍢㠶㈵</t>
  </si>
  <si>
    <t>ef0</t>
  </si>
  <si>
    <t>ef1</t>
  </si>
  <si>
    <t>ef2</t>
  </si>
  <si>
    <t>ef3</t>
  </si>
  <si>
    <t>ef4</t>
  </si>
  <si>
    <t>ef5</t>
  </si>
  <si>
    <t>ef6</t>
  </si>
  <si>
    <t>ef7</t>
  </si>
  <si>
    <t>ef8</t>
  </si>
  <si>
    <t>ef9</t>
  </si>
  <si>
    <t>ef10</t>
  </si>
  <si>
    <t>ef11</t>
  </si>
  <si>
    <t>ef12</t>
  </si>
  <si>
    <t>ef13</t>
  </si>
  <si>
    <t>ef14</t>
  </si>
  <si>
    <t>ef15</t>
  </si>
  <si>
    <t>ef16</t>
  </si>
  <si>
    <t>ef17</t>
  </si>
  <si>
    <t>ef18</t>
  </si>
  <si>
    <t>ef19</t>
  </si>
  <si>
    <t>ef20</t>
  </si>
  <si>
    <t>ef21</t>
  </si>
  <si>
    <t>ef22</t>
  </si>
  <si>
    <t>ef23</t>
  </si>
  <si>
    <t>ef24</t>
  </si>
  <si>
    <t>ef25</t>
  </si>
  <si>
    <t>ef26</t>
  </si>
  <si>
    <t>ef27</t>
  </si>
  <si>
    <t>ef28</t>
  </si>
  <si>
    <t>ef29</t>
  </si>
  <si>
    <t>ef30</t>
  </si>
  <si>
    <t>ef31</t>
  </si>
  <si>
    <t>ef32</t>
  </si>
  <si>
    <t>ef33</t>
  </si>
  <si>
    <t>ef34</t>
  </si>
  <si>
    <t>ef35</t>
  </si>
  <si>
    <t>ef36</t>
  </si>
  <si>
    <t>ef37</t>
  </si>
  <si>
    <t>ef38</t>
  </si>
  <si>
    <t>ef39</t>
  </si>
  <si>
    <t>ef40</t>
  </si>
  <si>
    <t>ef41</t>
  </si>
  <si>
    <t>ef42</t>
  </si>
  <si>
    <t>ef43</t>
  </si>
  <si>
    <t>ef44</t>
  </si>
  <si>
    <t>ef45</t>
  </si>
  <si>
    <t>ef46</t>
  </si>
  <si>
    <t>ef47</t>
  </si>
  <si>
    <t>ef48</t>
  </si>
  <si>
    <t>ef49</t>
  </si>
  <si>
    <t>ef50</t>
  </si>
  <si>
    <t>ef51</t>
  </si>
  <si>
    <t>ef52</t>
  </si>
  <si>
    <t>ef53</t>
  </si>
  <si>
    <t>ef54</t>
  </si>
  <si>
    <t>ef55</t>
  </si>
  <si>
    <t>ef56</t>
  </si>
  <si>
    <t>ef57</t>
  </si>
  <si>
    <t>ef58</t>
  </si>
  <si>
    <t>ef59</t>
  </si>
  <si>
    <t>ef60</t>
  </si>
  <si>
    <t>ef61</t>
  </si>
  <si>
    <t>ef62</t>
  </si>
  <si>
    <t>ef63</t>
  </si>
  <si>
    <t>ef64</t>
  </si>
  <si>
    <t>ef65</t>
  </si>
  <si>
    <t>ef66</t>
  </si>
  <si>
    <t>ef67</t>
  </si>
  <si>
    <t>ef68</t>
  </si>
  <si>
    <t>ef69</t>
  </si>
  <si>
    <t>ef70</t>
  </si>
  <si>
    <t>ef71</t>
  </si>
  <si>
    <t>ef72</t>
  </si>
  <si>
    <t>ef73</t>
  </si>
  <si>
    <t>ef74</t>
  </si>
  <si>
    <t>ef75</t>
  </si>
  <si>
    <t>ef76</t>
  </si>
  <si>
    <t>ef77</t>
  </si>
  <si>
    <t>ef78</t>
  </si>
  <si>
    <t>ef79</t>
  </si>
  <si>
    <t>ef80</t>
  </si>
  <si>
    <t>ef81</t>
  </si>
  <si>
    <t>ef82</t>
  </si>
  <si>
    <t>ef83</t>
  </si>
  <si>
    <t>ef84</t>
  </si>
  <si>
    <t>ef85</t>
  </si>
  <si>
    <t>ef86</t>
  </si>
  <si>
    <t>ef87</t>
  </si>
  <si>
    <t>ef88</t>
  </si>
  <si>
    <t>ef89</t>
  </si>
  <si>
    <t>ef90</t>
  </si>
  <si>
    <t>ef91</t>
  </si>
  <si>
    <t>ef92</t>
  </si>
  <si>
    <t>ef93</t>
  </si>
  <si>
    <t>ef94</t>
  </si>
  <si>
    <t>ef95</t>
  </si>
  <si>
    <t>ef96</t>
  </si>
  <si>
    <t>ef97</t>
  </si>
  <si>
    <t>ef98</t>
  </si>
  <si>
    <t>ef99</t>
  </si>
  <si>
    <t>ef100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</si>
</sst>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00"/>
    <numFmt numFmtId="165" formatCode="0.00000"/>
    <numFmt numFmtId="166" formatCode="0.0000"/>
    <numFmt numFmtId="167" formatCode="#,##0.000"/>
    <numFmt numFmtId="168" formatCode="0.0"/>
  </numFmts>
  <fonts count="5" x14ac:knownFonts="1">
    <font>
      <sz val="11"/>
      <color theme="1"/>
      <name val="Calibri"/>
      <family val="2"/>
      <scheme val="minor"/>
    </font>
    <font>
      <b/>
      <sz val="11"/>
      <color theme="1"/>
      <name val="Calibri"/>
      <family val="2"/>
      <scheme val="minor"/>
    </font>
    <font>
      <b/>
      <vertAlign val="subscript"/>
      <sz val="11"/>
      <color theme="1"/>
      <name val="Calibri"/>
      <family val="2"/>
      <scheme val="minor"/>
    </font>
    <font>
      <sz val="10"/>
      <name val="MS Sans Serif"/>
    </font>
    <font>
      <b/>
      <sz val="10"/>
      <color theme="1"/>
      <name val="Calibri"/>
      <family val="2"/>
      <scheme val="minor"/>
    </font>
  </fonts>
  <fills count="8">
    <fill>
      <patternFill patternType="none"/>
    </fill>
    <fill>
      <patternFill patternType="gray125"/>
    </fill>
    <fill>
      <patternFill patternType="solid">
        <fgColor theme="9" tint="0.79998168889431442"/>
        <bgColor indexed="64"/>
      </patternFill>
    </fill>
    <fill>
      <patternFill patternType="solid">
        <fgColor rgb="FF00FF00"/>
        <bgColor indexed="64"/>
      </patternFill>
    </fill>
    <fill>
      <patternFill patternType="solid">
        <fgColor rgb="FF00FFFF"/>
        <bgColor indexed="64"/>
      </patternFill>
    </fill>
    <fill>
      <patternFill patternType="solid">
        <fgColor theme="5" tint="0.79998168889431442"/>
        <bgColor indexed="64"/>
      </patternFill>
    </fill>
    <fill>
      <patternFill patternType="solid">
        <fgColor theme="4" tint="0.59999389629810485"/>
        <bgColor indexed="64"/>
      </patternFill>
    </fill>
    <fill>
      <patternFill patternType="solid">
        <fgColor theme="9" tint="0.59999389629810485"/>
        <bgColor indexed="64"/>
      </patternFill>
    </fill>
  </fills>
  <borders count="15">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bottom style="thin">
        <color indexed="64"/>
      </bottom>
      <diagonal/>
    </border>
    <border>
      <left style="thin">
        <color indexed="64"/>
      </left>
      <right/>
      <top/>
      <bottom/>
      <diagonal/>
    </border>
    <border>
      <left/>
      <right/>
      <top style="thin">
        <color indexed="64"/>
      </top>
      <bottom/>
      <diagonal/>
    </border>
    <border>
      <left style="thin">
        <color indexed="64"/>
      </left>
      <right style="thin">
        <color indexed="64"/>
      </right>
      <top/>
      <bottom style="thin">
        <color indexed="64"/>
      </bottom>
      <diagonal/>
    </border>
  </borders>
  <cellStyleXfs count="2">
    <xf numFmtId="0" fontId="0" fillId="0" borderId="0"/>
    <xf numFmtId="0" fontId="3" fillId="0" borderId="0"/>
  </cellStyleXfs>
  <cellXfs count="122">
    <xf numFmtId="0" fontId="0" fillId="0" borderId="0" xfId="0"/>
    <xf numFmtId="0" fontId="0" fillId="0" borderId="0" xfId="0" applyAlignment="1">
      <alignment horizontal="center"/>
    </xf>
    <xf numFmtId="3" fontId="0" fillId="0" borderId="0" xfId="0" applyNumberFormat="1" applyAlignment="1">
      <alignment horizontal="center"/>
    </xf>
    <xf numFmtId="0" fontId="0" fillId="0" borderId="0" xfId="0" applyFill="1"/>
    <xf numFmtId="0" fontId="1" fillId="0" borderId="0" xfId="0" applyFont="1" applyFill="1" applyAlignment="1">
      <alignment horizontal="center" vertical="center" wrapText="1"/>
    </xf>
    <xf numFmtId="0" fontId="0" fillId="0" borderId="0" xfId="0"/>
    <xf numFmtId="0" fontId="1" fillId="0" borderId="0" xfId="0" applyFont="1"/>
    <xf numFmtId="0" fontId="0" fillId="0" borderId="0" xfId="0" applyFill="1" applyAlignment="1">
      <alignment horizontal="center"/>
    </xf>
    <xf numFmtId="3" fontId="0" fillId="0" borderId="0" xfId="0" applyNumberFormat="1" applyFont="1"/>
    <xf numFmtId="0" fontId="0" fillId="0" borderId="1" xfId="0" applyFill="1" applyBorder="1" applyAlignment="1">
      <alignment horizontal="center"/>
    </xf>
    <xf numFmtId="3" fontId="0" fillId="0" borderId="2" xfId="0" applyNumberFormat="1" applyFill="1" applyBorder="1" applyAlignment="1">
      <alignment horizontal="center"/>
    </xf>
    <xf numFmtId="0" fontId="0" fillId="0" borderId="2" xfId="0" applyBorder="1"/>
    <xf numFmtId="0" fontId="0" fillId="0" borderId="4" xfId="0" applyBorder="1" applyAlignment="1">
      <alignment horizontal="center" wrapText="1"/>
    </xf>
    <xf numFmtId="164" fontId="0" fillId="0" borderId="6" xfId="0" applyNumberFormat="1" applyBorder="1"/>
    <xf numFmtId="0" fontId="0" fillId="0" borderId="0" xfId="0" quotePrefix="1"/>
    <xf numFmtId="0" fontId="1" fillId="0" borderId="0" xfId="0" applyFont="1" applyFill="1" applyAlignment="1">
      <alignment horizontal="center" vertical="center"/>
    </xf>
    <xf numFmtId="3" fontId="0" fillId="0" borderId="10" xfId="0" applyNumberFormat="1" applyFill="1" applyBorder="1" applyAlignment="1">
      <alignment horizontal="center"/>
    </xf>
    <xf numFmtId="0" fontId="0" fillId="4" borderId="8" xfId="0" applyFill="1" applyBorder="1" applyAlignment="1">
      <alignment horizontal="center"/>
    </xf>
    <xf numFmtId="0" fontId="0" fillId="0" borderId="10" xfId="0" applyFill="1" applyBorder="1" applyAlignment="1">
      <alignment horizontal="center"/>
    </xf>
    <xf numFmtId="166" fontId="0" fillId="0" borderId="2" xfId="0" applyNumberFormat="1" applyFill="1" applyBorder="1" applyAlignment="1">
      <alignment horizontal="center"/>
    </xf>
    <xf numFmtId="166" fontId="0" fillId="0" borderId="0" xfId="0" applyNumberFormat="1" applyFill="1" applyBorder="1" applyAlignment="1">
      <alignment horizontal="center"/>
    </xf>
    <xf numFmtId="2" fontId="0" fillId="0" borderId="2" xfId="0" applyNumberFormat="1" applyFill="1" applyBorder="1" applyAlignment="1">
      <alignment horizontal="center"/>
    </xf>
    <xf numFmtId="0" fontId="0" fillId="0" borderId="12" xfId="0" applyBorder="1" applyAlignment="1">
      <alignment horizontal="center"/>
    </xf>
    <xf numFmtId="0" fontId="0" fillId="0" borderId="0" xfId="0" applyBorder="1"/>
    <xf numFmtId="0" fontId="0" fillId="0" borderId="0" xfId="0" applyFill="1" applyBorder="1"/>
    <xf numFmtId="0" fontId="0" fillId="0" borderId="0" xfId="0" applyFill="1" applyBorder="1" applyAlignment="1">
      <alignment horizontal="center"/>
    </xf>
    <xf numFmtId="3" fontId="0" fillId="0" borderId="0" xfId="0" applyNumberFormat="1" applyFill="1" applyBorder="1" applyAlignment="1">
      <alignment horizontal="center"/>
    </xf>
    <xf numFmtId="3" fontId="0" fillId="0" borderId="7" xfId="0" applyNumberFormat="1" applyFill="1" applyBorder="1" applyAlignment="1">
      <alignment horizontal="center"/>
    </xf>
    <xf numFmtId="0" fontId="1" fillId="5" borderId="11" xfId="0" applyFont="1" applyFill="1" applyBorder="1" applyAlignment="1">
      <alignment horizontal="center" vertical="center" wrapText="1"/>
    </xf>
    <xf numFmtId="0" fontId="1" fillId="5" borderId="0" xfId="0" applyFont="1" applyFill="1" applyAlignment="1">
      <alignment horizontal="center" vertical="center" wrapText="1"/>
    </xf>
    <xf numFmtId="0" fontId="1" fillId="2" borderId="11" xfId="0" applyFont="1" applyFill="1" applyBorder="1" applyAlignment="1">
      <alignment horizontal="center" vertical="center" wrapText="1"/>
    </xf>
    <xf numFmtId="0" fontId="1" fillId="2" borderId="0" xfId="0" applyFont="1" applyFill="1" applyAlignment="1">
      <alignment horizontal="center" vertical="center" wrapText="1"/>
    </xf>
    <xf numFmtId="3" fontId="0" fillId="0" borderId="13" xfId="0" applyNumberFormat="1" applyFill="1" applyBorder="1" applyAlignment="1">
      <alignment horizontal="center"/>
    </xf>
    <xf numFmtId="4" fontId="0" fillId="0" borderId="0" xfId="0" applyNumberFormat="1" applyFill="1" applyBorder="1" applyAlignment="1">
      <alignment horizontal="center"/>
    </xf>
    <xf numFmtId="2" fontId="0" fillId="0" borderId="0" xfId="0" applyNumberFormat="1" applyFill="1" applyBorder="1" applyAlignment="1">
      <alignment horizontal="center"/>
    </xf>
    <xf numFmtId="0" fontId="1" fillId="6" borderId="0" xfId="0" applyFont="1" applyFill="1" applyAlignment="1">
      <alignment horizontal="center" vertical="center" wrapText="1"/>
    </xf>
    <xf numFmtId="0" fontId="1" fillId="0" borderId="9" xfId="0" applyFont="1" applyFill="1" applyBorder="1" applyAlignment="1">
      <alignment horizontal="center" vertical="center" wrapText="1"/>
    </xf>
    <xf numFmtId="0" fontId="1" fillId="6" borderId="0" xfId="0" applyFont="1" applyFill="1" applyAlignment="1">
      <alignment horizontal="center" vertical="center"/>
    </xf>
    <xf numFmtId="0" fontId="1" fillId="6" borderId="9" xfId="0" applyFont="1" applyFill="1" applyBorder="1" applyAlignment="1">
      <alignment horizontal="center" vertical="center"/>
    </xf>
    <xf numFmtId="0" fontId="0" fillId="0" borderId="8" xfId="0" applyBorder="1"/>
    <xf numFmtId="0" fontId="1" fillId="2" borderId="8" xfId="0" applyFont="1" applyFill="1" applyBorder="1"/>
    <xf numFmtId="4" fontId="0" fillId="3" borderId="8" xfId="0" applyNumberFormat="1" applyFont="1" applyFill="1" applyBorder="1"/>
    <xf numFmtId="0" fontId="0" fillId="3" borderId="8" xfId="0" applyFill="1" applyBorder="1" applyAlignment="1">
      <alignment horizontal="right"/>
    </xf>
    <xf numFmtId="0" fontId="1" fillId="0" borderId="8" xfId="0" applyFont="1" applyBorder="1"/>
    <xf numFmtId="0" fontId="0" fillId="0" borderId="8" xfId="0" applyFill="1" applyBorder="1" applyAlignment="1">
      <alignment horizontal="right"/>
    </xf>
    <xf numFmtId="3" fontId="0" fillId="0" borderId="8" xfId="0" applyNumberFormat="1" applyFont="1" applyBorder="1"/>
    <xf numFmtId="0" fontId="1" fillId="0" borderId="8" xfId="0" applyFont="1" applyBorder="1" applyAlignment="1">
      <alignment wrapText="1"/>
    </xf>
    <xf numFmtId="2" fontId="0" fillId="0" borderId="8" xfId="0" applyNumberFormat="1" applyFill="1" applyBorder="1" applyAlignment="1">
      <alignment horizontal="right"/>
    </xf>
    <xf numFmtId="164" fontId="0" fillId="0" borderId="0" xfId="0" applyNumberFormat="1" applyFill="1" applyBorder="1" applyAlignment="1">
      <alignment horizontal="center"/>
    </xf>
    <xf numFmtId="164" fontId="0" fillId="0" borderId="0" xfId="0" applyNumberFormat="1" applyBorder="1" applyAlignment="1">
      <alignment horizontal="center"/>
    </xf>
    <xf numFmtId="164" fontId="0" fillId="0" borderId="2" xfId="0" applyNumberFormat="1" applyBorder="1" applyAlignment="1">
      <alignment horizontal="center"/>
    </xf>
    <xf numFmtId="0" fontId="0" fillId="0" borderId="1" xfId="0" applyBorder="1" applyAlignment="1">
      <alignment horizontal="center"/>
    </xf>
    <xf numFmtId="0" fontId="1" fillId="0" borderId="1" xfId="0" applyFont="1" applyFill="1" applyBorder="1" applyAlignment="1">
      <alignment horizontal="center"/>
    </xf>
    <xf numFmtId="164" fontId="1" fillId="0" borderId="2" xfId="0" applyNumberFormat="1" applyFont="1" applyFill="1" applyBorder="1" applyAlignment="1">
      <alignment horizontal="center"/>
    </xf>
    <xf numFmtId="3" fontId="1" fillId="0" borderId="2" xfId="0" applyNumberFormat="1" applyFont="1" applyFill="1" applyBorder="1" applyAlignment="1">
      <alignment horizontal="center"/>
    </xf>
    <xf numFmtId="0" fontId="1" fillId="4" borderId="8" xfId="0" applyFont="1" applyFill="1" applyBorder="1" applyAlignment="1">
      <alignment horizontal="center"/>
    </xf>
    <xf numFmtId="164" fontId="1" fillId="0" borderId="2" xfId="0" applyNumberFormat="1" applyFont="1" applyBorder="1" applyAlignment="1">
      <alignment horizontal="center"/>
    </xf>
    <xf numFmtId="166" fontId="1" fillId="0" borderId="2" xfId="0" applyNumberFormat="1" applyFont="1" applyFill="1" applyBorder="1" applyAlignment="1">
      <alignment horizontal="center"/>
    </xf>
    <xf numFmtId="2" fontId="1" fillId="0" borderId="2" xfId="0" applyNumberFormat="1" applyFont="1" applyFill="1" applyBorder="1" applyAlignment="1">
      <alignment horizontal="center"/>
    </xf>
    <xf numFmtId="0" fontId="1" fillId="0" borderId="1" xfId="0" applyFont="1" applyBorder="1" applyAlignment="1">
      <alignment horizontal="center"/>
    </xf>
    <xf numFmtId="0" fontId="1" fillId="0" borderId="2" xfId="0" applyFont="1" applyBorder="1"/>
    <xf numFmtId="0" fontId="1" fillId="0" borderId="2" xfId="0" applyFont="1" applyFill="1" applyBorder="1"/>
    <xf numFmtId="0" fontId="1" fillId="0" borderId="2" xfId="0" applyFont="1" applyFill="1" applyBorder="1" applyAlignment="1">
      <alignment horizontal="center"/>
    </xf>
    <xf numFmtId="4" fontId="1" fillId="0" borderId="2" xfId="0" applyNumberFormat="1" applyFont="1" applyFill="1" applyBorder="1" applyAlignment="1">
      <alignment horizontal="center"/>
    </xf>
    <xf numFmtId="3" fontId="1" fillId="4" borderId="8" xfId="0" applyNumberFormat="1" applyFont="1" applyFill="1" applyBorder="1" applyAlignment="1">
      <alignment horizontal="center"/>
    </xf>
    <xf numFmtId="1" fontId="1" fillId="0" borderId="2" xfId="0" applyNumberFormat="1" applyFont="1" applyFill="1" applyBorder="1" applyAlignment="1">
      <alignment horizontal="center"/>
    </xf>
    <xf numFmtId="0" fontId="1" fillId="0" borderId="0" xfId="0" applyFont="1" applyFill="1"/>
    <xf numFmtId="3" fontId="1" fillId="0" borderId="5" xfId="0" applyNumberFormat="1" applyFont="1" applyBorder="1"/>
    <xf numFmtId="164" fontId="1" fillId="0" borderId="8" xfId="0" applyNumberFormat="1" applyFont="1" applyFill="1" applyBorder="1" applyAlignment="1">
      <alignment horizontal="center"/>
    </xf>
    <xf numFmtId="164" fontId="0" fillId="0" borderId="14" xfId="0" applyNumberFormat="1" applyFill="1" applyBorder="1" applyAlignment="1">
      <alignment horizontal="center"/>
    </xf>
    <xf numFmtId="164" fontId="0" fillId="0" borderId="8" xfId="0" applyNumberFormat="1" applyFill="1" applyBorder="1" applyAlignment="1">
      <alignment horizontal="center"/>
    </xf>
    <xf numFmtId="164" fontId="0" fillId="0" borderId="9" xfId="0" applyNumberFormat="1" applyFill="1" applyBorder="1" applyAlignment="1">
      <alignment horizontal="center"/>
    </xf>
    <xf numFmtId="1" fontId="1" fillId="0" borderId="1" xfId="0" applyNumberFormat="1" applyFont="1" applyFill="1" applyBorder="1" applyAlignment="1">
      <alignment horizontal="center"/>
    </xf>
    <xf numFmtId="167" fontId="0" fillId="3" borderId="8" xfId="0" applyNumberFormat="1" applyFont="1" applyFill="1" applyBorder="1"/>
    <xf numFmtId="3" fontId="0" fillId="3" borderId="8" xfId="0" applyNumberFormat="1" applyFont="1" applyFill="1" applyBorder="1"/>
    <xf numFmtId="3" fontId="0" fillId="4" borderId="8" xfId="0" applyNumberFormat="1" applyFill="1" applyBorder="1" applyAlignment="1">
      <alignment horizontal="center"/>
    </xf>
    <xf numFmtId="1" fontId="1" fillId="4" borderId="2" xfId="0" applyNumberFormat="1" applyFont="1" applyFill="1" applyBorder="1" applyAlignment="1">
      <alignment horizontal="center"/>
    </xf>
    <xf numFmtId="1" fontId="0" fillId="0" borderId="0" xfId="0" applyNumberFormat="1" applyFill="1" applyBorder="1" applyAlignment="1">
      <alignment horizontal="center"/>
    </xf>
    <xf numFmtId="1" fontId="0" fillId="4" borderId="2" xfId="0" applyNumberFormat="1" applyFill="1" applyBorder="1" applyAlignment="1">
      <alignment horizontal="center"/>
    </xf>
    <xf numFmtId="1" fontId="0" fillId="4" borderId="3" xfId="0" applyNumberFormat="1" applyFill="1" applyBorder="1" applyAlignment="1">
      <alignment horizontal="center"/>
    </xf>
    <xf numFmtId="1" fontId="1" fillId="4" borderId="3" xfId="0" applyNumberFormat="1" applyFont="1" applyFill="1" applyBorder="1" applyAlignment="1">
      <alignment horizontal="center"/>
    </xf>
    <xf numFmtId="167" fontId="1" fillId="0" borderId="13" xfId="0" applyNumberFormat="1" applyFont="1" applyFill="1" applyBorder="1" applyAlignment="1">
      <alignment horizontal="center"/>
    </xf>
    <xf numFmtId="167" fontId="1" fillId="4" borderId="13" xfId="0" applyNumberFormat="1" applyFont="1" applyFill="1" applyBorder="1" applyAlignment="1">
      <alignment horizontal="center"/>
    </xf>
    <xf numFmtId="3" fontId="1" fillId="4" borderId="2" xfId="0" applyNumberFormat="1" applyFont="1" applyFill="1" applyBorder="1" applyAlignment="1">
      <alignment horizontal="center"/>
    </xf>
    <xf numFmtId="3" fontId="0" fillId="0" borderId="8" xfId="0" applyNumberFormat="1" applyFill="1" applyBorder="1" applyAlignment="1">
      <alignment horizontal="right"/>
    </xf>
    <xf numFmtId="0" fontId="1" fillId="0" borderId="8" xfId="0" applyFont="1" applyFill="1" applyBorder="1"/>
    <xf numFmtId="0" fontId="0" fillId="3" borderId="8" xfId="0" applyFill="1" applyBorder="1"/>
    <xf numFmtId="1" fontId="0" fillId="0" borderId="8" xfId="0" applyNumberFormat="1" applyFill="1" applyBorder="1" applyAlignment="1">
      <alignment horizontal="right"/>
    </xf>
    <xf numFmtId="0" fontId="1" fillId="0" borderId="1" xfId="0" applyFont="1" applyFill="1" applyBorder="1"/>
    <xf numFmtId="0" fontId="1" fillId="4" borderId="3" xfId="0" applyFont="1" applyFill="1" applyBorder="1"/>
    <xf numFmtId="0" fontId="4" fillId="0" borderId="8" xfId="0" applyFont="1" applyFill="1" applyBorder="1" applyAlignment="1">
      <alignment horizontal="left" vertical="center" wrapText="1"/>
    </xf>
    <xf numFmtId="0" fontId="1" fillId="6" borderId="8" xfId="0" applyFont="1" applyFill="1" applyBorder="1"/>
    <xf numFmtId="0" fontId="1" fillId="7" borderId="8" xfId="0" applyFont="1" applyFill="1" applyBorder="1"/>
    <xf numFmtId="3" fontId="0" fillId="0" borderId="8" xfId="0" applyNumberFormat="1" applyFont="1" applyFill="1" applyBorder="1"/>
    <xf numFmtId="3" fontId="0" fillId="0" borderId="2" xfId="0" applyNumberFormat="1" applyFont="1" applyFill="1" applyBorder="1" applyAlignment="1">
      <alignment horizontal="center"/>
    </xf>
    <xf numFmtId="165" fontId="0" fillId="0" borderId="2" xfId="0" applyNumberFormat="1" applyFont="1" applyFill="1" applyBorder="1" applyAlignment="1">
      <alignment horizontal="center"/>
    </xf>
    <xf numFmtId="164" fontId="0" fillId="0" borderId="2" xfId="0" applyNumberFormat="1" applyFont="1" applyFill="1" applyBorder="1" applyAlignment="1">
      <alignment horizontal="center"/>
    </xf>
    <xf numFmtId="168" fontId="0" fillId="0" borderId="0" xfId="0" applyNumberFormat="1" applyFill="1" applyBorder="1"/>
    <xf numFmtId="0" fontId="1" fillId="0" borderId="0" xfId="0" applyFont="1" applyFill="1" applyBorder="1"/>
    <xf numFmtId="165" fontId="0" fillId="0" borderId="7" xfId="0" applyNumberFormat="1" applyFont="1" applyFill="1" applyBorder="1" applyAlignment="1">
      <alignment horizontal="center"/>
    </xf>
    <xf numFmtId="164" fontId="0" fillId="0" borderId="7" xfId="0" applyNumberFormat="1" applyFont="1" applyFill="1" applyBorder="1" applyAlignment="1">
      <alignment horizontal="center"/>
    </xf>
    <xf numFmtId="3" fontId="0" fillId="0" borderId="7" xfId="0" applyNumberFormat="1" applyFont="1" applyFill="1" applyBorder="1" applyAlignment="1">
      <alignment horizontal="center"/>
    </xf>
    <xf numFmtId="0" fontId="1" fillId="0" borderId="7" xfId="0" applyFont="1" applyFill="1" applyBorder="1" applyAlignment="1">
      <alignment horizontal="center"/>
    </xf>
    <xf numFmtId="167" fontId="1" fillId="0" borderId="0" xfId="0" applyNumberFormat="1" applyFont="1" applyFill="1" applyBorder="1" applyAlignment="1">
      <alignment horizontal="center"/>
    </xf>
    <xf numFmtId="167" fontId="1" fillId="0" borderId="2" xfId="0" applyNumberFormat="1" applyFont="1" applyFill="1" applyBorder="1" applyAlignment="1">
      <alignment horizontal="center"/>
    </xf>
    <xf numFmtId="0" fontId="0" fillId="0" borderId="7" xfId="0" applyBorder="1"/>
    <xf numFmtId="165" fontId="0" fillId="0" borderId="13" xfId="0" applyNumberFormat="1" applyFont="1" applyFill="1" applyBorder="1" applyAlignment="1">
      <alignment horizontal="center"/>
    </xf>
    <xf numFmtId="164" fontId="0" fillId="0" borderId="13" xfId="0" applyNumberFormat="1" applyFont="1" applyFill="1" applyBorder="1" applyAlignment="1">
      <alignment horizontal="center"/>
    </xf>
    <xf numFmtId="3" fontId="0" fillId="0" borderId="13" xfId="0" applyNumberFormat="1" applyFont="1" applyFill="1" applyBorder="1" applyAlignment="1">
      <alignment horizontal="center"/>
    </xf>
    <xf numFmtId="0" fontId="1" fillId="0" borderId="13" xfId="0" applyFont="1" applyFill="1" applyBorder="1" applyAlignment="1">
      <alignment horizontal="center"/>
    </xf>
    <xf numFmtId="3" fontId="0" fillId="0" borderId="8" xfId="0" applyNumberFormat="1" applyFill="1" applyBorder="1" applyAlignment="1">
      <alignment horizontal="center"/>
    </xf>
    <xf numFmtId="164" fontId="0" fillId="0" borderId="2" xfId="0" applyNumberFormat="1" applyFill="1" applyBorder="1" applyAlignment="1">
      <alignment horizontal="center"/>
    </xf>
    <xf numFmtId="168" fontId="0" fillId="0" borderId="2" xfId="0" applyNumberFormat="1" applyFill="1" applyBorder="1"/>
    <xf numFmtId="0" fontId="0" fillId="0" borderId="2" xfId="0" applyFill="1" applyBorder="1"/>
    <xf numFmtId="3" fontId="0" fillId="0" borderId="2" xfId="0" applyNumberFormat="1" applyBorder="1" applyAlignment="1">
      <alignment horizontal="center"/>
    </xf>
    <xf numFmtId="0" fontId="0" fillId="0" borderId="2" xfId="0" applyFill="1" applyBorder="1" applyAlignment="1">
      <alignment horizontal="center"/>
    </xf>
    <xf numFmtId="4" fontId="0" fillId="0" borderId="2" xfId="0" applyNumberFormat="1" applyFill="1" applyBorder="1" applyAlignment="1">
      <alignment horizontal="center"/>
    </xf>
    <xf numFmtId="164" fontId="0" fillId="0" borderId="13" xfId="0" applyNumberFormat="1" applyFill="1" applyBorder="1" applyAlignment="1">
      <alignment horizontal="center"/>
    </xf>
    <xf numFmtId="3" fontId="0" fillId="0" borderId="9" xfId="0" applyNumberFormat="1" applyFill="1" applyBorder="1" applyAlignment="1">
      <alignment horizontal="center"/>
    </xf>
    <xf numFmtId="166" fontId="0" fillId="0" borderId="8" xfId="0" applyNumberFormat="1" applyFill="1" applyBorder="1" applyAlignment="1">
      <alignment horizontal="center"/>
    </xf>
    <xf numFmtId="3" fontId="0" fillId="0" borderId="1" xfId="0" applyNumberFormat="1" applyFill="1" applyBorder="1" applyAlignment="1">
      <alignment horizontal="center"/>
    </xf>
    <xf numFmtId="0" fontId="0" fillId="0" borderId="9" xfId="0" applyFill="1" applyBorder="1" applyAlignment="1">
      <alignment horizontal="center"/>
    </xf>
  </cellXfs>
  <cellStyles count="2">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49"/>
  <sheetViews>
    <sheetView workbookViewId="0"/>
  </sheetViews>
  <sheetFormatPr baseColWidth="10" defaultRowHeight="15" x14ac:dyDescent="0.25"/>
  <cols>
    <col min="1" max="2" width="36.7109375" customWidth="1"/>
  </cols>
  <sheetData>
    <row r="1" spans="1:16" x14ac:dyDescent="0.25">
      <c r="A1" s="6" t="s">
        <v>24</v>
      </c>
    </row>
    <row r="2" spans="1:16" x14ac:dyDescent="0.25">
      <c r="P2" t="e">
        <f ca="1">_xll.CB.RecalcCounterFN()</f>
        <v>#NAME?</v>
      </c>
    </row>
    <row r="3" spans="1:16" x14ac:dyDescent="0.25">
      <c r="A3" t="s">
        <v>25</v>
      </c>
      <c r="B3" t="s">
        <v>26</v>
      </c>
      <c r="C3">
        <v>0</v>
      </c>
    </row>
    <row r="4" spans="1:16" x14ac:dyDescent="0.25">
      <c r="A4" t="s">
        <v>27</v>
      </c>
    </row>
    <row r="5" spans="1:16" x14ac:dyDescent="0.25">
      <c r="A5" t="s">
        <v>28</v>
      </c>
    </row>
    <row r="7" spans="1:16" x14ac:dyDescent="0.25">
      <c r="A7" s="6" t="s">
        <v>29</v>
      </c>
      <c r="B7" t="s">
        <v>30</v>
      </c>
    </row>
    <row r="8" spans="1:16" x14ac:dyDescent="0.25">
      <c r="B8">
        <v>2</v>
      </c>
    </row>
    <row r="10" spans="1:16" x14ac:dyDescent="0.25">
      <c r="A10" t="s">
        <v>31</v>
      </c>
    </row>
    <row r="11" spans="1:16" x14ac:dyDescent="0.25">
      <c r="A11" t="e">
        <f>CB_DATA_!#REF!</f>
        <v>#REF!</v>
      </c>
      <c r="B11" t="e">
        <f>Modelo!#REF!</f>
        <v>#REF!</v>
      </c>
    </row>
    <row r="13" spans="1:16" x14ac:dyDescent="0.25">
      <c r="A13" t="s">
        <v>32</v>
      </c>
    </row>
    <row r="14" spans="1:16" x14ac:dyDescent="0.25">
      <c r="A14" t="s">
        <v>36</v>
      </c>
      <c r="B14" t="s">
        <v>472</v>
      </c>
    </row>
    <row r="16" spans="1:16" x14ac:dyDescent="0.25">
      <c r="A16" t="s">
        <v>33</v>
      </c>
    </row>
    <row r="19" spans="1:2" x14ac:dyDescent="0.25">
      <c r="A19" t="s">
        <v>34</v>
      </c>
    </row>
    <row r="20" spans="1:2" x14ac:dyDescent="0.25">
      <c r="A20">
        <v>28</v>
      </c>
      <c r="B20">
        <v>49</v>
      </c>
    </row>
    <row r="25" spans="1:2" x14ac:dyDescent="0.25">
      <c r="A25" s="6" t="s">
        <v>35</v>
      </c>
    </row>
    <row r="26" spans="1:2" x14ac:dyDescent="0.25">
      <c r="A26" s="14" t="s">
        <v>37</v>
      </c>
      <c r="B26" s="14" t="s">
        <v>676</v>
      </c>
    </row>
    <row r="27" spans="1:2" x14ac:dyDescent="0.25">
      <c r="A27" t="s">
        <v>38</v>
      </c>
      <c r="B27" t="s">
        <v>783</v>
      </c>
    </row>
    <row r="28" spans="1:2" x14ac:dyDescent="0.25">
      <c r="A28" s="14" t="s">
        <v>39</v>
      </c>
      <c r="B28" s="14" t="s">
        <v>39</v>
      </c>
    </row>
    <row r="29" spans="1:2" x14ac:dyDescent="0.25">
      <c r="B29" s="14" t="s">
        <v>37</v>
      </c>
    </row>
    <row r="30" spans="1:2" x14ac:dyDescent="0.25">
      <c r="B30" t="s">
        <v>43</v>
      </c>
    </row>
    <row r="31" spans="1:2" x14ac:dyDescent="0.25">
      <c r="B31" s="14" t="s">
        <v>39</v>
      </c>
    </row>
    <row r="32" spans="1:2" x14ac:dyDescent="0.25">
      <c r="B32" s="14" t="s">
        <v>574</v>
      </c>
    </row>
    <row r="33" spans="2:2" x14ac:dyDescent="0.25">
      <c r="B33" t="s">
        <v>784</v>
      </c>
    </row>
    <row r="34" spans="2:2" x14ac:dyDescent="0.25">
      <c r="B34" s="14" t="s">
        <v>39</v>
      </c>
    </row>
    <row r="35" spans="2:2" x14ac:dyDescent="0.25">
      <c r="B35" s="14" t="s">
        <v>42</v>
      </c>
    </row>
    <row r="36" spans="2:2" x14ac:dyDescent="0.25">
      <c r="B36" t="s">
        <v>781</v>
      </c>
    </row>
    <row r="37" spans="2:2" x14ac:dyDescent="0.25">
      <c r="B37" s="14" t="s">
        <v>39</v>
      </c>
    </row>
    <row r="38" spans="2:2" x14ac:dyDescent="0.25">
      <c r="B38" s="14" t="s">
        <v>41</v>
      </c>
    </row>
    <row r="39" spans="2:2" x14ac:dyDescent="0.25">
      <c r="B39" t="s">
        <v>782</v>
      </c>
    </row>
    <row r="40" spans="2:2" x14ac:dyDescent="0.25">
      <c r="B40" s="14" t="s">
        <v>39</v>
      </c>
    </row>
    <row r="41" spans="2:2" x14ac:dyDescent="0.25">
      <c r="B41" s="14" t="s">
        <v>469</v>
      </c>
    </row>
    <row r="42" spans="2:2" x14ac:dyDescent="0.25">
      <c r="B42" t="s">
        <v>785</v>
      </c>
    </row>
    <row r="43" spans="2:2" x14ac:dyDescent="0.25">
      <c r="B43" s="14" t="s">
        <v>39</v>
      </c>
    </row>
    <row r="44" spans="2:2" x14ac:dyDescent="0.25">
      <c r="B44" s="14" t="s">
        <v>40</v>
      </c>
    </row>
    <row r="45" spans="2:2" x14ac:dyDescent="0.25">
      <c r="B45" t="s">
        <v>786</v>
      </c>
    </row>
    <row r="46" spans="2:2" x14ac:dyDescent="0.25">
      <c r="B46" s="14" t="s">
        <v>39</v>
      </c>
    </row>
    <row r="47" spans="2:2" x14ac:dyDescent="0.25">
      <c r="B47" s="14" t="s">
        <v>779</v>
      </c>
    </row>
    <row r="48" spans="2:2" x14ac:dyDescent="0.25">
      <c r="B48" t="s">
        <v>780</v>
      </c>
    </row>
    <row r="49" spans="2:2" x14ac:dyDescent="0.25">
      <c r="B49" s="14" t="s">
        <v>39</v>
      </c>
    </row>
  </sheetData>
  <pageMargins left="0.7" right="0.7" top="0.75" bottom="0.75" header="0.3" footer="0.3"/>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S103"/>
  <sheetViews>
    <sheetView tabSelected="1" zoomScale="85" zoomScaleNormal="85" workbookViewId="0">
      <selection activeCell="N46" sqref="N46"/>
    </sheetView>
  </sheetViews>
  <sheetFormatPr baseColWidth="10" defaultRowHeight="15" x14ac:dyDescent="0.25"/>
  <cols>
    <col min="1" max="1" width="30" customWidth="1"/>
    <col min="2" max="2" width="13" style="5" customWidth="1"/>
    <col min="3" max="3" width="4.7109375" customWidth="1"/>
    <col min="4" max="4" width="9" style="3" customWidth="1"/>
    <col min="5" max="5" width="10.7109375" customWidth="1"/>
    <col min="6" max="6" width="13.140625" customWidth="1"/>
    <col min="7" max="7" width="5.5703125" style="3" customWidth="1"/>
    <col min="8" max="8" width="12" style="3" customWidth="1"/>
    <col min="9" max="9" width="6" style="3" customWidth="1"/>
    <col min="10" max="10" width="11.42578125" style="3"/>
    <col min="11" max="11" width="5.7109375" style="3" customWidth="1"/>
    <col min="12" max="12" width="15" style="3" customWidth="1"/>
    <col min="13" max="13" width="6.85546875" style="3" customWidth="1"/>
    <col min="14" max="14" width="13" style="7" customWidth="1"/>
    <col min="17" max="20" width="12.5703125" style="5" customWidth="1"/>
    <col min="21" max="21" width="11.140625" style="5" customWidth="1"/>
    <col min="22" max="22" width="12.5703125" customWidth="1"/>
    <col min="23" max="23" width="14.85546875" style="5" customWidth="1"/>
    <col min="24" max="25" width="12.5703125" style="5" customWidth="1"/>
    <col min="26" max="26" width="13.5703125" customWidth="1"/>
    <col min="27" max="27" width="13" customWidth="1"/>
    <col min="28" max="28" width="13" style="5" customWidth="1"/>
    <col min="29" max="30" width="13.7109375" style="3" customWidth="1"/>
    <col min="31" max="31" width="12.85546875" style="1" customWidth="1"/>
    <col min="32" max="32" width="13.42578125" customWidth="1"/>
    <col min="33" max="33" width="12.42578125" customWidth="1"/>
    <col min="34" max="34" width="10.5703125" customWidth="1"/>
    <col min="35" max="35" width="10.28515625" customWidth="1"/>
    <col min="36" max="36" width="15.7109375" customWidth="1"/>
    <col min="37" max="37" width="14.7109375" customWidth="1"/>
    <col min="41" max="41" width="3.85546875" customWidth="1"/>
    <col min="42" max="42" width="11.42578125" style="5"/>
    <col min="43" max="43" width="14.42578125" style="5" customWidth="1"/>
    <col min="44" max="44" width="11.42578125" style="5"/>
  </cols>
  <sheetData>
    <row r="1" spans="1:45" ht="63" customHeight="1" x14ac:dyDescent="0.25">
      <c r="D1" s="15" t="s">
        <v>14</v>
      </c>
      <c r="E1" s="37" t="s">
        <v>1</v>
      </c>
      <c r="F1" s="35" t="s">
        <v>0</v>
      </c>
      <c r="G1" s="35"/>
      <c r="H1" s="38" t="s">
        <v>7</v>
      </c>
      <c r="I1" s="37"/>
      <c r="J1" s="38" t="s">
        <v>4</v>
      </c>
      <c r="K1" s="15"/>
      <c r="L1" s="36" t="s">
        <v>8</v>
      </c>
      <c r="M1" s="4"/>
      <c r="N1" s="36" t="s">
        <v>9</v>
      </c>
      <c r="O1" s="37" t="s">
        <v>3</v>
      </c>
      <c r="P1" s="37" t="s">
        <v>5</v>
      </c>
      <c r="Q1" s="35" t="s">
        <v>451</v>
      </c>
      <c r="R1" s="35" t="s">
        <v>464</v>
      </c>
      <c r="S1" s="35" t="s">
        <v>465</v>
      </c>
      <c r="T1" s="35" t="s">
        <v>466</v>
      </c>
      <c r="U1" s="30" t="s">
        <v>453</v>
      </c>
      <c r="V1" s="31" t="s">
        <v>6</v>
      </c>
      <c r="W1" s="31" t="s">
        <v>454</v>
      </c>
      <c r="X1" s="31" t="s">
        <v>455</v>
      </c>
      <c r="Y1" s="31" t="s">
        <v>456</v>
      </c>
      <c r="Z1" s="28" t="s">
        <v>10</v>
      </c>
      <c r="AA1" s="29" t="s">
        <v>11</v>
      </c>
      <c r="AB1" s="29"/>
      <c r="AC1" s="29" t="s">
        <v>458</v>
      </c>
      <c r="AD1" s="29"/>
      <c r="AE1" s="29" t="s">
        <v>457</v>
      </c>
      <c r="AF1" s="29" t="s">
        <v>470</v>
      </c>
      <c r="AG1" s="29" t="s">
        <v>459</v>
      </c>
      <c r="AH1" s="29" t="s">
        <v>12</v>
      </c>
      <c r="AI1" s="29" t="s">
        <v>13</v>
      </c>
      <c r="AJ1" s="29" t="s">
        <v>463</v>
      </c>
      <c r="AK1" s="29" t="s">
        <v>471</v>
      </c>
      <c r="AM1" s="29"/>
      <c r="AN1" s="29" t="s">
        <v>677</v>
      </c>
      <c r="AQ1" s="4" t="s">
        <v>18</v>
      </c>
      <c r="AR1" s="4"/>
      <c r="AS1" s="12" t="s">
        <v>23</v>
      </c>
    </row>
    <row r="2" spans="1:45" s="3" customFormat="1" x14ac:dyDescent="0.25">
      <c r="D2" s="52">
        <v>0</v>
      </c>
      <c r="E2" s="62">
        <f>(rOTinicial*Tasa_de_ocupación_real)/Tasa_relativa_ocupación_stdt</f>
        <v>0.10416666666666667</v>
      </c>
      <c r="F2" s="53">
        <f>rO_T*OT0*(1-(OT0/K_turismo))</f>
        <v>8.3333333333333339</v>
      </c>
      <c r="G2" s="68" t="s">
        <v>45</v>
      </c>
      <c r="H2" s="76">
        <f>OT_inicial</f>
        <v>100</v>
      </c>
      <c r="I2" s="54" t="s">
        <v>146</v>
      </c>
      <c r="J2" s="64">
        <f>Tur_inicial</f>
        <v>10000</v>
      </c>
      <c r="K2" s="54" t="s">
        <v>247</v>
      </c>
      <c r="L2" s="64">
        <f>E_inicial</f>
        <v>22</v>
      </c>
      <c r="M2" s="54" t="s">
        <v>348</v>
      </c>
      <c r="N2" s="64">
        <f>INT(Población_ballena_inicial)</f>
        <v>1240</v>
      </c>
      <c r="O2" s="53">
        <f>Crecimiento_OT*Tasa_de_ocupación_real*Turista_x_habitación*Índice_satisfacción</f>
        <v>792.88025889967651</v>
      </c>
      <c r="P2" s="65">
        <f>Turistas*Proporcion_retiro</f>
        <v>100</v>
      </c>
      <c r="Q2" s="53">
        <f>Turistas/(OT0*Turista_x_habitación)</f>
        <v>1.6666666666666667</v>
      </c>
      <c r="R2" s="54">
        <f>(Turistas*0.13)*Gasto_medio_turistas_1día</f>
        <v>45500</v>
      </c>
      <c r="S2" s="54">
        <f>(Turistas*0.87)*Gasto_medio_turistas_pernoctan</f>
        <v>200100</v>
      </c>
      <c r="T2" s="54">
        <f>Ingreso_turistas_1día+Ingreso_turistas_que_pernoctan</f>
        <v>245600</v>
      </c>
      <c r="U2" s="72">
        <v>1</v>
      </c>
      <c r="V2" s="58">
        <f>Ideal_para_turistas-Relación_ballenas_embarcaciones</f>
        <v>0.95145631067961167</v>
      </c>
      <c r="W2" s="70">
        <f>IFERROR(IF((Embarcaciones/NOM_131)/((Población_ballenas/Ballenas_en_grupo)/NOM_131)&lt;=1,INT(Embarcaciones/NOM_131)/INT((Población_ballenas/Ballenas_en_grupo)/NOM_131),1),1)</f>
        <v>4.8543689320388349E-2</v>
      </c>
      <c r="X2" s="65">
        <v>3</v>
      </c>
      <c r="Y2" s="65">
        <v>4</v>
      </c>
      <c r="Z2" s="52">
        <v>0</v>
      </c>
      <c r="AA2" s="62">
        <v>22</v>
      </c>
      <c r="AB2" s="62" t="s">
        <v>575</v>
      </c>
      <c r="AC2" s="24">
        <f>IF(Embarcaciones&gt;Banderas_iniciales,((3.14116*(R_afectación*c_)*(R_afectación*c_))/10000)*Embarcaciones*E_embarcación,0)</f>
        <v>0</v>
      </c>
      <c r="AD2" s="61" t="s">
        <v>473</v>
      </c>
      <c r="AE2" s="83">
        <f>ZO_inicial+ZR_inicial</f>
        <v>11000</v>
      </c>
      <c r="AF2" s="62">
        <f>Población_ballenas/Hábitat</f>
        <v>0.11272727272727273</v>
      </c>
      <c r="AG2" s="63">
        <f>r_ballenas*Población_ballena_inicial*(1-(Población_ballena_inicial/K_ballenas))</f>
        <v>18.186666666666667</v>
      </c>
      <c r="AH2" s="54">
        <v>3667</v>
      </c>
      <c r="AI2" s="54">
        <v>7333</v>
      </c>
      <c r="AJ2" s="58">
        <f>((ZO_inicial+ZR_inicial)-Hábitat)*Densidad_ballenas</f>
        <v>0</v>
      </c>
      <c r="AK2" s="82">
        <f>$B$18</f>
        <v>2.5000000000000001E-2</v>
      </c>
      <c r="AL2" s="66"/>
      <c r="AM2" s="88" t="s">
        <v>678</v>
      </c>
      <c r="AN2" s="89">
        <f>$B$25</f>
        <v>3</v>
      </c>
      <c r="AO2" s="66"/>
      <c r="AP2" s="88" t="s">
        <v>787</v>
      </c>
      <c r="AQ2" s="66">
        <f>$B$15</f>
        <v>0.8</v>
      </c>
      <c r="AR2" s="66"/>
      <c r="AS2" s="67">
        <f>SUM(AH2,AI2)</f>
        <v>11000</v>
      </c>
    </row>
    <row r="3" spans="1:45" ht="15.75" thickBot="1" x14ac:dyDescent="0.3">
      <c r="A3" s="39" t="s">
        <v>467</v>
      </c>
      <c r="B3" s="39">
        <v>35</v>
      </c>
      <c r="D3" s="7">
        <v>1</v>
      </c>
      <c r="E3" s="95">
        <f t="shared" ref="E3:E34" si="0">(rOTinicial*Q3)/Tasa_relativa_ocupación_stdt</f>
        <v>0.10281615633557381</v>
      </c>
      <c r="F3" s="96">
        <f t="shared" ref="F3:F34" si="1">E3*H3*(1-(H3/K_turismo))</f>
        <v>8.7250932668105001</v>
      </c>
      <c r="G3" s="69" t="s">
        <v>46</v>
      </c>
      <c r="H3" s="77">
        <f>IF(O2&gt;0,H2+F2,H2)</f>
        <v>108.33333333333333</v>
      </c>
      <c r="I3" s="10" t="s">
        <v>147</v>
      </c>
      <c r="J3" s="16">
        <f>Turistas+(Entrada_T-Salida_T)</f>
        <v>10692.880258899677</v>
      </c>
      <c r="K3" s="10" t="s">
        <v>248</v>
      </c>
      <c r="L3" s="18">
        <f>Banderas_iniciales+Z3</f>
        <v>25</v>
      </c>
      <c r="M3" s="10" t="s">
        <v>349</v>
      </c>
      <c r="N3" s="16">
        <f>INT(IF(Población_ballenas&gt;0,Población_ballenas+(Crecimiento_poblacional-Pérdida_de_ballenas),0))</f>
        <v>1258</v>
      </c>
      <c r="O3" s="48">
        <f>IF(F3&gt;0,F3*Q3*$B$9*V3,0)</f>
        <v>811.51286981131727</v>
      </c>
      <c r="P3" s="49">
        <f>J3*$B$8</f>
        <v>106.92880258899677</v>
      </c>
      <c r="Q3" s="20">
        <f t="shared" ref="Q3:Q66" si="2">J3/(H3*$B$9)</f>
        <v>1.645058501369181</v>
      </c>
      <c r="R3" s="94">
        <f t="shared" ref="R3:R34" si="3">(J3*0.13)*Gasto_medio_turistas_1día</f>
        <v>48652.60517799353</v>
      </c>
      <c r="S3" s="26">
        <f t="shared" ref="S3:S34" si="4">(J3*0.87)*Gasto_medio_turistas_pernoctan</f>
        <v>213964.53398058252</v>
      </c>
      <c r="T3" s="26">
        <f t="shared" ref="T3:T66" si="5">R3+S3</f>
        <v>262617.13915857603</v>
      </c>
      <c r="U3" s="34"/>
      <c r="V3" s="34">
        <f t="shared" ref="V3:V66" si="6">$U$2-W3</f>
        <v>0.94230769230769229</v>
      </c>
      <c r="W3" s="48">
        <f>IFERROR(IF((L3/$Y$2)/((N3/$X$2)/$Y$2)&lt;=1,INT(L3/$Y$2)/INT((N3/$X$2)/$Y$2),1),1)</f>
        <v>5.7692307692307696E-2</v>
      </c>
      <c r="X3" s="20"/>
      <c r="Y3" s="20"/>
      <c r="Z3" s="22">
        <f t="shared" ref="Z3:Z34" si="7">IF(O2&gt;$B$14,Z2+$B$13,Z2)</f>
        <v>3</v>
      </c>
      <c r="AA3" s="23"/>
      <c r="AB3" s="62" t="s">
        <v>576</v>
      </c>
      <c r="AC3" s="97">
        <f t="shared" ref="AC3:AC34" si="8">IF(L3&gt;Banderas_iniciales,((3.14116*(R_afectación*c_)*(R_afectación*c_))/10000)*L3*E_embarcación,0)</f>
        <v>141.35220000000001</v>
      </c>
      <c r="AD3" s="24" t="s">
        <v>474</v>
      </c>
      <c r="AE3" s="2">
        <f>IF(Hábitat-Pérdida_hábitat&gt;0,Hábitat-Pérdida_hábitat,0)</f>
        <v>11000</v>
      </c>
      <c r="AF3" s="25">
        <f>IF(AE3&gt;0,N3/AE3,0)</f>
        <v>0.11436363636363636</v>
      </c>
      <c r="AG3" s="33">
        <f t="shared" ref="AG3:AG34" si="9">r_ballenas*N3*(1-(N3/K_ballenas))</f>
        <v>18.26196666666667</v>
      </c>
      <c r="AH3" s="23"/>
      <c r="AI3" s="23"/>
      <c r="AJ3" s="34">
        <f t="shared" ref="AJ3:AJ34" si="10">((ZO_inicial+ZR_inicial)-AE3)*AF3</f>
        <v>0</v>
      </c>
      <c r="AK3" s="81"/>
      <c r="AM3" s="66" t="s">
        <v>679</v>
      </c>
      <c r="AN3" s="66">
        <f t="shared" ref="AN3:AN66" si="11">$B$25</f>
        <v>3</v>
      </c>
      <c r="AP3" s="98" t="s">
        <v>788</v>
      </c>
      <c r="AQ3" s="66">
        <f t="shared" ref="AQ3:AQ66" si="12">$B$15</f>
        <v>0.8</v>
      </c>
      <c r="AS3" s="13">
        <f>391/AS2</f>
        <v>3.5545454545454547E-2</v>
      </c>
    </row>
    <row r="4" spans="1:45" x14ac:dyDescent="0.25">
      <c r="A4" s="39" t="s">
        <v>468</v>
      </c>
      <c r="B4" s="39">
        <v>23</v>
      </c>
      <c r="D4" s="7">
        <v>2</v>
      </c>
      <c r="E4" s="95">
        <f t="shared" si="0"/>
        <v>0.10142250342726852</v>
      </c>
      <c r="F4" s="96">
        <f t="shared" si="1"/>
        <v>9.0928394204456033</v>
      </c>
      <c r="G4" s="70" t="s">
        <v>47</v>
      </c>
      <c r="H4" s="77">
        <f t="shared" ref="H4:H67" si="13">IF(O3&gt;0,H3+F3,H3)</f>
        <v>117.05842660014383</v>
      </c>
      <c r="I4" s="10" t="s">
        <v>148</v>
      </c>
      <c r="J4" s="16">
        <f t="shared" ref="J4:J67" si="14">J3+(O3-P3)</f>
        <v>11397.464326121997</v>
      </c>
      <c r="K4" s="10" t="s">
        <v>249</v>
      </c>
      <c r="L4" s="18">
        <f t="shared" ref="L4:L34" si="15">$AA$2+Z4</f>
        <v>28</v>
      </c>
      <c r="M4" s="10" t="s">
        <v>350</v>
      </c>
      <c r="N4" s="16">
        <f>INT(IF(N3&gt;0,N3+(AG3-AJ3),0))</f>
        <v>1276</v>
      </c>
      <c r="O4" s="48">
        <f t="shared" ref="O4:O67" si="16">IF(F4&gt;0,F4*Q4*$B$9*V4,0)</f>
        <v>826.86462059855899</v>
      </c>
      <c r="P4" s="49">
        <f t="shared" ref="P4:P67" si="17">J4*$B$8</f>
        <v>113.97464326121997</v>
      </c>
      <c r="Q4" s="20">
        <f t="shared" si="2"/>
        <v>1.6227600548362962</v>
      </c>
      <c r="R4" s="94">
        <f t="shared" si="3"/>
        <v>51858.46268385509</v>
      </c>
      <c r="S4" s="26">
        <f t="shared" si="4"/>
        <v>228063.26116570114</v>
      </c>
      <c r="T4" s="26">
        <f t="shared" si="5"/>
        <v>279921.72384955623</v>
      </c>
      <c r="U4" s="34"/>
      <c r="V4" s="34">
        <f t="shared" si="6"/>
        <v>0.93396226415094341</v>
      </c>
      <c r="W4" s="48">
        <f t="shared" ref="W4:W67" si="18">IFERROR(IF((L4/$Y$2)/((N4/$X$2)/$Y$2)&lt;=1,INT(L4/$Y$2)/INT((N4/$X$2)/$Y$2),1),1)</f>
        <v>6.6037735849056603E-2</v>
      </c>
      <c r="X4" s="20"/>
      <c r="Y4" s="20"/>
      <c r="Z4" s="22">
        <f t="shared" si="7"/>
        <v>6</v>
      </c>
      <c r="AA4" s="23"/>
      <c r="AB4" s="62" t="s">
        <v>577</v>
      </c>
      <c r="AC4" s="97">
        <f t="shared" si="8"/>
        <v>158.31446400000002</v>
      </c>
      <c r="AD4" s="24" t="s">
        <v>475</v>
      </c>
      <c r="AE4" s="2">
        <f>IF(AE3-AC3&gt;=0,AE3-AC3,0)</f>
        <v>10858.647800000001</v>
      </c>
      <c r="AF4" s="25">
        <f t="shared" ref="AF4:AF67" si="19">IF(AE4&gt;0,N4/AE4,0)</f>
        <v>0.11751002735349791</v>
      </c>
      <c r="AG4" s="33">
        <f t="shared" si="9"/>
        <v>18.331866666666667</v>
      </c>
      <c r="AH4" s="23"/>
      <c r="AI4" s="23"/>
      <c r="AJ4" s="34">
        <f t="shared" si="10"/>
        <v>16.610300888477031</v>
      </c>
      <c r="AK4" s="81"/>
      <c r="AM4" s="66" t="s">
        <v>680</v>
      </c>
      <c r="AN4" s="66">
        <f t="shared" si="11"/>
        <v>3</v>
      </c>
      <c r="AP4" s="98" t="s">
        <v>789</v>
      </c>
      <c r="AQ4" s="66">
        <f t="shared" si="12"/>
        <v>0.8</v>
      </c>
    </row>
    <row r="5" spans="1:45" x14ac:dyDescent="0.25">
      <c r="A5" s="40" t="s">
        <v>450</v>
      </c>
      <c r="B5" s="41">
        <v>0.05</v>
      </c>
      <c r="D5" s="7">
        <v>3</v>
      </c>
      <c r="E5" s="95">
        <f t="shared" si="0"/>
        <v>9.9998619097313654E-2</v>
      </c>
      <c r="F5" s="96">
        <f t="shared" si="1"/>
        <v>9.4321679674799572</v>
      </c>
      <c r="G5" s="70" t="s">
        <v>48</v>
      </c>
      <c r="H5" s="77">
        <f t="shared" si="13"/>
        <v>126.15126602058943</v>
      </c>
      <c r="I5" s="10" t="s">
        <v>149</v>
      </c>
      <c r="J5" s="16">
        <f t="shared" si="14"/>
        <v>12110.354303459337</v>
      </c>
      <c r="K5" s="10" t="s">
        <v>250</v>
      </c>
      <c r="L5" s="18">
        <f t="shared" si="15"/>
        <v>31</v>
      </c>
      <c r="M5" s="10" t="s">
        <v>351</v>
      </c>
      <c r="N5" s="16">
        <f t="shared" ref="N5:N68" si="20">INT(IF(N4&gt;0,N4+(AG4-AJ4),0))</f>
        <v>1277</v>
      </c>
      <c r="O5" s="48">
        <f t="shared" si="16"/>
        <v>845.68006109297414</v>
      </c>
      <c r="P5" s="49">
        <f t="shared" si="17"/>
        <v>121.10354303459337</v>
      </c>
      <c r="Q5" s="20">
        <f t="shared" si="2"/>
        <v>1.5999779055570185</v>
      </c>
      <c r="R5" s="94">
        <f t="shared" si="3"/>
        <v>55102.112080739978</v>
      </c>
      <c r="S5" s="26">
        <f t="shared" si="4"/>
        <v>242328.18961222132</v>
      </c>
      <c r="T5" s="26">
        <f t="shared" si="5"/>
        <v>297430.30169296131</v>
      </c>
      <c r="U5" s="34"/>
      <c r="V5" s="34">
        <f t="shared" si="6"/>
        <v>0.93396226415094341</v>
      </c>
      <c r="W5" s="48">
        <f t="shared" si="18"/>
        <v>6.6037735849056603E-2</v>
      </c>
      <c r="X5" s="20"/>
      <c r="Y5" s="20"/>
      <c r="Z5" s="22">
        <f t="shared" si="7"/>
        <v>9</v>
      </c>
      <c r="AA5" s="23"/>
      <c r="AB5" s="62" t="s">
        <v>578</v>
      </c>
      <c r="AC5" s="97">
        <f t="shared" si="8"/>
        <v>175.27672800000002</v>
      </c>
      <c r="AD5" s="24" t="s">
        <v>476</v>
      </c>
      <c r="AE5" s="2">
        <f t="shared" ref="AE5:AE68" si="21">IF(AE4-AC4&gt;=0,AE4-AC4,0)</f>
        <v>10700.333336000002</v>
      </c>
      <c r="AF5" s="25">
        <f t="shared" si="19"/>
        <v>0.11934207654108167</v>
      </c>
      <c r="AG5" s="33">
        <f t="shared" si="9"/>
        <v>18.335591666666669</v>
      </c>
      <c r="AH5" s="23"/>
      <c r="AI5" s="23"/>
      <c r="AJ5" s="34">
        <f t="shared" si="10"/>
        <v>35.762841951898423</v>
      </c>
      <c r="AK5" s="81"/>
      <c r="AM5" s="66" t="s">
        <v>681</v>
      </c>
      <c r="AN5" s="66">
        <f t="shared" si="11"/>
        <v>3</v>
      </c>
      <c r="AP5" s="98" t="s">
        <v>790</v>
      </c>
      <c r="AQ5" s="66">
        <f t="shared" si="12"/>
        <v>0.8</v>
      </c>
    </row>
    <row r="6" spans="1:45" x14ac:dyDescent="0.25">
      <c r="A6" s="40" t="s">
        <v>449</v>
      </c>
      <c r="B6" s="42">
        <v>500</v>
      </c>
      <c r="D6" s="7">
        <v>4</v>
      </c>
      <c r="E6" s="106">
        <f t="shared" si="0"/>
        <v>9.8608799117184814E-2</v>
      </c>
      <c r="F6" s="107">
        <f t="shared" si="1"/>
        <v>9.7442946145378642</v>
      </c>
      <c r="G6" s="71" t="s">
        <v>49</v>
      </c>
      <c r="H6" s="77">
        <f t="shared" si="13"/>
        <v>135.5834339880694</v>
      </c>
      <c r="I6" s="32" t="s">
        <v>150</v>
      </c>
      <c r="J6" s="16">
        <f t="shared" si="14"/>
        <v>12834.930821517717</v>
      </c>
      <c r="K6" s="32" t="s">
        <v>251</v>
      </c>
      <c r="L6" s="18">
        <f t="shared" si="15"/>
        <v>34</v>
      </c>
      <c r="M6" s="32" t="s">
        <v>352</v>
      </c>
      <c r="N6" s="16">
        <f t="shared" si="20"/>
        <v>1259</v>
      </c>
      <c r="O6" s="48">
        <f t="shared" si="16"/>
        <v>851.48147314733978</v>
      </c>
      <c r="P6" s="49">
        <f t="shared" si="17"/>
        <v>128.34930821517716</v>
      </c>
      <c r="Q6" s="20">
        <f t="shared" si="2"/>
        <v>1.5777407858749568</v>
      </c>
      <c r="R6" s="108">
        <f t="shared" si="3"/>
        <v>58398.935237905614</v>
      </c>
      <c r="S6" s="26">
        <f t="shared" si="4"/>
        <v>256826.96573856953</v>
      </c>
      <c r="T6" s="26">
        <f t="shared" si="5"/>
        <v>315225.90097647515</v>
      </c>
      <c r="U6" s="34"/>
      <c r="V6" s="34">
        <f t="shared" si="6"/>
        <v>0.92307692307692313</v>
      </c>
      <c r="W6" s="48">
        <f t="shared" si="18"/>
        <v>7.6923076923076927E-2</v>
      </c>
      <c r="X6" s="20"/>
      <c r="Y6" s="20"/>
      <c r="Z6" s="22">
        <f t="shared" si="7"/>
        <v>12</v>
      </c>
      <c r="AA6" s="23"/>
      <c r="AB6" s="109" t="s">
        <v>579</v>
      </c>
      <c r="AC6" s="97">
        <f t="shared" si="8"/>
        <v>192.23899200000002</v>
      </c>
      <c r="AD6" s="24" t="s">
        <v>477</v>
      </c>
      <c r="AE6" s="2">
        <f t="shared" si="21"/>
        <v>10525.056608000001</v>
      </c>
      <c r="AF6" s="25">
        <f t="shared" si="19"/>
        <v>0.11961930912970534</v>
      </c>
      <c r="AG6" s="33">
        <f t="shared" si="9"/>
        <v>18.265991666666668</v>
      </c>
      <c r="AH6" s="23"/>
      <c r="AI6" s="23"/>
      <c r="AJ6" s="34">
        <f t="shared" si="10"/>
        <v>56.812400426758728</v>
      </c>
      <c r="AK6" s="81"/>
      <c r="AM6" s="66" t="s">
        <v>682</v>
      </c>
      <c r="AN6" s="66">
        <f t="shared" si="11"/>
        <v>3</v>
      </c>
      <c r="AP6" s="98" t="s">
        <v>791</v>
      </c>
      <c r="AQ6" s="66">
        <f t="shared" si="12"/>
        <v>0.8</v>
      </c>
    </row>
    <row r="7" spans="1:45" x14ac:dyDescent="0.25">
      <c r="A7" s="43"/>
      <c r="B7" s="44"/>
      <c r="D7" s="9">
        <v>5</v>
      </c>
      <c r="E7" s="95">
        <f t="shared" si="0"/>
        <v>9.7180231283808746E-2</v>
      </c>
      <c r="F7" s="96">
        <f t="shared" si="1"/>
        <v>10.018060406568956</v>
      </c>
      <c r="G7" s="70" t="s">
        <v>50</v>
      </c>
      <c r="H7" s="78">
        <f t="shared" si="13"/>
        <v>145.32772860260727</v>
      </c>
      <c r="I7" s="10" t="s">
        <v>151</v>
      </c>
      <c r="J7" s="75">
        <f t="shared" si="14"/>
        <v>13558.062986449881</v>
      </c>
      <c r="K7" s="10" t="s">
        <v>252</v>
      </c>
      <c r="L7" s="17">
        <f t="shared" si="15"/>
        <v>37</v>
      </c>
      <c r="M7" s="10" t="s">
        <v>353</v>
      </c>
      <c r="N7" s="110">
        <f t="shared" si="20"/>
        <v>1220</v>
      </c>
      <c r="O7" s="111">
        <f t="shared" si="16"/>
        <v>851.33259387516375</v>
      </c>
      <c r="P7" s="50">
        <f t="shared" si="17"/>
        <v>135.5806298644988</v>
      </c>
      <c r="Q7" s="19">
        <f t="shared" si="2"/>
        <v>1.5548837005409397</v>
      </c>
      <c r="R7" s="94">
        <f t="shared" si="3"/>
        <v>61689.186588346958</v>
      </c>
      <c r="S7" s="10">
        <f t="shared" si="4"/>
        <v>271296.84035886213</v>
      </c>
      <c r="T7" s="10">
        <f t="shared" si="5"/>
        <v>332986.02694720909</v>
      </c>
      <c r="U7" s="21"/>
      <c r="V7" s="21">
        <f t="shared" si="6"/>
        <v>0.91089108910891092</v>
      </c>
      <c r="W7" s="111">
        <f t="shared" si="18"/>
        <v>8.9108910891089105E-2</v>
      </c>
      <c r="X7" s="19"/>
      <c r="Y7" s="19"/>
      <c r="Z7" s="51">
        <f t="shared" si="7"/>
        <v>15</v>
      </c>
      <c r="AA7" s="11"/>
      <c r="AB7" s="62" t="s">
        <v>580</v>
      </c>
      <c r="AC7" s="112">
        <f t="shared" si="8"/>
        <v>209.20125600000003</v>
      </c>
      <c r="AD7" s="113" t="s">
        <v>478</v>
      </c>
      <c r="AE7" s="114">
        <f t="shared" si="21"/>
        <v>10332.817616</v>
      </c>
      <c r="AF7" s="115">
        <f t="shared" si="19"/>
        <v>0.11807040880222965</v>
      </c>
      <c r="AG7" s="116">
        <f t="shared" si="9"/>
        <v>18.096666666666664</v>
      </c>
      <c r="AH7" s="11"/>
      <c r="AI7" s="11"/>
      <c r="AJ7" s="21">
        <f t="shared" si="10"/>
        <v>78.774496824526125</v>
      </c>
      <c r="AK7" s="104"/>
      <c r="AL7" s="11"/>
      <c r="AM7" s="85" t="s">
        <v>683</v>
      </c>
      <c r="AN7" s="89">
        <f t="shared" si="11"/>
        <v>3</v>
      </c>
      <c r="AP7" s="88" t="s">
        <v>792</v>
      </c>
      <c r="AQ7" s="66">
        <f t="shared" si="12"/>
        <v>0.8</v>
      </c>
    </row>
    <row r="8" spans="1:45" x14ac:dyDescent="0.25">
      <c r="A8" s="43" t="s">
        <v>44</v>
      </c>
      <c r="B8" s="44">
        <v>0.01</v>
      </c>
      <c r="D8" s="7">
        <v>6</v>
      </c>
      <c r="E8" s="99">
        <f t="shared" si="0"/>
        <v>9.5712650692995546E-2</v>
      </c>
      <c r="F8" s="100">
        <f t="shared" si="1"/>
        <v>10.249021728291677</v>
      </c>
      <c r="G8" s="69" t="s">
        <v>51</v>
      </c>
      <c r="H8" s="77">
        <f t="shared" si="13"/>
        <v>155.34578900917623</v>
      </c>
      <c r="I8" s="27" t="s">
        <v>152</v>
      </c>
      <c r="J8" s="16">
        <f t="shared" si="14"/>
        <v>14273.814950460546</v>
      </c>
      <c r="K8" s="27" t="s">
        <v>253</v>
      </c>
      <c r="L8" s="18">
        <f t="shared" si="15"/>
        <v>40</v>
      </c>
      <c r="M8" s="27" t="s">
        <v>354</v>
      </c>
      <c r="N8" s="16">
        <f t="shared" si="20"/>
        <v>1159</v>
      </c>
      <c r="O8" s="48">
        <f t="shared" si="16"/>
        <v>843.62649149741628</v>
      </c>
      <c r="P8" s="49">
        <f t="shared" si="17"/>
        <v>142.73814950460547</v>
      </c>
      <c r="Q8" s="20">
        <f t="shared" si="2"/>
        <v>1.5314024110879285</v>
      </c>
      <c r="R8" s="101">
        <f t="shared" si="3"/>
        <v>64945.858024595487</v>
      </c>
      <c r="S8" s="26">
        <f t="shared" si="4"/>
        <v>285619.03715871554</v>
      </c>
      <c r="T8" s="26">
        <f t="shared" si="5"/>
        <v>350564.89518331102</v>
      </c>
      <c r="U8" s="34"/>
      <c r="V8" s="34">
        <f t="shared" si="6"/>
        <v>0.89583333333333337</v>
      </c>
      <c r="W8" s="48">
        <f t="shared" si="18"/>
        <v>0.10416666666666667</v>
      </c>
      <c r="X8" s="20"/>
      <c r="Y8" s="20"/>
      <c r="Z8" s="22">
        <f t="shared" si="7"/>
        <v>18</v>
      </c>
      <c r="AA8" s="23"/>
      <c r="AB8" s="102" t="s">
        <v>581</v>
      </c>
      <c r="AC8" s="97">
        <f t="shared" si="8"/>
        <v>226.16352000000003</v>
      </c>
      <c r="AD8" s="24" t="s">
        <v>479</v>
      </c>
      <c r="AE8" s="2">
        <f t="shared" si="21"/>
        <v>10123.61636</v>
      </c>
      <c r="AF8" s="25">
        <f t="shared" si="19"/>
        <v>0.11448478081206151</v>
      </c>
      <c r="AG8" s="33">
        <f t="shared" si="9"/>
        <v>17.780991666666669</v>
      </c>
      <c r="AH8" s="23"/>
      <c r="AI8" s="23"/>
      <c r="AJ8" s="34">
        <f t="shared" si="10"/>
        <v>100.33258893267663</v>
      </c>
      <c r="AK8" s="103"/>
      <c r="AM8" s="66" t="s">
        <v>684</v>
      </c>
      <c r="AN8" s="66">
        <f t="shared" si="11"/>
        <v>3</v>
      </c>
      <c r="AP8" s="98" t="s">
        <v>793</v>
      </c>
      <c r="AQ8" s="66">
        <f t="shared" si="12"/>
        <v>0.8</v>
      </c>
    </row>
    <row r="9" spans="1:45" x14ac:dyDescent="0.25">
      <c r="A9" s="85" t="s">
        <v>452</v>
      </c>
      <c r="B9" s="39">
        <v>60</v>
      </c>
      <c r="D9" s="7">
        <v>7</v>
      </c>
      <c r="E9" s="95">
        <f t="shared" si="0"/>
        <v>9.4197693716997974E-2</v>
      </c>
      <c r="F9" s="96">
        <f t="shared" si="1"/>
        <v>10.432538518048183</v>
      </c>
      <c r="G9" s="70" t="s">
        <v>52</v>
      </c>
      <c r="H9" s="77">
        <f t="shared" si="13"/>
        <v>165.5948107374679</v>
      </c>
      <c r="I9" s="10" t="s">
        <v>153</v>
      </c>
      <c r="J9" s="16">
        <f t="shared" si="14"/>
        <v>14974.703292453358</v>
      </c>
      <c r="K9" s="10" t="s">
        <v>254</v>
      </c>
      <c r="L9" s="18">
        <f t="shared" si="15"/>
        <v>43</v>
      </c>
      <c r="M9" s="10" t="s">
        <v>355</v>
      </c>
      <c r="N9" s="16">
        <f t="shared" si="20"/>
        <v>1076</v>
      </c>
      <c r="O9" s="48">
        <f t="shared" si="16"/>
        <v>837.41085166486698</v>
      </c>
      <c r="P9" s="49">
        <f t="shared" si="17"/>
        <v>149.74703292453358</v>
      </c>
      <c r="Q9" s="20">
        <f t="shared" si="2"/>
        <v>1.5071630994719676</v>
      </c>
      <c r="R9" s="94">
        <f t="shared" si="3"/>
        <v>68134.899980662783</v>
      </c>
      <c r="S9" s="26">
        <f t="shared" si="4"/>
        <v>299643.81288199167</v>
      </c>
      <c r="T9" s="26">
        <f t="shared" si="5"/>
        <v>367778.71286265447</v>
      </c>
      <c r="U9" s="34"/>
      <c r="V9" s="34">
        <f t="shared" si="6"/>
        <v>0.88764044943820219</v>
      </c>
      <c r="W9" s="48">
        <f t="shared" si="18"/>
        <v>0.11235955056179775</v>
      </c>
      <c r="X9" s="20"/>
      <c r="Y9" s="20"/>
      <c r="Z9" s="22">
        <f t="shared" si="7"/>
        <v>21</v>
      </c>
      <c r="AA9" s="23"/>
      <c r="AB9" s="62" t="s">
        <v>582</v>
      </c>
      <c r="AC9" s="97">
        <f t="shared" si="8"/>
        <v>243.12578400000004</v>
      </c>
      <c r="AD9" s="24" t="s">
        <v>480</v>
      </c>
      <c r="AE9" s="2">
        <f t="shared" si="21"/>
        <v>9897.4528399999999</v>
      </c>
      <c r="AF9" s="25">
        <f t="shared" si="19"/>
        <v>0.10871483980720842</v>
      </c>
      <c r="AG9" s="33">
        <f t="shared" si="9"/>
        <v>17.251866666666668</v>
      </c>
      <c r="AH9" s="23"/>
      <c r="AI9" s="23"/>
      <c r="AJ9" s="34">
        <f t="shared" si="10"/>
        <v>119.8632378792926</v>
      </c>
      <c r="AK9" s="81"/>
      <c r="AM9" s="66" t="s">
        <v>685</v>
      </c>
      <c r="AN9" s="66">
        <f t="shared" si="11"/>
        <v>3</v>
      </c>
      <c r="AP9" s="98" t="s">
        <v>794</v>
      </c>
      <c r="AQ9" s="66">
        <f t="shared" si="12"/>
        <v>0.8</v>
      </c>
    </row>
    <row r="10" spans="1:45" ht="18.75" customHeight="1" x14ac:dyDescent="0.25">
      <c r="A10" s="90" t="s">
        <v>2</v>
      </c>
      <c r="B10" s="44">
        <v>0.8</v>
      </c>
      <c r="D10" s="7">
        <v>8</v>
      </c>
      <c r="E10" s="95">
        <f t="shared" si="0"/>
        <v>9.2684266449666541E-2</v>
      </c>
      <c r="F10" s="96">
        <f t="shared" si="1"/>
        <v>10.571205395722178</v>
      </c>
      <c r="G10" s="70" t="s">
        <v>53</v>
      </c>
      <c r="H10" s="77">
        <f t="shared" si="13"/>
        <v>176.02734925551607</v>
      </c>
      <c r="I10" s="10" t="s">
        <v>154</v>
      </c>
      <c r="J10" s="16">
        <f t="shared" si="14"/>
        <v>15662.367111193691</v>
      </c>
      <c r="K10" s="10" t="s">
        <v>255</v>
      </c>
      <c r="L10" s="18">
        <f t="shared" si="15"/>
        <v>46</v>
      </c>
      <c r="M10" s="10" t="s">
        <v>356</v>
      </c>
      <c r="N10" s="16">
        <f t="shared" si="20"/>
        <v>973</v>
      </c>
      <c r="O10" s="48">
        <f t="shared" si="16"/>
        <v>812.85818348312523</v>
      </c>
      <c r="P10" s="49">
        <f t="shared" si="17"/>
        <v>156.62367111193691</v>
      </c>
      <c r="Q10" s="20">
        <f t="shared" si="2"/>
        <v>1.4829482631946647</v>
      </c>
      <c r="R10" s="94">
        <f t="shared" si="3"/>
        <v>71263.770355931294</v>
      </c>
      <c r="S10" s="26">
        <f t="shared" si="4"/>
        <v>313403.96589498577</v>
      </c>
      <c r="T10" s="26">
        <f t="shared" si="5"/>
        <v>384667.73625091708</v>
      </c>
      <c r="U10" s="34"/>
      <c r="V10" s="34">
        <f t="shared" si="6"/>
        <v>0.86419753086419759</v>
      </c>
      <c r="W10" s="48">
        <f t="shared" si="18"/>
        <v>0.13580246913580246</v>
      </c>
      <c r="X10" s="20"/>
      <c r="Y10" s="20"/>
      <c r="Z10" s="22">
        <f t="shared" si="7"/>
        <v>24</v>
      </c>
      <c r="AA10" s="23"/>
      <c r="AB10" s="62" t="s">
        <v>583</v>
      </c>
      <c r="AC10" s="97">
        <f t="shared" si="8"/>
        <v>260.08804800000001</v>
      </c>
      <c r="AD10" s="24" t="s">
        <v>481</v>
      </c>
      <c r="AE10" s="2">
        <f t="shared" si="21"/>
        <v>9654.3270560000001</v>
      </c>
      <c r="AF10" s="25">
        <f t="shared" si="19"/>
        <v>0.10078382411908213</v>
      </c>
      <c r="AG10" s="33">
        <f t="shared" si="9"/>
        <v>16.435591666666667</v>
      </c>
      <c r="AH10" s="23"/>
      <c r="AI10" s="23"/>
      <c r="AJ10" s="34">
        <f t="shared" si="10"/>
        <v>135.62206530990343</v>
      </c>
      <c r="AK10" s="81"/>
      <c r="AM10" s="66" t="s">
        <v>686</v>
      </c>
      <c r="AN10" s="66">
        <f t="shared" si="11"/>
        <v>3</v>
      </c>
      <c r="AP10" s="98" t="s">
        <v>795</v>
      </c>
      <c r="AQ10" s="66">
        <f t="shared" si="12"/>
        <v>0.8</v>
      </c>
      <c r="AS10">
        <f>((3.14116*100*100)/10000)*24*0.01*2</f>
        <v>1.5077568000000003</v>
      </c>
    </row>
    <row r="11" spans="1:45" x14ac:dyDescent="0.25">
      <c r="D11" s="7">
        <v>9</v>
      </c>
      <c r="E11" s="106">
        <f t="shared" si="0"/>
        <v>9.1096865083715062E-2</v>
      </c>
      <c r="F11" s="107">
        <f t="shared" si="1"/>
        <v>10.654736114366424</v>
      </c>
      <c r="G11" s="71" t="s">
        <v>54</v>
      </c>
      <c r="H11" s="77">
        <f t="shared" si="13"/>
        <v>186.59855465123826</v>
      </c>
      <c r="I11" s="32" t="s">
        <v>155</v>
      </c>
      <c r="J11" s="16">
        <f t="shared" si="14"/>
        <v>16318.601623564879</v>
      </c>
      <c r="K11" s="32" t="s">
        <v>256</v>
      </c>
      <c r="L11" s="121">
        <f t="shared" si="15"/>
        <v>49</v>
      </c>
      <c r="M11" s="32" t="s">
        <v>357</v>
      </c>
      <c r="N11" s="16">
        <f t="shared" si="20"/>
        <v>853</v>
      </c>
      <c r="O11" s="48">
        <f t="shared" si="16"/>
        <v>774.30314961760166</v>
      </c>
      <c r="P11" s="49">
        <f t="shared" si="17"/>
        <v>163.18601623564879</v>
      </c>
      <c r="Q11" s="20">
        <f t="shared" si="2"/>
        <v>1.457549841339441</v>
      </c>
      <c r="R11" s="108">
        <f t="shared" si="3"/>
        <v>74249.637387220195</v>
      </c>
      <c r="S11" s="26">
        <f t="shared" si="4"/>
        <v>326535.21848753322</v>
      </c>
      <c r="T11" s="26">
        <f t="shared" si="5"/>
        <v>400784.85587475344</v>
      </c>
      <c r="U11" s="34"/>
      <c r="V11" s="34">
        <f t="shared" si="6"/>
        <v>0.83098591549295775</v>
      </c>
      <c r="W11" s="48">
        <f t="shared" si="18"/>
        <v>0.16901408450704225</v>
      </c>
      <c r="X11" s="20"/>
      <c r="Y11" s="20"/>
      <c r="Z11" s="22">
        <f t="shared" si="7"/>
        <v>27</v>
      </c>
      <c r="AA11" s="23"/>
      <c r="AB11" s="109" t="s">
        <v>584</v>
      </c>
      <c r="AC11" s="97">
        <f t="shared" si="8"/>
        <v>277.05031200000002</v>
      </c>
      <c r="AD11" s="24" t="s">
        <v>482</v>
      </c>
      <c r="AE11" s="2">
        <f t="shared" si="21"/>
        <v>9394.2390080000005</v>
      </c>
      <c r="AF11" s="25">
        <f t="shared" si="19"/>
        <v>9.0800329784413339E-2</v>
      </c>
      <c r="AG11" s="33">
        <f t="shared" si="9"/>
        <v>15.26159166666667</v>
      </c>
      <c r="AH11" s="23"/>
      <c r="AI11" s="23"/>
      <c r="AJ11" s="34">
        <f t="shared" si="10"/>
        <v>145.80362762854668</v>
      </c>
      <c r="AK11" s="81"/>
      <c r="AM11" s="66" t="s">
        <v>687</v>
      </c>
      <c r="AN11" s="66">
        <f t="shared" si="11"/>
        <v>3</v>
      </c>
      <c r="AP11" s="98" t="s">
        <v>796</v>
      </c>
      <c r="AQ11" s="66">
        <f t="shared" si="12"/>
        <v>0.8</v>
      </c>
      <c r="AS11">
        <f>((3.14116*200*200)/10000)*24*0.01</f>
        <v>3.0155136000000007</v>
      </c>
    </row>
    <row r="12" spans="1:45" x14ac:dyDescent="0.25">
      <c r="A12" s="43" t="s">
        <v>16</v>
      </c>
      <c r="B12" s="45">
        <f>AA2+Z2</f>
        <v>22</v>
      </c>
      <c r="D12" s="9">
        <v>10</v>
      </c>
      <c r="E12" s="95">
        <f t="shared" si="0"/>
        <v>8.9403444863734596E-2</v>
      </c>
      <c r="F12" s="96">
        <f t="shared" si="1"/>
        <v>10.677951337353063</v>
      </c>
      <c r="G12" s="70" t="s">
        <v>55</v>
      </c>
      <c r="H12" s="78">
        <f t="shared" si="13"/>
        <v>197.25329076560467</v>
      </c>
      <c r="I12" s="10" t="s">
        <v>156</v>
      </c>
      <c r="J12" s="75">
        <f t="shared" si="14"/>
        <v>16929.71875694683</v>
      </c>
      <c r="K12" s="10" t="s">
        <v>257</v>
      </c>
      <c r="L12" s="17">
        <f t="shared" si="15"/>
        <v>52</v>
      </c>
      <c r="M12" s="10" t="s">
        <v>358</v>
      </c>
      <c r="N12" s="110">
        <f t="shared" si="20"/>
        <v>722</v>
      </c>
      <c r="O12" s="111">
        <f t="shared" si="16"/>
        <v>717.89351650230753</v>
      </c>
      <c r="P12" s="50">
        <f t="shared" si="17"/>
        <v>169.29718756946829</v>
      </c>
      <c r="Q12" s="19">
        <f t="shared" si="2"/>
        <v>1.4304551178197535</v>
      </c>
      <c r="R12" s="94">
        <f t="shared" si="3"/>
        <v>77030.220344108078</v>
      </c>
      <c r="S12" s="10">
        <f t="shared" si="4"/>
        <v>338763.67232650606</v>
      </c>
      <c r="T12" s="10">
        <f t="shared" si="5"/>
        <v>415793.89267061412</v>
      </c>
      <c r="U12" s="21"/>
      <c r="V12" s="21">
        <f t="shared" si="6"/>
        <v>0.78333333333333333</v>
      </c>
      <c r="W12" s="111">
        <f t="shared" si="18"/>
        <v>0.21666666666666667</v>
      </c>
      <c r="X12" s="19"/>
      <c r="Y12" s="19"/>
      <c r="Z12" s="51">
        <f t="shared" si="7"/>
        <v>30</v>
      </c>
      <c r="AA12" s="11"/>
      <c r="AB12" s="62" t="s">
        <v>585</v>
      </c>
      <c r="AC12" s="112">
        <f t="shared" si="8"/>
        <v>294.01257600000002</v>
      </c>
      <c r="AD12" s="113" t="s">
        <v>483</v>
      </c>
      <c r="AE12" s="114">
        <f t="shared" si="21"/>
        <v>9117.1886960000011</v>
      </c>
      <c r="AF12" s="115">
        <f t="shared" si="19"/>
        <v>7.9191077872147603E-2</v>
      </c>
      <c r="AG12" s="116">
        <f t="shared" si="9"/>
        <v>13.705966666666667</v>
      </c>
      <c r="AH12" s="11"/>
      <c r="AI12" s="11"/>
      <c r="AJ12" s="21">
        <f t="shared" si="10"/>
        <v>149.10185659362369</v>
      </c>
      <c r="AK12" s="104"/>
      <c r="AL12" s="11"/>
      <c r="AM12" s="85" t="s">
        <v>688</v>
      </c>
      <c r="AN12" s="89">
        <f t="shared" si="11"/>
        <v>3</v>
      </c>
      <c r="AP12" s="88" t="s">
        <v>797</v>
      </c>
      <c r="AQ12" s="66">
        <f t="shared" si="12"/>
        <v>0.8</v>
      </c>
    </row>
    <row r="13" spans="1:45" x14ac:dyDescent="0.25">
      <c r="A13" s="43" t="s">
        <v>17</v>
      </c>
      <c r="B13" s="44">
        <v>3</v>
      </c>
      <c r="D13" s="7">
        <v>11</v>
      </c>
      <c r="E13" s="99">
        <f t="shared" si="0"/>
        <v>8.7560570649806199E-2</v>
      </c>
      <c r="F13" s="100">
        <f t="shared" si="1"/>
        <v>10.635145369304189</v>
      </c>
      <c r="G13" s="69" t="s">
        <v>56</v>
      </c>
      <c r="H13" s="77">
        <f t="shared" si="13"/>
        <v>207.93124210295773</v>
      </c>
      <c r="I13" s="27" t="s">
        <v>157</v>
      </c>
      <c r="J13" s="16">
        <f t="shared" si="14"/>
        <v>17478.315085879669</v>
      </c>
      <c r="K13" s="27" t="s">
        <v>258</v>
      </c>
      <c r="L13" s="18">
        <f t="shared" si="15"/>
        <v>55</v>
      </c>
      <c r="M13" s="27" t="s">
        <v>359</v>
      </c>
      <c r="N13" s="16">
        <f t="shared" si="20"/>
        <v>586</v>
      </c>
      <c r="O13" s="48">
        <f t="shared" si="16"/>
        <v>651.85357823594313</v>
      </c>
      <c r="P13" s="49">
        <f t="shared" si="17"/>
        <v>174.78315085879669</v>
      </c>
      <c r="Q13" s="20">
        <f t="shared" si="2"/>
        <v>1.4009691303968992</v>
      </c>
      <c r="R13" s="101">
        <f t="shared" si="3"/>
        <v>79526.333640752491</v>
      </c>
      <c r="S13" s="26">
        <f t="shared" si="4"/>
        <v>349741.08486845216</v>
      </c>
      <c r="T13" s="26">
        <f t="shared" si="5"/>
        <v>429267.41850920464</v>
      </c>
      <c r="U13" s="34"/>
      <c r="V13" s="34">
        <f t="shared" si="6"/>
        <v>0.72916666666666674</v>
      </c>
      <c r="W13" s="48">
        <f t="shared" si="18"/>
        <v>0.27083333333333331</v>
      </c>
      <c r="X13" s="20"/>
      <c r="Y13" s="20"/>
      <c r="Z13" s="22">
        <f t="shared" si="7"/>
        <v>33</v>
      </c>
      <c r="AA13" s="23"/>
      <c r="AB13" s="102" t="s">
        <v>586</v>
      </c>
      <c r="AC13" s="97">
        <f t="shared" si="8"/>
        <v>310.97484000000003</v>
      </c>
      <c r="AD13" s="24" t="s">
        <v>484</v>
      </c>
      <c r="AE13" s="2">
        <f t="shared" si="21"/>
        <v>8823.1761200000019</v>
      </c>
      <c r="AF13" s="25">
        <f t="shared" si="19"/>
        <v>6.6415992611966568E-2</v>
      </c>
      <c r="AG13" s="33">
        <f t="shared" si="9"/>
        <v>11.788366666666667</v>
      </c>
      <c r="AH13" s="23"/>
      <c r="AI13" s="23"/>
      <c r="AJ13" s="34">
        <f t="shared" si="10"/>
        <v>144.57591873163227</v>
      </c>
      <c r="AK13" s="103"/>
      <c r="AM13" s="66" t="s">
        <v>689</v>
      </c>
      <c r="AN13" s="66">
        <f t="shared" si="11"/>
        <v>3</v>
      </c>
      <c r="AP13" s="98" t="s">
        <v>798</v>
      </c>
      <c r="AQ13" s="66">
        <f t="shared" si="12"/>
        <v>0.8</v>
      </c>
    </row>
    <row r="14" spans="1:45" x14ac:dyDescent="0.25">
      <c r="A14" s="85" t="s">
        <v>15</v>
      </c>
      <c r="B14" s="87">
        <v>200</v>
      </c>
      <c r="D14" s="7">
        <v>12</v>
      </c>
      <c r="E14" s="95">
        <f t="shared" si="0"/>
        <v>8.5573663876760714E-2</v>
      </c>
      <c r="F14" s="96">
        <f t="shared" si="1"/>
        <v>10.527602102758502</v>
      </c>
      <c r="G14" s="70" t="s">
        <v>57</v>
      </c>
      <c r="H14" s="77">
        <f t="shared" si="13"/>
        <v>218.56638747226191</v>
      </c>
      <c r="I14" s="10" t="s">
        <v>158</v>
      </c>
      <c r="J14" s="16">
        <f t="shared" si="14"/>
        <v>17955.385513256817</v>
      </c>
      <c r="K14" s="10" t="s">
        <v>259</v>
      </c>
      <c r="L14" s="18">
        <f t="shared" si="15"/>
        <v>58</v>
      </c>
      <c r="M14" s="10" t="s">
        <v>360</v>
      </c>
      <c r="N14" s="16">
        <f t="shared" si="20"/>
        <v>453</v>
      </c>
      <c r="O14" s="48">
        <f t="shared" si="16"/>
        <v>537.60949950366899</v>
      </c>
      <c r="P14" s="49">
        <f t="shared" si="17"/>
        <v>179.55385513256817</v>
      </c>
      <c r="Q14" s="20">
        <f t="shared" si="2"/>
        <v>1.3691786220281714</v>
      </c>
      <c r="R14" s="94">
        <f t="shared" si="3"/>
        <v>81697.00408531852</v>
      </c>
      <c r="S14" s="26">
        <f t="shared" si="4"/>
        <v>359287.26412026887</v>
      </c>
      <c r="T14" s="26">
        <f t="shared" si="5"/>
        <v>440984.2682055874</v>
      </c>
      <c r="U14" s="34"/>
      <c r="V14" s="34">
        <f t="shared" si="6"/>
        <v>0.6216216216216216</v>
      </c>
      <c r="W14" s="48">
        <f t="shared" si="18"/>
        <v>0.3783783783783784</v>
      </c>
      <c r="X14" s="20"/>
      <c r="Y14" s="20"/>
      <c r="Z14" s="22">
        <f t="shared" si="7"/>
        <v>36</v>
      </c>
      <c r="AA14" s="23"/>
      <c r="AB14" s="62" t="s">
        <v>587</v>
      </c>
      <c r="AC14" s="97">
        <f t="shared" si="8"/>
        <v>327.93710400000003</v>
      </c>
      <c r="AD14" s="24" t="s">
        <v>485</v>
      </c>
      <c r="AE14" s="2">
        <f t="shared" si="21"/>
        <v>8512.2012800000011</v>
      </c>
      <c r="AF14" s="25">
        <f t="shared" si="19"/>
        <v>5.3217726543233236E-2</v>
      </c>
      <c r="AG14" s="33">
        <f t="shared" si="9"/>
        <v>9.6149250000000013</v>
      </c>
      <c r="AH14" s="23"/>
      <c r="AI14" s="23"/>
      <c r="AJ14" s="34">
        <f t="shared" si="10"/>
        <v>132.3949919755656</v>
      </c>
      <c r="AK14" s="81"/>
      <c r="AM14" s="66" t="s">
        <v>690</v>
      </c>
      <c r="AN14" s="66">
        <f t="shared" si="11"/>
        <v>3</v>
      </c>
      <c r="AP14" s="98" t="s">
        <v>799</v>
      </c>
      <c r="AQ14" s="66">
        <f t="shared" si="12"/>
        <v>0.8</v>
      </c>
    </row>
    <row r="15" spans="1:45" x14ac:dyDescent="0.25">
      <c r="A15" s="85" t="s">
        <v>18</v>
      </c>
      <c r="B15" s="44">
        <v>0.8</v>
      </c>
      <c r="D15" s="7">
        <v>13</v>
      </c>
      <c r="E15" s="95">
        <f t="shared" si="0"/>
        <v>8.3269322085883501E-2</v>
      </c>
      <c r="F15" s="96">
        <f t="shared" si="1"/>
        <v>10.335877669094998</v>
      </c>
      <c r="G15" s="70" t="s">
        <v>58</v>
      </c>
      <c r="H15" s="77">
        <f t="shared" si="13"/>
        <v>229.0939895750204</v>
      </c>
      <c r="I15" s="10" t="s">
        <v>159</v>
      </c>
      <c r="J15" s="16">
        <f t="shared" si="14"/>
        <v>18313.441157627916</v>
      </c>
      <c r="K15" s="10" t="s">
        <v>260</v>
      </c>
      <c r="L15" s="18">
        <f t="shared" si="15"/>
        <v>61</v>
      </c>
      <c r="M15" s="10" t="s">
        <v>361</v>
      </c>
      <c r="N15" s="118">
        <f t="shared" si="20"/>
        <v>330</v>
      </c>
      <c r="O15" s="48">
        <f t="shared" si="16"/>
        <v>367.21558471174922</v>
      </c>
      <c r="P15" s="49">
        <f t="shared" si="17"/>
        <v>183.13441157627918</v>
      </c>
      <c r="Q15" s="20">
        <f t="shared" si="2"/>
        <v>1.332309153374136</v>
      </c>
      <c r="R15" s="94">
        <f t="shared" si="3"/>
        <v>83326.157267207018</v>
      </c>
      <c r="S15" s="26">
        <f t="shared" si="4"/>
        <v>366451.95756413462</v>
      </c>
      <c r="T15" s="26">
        <f t="shared" si="5"/>
        <v>449778.11483134166</v>
      </c>
      <c r="U15" s="34"/>
      <c r="V15" s="34">
        <f t="shared" si="6"/>
        <v>0.44444444444444442</v>
      </c>
      <c r="W15" s="48">
        <f t="shared" si="18"/>
        <v>0.55555555555555558</v>
      </c>
      <c r="X15" s="20"/>
      <c r="Y15" s="20"/>
      <c r="Z15" s="22">
        <f t="shared" si="7"/>
        <v>39</v>
      </c>
      <c r="AA15" s="23"/>
      <c r="AB15" s="62" t="s">
        <v>588</v>
      </c>
      <c r="AC15" s="97">
        <f t="shared" si="8"/>
        <v>344.89936800000004</v>
      </c>
      <c r="AD15" s="24" t="s">
        <v>486</v>
      </c>
      <c r="AE15" s="2">
        <f t="shared" si="21"/>
        <v>8184.2641760000015</v>
      </c>
      <c r="AF15" s="25">
        <f t="shared" si="19"/>
        <v>4.032127909161469E-2</v>
      </c>
      <c r="AG15" s="33">
        <f t="shared" si="9"/>
        <v>7.3425000000000002</v>
      </c>
      <c r="AH15" s="23"/>
      <c r="AI15" s="23"/>
      <c r="AJ15" s="34">
        <f t="shared" si="10"/>
        <v>113.5340700077616</v>
      </c>
      <c r="AK15" s="81"/>
      <c r="AM15" s="66" t="s">
        <v>691</v>
      </c>
      <c r="AN15" s="66">
        <f t="shared" si="11"/>
        <v>3</v>
      </c>
      <c r="AP15" s="98" t="s">
        <v>800</v>
      </c>
      <c r="AQ15" s="66">
        <f t="shared" si="12"/>
        <v>0.8</v>
      </c>
    </row>
    <row r="16" spans="1:45" x14ac:dyDescent="0.25">
      <c r="A16" s="85" t="s">
        <v>21</v>
      </c>
      <c r="B16" s="44">
        <v>50</v>
      </c>
      <c r="D16" s="7">
        <v>14</v>
      </c>
      <c r="E16" s="106">
        <f t="shared" si="0"/>
        <v>8.0475559084001835E-2</v>
      </c>
      <c r="F16" s="107">
        <f t="shared" si="1"/>
        <v>10.041462186212406</v>
      </c>
      <c r="G16" s="71" t="s">
        <v>59</v>
      </c>
      <c r="H16" s="77">
        <f t="shared" si="13"/>
        <v>239.4298672441154</v>
      </c>
      <c r="I16" s="32" t="s">
        <v>160</v>
      </c>
      <c r="J16" s="16">
        <f t="shared" si="14"/>
        <v>18497.522330763386</v>
      </c>
      <c r="K16" s="32" t="s">
        <v>261</v>
      </c>
      <c r="L16" s="18">
        <f t="shared" si="15"/>
        <v>64</v>
      </c>
      <c r="M16" s="32" t="s">
        <v>362</v>
      </c>
      <c r="N16" s="16">
        <f t="shared" si="20"/>
        <v>223</v>
      </c>
      <c r="O16" s="48">
        <f t="shared" si="16"/>
        <v>86.196510235339431</v>
      </c>
      <c r="P16" s="49">
        <f t="shared" si="17"/>
        <v>184.97522330763385</v>
      </c>
      <c r="Q16" s="20">
        <f t="shared" si="2"/>
        <v>1.2876089453440296</v>
      </c>
      <c r="R16" s="108">
        <f t="shared" si="3"/>
        <v>84163.726604973417</v>
      </c>
      <c r="S16" s="26">
        <f t="shared" si="4"/>
        <v>370135.42183857539</v>
      </c>
      <c r="T16" s="26">
        <f t="shared" si="5"/>
        <v>454299.14844354882</v>
      </c>
      <c r="U16" s="34"/>
      <c r="V16" s="34">
        <f t="shared" si="6"/>
        <v>0.11111111111111116</v>
      </c>
      <c r="W16" s="48">
        <f t="shared" si="18"/>
        <v>0.88888888888888884</v>
      </c>
      <c r="X16" s="20"/>
      <c r="Y16" s="20"/>
      <c r="Z16" s="22">
        <f t="shared" si="7"/>
        <v>42</v>
      </c>
      <c r="AA16" s="23"/>
      <c r="AB16" s="109" t="s">
        <v>589</v>
      </c>
      <c r="AC16" s="97">
        <f t="shared" si="8"/>
        <v>361.86163200000004</v>
      </c>
      <c r="AD16" s="24" t="s">
        <v>487</v>
      </c>
      <c r="AE16" s="2">
        <f t="shared" si="21"/>
        <v>7839.3648080000012</v>
      </c>
      <c r="AF16" s="25">
        <f t="shared" si="19"/>
        <v>2.8446182243289726E-2</v>
      </c>
      <c r="AG16" s="33">
        <f t="shared" si="9"/>
        <v>5.1605916666666669</v>
      </c>
      <c r="AH16" s="23"/>
      <c r="AI16" s="23"/>
      <c r="AJ16" s="34">
        <f t="shared" si="10"/>
        <v>89.908004676186977</v>
      </c>
      <c r="AK16" s="81"/>
      <c r="AM16" s="66" t="s">
        <v>692</v>
      </c>
      <c r="AN16" s="66">
        <f t="shared" si="11"/>
        <v>3</v>
      </c>
      <c r="AP16" s="98" t="s">
        <v>801</v>
      </c>
      <c r="AQ16" s="66">
        <f t="shared" si="12"/>
        <v>0.8</v>
      </c>
    </row>
    <row r="17" spans="1:43" x14ac:dyDescent="0.25">
      <c r="D17" s="9">
        <v>15</v>
      </c>
      <c r="E17" s="95">
        <f t="shared" si="0"/>
        <v>7.6823889858843988E-2</v>
      </c>
      <c r="F17" s="96">
        <f t="shared" si="1"/>
        <v>9.6029432889424804</v>
      </c>
      <c r="G17" s="70" t="s">
        <v>60</v>
      </c>
      <c r="H17" s="78">
        <f t="shared" si="13"/>
        <v>249.47132943032781</v>
      </c>
      <c r="I17" s="10" t="s">
        <v>161</v>
      </c>
      <c r="J17" s="75">
        <f t="shared" si="14"/>
        <v>18398.743617691092</v>
      </c>
      <c r="K17" s="10" t="s">
        <v>262</v>
      </c>
      <c r="L17" s="17">
        <f t="shared" si="15"/>
        <v>64</v>
      </c>
      <c r="M17" s="10" t="s">
        <v>363</v>
      </c>
      <c r="N17" s="110">
        <f t="shared" si="20"/>
        <v>138</v>
      </c>
      <c r="O17" s="111">
        <f t="shared" si="16"/>
        <v>0</v>
      </c>
      <c r="P17" s="50">
        <f t="shared" si="17"/>
        <v>183.98743617691093</v>
      </c>
      <c r="Q17" s="19">
        <f t="shared" si="2"/>
        <v>1.2291822377415038</v>
      </c>
      <c r="R17" s="94">
        <f t="shared" si="3"/>
        <v>83714.283460494466</v>
      </c>
      <c r="S17" s="10">
        <f t="shared" si="4"/>
        <v>368158.85978999874</v>
      </c>
      <c r="T17" s="10">
        <f t="shared" si="5"/>
        <v>451873.14325049322</v>
      </c>
      <c r="U17" s="21"/>
      <c r="V17" s="21">
        <f t="shared" si="6"/>
        <v>0</v>
      </c>
      <c r="W17" s="111">
        <f t="shared" si="18"/>
        <v>1</v>
      </c>
      <c r="X17" s="19"/>
      <c r="Y17" s="19"/>
      <c r="Z17" s="51">
        <f t="shared" si="7"/>
        <v>42</v>
      </c>
      <c r="AA17" s="11"/>
      <c r="AB17" s="62" t="s">
        <v>590</v>
      </c>
      <c r="AC17" s="112">
        <f t="shared" si="8"/>
        <v>361.86163200000004</v>
      </c>
      <c r="AD17" s="113" t="s">
        <v>488</v>
      </c>
      <c r="AE17" s="114">
        <f t="shared" si="21"/>
        <v>7477.5031760000011</v>
      </c>
      <c r="AF17" s="115">
        <f t="shared" si="19"/>
        <v>1.8455358259549602E-2</v>
      </c>
      <c r="AG17" s="116">
        <f t="shared" si="9"/>
        <v>3.2913000000000001</v>
      </c>
      <c r="AH17" s="11"/>
      <c r="AI17" s="11"/>
      <c r="AJ17" s="21">
        <f t="shared" si="10"/>
        <v>65.008940855045623</v>
      </c>
      <c r="AK17" s="104"/>
      <c r="AL17" s="11"/>
      <c r="AM17" s="88" t="s">
        <v>693</v>
      </c>
      <c r="AN17" s="89">
        <f t="shared" si="11"/>
        <v>3</v>
      </c>
      <c r="AP17" s="88" t="s">
        <v>802</v>
      </c>
      <c r="AQ17" s="66">
        <f t="shared" si="12"/>
        <v>0.8</v>
      </c>
    </row>
    <row r="18" spans="1:43" x14ac:dyDescent="0.25">
      <c r="A18" s="91" t="s">
        <v>461</v>
      </c>
      <c r="B18" s="73">
        <v>2.5000000000000001E-2</v>
      </c>
      <c r="D18" s="7">
        <v>16</v>
      </c>
      <c r="E18" s="99">
        <f t="shared" si="0"/>
        <v>7.6055650960255544E-2</v>
      </c>
      <c r="F18" s="100">
        <f t="shared" si="1"/>
        <v>9.5069138560530551</v>
      </c>
      <c r="G18" s="69" t="s">
        <v>61</v>
      </c>
      <c r="H18" s="77">
        <f t="shared" si="13"/>
        <v>249.47132943032781</v>
      </c>
      <c r="I18" s="27" t="s">
        <v>162</v>
      </c>
      <c r="J18" s="16">
        <f t="shared" si="14"/>
        <v>18214.756181514182</v>
      </c>
      <c r="K18" s="27" t="s">
        <v>263</v>
      </c>
      <c r="L18" s="18">
        <f t="shared" si="15"/>
        <v>64</v>
      </c>
      <c r="M18" s="27" t="s">
        <v>364</v>
      </c>
      <c r="N18" s="16">
        <f t="shared" si="20"/>
        <v>76</v>
      </c>
      <c r="O18" s="48">
        <f t="shared" si="16"/>
        <v>0</v>
      </c>
      <c r="P18" s="49">
        <f t="shared" si="17"/>
        <v>182.14756181514181</v>
      </c>
      <c r="Q18" s="20">
        <f t="shared" si="2"/>
        <v>1.2168904153640887</v>
      </c>
      <c r="R18" s="101">
        <f t="shared" si="3"/>
        <v>82877.140625889529</v>
      </c>
      <c r="S18" s="26">
        <f t="shared" si="4"/>
        <v>364477.27119209879</v>
      </c>
      <c r="T18" s="26">
        <f t="shared" si="5"/>
        <v>447354.41181798832</v>
      </c>
      <c r="U18" s="34"/>
      <c r="V18" s="34">
        <f t="shared" si="6"/>
        <v>0</v>
      </c>
      <c r="W18" s="48">
        <f t="shared" si="18"/>
        <v>1</v>
      </c>
      <c r="X18" s="20"/>
      <c r="Y18" s="20"/>
      <c r="Z18" s="22">
        <f t="shared" si="7"/>
        <v>42</v>
      </c>
      <c r="AA18" s="23"/>
      <c r="AB18" s="102" t="s">
        <v>591</v>
      </c>
      <c r="AC18" s="97">
        <f t="shared" si="8"/>
        <v>361.86163200000004</v>
      </c>
      <c r="AD18" s="24" t="s">
        <v>489</v>
      </c>
      <c r="AE18" s="2">
        <f t="shared" si="21"/>
        <v>7115.641544000001</v>
      </c>
      <c r="AF18" s="25">
        <f t="shared" si="19"/>
        <v>1.0680695413062812E-2</v>
      </c>
      <c r="AG18" s="33">
        <f t="shared" si="9"/>
        <v>1.8518666666666668</v>
      </c>
      <c r="AH18" s="23"/>
      <c r="AI18" s="23"/>
      <c r="AJ18" s="34">
        <f t="shared" si="10"/>
        <v>41.487649543690935</v>
      </c>
      <c r="AK18" s="103"/>
      <c r="AM18" s="66" t="s">
        <v>694</v>
      </c>
      <c r="AN18" s="66">
        <f t="shared" si="11"/>
        <v>3</v>
      </c>
      <c r="AP18" s="98" t="s">
        <v>803</v>
      </c>
      <c r="AQ18" s="66">
        <f t="shared" si="12"/>
        <v>0.8</v>
      </c>
    </row>
    <row r="19" spans="1:43" x14ac:dyDescent="0.25">
      <c r="A19" s="91" t="s">
        <v>460</v>
      </c>
      <c r="B19" s="93">
        <v>3000</v>
      </c>
      <c r="D19" s="7">
        <v>17</v>
      </c>
      <c r="E19" s="95">
        <f t="shared" si="0"/>
        <v>7.5295094450652994E-2</v>
      </c>
      <c r="F19" s="96">
        <f t="shared" si="1"/>
        <v>9.4118447174925262</v>
      </c>
      <c r="G19" s="70" t="s">
        <v>62</v>
      </c>
      <c r="H19" s="77">
        <f t="shared" si="13"/>
        <v>249.47132943032781</v>
      </c>
      <c r="I19" s="10" t="s">
        <v>163</v>
      </c>
      <c r="J19" s="16">
        <f t="shared" si="14"/>
        <v>18032.60861969904</v>
      </c>
      <c r="K19" s="10" t="s">
        <v>264</v>
      </c>
      <c r="L19" s="18">
        <f t="shared" si="15"/>
        <v>64</v>
      </c>
      <c r="M19" s="10" t="s">
        <v>365</v>
      </c>
      <c r="N19" s="16">
        <f t="shared" si="20"/>
        <v>36</v>
      </c>
      <c r="O19" s="48">
        <f t="shared" si="16"/>
        <v>0</v>
      </c>
      <c r="P19" s="49">
        <f t="shared" si="17"/>
        <v>180.32608619699042</v>
      </c>
      <c r="Q19" s="20">
        <f t="shared" si="2"/>
        <v>1.2047215112104479</v>
      </c>
      <c r="R19" s="94">
        <f t="shared" si="3"/>
        <v>82048.369219630622</v>
      </c>
      <c r="S19" s="26">
        <f t="shared" si="4"/>
        <v>360832.49848017778</v>
      </c>
      <c r="T19" s="26">
        <f t="shared" si="5"/>
        <v>442880.86769980838</v>
      </c>
      <c r="U19" s="34"/>
      <c r="V19" s="34">
        <f t="shared" si="6"/>
        <v>0</v>
      </c>
      <c r="W19" s="48">
        <f t="shared" si="18"/>
        <v>1</v>
      </c>
      <c r="X19" s="20"/>
      <c r="Y19" s="20"/>
      <c r="Z19" s="22">
        <f t="shared" si="7"/>
        <v>42</v>
      </c>
      <c r="AA19" s="23"/>
      <c r="AB19" s="62" t="s">
        <v>592</v>
      </c>
      <c r="AC19" s="97">
        <f t="shared" si="8"/>
        <v>361.86163200000004</v>
      </c>
      <c r="AD19" s="24" t="s">
        <v>490</v>
      </c>
      <c r="AE19" s="2">
        <f t="shared" si="21"/>
        <v>6753.7799120000009</v>
      </c>
      <c r="AF19" s="25">
        <f t="shared" si="19"/>
        <v>5.3303484077169604E-3</v>
      </c>
      <c r="AG19" s="33">
        <f t="shared" si="9"/>
        <v>0.88919999999999999</v>
      </c>
      <c r="AH19" s="23"/>
      <c r="AI19" s="23"/>
      <c r="AJ19" s="34">
        <f t="shared" si="10"/>
        <v>22.633832484886568</v>
      </c>
      <c r="AK19" s="81"/>
      <c r="AM19" s="66" t="s">
        <v>695</v>
      </c>
      <c r="AN19" s="66">
        <f t="shared" si="11"/>
        <v>3</v>
      </c>
      <c r="AP19" s="98" t="s">
        <v>804</v>
      </c>
      <c r="AQ19" s="66">
        <f t="shared" si="12"/>
        <v>0.8</v>
      </c>
    </row>
    <row r="20" spans="1:43" x14ac:dyDescent="0.25">
      <c r="A20" s="46" t="s">
        <v>462</v>
      </c>
      <c r="B20" s="84">
        <v>1240</v>
      </c>
      <c r="D20" s="7">
        <v>18</v>
      </c>
      <c r="E20" s="95">
        <f t="shared" si="0"/>
        <v>7.4542143506146463E-2</v>
      </c>
      <c r="F20" s="96">
        <f t="shared" si="1"/>
        <v>9.3177262703176016</v>
      </c>
      <c r="G20" s="70" t="s">
        <v>63</v>
      </c>
      <c r="H20" s="77">
        <f t="shared" si="13"/>
        <v>249.47132943032781</v>
      </c>
      <c r="I20" s="10" t="s">
        <v>164</v>
      </c>
      <c r="J20" s="16">
        <f t="shared" si="14"/>
        <v>17852.28253350205</v>
      </c>
      <c r="K20" s="10" t="s">
        <v>265</v>
      </c>
      <c r="L20" s="18">
        <f t="shared" si="15"/>
        <v>64</v>
      </c>
      <c r="M20" s="10" t="s">
        <v>366</v>
      </c>
      <c r="N20" s="16">
        <f t="shared" si="20"/>
        <v>14</v>
      </c>
      <c r="O20" s="48">
        <f t="shared" si="16"/>
        <v>0</v>
      </c>
      <c r="P20" s="49">
        <f t="shared" si="17"/>
        <v>178.52282533502051</v>
      </c>
      <c r="Q20" s="20">
        <f t="shared" si="2"/>
        <v>1.1926742960983434</v>
      </c>
      <c r="R20" s="94">
        <f t="shared" si="3"/>
        <v>81227.885527434322</v>
      </c>
      <c r="S20" s="26">
        <f t="shared" si="4"/>
        <v>357224.17349537602</v>
      </c>
      <c r="T20" s="26">
        <f t="shared" si="5"/>
        <v>438452.05902281031</v>
      </c>
      <c r="U20" s="34"/>
      <c r="V20" s="34">
        <f t="shared" si="6"/>
        <v>0</v>
      </c>
      <c r="W20" s="48">
        <f t="shared" si="18"/>
        <v>1</v>
      </c>
      <c r="X20" s="20"/>
      <c r="Y20" s="20"/>
      <c r="Z20" s="22">
        <f t="shared" si="7"/>
        <v>42</v>
      </c>
      <c r="AA20" s="23"/>
      <c r="AB20" s="62" t="s">
        <v>593</v>
      </c>
      <c r="AC20" s="97">
        <f t="shared" si="8"/>
        <v>361.86163200000004</v>
      </c>
      <c r="AD20" s="24" t="s">
        <v>491</v>
      </c>
      <c r="AE20" s="2">
        <f t="shared" si="21"/>
        <v>6391.9182800000008</v>
      </c>
      <c r="AF20" s="25">
        <f t="shared" si="19"/>
        <v>2.19026579920543E-3</v>
      </c>
      <c r="AG20" s="33">
        <f t="shared" si="9"/>
        <v>0.34836666666666666</v>
      </c>
      <c r="AH20" s="23"/>
      <c r="AI20" s="23"/>
      <c r="AJ20" s="34">
        <f t="shared" si="10"/>
        <v>10.09292379125973</v>
      </c>
      <c r="AK20" s="81"/>
      <c r="AM20" s="66" t="s">
        <v>696</v>
      </c>
      <c r="AN20" s="66">
        <f t="shared" si="11"/>
        <v>3</v>
      </c>
      <c r="AP20" s="98" t="s">
        <v>805</v>
      </c>
      <c r="AQ20" s="66">
        <f t="shared" si="12"/>
        <v>0.8</v>
      </c>
    </row>
    <row r="21" spans="1:43" x14ac:dyDescent="0.25">
      <c r="D21" s="7">
        <v>19</v>
      </c>
      <c r="E21" s="106">
        <f t="shared" si="0"/>
        <v>7.3796722071084994E-2</v>
      </c>
      <c r="F21" s="107">
        <f t="shared" si="1"/>
        <v>9.2245490076144243</v>
      </c>
      <c r="G21" s="71" t="s">
        <v>64</v>
      </c>
      <c r="H21" s="77">
        <f t="shared" si="13"/>
        <v>249.47132943032781</v>
      </c>
      <c r="I21" s="32" t="s">
        <v>165</v>
      </c>
      <c r="J21" s="16">
        <f t="shared" si="14"/>
        <v>17673.759708167028</v>
      </c>
      <c r="K21" s="32" t="s">
        <v>266</v>
      </c>
      <c r="L21" s="18">
        <f t="shared" si="15"/>
        <v>64</v>
      </c>
      <c r="M21" s="32" t="s">
        <v>367</v>
      </c>
      <c r="N21" s="16">
        <f t="shared" si="20"/>
        <v>4</v>
      </c>
      <c r="O21" s="48">
        <f t="shared" si="16"/>
        <v>0</v>
      </c>
      <c r="P21" s="49">
        <f t="shared" si="17"/>
        <v>176.73759708167029</v>
      </c>
      <c r="Q21" s="20">
        <f t="shared" si="2"/>
        <v>1.1807475531373599</v>
      </c>
      <c r="R21" s="108">
        <f t="shared" si="3"/>
        <v>80415.606672159978</v>
      </c>
      <c r="S21" s="26">
        <f t="shared" si="4"/>
        <v>353651.93176042225</v>
      </c>
      <c r="T21" s="26">
        <f t="shared" si="5"/>
        <v>434067.53843258222</v>
      </c>
      <c r="U21" s="34"/>
      <c r="V21" s="34">
        <f t="shared" si="6"/>
        <v>0</v>
      </c>
      <c r="W21" s="48">
        <f t="shared" si="18"/>
        <v>1</v>
      </c>
      <c r="X21" s="20"/>
      <c r="Y21" s="20"/>
      <c r="Z21" s="22">
        <f t="shared" si="7"/>
        <v>42</v>
      </c>
      <c r="AA21" s="23"/>
      <c r="AB21" s="109" t="s">
        <v>594</v>
      </c>
      <c r="AC21" s="97">
        <f t="shared" si="8"/>
        <v>361.86163200000004</v>
      </c>
      <c r="AD21" s="24" t="s">
        <v>492</v>
      </c>
      <c r="AE21" s="2">
        <f t="shared" si="21"/>
        <v>6030.0566480000007</v>
      </c>
      <c r="AF21" s="25">
        <f t="shared" si="19"/>
        <v>6.633436853908639E-4</v>
      </c>
      <c r="AG21" s="33">
        <f t="shared" si="9"/>
        <v>9.9866666666666673E-2</v>
      </c>
      <c r="AH21" s="23"/>
      <c r="AI21" s="23"/>
      <c r="AJ21" s="34">
        <f t="shared" si="10"/>
        <v>3.2967805392995033</v>
      </c>
      <c r="AK21" s="81"/>
      <c r="AM21" s="66" t="s">
        <v>697</v>
      </c>
      <c r="AN21" s="66">
        <f t="shared" si="11"/>
        <v>3</v>
      </c>
      <c r="AP21" s="98" t="s">
        <v>806</v>
      </c>
      <c r="AQ21" s="66">
        <f t="shared" si="12"/>
        <v>0.8</v>
      </c>
    </row>
    <row r="22" spans="1:43" ht="18" customHeight="1" x14ac:dyDescent="0.25">
      <c r="A22" s="43" t="s">
        <v>22</v>
      </c>
      <c r="B22" s="47">
        <v>0.03</v>
      </c>
      <c r="D22" s="9">
        <v>20</v>
      </c>
      <c r="E22" s="95">
        <f t="shared" si="0"/>
        <v>7.3058754850374136E-2</v>
      </c>
      <c r="F22" s="96">
        <f t="shared" si="1"/>
        <v>9.1323035175382792</v>
      </c>
      <c r="G22" s="70" t="s">
        <v>65</v>
      </c>
      <c r="H22" s="78">
        <f t="shared" si="13"/>
        <v>249.47132943032781</v>
      </c>
      <c r="I22" s="10" t="s">
        <v>166</v>
      </c>
      <c r="J22" s="75">
        <f t="shared" si="14"/>
        <v>17497.022111085356</v>
      </c>
      <c r="K22" s="10" t="s">
        <v>267</v>
      </c>
      <c r="L22" s="17">
        <f t="shared" si="15"/>
        <v>64</v>
      </c>
      <c r="M22" s="10" t="s">
        <v>368</v>
      </c>
      <c r="N22" s="110">
        <f t="shared" si="20"/>
        <v>0</v>
      </c>
      <c r="O22" s="111">
        <f t="shared" si="16"/>
        <v>0</v>
      </c>
      <c r="P22" s="50">
        <f t="shared" si="17"/>
        <v>174.97022111085357</v>
      </c>
      <c r="Q22" s="19">
        <f t="shared" si="2"/>
        <v>1.1689400776059862</v>
      </c>
      <c r="R22" s="94">
        <f t="shared" si="3"/>
        <v>79611.450605438367</v>
      </c>
      <c r="S22" s="10">
        <f t="shared" si="4"/>
        <v>350115.41244281799</v>
      </c>
      <c r="T22" s="10">
        <f t="shared" si="5"/>
        <v>429726.86304825637</v>
      </c>
      <c r="U22" s="21"/>
      <c r="V22" s="21">
        <f t="shared" si="6"/>
        <v>0</v>
      </c>
      <c r="W22" s="111">
        <f t="shared" si="18"/>
        <v>1</v>
      </c>
      <c r="X22" s="19"/>
      <c r="Y22" s="19"/>
      <c r="Z22" s="51">
        <f t="shared" si="7"/>
        <v>42</v>
      </c>
      <c r="AA22" s="11"/>
      <c r="AB22" s="62" t="s">
        <v>595</v>
      </c>
      <c r="AC22" s="112">
        <f t="shared" si="8"/>
        <v>361.86163200000004</v>
      </c>
      <c r="AD22" s="113" t="s">
        <v>493</v>
      </c>
      <c r="AE22" s="114">
        <f t="shared" si="21"/>
        <v>5668.1950160000006</v>
      </c>
      <c r="AF22" s="115">
        <f t="shared" si="19"/>
        <v>0</v>
      </c>
      <c r="AG22" s="116">
        <f t="shared" si="9"/>
        <v>0</v>
      </c>
      <c r="AH22" s="11"/>
      <c r="AI22" s="11"/>
      <c r="AJ22" s="21">
        <f t="shared" si="10"/>
        <v>0</v>
      </c>
      <c r="AK22" s="104"/>
      <c r="AL22" s="11"/>
      <c r="AM22" s="85" t="s">
        <v>698</v>
      </c>
      <c r="AN22" s="89">
        <f t="shared" si="11"/>
        <v>3</v>
      </c>
      <c r="AP22" s="88" t="s">
        <v>807</v>
      </c>
      <c r="AQ22" s="66">
        <f t="shared" si="12"/>
        <v>0.8</v>
      </c>
    </row>
    <row r="23" spans="1:43" s="3" customFormat="1" x14ac:dyDescent="0.25">
      <c r="A23" s="92" t="s">
        <v>19</v>
      </c>
      <c r="B23" s="74">
        <v>10000</v>
      </c>
      <c r="D23" s="7">
        <v>21</v>
      </c>
      <c r="E23" s="99">
        <f t="shared" si="0"/>
        <v>7.2328167301870402E-2</v>
      </c>
      <c r="F23" s="100">
        <f t="shared" si="1"/>
        <v>9.0409804823628956</v>
      </c>
      <c r="G23" s="69" t="s">
        <v>66</v>
      </c>
      <c r="H23" s="77">
        <f t="shared" si="13"/>
        <v>249.47132943032781</v>
      </c>
      <c r="I23" s="27" t="s">
        <v>167</v>
      </c>
      <c r="J23" s="16">
        <f t="shared" si="14"/>
        <v>17322.051889974504</v>
      </c>
      <c r="K23" s="27" t="s">
        <v>268</v>
      </c>
      <c r="L23" s="18">
        <f t="shared" si="15"/>
        <v>64</v>
      </c>
      <c r="M23" s="27" t="s">
        <v>369</v>
      </c>
      <c r="N23" s="16">
        <f t="shared" si="20"/>
        <v>0</v>
      </c>
      <c r="O23" s="48">
        <f t="shared" si="16"/>
        <v>0</v>
      </c>
      <c r="P23" s="49">
        <f t="shared" si="17"/>
        <v>173.22051889974503</v>
      </c>
      <c r="Q23" s="20">
        <f t="shared" si="2"/>
        <v>1.1572506768299264</v>
      </c>
      <c r="R23" s="101">
        <f t="shared" si="3"/>
        <v>78815.336099383989</v>
      </c>
      <c r="S23" s="26">
        <f t="shared" si="4"/>
        <v>346614.25831838982</v>
      </c>
      <c r="T23" s="26">
        <f t="shared" si="5"/>
        <v>425429.59441777383</v>
      </c>
      <c r="U23" s="34"/>
      <c r="V23" s="34">
        <f t="shared" si="6"/>
        <v>0</v>
      </c>
      <c r="W23" s="48">
        <f t="shared" si="18"/>
        <v>1</v>
      </c>
      <c r="X23" s="20"/>
      <c r="Y23" s="20"/>
      <c r="Z23" s="22">
        <f t="shared" si="7"/>
        <v>42</v>
      </c>
      <c r="AA23" s="24"/>
      <c r="AB23" s="102" t="s">
        <v>596</v>
      </c>
      <c r="AC23" s="97">
        <f t="shared" si="8"/>
        <v>361.86163200000004</v>
      </c>
      <c r="AD23" s="24" t="s">
        <v>494</v>
      </c>
      <c r="AE23" s="2">
        <f t="shared" si="21"/>
        <v>5306.3333840000005</v>
      </c>
      <c r="AF23" s="25">
        <f t="shared" si="19"/>
        <v>0</v>
      </c>
      <c r="AG23" s="33">
        <f t="shared" si="9"/>
        <v>0</v>
      </c>
      <c r="AH23" s="24"/>
      <c r="AI23" s="24"/>
      <c r="AJ23" s="34">
        <f t="shared" si="10"/>
        <v>0</v>
      </c>
      <c r="AK23" s="103"/>
      <c r="AM23" s="66" t="s">
        <v>699</v>
      </c>
      <c r="AN23" s="66">
        <f t="shared" si="11"/>
        <v>3</v>
      </c>
      <c r="AP23" s="98" t="s">
        <v>808</v>
      </c>
      <c r="AQ23" s="66">
        <f t="shared" si="12"/>
        <v>0.8</v>
      </c>
    </row>
    <row r="24" spans="1:43" x14ac:dyDescent="0.25">
      <c r="A24" s="43" t="s">
        <v>20</v>
      </c>
      <c r="B24" s="45">
        <v>100</v>
      </c>
      <c r="D24" s="7">
        <v>22</v>
      </c>
      <c r="E24" s="95">
        <f t="shared" si="0"/>
        <v>7.1604885628851686E-2</v>
      </c>
      <c r="F24" s="96">
        <f t="shared" si="1"/>
        <v>8.9505706775392664</v>
      </c>
      <c r="G24" s="70" t="s">
        <v>67</v>
      </c>
      <c r="H24" s="77">
        <f t="shared" si="13"/>
        <v>249.47132943032781</v>
      </c>
      <c r="I24" s="10" t="s">
        <v>168</v>
      </c>
      <c r="J24" s="16">
        <f t="shared" si="14"/>
        <v>17148.831371074757</v>
      </c>
      <c r="K24" s="10" t="s">
        <v>269</v>
      </c>
      <c r="L24" s="18">
        <f t="shared" si="15"/>
        <v>64</v>
      </c>
      <c r="M24" s="10" t="s">
        <v>370</v>
      </c>
      <c r="N24" s="16">
        <f t="shared" si="20"/>
        <v>0</v>
      </c>
      <c r="O24" s="48">
        <f t="shared" si="16"/>
        <v>0</v>
      </c>
      <c r="P24" s="49">
        <f t="shared" si="17"/>
        <v>171.48831371074758</v>
      </c>
      <c r="Q24" s="20">
        <f t="shared" si="2"/>
        <v>1.145678170061627</v>
      </c>
      <c r="R24" s="94">
        <f t="shared" si="3"/>
        <v>78027.182738390155</v>
      </c>
      <c r="S24" s="26">
        <f t="shared" si="4"/>
        <v>343148.11573520588</v>
      </c>
      <c r="T24" s="26">
        <f t="shared" si="5"/>
        <v>421175.29847359605</v>
      </c>
      <c r="U24" s="34"/>
      <c r="V24" s="34">
        <f t="shared" si="6"/>
        <v>0</v>
      </c>
      <c r="W24" s="48">
        <f t="shared" si="18"/>
        <v>1</v>
      </c>
      <c r="X24" s="20"/>
      <c r="Y24" s="20"/>
      <c r="Z24" s="22">
        <f t="shared" si="7"/>
        <v>42</v>
      </c>
      <c r="AA24" s="23"/>
      <c r="AB24" s="62" t="s">
        <v>597</v>
      </c>
      <c r="AC24" s="97">
        <f t="shared" si="8"/>
        <v>361.86163200000004</v>
      </c>
      <c r="AD24" s="24" t="s">
        <v>495</v>
      </c>
      <c r="AE24" s="2">
        <f t="shared" si="21"/>
        <v>4944.4717520000004</v>
      </c>
      <c r="AF24" s="25">
        <f t="shared" si="19"/>
        <v>0</v>
      </c>
      <c r="AG24" s="33">
        <f t="shared" si="9"/>
        <v>0</v>
      </c>
      <c r="AH24" s="23"/>
      <c r="AI24" s="23"/>
      <c r="AJ24" s="34">
        <f t="shared" si="10"/>
        <v>0</v>
      </c>
      <c r="AK24" s="81"/>
      <c r="AM24" s="66" t="s">
        <v>700</v>
      </c>
      <c r="AN24" s="66">
        <f t="shared" si="11"/>
        <v>3</v>
      </c>
      <c r="AP24" s="98" t="s">
        <v>809</v>
      </c>
      <c r="AQ24" s="66">
        <f t="shared" si="12"/>
        <v>0.8</v>
      </c>
    </row>
    <row r="25" spans="1:43" x14ac:dyDescent="0.25">
      <c r="A25" s="92" t="s">
        <v>677</v>
      </c>
      <c r="B25" s="86">
        <v>3</v>
      </c>
      <c r="D25" s="7">
        <v>23</v>
      </c>
      <c r="E25" s="95">
        <f t="shared" si="0"/>
        <v>7.0888836772563177E-2</v>
      </c>
      <c r="F25" s="96">
        <f t="shared" si="1"/>
        <v>8.8610649707638753</v>
      </c>
      <c r="G25" s="70" t="s">
        <v>68</v>
      </c>
      <c r="H25" s="77">
        <f t="shared" si="13"/>
        <v>249.47132943032781</v>
      </c>
      <c r="I25" s="10" t="s">
        <v>169</v>
      </c>
      <c r="J25" s="16">
        <f t="shared" si="14"/>
        <v>16977.343057364011</v>
      </c>
      <c r="K25" s="10" t="s">
        <v>270</v>
      </c>
      <c r="L25" s="18">
        <f t="shared" si="15"/>
        <v>64</v>
      </c>
      <c r="M25" s="10" t="s">
        <v>371</v>
      </c>
      <c r="N25" s="16">
        <f t="shared" si="20"/>
        <v>0</v>
      </c>
      <c r="O25" s="48">
        <f t="shared" si="16"/>
        <v>0</v>
      </c>
      <c r="P25" s="49">
        <f t="shared" si="17"/>
        <v>169.7734305736401</v>
      </c>
      <c r="Q25" s="20">
        <f t="shared" si="2"/>
        <v>1.1342213883610108</v>
      </c>
      <c r="R25" s="94">
        <f t="shared" si="3"/>
        <v>77246.910911006256</v>
      </c>
      <c r="S25" s="26">
        <f t="shared" si="4"/>
        <v>339716.63457785384</v>
      </c>
      <c r="T25" s="26">
        <f t="shared" si="5"/>
        <v>416963.54548886011</v>
      </c>
      <c r="U25" s="34"/>
      <c r="V25" s="34">
        <f t="shared" si="6"/>
        <v>0</v>
      </c>
      <c r="W25" s="48">
        <f t="shared" si="18"/>
        <v>1</v>
      </c>
      <c r="X25" s="20"/>
      <c r="Y25" s="20"/>
      <c r="Z25" s="22">
        <f t="shared" si="7"/>
        <v>42</v>
      </c>
      <c r="AA25" s="23"/>
      <c r="AB25" s="62" t="s">
        <v>598</v>
      </c>
      <c r="AC25" s="97">
        <f t="shared" si="8"/>
        <v>361.86163200000004</v>
      </c>
      <c r="AD25" s="24" t="s">
        <v>496</v>
      </c>
      <c r="AE25" s="2">
        <f t="shared" si="21"/>
        <v>4582.6101200000003</v>
      </c>
      <c r="AF25" s="25">
        <f t="shared" si="19"/>
        <v>0</v>
      </c>
      <c r="AG25" s="33">
        <f t="shared" si="9"/>
        <v>0</v>
      </c>
      <c r="AH25" s="23"/>
      <c r="AI25" s="23"/>
      <c r="AJ25" s="34">
        <f t="shared" si="10"/>
        <v>0</v>
      </c>
      <c r="AK25" s="81"/>
      <c r="AM25" s="66" t="s">
        <v>701</v>
      </c>
      <c r="AN25" s="66">
        <f t="shared" si="11"/>
        <v>3</v>
      </c>
      <c r="AP25" s="98" t="s">
        <v>810</v>
      </c>
      <c r="AQ25" s="66">
        <f t="shared" si="12"/>
        <v>0.8</v>
      </c>
    </row>
    <row r="26" spans="1:43" x14ac:dyDescent="0.25">
      <c r="D26" s="7">
        <v>24</v>
      </c>
      <c r="E26" s="106">
        <f t="shared" si="0"/>
        <v>7.0179948404837544E-2</v>
      </c>
      <c r="F26" s="107">
        <f t="shared" si="1"/>
        <v>8.7724543210562356</v>
      </c>
      <c r="G26" s="71" t="s">
        <v>69</v>
      </c>
      <c r="H26" s="77">
        <f t="shared" si="13"/>
        <v>249.47132943032781</v>
      </c>
      <c r="I26" s="32" t="s">
        <v>170</v>
      </c>
      <c r="J26" s="16">
        <f t="shared" si="14"/>
        <v>16807.56962679037</v>
      </c>
      <c r="K26" s="32" t="s">
        <v>271</v>
      </c>
      <c r="L26" s="18">
        <f t="shared" si="15"/>
        <v>64</v>
      </c>
      <c r="M26" s="32" t="s">
        <v>372</v>
      </c>
      <c r="N26" s="16">
        <f t="shared" si="20"/>
        <v>0</v>
      </c>
      <c r="O26" s="48">
        <f t="shared" si="16"/>
        <v>0</v>
      </c>
      <c r="P26" s="49">
        <f t="shared" si="17"/>
        <v>168.07569626790371</v>
      </c>
      <c r="Q26" s="20">
        <f t="shared" si="2"/>
        <v>1.1228791744774007</v>
      </c>
      <c r="R26" s="108">
        <f t="shared" si="3"/>
        <v>76474.441801896188</v>
      </c>
      <c r="S26" s="26">
        <f t="shared" si="4"/>
        <v>336319.46823207528</v>
      </c>
      <c r="T26" s="26">
        <f t="shared" si="5"/>
        <v>412793.91003397148</v>
      </c>
      <c r="U26" s="34"/>
      <c r="V26" s="34">
        <f t="shared" si="6"/>
        <v>0</v>
      </c>
      <c r="W26" s="48">
        <f t="shared" si="18"/>
        <v>1</v>
      </c>
      <c r="X26" s="20"/>
      <c r="Y26" s="20"/>
      <c r="Z26" s="22">
        <f t="shared" si="7"/>
        <v>42</v>
      </c>
      <c r="AA26" s="23"/>
      <c r="AB26" s="109" t="s">
        <v>599</v>
      </c>
      <c r="AC26" s="97">
        <f t="shared" si="8"/>
        <v>361.86163200000004</v>
      </c>
      <c r="AD26" s="24" t="s">
        <v>497</v>
      </c>
      <c r="AE26" s="2">
        <f t="shared" si="21"/>
        <v>4220.7484880000002</v>
      </c>
      <c r="AF26" s="25">
        <f t="shared" si="19"/>
        <v>0</v>
      </c>
      <c r="AG26" s="33">
        <f t="shared" si="9"/>
        <v>0</v>
      </c>
      <c r="AH26" s="23"/>
      <c r="AI26" s="23"/>
      <c r="AJ26" s="34">
        <f t="shared" si="10"/>
        <v>0</v>
      </c>
      <c r="AK26" s="81"/>
      <c r="AM26" s="66" t="s">
        <v>702</v>
      </c>
      <c r="AN26" s="66">
        <f t="shared" si="11"/>
        <v>3</v>
      </c>
      <c r="AP26" s="98" t="s">
        <v>811</v>
      </c>
      <c r="AQ26" s="66">
        <f t="shared" si="12"/>
        <v>0.8</v>
      </c>
    </row>
    <row r="27" spans="1:43" x14ac:dyDescent="0.25">
      <c r="D27" s="52">
        <v>25</v>
      </c>
      <c r="E27" s="95">
        <f t="shared" si="0"/>
        <v>6.9478148920789157E-2</v>
      </c>
      <c r="F27" s="96">
        <f t="shared" si="1"/>
        <v>8.6847297778456731</v>
      </c>
      <c r="G27" s="68" t="s">
        <v>70</v>
      </c>
      <c r="H27" s="76">
        <f t="shared" si="13"/>
        <v>249.47132943032781</v>
      </c>
      <c r="I27" s="54" t="s">
        <v>171</v>
      </c>
      <c r="J27" s="64">
        <f t="shared" si="14"/>
        <v>16639.493930522465</v>
      </c>
      <c r="K27" s="54" t="s">
        <v>272</v>
      </c>
      <c r="L27" s="55">
        <f t="shared" si="15"/>
        <v>64</v>
      </c>
      <c r="M27" s="54" t="s">
        <v>373</v>
      </c>
      <c r="N27" s="110">
        <f t="shared" si="20"/>
        <v>0</v>
      </c>
      <c r="O27" s="111">
        <f t="shared" si="16"/>
        <v>0</v>
      </c>
      <c r="P27" s="56">
        <f t="shared" si="17"/>
        <v>166.39493930522465</v>
      </c>
      <c r="Q27" s="57">
        <f t="shared" si="2"/>
        <v>1.1116503827326265</v>
      </c>
      <c r="R27" s="94">
        <f t="shared" si="3"/>
        <v>75709.69738387721</v>
      </c>
      <c r="S27" s="10">
        <f t="shared" si="4"/>
        <v>332956.27354975452</v>
      </c>
      <c r="T27" s="54">
        <f t="shared" si="5"/>
        <v>408665.97093363176</v>
      </c>
      <c r="U27" s="58"/>
      <c r="V27" s="58">
        <f t="shared" si="6"/>
        <v>0</v>
      </c>
      <c r="W27" s="111">
        <f t="shared" si="18"/>
        <v>1</v>
      </c>
      <c r="X27" s="57"/>
      <c r="Y27" s="57"/>
      <c r="Z27" s="59">
        <f t="shared" si="7"/>
        <v>42</v>
      </c>
      <c r="AA27" s="60"/>
      <c r="AB27" s="62" t="s">
        <v>600</v>
      </c>
      <c r="AC27" s="112">
        <f t="shared" si="8"/>
        <v>361.86163200000004</v>
      </c>
      <c r="AD27" s="113" t="s">
        <v>498</v>
      </c>
      <c r="AE27" s="114">
        <f t="shared" si="21"/>
        <v>3858.8868560000001</v>
      </c>
      <c r="AF27" s="115">
        <f t="shared" si="19"/>
        <v>0</v>
      </c>
      <c r="AG27" s="116">
        <f t="shared" si="9"/>
        <v>0</v>
      </c>
      <c r="AH27" s="60"/>
      <c r="AI27" s="60"/>
      <c r="AJ27" s="21">
        <f t="shared" si="10"/>
        <v>0</v>
      </c>
      <c r="AK27" s="104"/>
      <c r="AL27" s="11"/>
      <c r="AM27" s="85" t="s">
        <v>703</v>
      </c>
      <c r="AN27" s="89">
        <f t="shared" si="11"/>
        <v>3</v>
      </c>
      <c r="AP27" s="88" t="s">
        <v>812</v>
      </c>
      <c r="AQ27" s="66">
        <f t="shared" si="12"/>
        <v>0.8</v>
      </c>
    </row>
    <row r="28" spans="1:43" x14ac:dyDescent="0.25">
      <c r="D28" s="7">
        <v>26</v>
      </c>
      <c r="E28" s="99">
        <f t="shared" si="0"/>
        <v>6.8783367431581269E-2</v>
      </c>
      <c r="F28" s="100">
        <f t="shared" si="1"/>
        <v>8.5978824800672164</v>
      </c>
      <c r="G28" s="69" t="s">
        <v>71</v>
      </c>
      <c r="H28" s="77">
        <f t="shared" si="13"/>
        <v>249.47132943032781</v>
      </c>
      <c r="I28" s="27" t="s">
        <v>172</v>
      </c>
      <c r="J28" s="16">
        <f t="shared" si="14"/>
        <v>16473.098991217241</v>
      </c>
      <c r="K28" s="27" t="s">
        <v>273</v>
      </c>
      <c r="L28" s="18">
        <f t="shared" si="15"/>
        <v>64</v>
      </c>
      <c r="M28" s="27" t="s">
        <v>374</v>
      </c>
      <c r="N28" s="16">
        <f t="shared" si="20"/>
        <v>0</v>
      </c>
      <c r="O28" s="48">
        <f t="shared" si="16"/>
        <v>0</v>
      </c>
      <c r="P28" s="49">
        <f t="shared" si="17"/>
        <v>164.73098991217242</v>
      </c>
      <c r="Q28" s="20">
        <f t="shared" si="2"/>
        <v>1.1005338789053003</v>
      </c>
      <c r="R28" s="101">
        <f t="shared" si="3"/>
        <v>74952.60041003846</v>
      </c>
      <c r="S28" s="26">
        <f t="shared" si="4"/>
        <v>329626.71081425698</v>
      </c>
      <c r="T28" s="26">
        <f t="shared" si="5"/>
        <v>404579.31122429541</v>
      </c>
      <c r="U28" s="34"/>
      <c r="V28" s="34">
        <f t="shared" si="6"/>
        <v>0</v>
      </c>
      <c r="W28" s="48">
        <f t="shared" si="18"/>
        <v>1</v>
      </c>
      <c r="X28" s="20"/>
      <c r="Y28" s="20"/>
      <c r="Z28" s="22">
        <f t="shared" si="7"/>
        <v>42</v>
      </c>
      <c r="AA28" s="23"/>
      <c r="AB28" s="102" t="s">
        <v>601</v>
      </c>
      <c r="AC28" s="97">
        <f t="shared" si="8"/>
        <v>361.86163200000004</v>
      </c>
      <c r="AD28" s="24" t="s">
        <v>499</v>
      </c>
      <c r="AE28" s="2">
        <f t="shared" si="21"/>
        <v>3497.025224</v>
      </c>
      <c r="AF28" s="25">
        <f t="shared" si="19"/>
        <v>0</v>
      </c>
      <c r="AG28" s="33">
        <f t="shared" si="9"/>
        <v>0</v>
      </c>
      <c r="AH28" s="23"/>
      <c r="AI28" s="23"/>
      <c r="AJ28" s="34">
        <f t="shared" si="10"/>
        <v>0</v>
      </c>
      <c r="AK28" s="103"/>
      <c r="AM28" s="66" t="s">
        <v>704</v>
      </c>
      <c r="AN28" s="66">
        <f t="shared" si="11"/>
        <v>3</v>
      </c>
      <c r="AP28" s="98" t="s">
        <v>813</v>
      </c>
      <c r="AQ28" s="66">
        <f t="shared" si="12"/>
        <v>0.8</v>
      </c>
    </row>
    <row r="29" spans="1:43" x14ac:dyDescent="0.25">
      <c r="B29" s="8"/>
      <c r="D29" s="7">
        <v>27</v>
      </c>
      <c r="E29" s="95">
        <f t="shared" si="0"/>
        <v>6.8095533757265458E-2</v>
      </c>
      <c r="F29" s="96">
        <f t="shared" si="1"/>
        <v>8.5119036552665435</v>
      </c>
      <c r="G29" s="70" t="s">
        <v>72</v>
      </c>
      <c r="H29" s="77">
        <f t="shared" si="13"/>
        <v>249.47132943032781</v>
      </c>
      <c r="I29" s="10" t="s">
        <v>173</v>
      </c>
      <c r="J29" s="16">
        <f t="shared" si="14"/>
        <v>16308.368001305069</v>
      </c>
      <c r="K29" s="10" t="s">
        <v>274</v>
      </c>
      <c r="L29" s="18">
        <f t="shared" si="15"/>
        <v>64</v>
      </c>
      <c r="M29" s="10" t="s">
        <v>375</v>
      </c>
      <c r="N29" s="16">
        <f t="shared" si="20"/>
        <v>0</v>
      </c>
      <c r="O29" s="48">
        <f t="shared" si="16"/>
        <v>0</v>
      </c>
      <c r="P29" s="49">
        <f t="shared" si="17"/>
        <v>163.0836800130507</v>
      </c>
      <c r="Q29" s="20">
        <f t="shared" si="2"/>
        <v>1.0895285401162473</v>
      </c>
      <c r="R29" s="94">
        <f t="shared" si="3"/>
        <v>74203.074405938067</v>
      </c>
      <c r="S29" s="26">
        <f t="shared" si="4"/>
        <v>326330.44370611443</v>
      </c>
      <c r="T29" s="26">
        <f t="shared" si="5"/>
        <v>400533.51811205246</v>
      </c>
      <c r="U29" s="34"/>
      <c r="V29" s="34">
        <f t="shared" si="6"/>
        <v>0</v>
      </c>
      <c r="W29" s="48">
        <f t="shared" si="18"/>
        <v>1</v>
      </c>
      <c r="X29" s="20"/>
      <c r="Y29" s="20"/>
      <c r="Z29" s="22">
        <f t="shared" si="7"/>
        <v>42</v>
      </c>
      <c r="AA29" s="23"/>
      <c r="AB29" s="62" t="s">
        <v>602</v>
      </c>
      <c r="AC29" s="97">
        <f t="shared" si="8"/>
        <v>361.86163200000004</v>
      </c>
      <c r="AD29" s="24" t="s">
        <v>500</v>
      </c>
      <c r="AE29" s="2">
        <f t="shared" si="21"/>
        <v>3135.1635919999999</v>
      </c>
      <c r="AF29" s="25">
        <f t="shared" si="19"/>
        <v>0</v>
      </c>
      <c r="AG29" s="33">
        <f t="shared" si="9"/>
        <v>0</v>
      </c>
      <c r="AH29" s="23"/>
      <c r="AI29" s="23"/>
      <c r="AJ29" s="34">
        <f t="shared" si="10"/>
        <v>0</v>
      </c>
      <c r="AK29" s="81"/>
      <c r="AM29" s="66" t="s">
        <v>705</v>
      </c>
      <c r="AN29" s="66">
        <f t="shared" si="11"/>
        <v>3</v>
      </c>
      <c r="AP29" s="98" t="s">
        <v>814</v>
      </c>
      <c r="AQ29" s="66">
        <f t="shared" si="12"/>
        <v>0.8</v>
      </c>
    </row>
    <row r="30" spans="1:43" x14ac:dyDescent="0.25">
      <c r="D30" s="7">
        <v>28</v>
      </c>
      <c r="E30" s="95">
        <f t="shared" si="0"/>
        <v>6.7414578419692811E-2</v>
      </c>
      <c r="F30" s="96">
        <f t="shared" si="1"/>
        <v>8.4267846187138797</v>
      </c>
      <c r="G30" s="70" t="s">
        <v>73</v>
      </c>
      <c r="H30" s="77">
        <f t="shared" si="13"/>
        <v>249.47132943032781</v>
      </c>
      <c r="I30" s="10" t="s">
        <v>174</v>
      </c>
      <c r="J30" s="16">
        <f t="shared" si="14"/>
        <v>16145.284321292018</v>
      </c>
      <c r="K30" s="10" t="s">
        <v>275</v>
      </c>
      <c r="L30" s="18">
        <f t="shared" si="15"/>
        <v>64</v>
      </c>
      <c r="M30" s="10" t="s">
        <v>376</v>
      </c>
      <c r="N30" s="16">
        <f t="shared" si="20"/>
        <v>0</v>
      </c>
      <c r="O30" s="48">
        <f t="shared" si="16"/>
        <v>0</v>
      </c>
      <c r="P30" s="49">
        <f t="shared" si="17"/>
        <v>161.45284321292019</v>
      </c>
      <c r="Q30" s="20">
        <f t="shared" si="2"/>
        <v>1.078633254715085</v>
      </c>
      <c r="R30" s="94">
        <f t="shared" si="3"/>
        <v>73461.043661878692</v>
      </c>
      <c r="S30" s="26">
        <f t="shared" si="4"/>
        <v>323067.13926905324</v>
      </c>
      <c r="T30" s="26">
        <f t="shared" si="5"/>
        <v>396528.18293093191</v>
      </c>
      <c r="U30" s="34"/>
      <c r="V30" s="34">
        <f t="shared" si="6"/>
        <v>0</v>
      </c>
      <c r="W30" s="48">
        <f t="shared" si="18"/>
        <v>1</v>
      </c>
      <c r="X30" s="20"/>
      <c r="Y30" s="20"/>
      <c r="Z30" s="22">
        <f t="shared" si="7"/>
        <v>42</v>
      </c>
      <c r="AA30" s="23"/>
      <c r="AB30" s="62" t="s">
        <v>603</v>
      </c>
      <c r="AC30" s="97">
        <f t="shared" si="8"/>
        <v>361.86163200000004</v>
      </c>
      <c r="AD30" s="24" t="s">
        <v>501</v>
      </c>
      <c r="AE30" s="2">
        <f t="shared" si="21"/>
        <v>2773.3019599999998</v>
      </c>
      <c r="AF30" s="25">
        <f t="shared" si="19"/>
        <v>0</v>
      </c>
      <c r="AG30" s="33">
        <f t="shared" si="9"/>
        <v>0</v>
      </c>
      <c r="AH30" s="23"/>
      <c r="AI30" s="23"/>
      <c r="AJ30" s="34">
        <f t="shared" si="10"/>
        <v>0</v>
      </c>
      <c r="AK30" s="81"/>
      <c r="AM30" s="66" t="s">
        <v>706</v>
      </c>
      <c r="AN30" s="66">
        <f t="shared" si="11"/>
        <v>3</v>
      </c>
      <c r="AP30" s="98" t="s">
        <v>815</v>
      </c>
      <c r="AQ30" s="66">
        <f t="shared" si="12"/>
        <v>0.8</v>
      </c>
    </row>
    <row r="31" spans="1:43" x14ac:dyDescent="0.25">
      <c r="D31" s="7">
        <v>29</v>
      </c>
      <c r="E31" s="106">
        <f t="shared" si="0"/>
        <v>6.674043263549588E-2</v>
      </c>
      <c r="F31" s="107">
        <f t="shared" si="1"/>
        <v>8.3425167725267393</v>
      </c>
      <c r="G31" s="71" t="s">
        <v>74</v>
      </c>
      <c r="H31" s="77">
        <f t="shared" si="13"/>
        <v>249.47132943032781</v>
      </c>
      <c r="I31" s="32" t="s">
        <v>175</v>
      </c>
      <c r="J31" s="16">
        <f t="shared" si="14"/>
        <v>15983.831478079097</v>
      </c>
      <c r="K31" s="32" t="s">
        <v>276</v>
      </c>
      <c r="L31" s="18">
        <f t="shared" si="15"/>
        <v>64</v>
      </c>
      <c r="M31" s="32" t="s">
        <v>377</v>
      </c>
      <c r="N31" s="16">
        <f t="shared" si="20"/>
        <v>0</v>
      </c>
      <c r="O31" s="48">
        <f t="shared" si="16"/>
        <v>0</v>
      </c>
      <c r="P31" s="49">
        <f t="shared" si="17"/>
        <v>159.83831478079097</v>
      </c>
      <c r="Q31" s="20">
        <f t="shared" si="2"/>
        <v>1.0678469221679341</v>
      </c>
      <c r="R31" s="108">
        <f t="shared" si="3"/>
        <v>72726.433225259883</v>
      </c>
      <c r="S31" s="26">
        <f t="shared" si="4"/>
        <v>319836.46787636273</v>
      </c>
      <c r="T31" s="26">
        <f t="shared" si="5"/>
        <v>392562.90110162261</v>
      </c>
      <c r="U31" s="34"/>
      <c r="V31" s="34">
        <f t="shared" si="6"/>
        <v>0</v>
      </c>
      <c r="W31" s="48">
        <f t="shared" si="18"/>
        <v>1</v>
      </c>
      <c r="X31" s="20"/>
      <c r="Y31" s="20"/>
      <c r="Z31" s="22">
        <f t="shared" si="7"/>
        <v>42</v>
      </c>
      <c r="AA31" s="23"/>
      <c r="AB31" s="109" t="s">
        <v>604</v>
      </c>
      <c r="AC31" s="97">
        <f t="shared" si="8"/>
        <v>361.86163200000004</v>
      </c>
      <c r="AD31" s="24" t="s">
        <v>502</v>
      </c>
      <c r="AE31" s="2">
        <f t="shared" si="21"/>
        <v>2411.4403279999997</v>
      </c>
      <c r="AF31" s="25">
        <f t="shared" si="19"/>
        <v>0</v>
      </c>
      <c r="AG31" s="33">
        <f t="shared" si="9"/>
        <v>0</v>
      </c>
      <c r="AH31" s="23"/>
      <c r="AI31" s="23"/>
      <c r="AJ31" s="34">
        <f t="shared" si="10"/>
        <v>0</v>
      </c>
      <c r="AK31" s="81"/>
      <c r="AM31" s="66" t="s">
        <v>707</v>
      </c>
      <c r="AN31" s="66">
        <f t="shared" si="11"/>
        <v>3</v>
      </c>
      <c r="AP31" s="98" t="s">
        <v>816</v>
      </c>
      <c r="AQ31" s="66">
        <f t="shared" si="12"/>
        <v>0.8</v>
      </c>
    </row>
    <row r="32" spans="1:43" x14ac:dyDescent="0.25">
      <c r="D32" s="9">
        <v>30</v>
      </c>
      <c r="E32" s="95">
        <f t="shared" si="0"/>
        <v>6.6073028309140913E-2</v>
      </c>
      <c r="F32" s="96">
        <f t="shared" si="1"/>
        <v>8.2590916048014709</v>
      </c>
      <c r="G32" s="70" t="s">
        <v>75</v>
      </c>
      <c r="H32" s="79">
        <f t="shared" si="13"/>
        <v>249.47132943032781</v>
      </c>
      <c r="I32" s="10" t="s">
        <v>176</v>
      </c>
      <c r="J32" s="75">
        <f t="shared" si="14"/>
        <v>15823.993163298306</v>
      </c>
      <c r="K32" s="10" t="s">
        <v>277</v>
      </c>
      <c r="L32" s="17">
        <f t="shared" si="15"/>
        <v>64</v>
      </c>
      <c r="M32" s="10" t="s">
        <v>378</v>
      </c>
      <c r="N32" s="110">
        <f t="shared" si="20"/>
        <v>0</v>
      </c>
      <c r="O32" s="70">
        <f t="shared" si="16"/>
        <v>0</v>
      </c>
      <c r="P32" s="50">
        <f t="shared" si="17"/>
        <v>158.23993163298306</v>
      </c>
      <c r="Q32" s="19">
        <f t="shared" si="2"/>
        <v>1.0571684529462546</v>
      </c>
      <c r="R32" s="94">
        <f t="shared" si="3"/>
        <v>71999.168893007285</v>
      </c>
      <c r="S32" s="10">
        <f t="shared" si="4"/>
        <v>316638.10319759912</v>
      </c>
      <c r="T32" s="10">
        <f t="shared" si="5"/>
        <v>388637.27209060639</v>
      </c>
      <c r="U32" s="21"/>
      <c r="V32" s="21">
        <f t="shared" si="6"/>
        <v>0</v>
      </c>
      <c r="W32" s="111">
        <f t="shared" si="18"/>
        <v>1</v>
      </c>
      <c r="X32" s="19"/>
      <c r="Y32" s="19"/>
      <c r="Z32" s="51">
        <f t="shared" si="7"/>
        <v>42</v>
      </c>
      <c r="AA32" s="11"/>
      <c r="AB32" s="62" t="s">
        <v>605</v>
      </c>
      <c r="AC32" s="112">
        <f t="shared" si="8"/>
        <v>361.86163200000004</v>
      </c>
      <c r="AD32" s="113" t="s">
        <v>503</v>
      </c>
      <c r="AE32" s="114">
        <f t="shared" si="21"/>
        <v>2049.5786959999996</v>
      </c>
      <c r="AF32" s="115">
        <f t="shared" si="19"/>
        <v>0</v>
      </c>
      <c r="AG32" s="116">
        <f t="shared" si="9"/>
        <v>0</v>
      </c>
      <c r="AH32" s="11"/>
      <c r="AI32" s="11"/>
      <c r="AJ32" s="21">
        <f t="shared" si="10"/>
        <v>0</v>
      </c>
      <c r="AK32" s="104"/>
      <c r="AL32" s="11"/>
      <c r="AM32" s="85" t="s">
        <v>708</v>
      </c>
      <c r="AN32" s="89">
        <f t="shared" si="11"/>
        <v>3</v>
      </c>
      <c r="AP32" s="88" t="s">
        <v>817</v>
      </c>
      <c r="AQ32" s="66">
        <f t="shared" si="12"/>
        <v>0.8</v>
      </c>
    </row>
    <row r="33" spans="4:43" x14ac:dyDescent="0.25">
      <c r="D33" s="7">
        <v>31</v>
      </c>
      <c r="E33" s="99">
        <f t="shared" si="0"/>
        <v>6.5412298026049503E-2</v>
      </c>
      <c r="F33" s="100">
        <f t="shared" si="1"/>
        <v>8.1765006887534568</v>
      </c>
      <c r="G33" s="69" t="s">
        <v>76</v>
      </c>
      <c r="H33" s="77">
        <f t="shared" si="13"/>
        <v>249.47132943032781</v>
      </c>
      <c r="I33" s="27" t="s">
        <v>177</v>
      </c>
      <c r="J33" s="16">
        <f t="shared" si="14"/>
        <v>15665.753231665323</v>
      </c>
      <c r="K33" s="27" t="s">
        <v>278</v>
      </c>
      <c r="L33" s="18">
        <f t="shared" si="15"/>
        <v>64</v>
      </c>
      <c r="M33" s="27" t="s">
        <v>379</v>
      </c>
      <c r="N33" s="16">
        <f t="shared" si="20"/>
        <v>0</v>
      </c>
      <c r="O33" s="48">
        <f t="shared" si="16"/>
        <v>0</v>
      </c>
      <c r="P33" s="49">
        <f t="shared" si="17"/>
        <v>156.65753231665323</v>
      </c>
      <c r="Q33" s="20">
        <f t="shared" si="2"/>
        <v>1.0465967684167921</v>
      </c>
      <c r="R33" s="101">
        <f t="shared" si="3"/>
        <v>71279.177204077219</v>
      </c>
      <c r="S33" s="26">
        <f t="shared" si="4"/>
        <v>313471.7221656231</v>
      </c>
      <c r="T33" s="26">
        <f t="shared" si="5"/>
        <v>384750.89936970035</v>
      </c>
      <c r="U33" s="34"/>
      <c r="V33" s="34">
        <f t="shared" si="6"/>
        <v>0</v>
      </c>
      <c r="W33" s="48">
        <f t="shared" si="18"/>
        <v>1</v>
      </c>
      <c r="X33" s="20"/>
      <c r="Y33" s="20"/>
      <c r="Z33" s="22">
        <f t="shared" si="7"/>
        <v>42</v>
      </c>
      <c r="AA33" s="23"/>
      <c r="AB33" s="102" t="s">
        <v>606</v>
      </c>
      <c r="AC33" s="97">
        <f t="shared" si="8"/>
        <v>361.86163200000004</v>
      </c>
      <c r="AD33" s="24" t="s">
        <v>504</v>
      </c>
      <c r="AE33" s="2">
        <f t="shared" si="21"/>
        <v>1687.7170639999995</v>
      </c>
      <c r="AF33" s="25">
        <f t="shared" si="19"/>
        <v>0</v>
      </c>
      <c r="AG33" s="33">
        <f t="shared" si="9"/>
        <v>0</v>
      </c>
      <c r="AH33" s="23"/>
      <c r="AI33" s="23"/>
      <c r="AJ33" s="34">
        <f t="shared" si="10"/>
        <v>0</v>
      </c>
      <c r="AK33" s="103"/>
      <c r="AM33" s="66" t="s">
        <v>709</v>
      </c>
      <c r="AN33" s="66">
        <f t="shared" si="11"/>
        <v>3</v>
      </c>
      <c r="AP33" s="98" t="s">
        <v>818</v>
      </c>
      <c r="AQ33" s="66">
        <f t="shared" si="12"/>
        <v>0.8</v>
      </c>
    </row>
    <row r="34" spans="4:43" x14ac:dyDescent="0.25">
      <c r="D34" s="7">
        <v>32</v>
      </c>
      <c r="E34" s="95">
        <f t="shared" si="0"/>
        <v>6.4758175045789013E-2</v>
      </c>
      <c r="F34" s="96">
        <f t="shared" si="1"/>
        <v>8.0947356818659237</v>
      </c>
      <c r="G34" s="70" t="s">
        <v>77</v>
      </c>
      <c r="H34" s="77">
        <f t="shared" si="13"/>
        <v>249.47132943032781</v>
      </c>
      <c r="I34" s="10" t="s">
        <v>178</v>
      </c>
      <c r="J34" s="16">
        <f t="shared" si="14"/>
        <v>15509.095699348671</v>
      </c>
      <c r="K34" s="10" t="s">
        <v>279</v>
      </c>
      <c r="L34" s="18">
        <f t="shared" si="15"/>
        <v>64</v>
      </c>
      <c r="M34" s="10" t="s">
        <v>380</v>
      </c>
      <c r="N34" s="16">
        <f t="shared" si="20"/>
        <v>0</v>
      </c>
      <c r="O34" s="48">
        <f t="shared" si="16"/>
        <v>0</v>
      </c>
      <c r="P34" s="49">
        <f t="shared" si="17"/>
        <v>155.09095699348671</v>
      </c>
      <c r="Q34" s="20">
        <f t="shared" si="2"/>
        <v>1.0361308007326242</v>
      </c>
      <c r="R34" s="94">
        <f t="shared" si="3"/>
        <v>70566.385432036463</v>
      </c>
      <c r="S34" s="26">
        <f t="shared" si="4"/>
        <v>310337.00494396692</v>
      </c>
      <c r="T34" s="26">
        <f t="shared" si="5"/>
        <v>380903.3903760034</v>
      </c>
      <c r="U34" s="34"/>
      <c r="V34" s="34">
        <f t="shared" si="6"/>
        <v>0</v>
      </c>
      <c r="W34" s="48">
        <f t="shared" si="18"/>
        <v>1</v>
      </c>
      <c r="X34" s="20"/>
      <c r="Y34" s="20"/>
      <c r="Z34" s="22">
        <f t="shared" si="7"/>
        <v>42</v>
      </c>
      <c r="AA34" s="23"/>
      <c r="AB34" s="62" t="s">
        <v>607</v>
      </c>
      <c r="AC34" s="97">
        <f t="shared" si="8"/>
        <v>361.86163200000004</v>
      </c>
      <c r="AD34" s="24" t="s">
        <v>505</v>
      </c>
      <c r="AE34" s="2">
        <f t="shared" si="21"/>
        <v>1325.8554319999994</v>
      </c>
      <c r="AF34" s="25">
        <f t="shared" si="19"/>
        <v>0</v>
      </c>
      <c r="AG34" s="33">
        <f t="shared" si="9"/>
        <v>0</v>
      </c>
      <c r="AH34" s="23"/>
      <c r="AI34" s="23"/>
      <c r="AJ34" s="34">
        <f t="shared" si="10"/>
        <v>0</v>
      </c>
      <c r="AK34" s="81"/>
      <c r="AM34" s="66" t="s">
        <v>710</v>
      </c>
      <c r="AN34" s="66">
        <f t="shared" si="11"/>
        <v>3</v>
      </c>
      <c r="AP34" s="98" t="s">
        <v>819</v>
      </c>
      <c r="AQ34" s="66">
        <f t="shared" si="12"/>
        <v>0.8</v>
      </c>
    </row>
    <row r="35" spans="4:43" x14ac:dyDescent="0.25">
      <c r="D35" s="7">
        <v>33</v>
      </c>
      <c r="E35" s="95">
        <f t="shared" ref="E35:E66" si="22">(rOTinicial*Q35)/Tasa_relativa_ocupación_stdt</f>
        <v>6.4110593295331128E-2</v>
      </c>
      <c r="F35" s="96">
        <f t="shared" ref="F35:F66" si="23">E35*H35*(1-(H35/K_turismo))</f>
        <v>8.0137883250472637</v>
      </c>
      <c r="G35" s="70" t="s">
        <v>78</v>
      </c>
      <c r="H35" s="77">
        <f t="shared" si="13"/>
        <v>249.47132943032781</v>
      </c>
      <c r="I35" s="10" t="s">
        <v>179</v>
      </c>
      <c r="J35" s="16">
        <f t="shared" si="14"/>
        <v>15354.004742355184</v>
      </c>
      <c r="K35" s="10" t="s">
        <v>280</v>
      </c>
      <c r="L35" s="18">
        <f t="shared" ref="L35:L66" si="24">$AA$2+Z35</f>
        <v>64</v>
      </c>
      <c r="M35" s="10" t="s">
        <v>381</v>
      </c>
      <c r="N35" s="16">
        <f t="shared" si="20"/>
        <v>0</v>
      </c>
      <c r="O35" s="48">
        <f t="shared" si="16"/>
        <v>0</v>
      </c>
      <c r="P35" s="49">
        <f t="shared" si="17"/>
        <v>153.54004742355184</v>
      </c>
      <c r="Q35" s="20">
        <f t="shared" si="2"/>
        <v>1.025769492725298</v>
      </c>
      <c r="R35" s="94">
        <f t="shared" ref="R35:R66" si="25">(J35*0.13)*Gasto_medio_turistas_1día</f>
        <v>69860.721577716089</v>
      </c>
      <c r="S35" s="26">
        <f t="shared" ref="S35:S66" si="26">(J35*0.87)*Gasto_medio_turistas_pernoctan</f>
        <v>307233.63489452726</v>
      </c>
      <c r="T35" s="26">
        <f t="shared" si="5"/>
        <v>377094.35647224332</v>
      </c>
      <c r="U35" s="34"/>
      <c r="V35" s="34">
        <f t="shared" si="6"/>
        <v>0</v>
      </c>
      <c r="W35" s="48">
        <f t="shared" si="18"/>
        <v>1</v>
      </c>
      <c r="X35" s="20"/>
      <c r="Y35" s="20"/>
      <c r="Z35" s="22">
        <f t="shared" ref="Z35:Z66" si="27">IF(O34&gt;$B$14,Z34+$B$13,Z34)</f>
        <v>42</v>
      </c>
      <c r="AA35" s="23"/>
      <c r="AB35" s="62" t="s">
        <v>608</v>
      </c>
      <c r="AC35" s="97">
        <f t="shared" ref="AC35:AC66" si="28">IF(L35&gt;Banderas_iniciales,((3.14116*(R_afectación*c_)*(R_afectación*c_))/10000)*L35*E_embarcación,0)</f>
        <v>361.86163200000004</v>
      </c>
      <c r="AD35" s="24" t="s">
        <v>506</v>
      </c>
      <c r="AE35" s="2">
        <f t="shared" si="21"/>
        <v>963.99379999999928</v>
      </c>
      <c r="AF35" s="25">
        <f t="shared" si="19"/>
        <v>0</v>
      </c>
      <c r="AG35" s="33">
        <f t="shared" ref="AG35:AG66" si="29">r_ballenas*N35*(1-(N35/K_ballenas))</f>
        <v>0</v>
      </c>
      <c r="AH35" s="23"/>
      <c r="AI35" s="23"/>
      <c r="AJ35" s="34">
        <f t="shared" ref="AJ35:AJ66" si="30">((ZO_inicial+ZR_inicial)-AE35)*AF35</f>
        <v>0</v>
      </c>
      <c r="AK35" s="81"/>
      <c r="AM35" s="66" t="s">
        <v>711</v>
      </c>
      <c r="AN35" s="66">
        <f t="shared" si="11"/>
        <v>3</v>
      </c>
      <c r="AP35" s="98" t="s">
        <v>820</v>
      </c>
      <c r="AQ35" s="66">
        <f t="shared" si="12"/>
        <v>0.8</v>
      </c>
    </row>
    <row r="36" spans="4:43" x14ac:dyDescent="0.25">
      <c r="D36" s="7">
        <v>34</v>
      </c>
      <c r="E36" s="95">
        <f t="shared" si="22"/>
        <v>6.3469487362377813E-2</v>
      </c>
      <c r="F36" s="96">
        <f t="shared" si="23"/>
        <v>7.9336504417967912</v>
      </c>
      <c r="G36" s="71" t="s">
        <v>79</v>
      </c>
      <c r="H36" s="77">
        <f t="shared" si="13"/>
        <v>249.47132943032781</v>
      </c>
      <c r="I36" s="32" t="s">
        <v>180</v>
      </c>
      <c r="J36" s="16">
        <f t="shared" si="14"/>
        <v>15200.464694931632</v>
      </c>
      <c r="K36" s="32" t="s">
        <v>281</v>
      </c>
      <c r="L36" s="18">
        <f t="shared" si="24"/>
        <v>64</v>
      </c>
      <c r="M36" s="32" t="s">
        <v>382</v>
      </c>
      <c r="N36" s="16">
        <f t="shared" si="20"/>
        <v>0</v>
      </c>
      <c r="O36" s="48">
        <f t="shared" si="16"/>
        <v>0</v>
      </c>
      <c r="P36" s="49">
        <f t="shared" si="17"/>
        <v>152.00464694931631</v>
      </c>
      <c r="Q36" s="20">
        <f t="shared" si="2"/>
        <v>1.015511797798045</v>
      </c>
      <c r="R36" s="94">
        <f t="shared" si="25"/>
        <v>69162.114361938933</v>
      </c>
      <c r="S36" s="26">
        <f t="shared" si="26"/>
        <v>304161.29854558199</v>
      </c>
      <c r="T36" s="26">
        <f t="shared" si="5"/>
        <v>373323.41290752089</v>
      </c>
      <c r="U36" s="34"/>
      <c r="V36" s="34">
        <f t="shared" si="6"/>
        <v>0</v>
      </c>
      <c r="W36" s="48">
        <f t="shared" si="18"/>
        <v>1</v>
      </c>
      <c r="X36" s="20"/>
      <c r="Y36" s="20"/>
      <c r="Z36" s="22">
        <f t="shared" si="27"/>
        <v>42</v>
      </c>
      <c r="AA36" s="23"/>
      <c r="AB36" s="62" t="s">
        <v>609</v>
      </c>
      <c r="AC36" s="97">
        <f t="shared" si="28"/>
        <v>361.86163200000004</v>
      </c>
      <c r="AD36" s="24" t="s">
        <v>507</v>
      </c>
      <c r="AE36" s="2">
        <f t="shared" si="21"/>
        <v>602.13216799999918</v>
      </c>
      <c r="AF36" s="25">
        <f t="shared" si="19"/>
        <v>0</v>
      </c>
      <c r="AG36" s="33">
        <f t="shared" si="29"/>
        <v>0</v>
      </c>
      <c r="AH36" s="23"/>
      <c r="AI36" s="23"/>
      <c r="AJ36" s="34">
        <f t="shared" si="30"/>
        <v>0</v>
      </c>
      <c r="AK36" s="81"/>
      <c r="AM36" s="66" t="s">
        <v>712</v>
      </c>
      <c r="AN36" s="66">
        <f t="shared" si="11"/>
        <v>3</v>
      </c>
      <c r="AP36" s="98" t="s">
        <v>821</v>
      </c>
      <c r="AQ36" s="66">
        <f t="shared" si="12"/>
        <v>0.8</v>
      </c>
    </row>
    <row r="37" spans="4:43" x14ac:dyDescent="0.25">
      <c r="D37" s="9">
        <v>35</v>
      </c>
      <c r="E37" s="95">
        <f t="shared" si="22"/>
        <v>6.2834792488754038E-2</v>
      </c>
      <c r="F37" s="96">
        <f t="shared" si="23"/>
        <v>7.8543139373788238</v>
      </c>
      <c r="G37" s="70" t="s">
        <v>80</v>
      </c>
      <c r="H37" s="79">
        <f t="shared" si="13"/>
        <v>249.47132943032781</v>
      </c>
      <c r="I37" s="10" t="s">
        <v>181</v>
      </c>
      <c r="J37" s="75">
        <f t="shared" si="14"/>
        <v>15048.460047982317</v>
      </c>
      <c r="K37" s="10" t="s">
        <v>282</v>
      </c>
      <c r="L37" s="17">
        <f t="shared" si="24"/>
        <v>64</v>
      </c>
      <c r="M37" s="10" t="s">
        <v>383</v>
      </c>
      <c r="N37" s="110">
        <f t="shared" si="20"/>
        <v>0</v>
      </c>
      <c r="O37" s="70">
        <f t="shared" si="16"/>
        <v>0</v>
      </c>
      <c r="P37" s="50">
        <f t="shared" si="17"/>
        <v>150.48460047982317</v>
      </c>
      <c r="Q37" s="19">
        <f t="shared" si="2"/>
        <v>1.0053566798200646</v>
      </c>
      <c r="R37" s="94">
        <f t="shared" si="25"/>
        <v>68470.493218319549</v>
      </c>
      <c r="S37" s="110">
        <f t="shared" si="26"/>
        <v>301119.68556012615</v>
      </c>
      <c r="T37" s="10">
        <f t="shared" si="5"/>
        <v>369590.1787784457</v>
      </c>
      <c r="U37" s="21"/>
      <c r="V37" s="21">
        <f t="shared" si="6"/>
        <v>0</v>
      </c>
      <c r="W37" s="117">
        <f t="shared" si="18"/>
        <v>1</v>
      </c>
      <c r="X37" s="19"/>
      <c r="Y37" s="19"/>
      <c r="Z37" s="51">
        <f t="shared" si="27"/>
        <v>42</v>
      </c>
      <c r="AA37" s="11"/>
      <c r="AB37" s="62" t="s">
        <v>610</v>
      </c>
      <c r="AC37" s="97">
        <f t="shared" si="28"/>
        <v>361.86163200000004</v>
      </c>
      <c r="AD37" s="24" t="s">
        <v>508</v>
      </c>
      <c r="AE37" s="2">
        <f t="shared" si="21"/>
        <v>240.27053599999914</v>
      </c>
      <c r="AF37" s="25">
        <f t="shared" si="19"/>
        <v>0</v>
      </c>
      <c r="AG37" s="33">
        <f t="shared" si="29"/>
        <v>0</v>
      </c>
      <c r="AH37" s="11"/>
      <c r="AI37" s="11"/>
      <c r="AJ37" s="34">
        <f t="shared" si="30"/>
        <v>0</v>
      </c>
      <c r="AK37" s="81"/>
      <c r="AM37" s="88" t="s">
        <v>713</v>
      </c>
      <c r="AN37" s="89">
        <f t="shared" si="11"/>
        <v>3</v>
      </c>
      <c r="AP37" s="88" t="s">
        <v>822</v>
      </c>
      <c r="AQ37" s="66">
        <f t="shared" si="12"/>
        <v>0.8</v>
      </c>
    </row>
    <row r="38" spans="4:43" x14ac:dyDescent="0.25">
      <c r="D38" s="7">
        <v>36</v>
      </c>
      <c r="E38" s="95">
        <f t="shared" si="22"/>
        <v>6.2206444563866495E-2</v>
      </c>
      <c r="F38" s="96">
        <f t="shared" si="23"/>
        <v>7.775770798005035</v>
      </c>
      <c r="G38" s="69" t="s">
        <v>81</v>
      </c>
      <c r="H38" s="77">
        <f t="shared" si="13"/>
        <v>249.47132943032781</v>
      </c>
      <c r="I38" s="27" t="s">
        <v>182</v>
      </c>
      <c r="J38" s="16">
        <f t="shared" si="14"/>
        <v>14897.975447502493</v>
      </c>
      <c r="K38" s="27" t="s">
        <v>283</v>
      </c>
      <c r="L38" s="18">
        <f t="shared" si="24"/>
        <v>64</v>
      </c>
      <c r="M38" s="27" t="s">
        <v>384</v>
      </c>
      <c r="N38" s="16">
        <f t="shared" si="20"/>
        <v>0</v>
      </c>
      <c r="O38" s="48">
        <f t="shared" si="16"/>
        <v>0</v>
      </c>
      <c r="P38" s="49">
        <f t="shared" si="17"/>
        <v>148.97975447502492</v>
      </c>
      <c r="Q38" s="20">
        <f t="shared" si="2"/>
        <v>0.99530311302186392</v>
      </c>
      <c r="R38" s="94">
        <f t="shared" si="25"/>
        <v>67785.788286136347</v>
      </c>
      <c r="S38" s="26">
        <f t="shared" si="26"/>
        <v>298108.48870452488</v>
      </c>
      <c r="T38" s="26">
        <f t="shared" si="5"/>
        <v>365894.27699066122</v>
      </c>
      <c r="U38" s="34"/>
      <c r="V38" s="34">
        <f t="shared" si="6"/>
        <v>0</v>
      </c>
      <c r="W38" s="48">
        <f t="shared" si="18"/>
        <v>1</v>
      </c>
      <c r="X38" s="20"/>
      <c r="Y38" s="20"/>
      <c r="Z38" s="22">
        <f t="shared" si="27"/>
        <v>42</v>
      </c>
      <c r="AA38" s="23"/>
      <c r="AB38" s="62" t="s">
        <v>611</v>
      </c>
      <c r="AC38" s="97">
        <f t="shared" si="28"/>
        <v>361.86163200000004</v>
      </c>
      <c r="AD38" s="24" t="s">
        <v>509</v>
      </c>
      <c r="AE38" s="2">
        <f t="shared" si="21"/>
        <v>0</v>
      </c>
      <c r="AF38" s="25">
        <f t="shared" si="19"/>
        <v>0</v>
      </c>
      <c r="AG38" s="33">
        <f t="shared" si="29"/>
        <v>0</v>
      </c>
      <c r="AH38" s="23"/>
      <c r="AI38" s="23"/>
      <c r="AJ38" s="34">
        <f t="shared" si="30"/>
        <v>0</v>
      </c>
      <c r="AK38" s="81"/>
      <c r="AM38" s="66" t="s">
        <v>714</v>
      </c>
      <c r="AN38" s="66">
        <f t="shared" si="11"/>
        <v>3</v>
      </c>
      <c r="AP38" s="98" t="s">
        <v>823</v>
      </c>
      <c r="AQ38" s="66">
        <f t="shared" si="12"/>
        <v>0.8</v>
      </c>
    </row>
    <row r="39" spans="4:43" x14ac:dyDescent="0.25">
      <c r="D39" s="7">
        <v>37</v>
      </c>
      <c r="E39" s="95">
        <f t="shared" si="22"/>
        <v>6.1584380118227831E-2</v>
      </c>
      <c r="F39" s="96">
        <f t="shared" si="23"/>
        <v>7.6980130900249852</v>
      </c>
      <c r="G39" s="70" t="s">
        <v>82</v>
      </c>
      <c r="H39" s="77">
        <f t="shared" si="13"/>
        <v>249.47132943032781</v>
      </c>
      <c r="I39" s="10" t="s">
        <v>183</v>
      </c>
      <c r="J39" s="16">
        <f t="shared" si="14"/>
        <v>14748.995693027467</v>
      </c>
      <c r="K39" s="10" t="s">
        <v>284</v>
      </c>
      <c r="L39" s="18">
        <f t="shared" si="24"/>
        <v>64</v>
      </c>
      <c r="M39" s="10" t="s">
        <v>385</v>
      </c>
      <c r="N39" s="16">
        <f t="shared" si="20"/>
        <v>0</v>
      </c>
      <c r="O39" s="48">
        <f t="shared" si="16"/>
        <v>0</v>
      </c>
      <c r="P39" s="49">
        <f t="shared" si="17"/>
        <v>147.48995693027467</v>
      </c>
      <c r="Q39" s="20">
        <f t="shared" si="2"/>
        <v>0.9853500818916453</v>
      </c>
      <c r="R39" s="94">
        <f t="shared" si="25"/>
        <v>67107.930403274979</v>
      </c>
      <c r="S39" s="26">
        <f t="shared" si="26"/>
        <v>295127.40381747962</v>
      </c>
      <c r="T39" s="26">
        <f t="shared" si="5"/>
        <v>362235.33422075456</v>
      </c>
      <c r="U39" s="34"/>
      <c r="V39" s="34">
        <f t="shared" si="6"/>
        <v>0</v>
      </c>
      <c r="W39" s="48">
        <f t="shared" si="18"/>
        <v>1</v>
      </c>
      <c r="X39" s="20"/>
      <c r="Y39" s="20"/>
      <c r="Z39" s="22">
        <f t="shared" si="27"/>
        <v>42</v>
      </c>
      <c r="AA39" s="23"/>
      <c r="AB39" s="62" t="s">
        <v>612</v>
      </c>
      <c r="AC39" s="97">
        <f t="shared" si="28"/>
        <v>361.86163200000004</v>
      </c>
      <c r="AD39" s="24" t="s">
        <v>510</v>
      </c>
      <c r="AE39" s="2">
        <f t="shared" si="21"/>
        <v>0</v>
      </c>
      <c r="AF39" s="25">
        <f t="shared" si="19"/>
        <v>0</v>
      </c>
      <c r="AG39" s="33">
        <f t="shared" si="29"/>
        <v>0</v>
      </c>
      <c r="AH39" s="23"/>
      <c r="AI39" s="23"/>
      <c r="AJ39" s="34">
        <f t="shared" si="30"/>
        <v>0</v>
      </c>
      <c r="AK39" s="81"/>
      <c r="AM39" s="66" t="s">
        <v>715</v>
      </c>
      <c r="AN39" s="66">
        <f t="shared" si="11"/>
        <v>3</v>
      </c>
      <c r="AP39" s="98" t="s">
        <v>824</v>
      </c>
      <c r="AQ39" s="66">
        <f t="shared" si="12"/>
        <v>0.8</v>
      </c>
    </row>
    <row r="40" spans="4:43" x14ac:dyDescent="0.25">
      <c r="D40" s="7">
        <v>38</v>
      </c>
      <c r="E40" s="95">
        <f t="shared" si="22"/>
        <v>6.096853631704556E-2</v>
      </c>
      <c r="F40" s="96">
        <f t="shared" si="23"/>
        <v>7.6210329591247357</v>
      </c>
      <c r="G40" s="70" t="s">
        <v>83</v>
      </c>
      <c r="H40" s="77">
        <f t="shared" si="13"/>
        <v>249.47132943032781</v>
      </c>
      <c r="I40" s="10" t="s">
        <v>184</v>
      </c>
      <c r="J40" s="16">
        <f t="shared" si="14"/>
        <v>14601.505736097193</v>
      </c>
      <c r="K40" s="10" t="s">
        <v>285</v>
      </c>
      <c r="L40" s="18">
        <f t="shared" si="24"/>
        <v>64</v>
      </c>
      <c r="M40" s="10" t="s">
        <v>386</v>
      </c>
      <c r="N40" s="16">
        <f t="shared" si="20"/>
        <v>0</v>
      </c>
      <c r="O40" s="48">
        <f t="shared" si="16"/>
        <v>0</v>
      </c>
      <c r="P40" s="49">
        <f t="shared" si="17"/>
        <v>146.01505736097192</v>
      </c>
      <c r="Q40" s="20">
        <f t="shared" si="2"/>
        <v>0.97549658107272885</v>
      </c>
      <c r="R40" s="94">
        <f t="shared" si="25"/>
        <v>66436.851099242238</v>
      </c>
      <c r="S40" s="26">
        <f t="shared" si="26"/>
        <v>292176.12977930484</v>
      </c>
      <c r="T40" s="26">
        <f t="shared" si="5"/>
        <v>358612.98087854707</v>
      </c>
      <c r="U40" s="34"/>
      <c r="V40" s="34">
        <f t="shared" si="6"/>
        <v>0</v>
      </c>
      <c r="W40" s="48">
        <f t="shared" si="18"/>
        <v>1</v>
      </c>
      <c r="X40" s="20"/>
      <c r="Y40" s="20"/>
      <c r="Z40" s="22">
        <f t="shared" si="27"/>
        <v>42</v>
      </c>
      <c r="AA40" s="23"/>
      <c r="AB40" s="62" t="s">
        <v>613</v>
      </c>
      <c r="AC40" s="97">
        <f t="shared" si="28"/>
        <v>361.86163200000004</v>
      </c>
      <c r="AD40" s="24" t="s">
        <v>511</v>
      </c>
      <c r="AE40" s="2">
        <f t="shared" si="21"/>
        <v>0</v>
      </c>
      <c r="AF40" s="25">
        <f t="shared" si="19"/>
        <v>0</v>
      </c>
      <c r="AG40" s="33">
        <f t="shared" si="29"/>
        <v>0</v>
      </c>
      <c r="AH40" s="23"/>
      <c r="AI40" s="23"/>
      <c r="AJ40" s="34">
        <f t="shared" si="30"/>
        <v>0</v>
      </c>
      <c r="AK40" s="81"/>
      <c r="AM40" s="66" t="s">
        <v>716</v>
      </c>
      <c r="AN40" s="66">
        <f t="shared" si="11"/>
        <v>3</v>
      </c>
      <c r="AP40" s="98" t="s">
        <v>825</v>
      </c>
      <c r="AQ40" s="66">
        <f t="shared" si="12"/>
        <v>0.8</v>
      </c>
    </row>
    <row r="41" spans="4:43" x14ac:dyDescent="0.25">
      <c r="D41" s="7">
        <v>39</v>
      </c>
      <c r="E41" s="95">
        <f t="shared" si="22"/>
        <v>6.0358850953875096E-2</v>
      </c>
      <c r="F41" s="96">
        <f t="shared" si="23"/>
        <v>7.5448226295334875</v>
      </c>
      <c r="G41" s="71" t="s">
        <v>84</v>
      </c>
      <c r="H41" s="77">
        <f t="shared" si="13"/>
        <v>249.47132943032781</v>
      </c>
      <c r="I41" s="32" t="s">
        <v>185</v>
      </c>
      <c r="J41" s="16">
        <f t="shared" si="14"/>
        <v>14455.490678736222</v>
      </c>
      <c r="K41" s="32" t="s">
        <v>286</v>
      </c>
      <c r="L41" s="18">
        <f t="shared" si="24"/>
        <v>64</v>
      </c>
      <c r="M41" s="32" t="s">
        <v>387</v>
      </c>
      <c r="N41" s="16">
        <f t="shared" si="20"/>
        <v>0</v>
      </c>
      <c r="O41" s="48">
        <f t="shared" si="16"/>
        <v>0</v>
      </c>
      <c r="P41" s="49">
        <f t="shared" si="17"/>
        <v>144.55490678736223</v>
      </c>
      <c r="Q41" s="20">
        <f t="shared" si="2"/>
        <v>0.96574161526200153</v>
      </c>
      <c r="R41" s="94">
        <f t="shared" si="25"/>
        <v>65772.482588249812</v>
      </c>
      <c r="S41" s="26">
        <f t="shared" si="26"/>
        <v>289254.36848151177</v>
      </c>
      <c r="T41" s="26">
        <f t="shared" si="5"/>
        <v>355026.85106976156</v>
      </c>
      <c r="U41" s="34"/>
      <c r="V41" s="34">
        <f t="shared" si="6"/>
        <v>0</v>
      </c>
      <c r="W41" s="48">
        <f t="shared" si="18"/>
        <v>1</v>
      </c>
      <c r="X41" s="20"/>
      <c r="Y41" s="20"/>
      <c r="Z41" s="22">
        <f t="shared" si="27"/>
        <v>42</v>
      </c>
      <c r="AA41" s="23"/>
      <c r="AB41" s="62" t="s">
        <v>614</v>
      </c>
      <c r="AC41" s="97">
        <f t="shared" si="28"/>
        <v>361.86163200000004</v>
      </c>
      <c r="AD41" s="24" t="s">
        <v>512</v>
      </c>
      <c r="AE41" s="2">
        <f t="shared" si="21"/>
        <v>0</v>
      </c>
      <c r="AF41" s="25">
        <f t="shared" si="19"/>
        <v>0</v>
      </c>
      <c r="AG41" s="33">
        <f t="shared" si="29"/>
        <v>0</v>
      </c>
      <c r="AH41" s="23"/>
      <c r="AI41" s="23"/>
      <c r="AJ41" s="34">
        <f t="shared" si="30"/>
        <v>0</v>
      </c>
      <c r="AK41" s="81"/>
      <c r="AM41" s="66" t="s">
        <v>717</v>
      </c>
      <c r="AN41" s="66">
        <f t="shared" si="11"/>
        <v>3</v>
      </c>
      <c r="AP41" s="98" t="s">
        <v>826</v>
      </c>
      <c r="AQ41" s="66">
        <f t="shared" si="12"/>
        <v>0.8</v>
      </c>
    </row>
    <row r="42" spans="4:43" x14ac:dyDescent="0.25">
      <c r="D42" s="9">
        <v>40</v>
      </c>
      <c r="E42" s="95">
        <f t="shared" si="22"/>
        <v>5.9755262444336349E-2</v>
      </c>
      <c r="F42" s="96">
        <f t="shared" si="23"/>
        <v>7.4693744032381533</v>
      </c>
      <c r="G42" s="70" t="s">
        <v>85</v>
      </c>
      <c r="H42" s="79">
        <f t="shared" si="13"/>
        <v>249.47132943032781</v>
      </c>
      <c r="I42" s="10" t="s">
        <v>186</v>
      </c>
      <c r="J42" s="75">
        <f t="shared" si="14"/>
        <v>14310.93577194886</v>
      </c>
      <c r="K42" s="10" t="s">
        <v>287</v>
      </c>
      <c r="L42" s="17">
        <f t="shared" si="24"/>
        <v>64</v>
      </c>
      <c r="M42" s="10" t="s">
        <v>388</v>
      </c>
      <c r="N42" s="120">
        <f t="shared" si="20"/>
        <v>0</v>
      </c>
      <c r="O42" s="70">
        <f t="shared" si="16"/>
        <v>0</v>
      </c>
      <c r="P42" s="50">
        <f t="shared" si="17"/>
        <v>143.1093577194886</v>
      </c>
      <c r="Q42" s="19">
        <f t="shared" si="2"/>
        <v>0.95608419910938158</v>
      </c>
      <c r="R42" s="94">
        <f t="shared" si="25"/>
        <v>65114.757762367313</v>
      </c>
      <c r="S42" s="110">
        <f t="shared" si="26"/>
        <v>286361.82479669666</v>
      </c>
      <c r="T42" s="10">
        <f t="shared" si="5"/>
        <v>351476.58255906397</v>
      </c>
      <c r="U42" s="21"/>
      <c r="V42" s="21">
        <f t="shared" si="6"/>
        <v>0</v>
      </c>
      <c r="W42" s="117">
        <f t="shared" si="18"/>
        <v>1</v>
      </c>
      <c r="X42" s="19"/>
      <c r="Y42" s="19"/>
      <c r="Z42" s="51">
        <f t="shared" si="27"/>
        <v>42</v>
      </c>
      <c r="AA42" s="11"/>
      <c r="AB42" s="62" t="s">
        <v>615</v>
      </c>
      <c r="AC42" s="97">
        <f t="shared" si="28"/>
        <v>361.86163200000004</v>
      </c>
      <c r="AD42" s="24" t="s">
        <v>513</v>
      </c>
      <c r="AE42" s="2">
        <f t="shared" si="21"/>
        <v>0</v>
      </c>
      <c r="AF42" s="25">
        <f t="shared" si="19"/>
        <v>0</v>
      </c>
      <c r="AG42" s="33">
        <f t="shared" si="29"/>
        <v>0</v>
      </c>
      <c r="AH42" s="11"/>
      <c r="AI42" s="11"/>
      <c r="AJ42" s="34">
        <f t="shared" si="30"/>
        <v>0</v>
      </c>
      <c r="AK42" s="81"/>
      <c r="AM42" s="88" t="s">
        <v>718</v>
      </c>
      <c r="AN42" s="89">
        <f t="shared" si="11"/>
        <v>3</v>
      </c>
      <c r="AP42" s="88" t="s">
        <v>827</v>
      </c>
      <c r="AQ42" s="66">
        <f t="shared" si="12"/>
        <v>0.8</v>
      </c>
    </row>
    <row r="43" spans="4:43" x14ac:dyDescent="0.25">
      <c r="D43" s="7">
        <v>41</v>
      </c>
      <c r="E43" s="95">
        <f t="shared" si="22"/>
        <v>5.9157709819892997E-2</v>
      </c>
      <c r="F43" s="96">
        <f t="shared" si="23"/>
        <v>7.3946806592057728</v>
      </c>
      <c r="G43" s="69" t="s">
        <v>86</v>
      </c>
      <c r="H43" s="77">
        <f t="shared" si="13"/>
        <v>249.47132943032781</v>
      </c>
      <c r="I43" s="27" t="s">
        <v>187</v>
      </c>
      <c r="J43" s="16">
        <f t="shared" si="14"/>
        <v>14167.826414229372</v>
      </c>
      <c r="K43" s="27" t="s">
        <v>288</v>
      </c>
      <c r="L43" s="18">
        <f t="shared" si="24"/>
        <v>64</v>
      </c>
      <c r="M43" s="27" t="s">
        <v>389</v>
      </c>
      <c r="N43" s="16">
        <f t="shared" si="20"/>
        <v>0</v>
      </c>
      <c r="O43" s="48">
        <f t="shared" si="16"/>
        <v>0</v>
      </c>
      <c r="P43" s="49">
        <f t="shared" si="17"/>
        <v>141.67826414229373</v>
      </c>
      <c r="Q43" s="20">
        <f t="shared" si="2"/>
        <v>0.94652335711828783</v>
      </c>
      <c r="R43" s="94">
        <f t="shared" si="25"/>
        <v>64463.610184743644</v>
      </c>
      <c r="S43" s="26">
        <f t="shared" si="26"/>
        <v>283498.20654872974</v>
      </c>
      <c r="T43" s="26">
        <f t="shared" si="5"/>
        <v>347961.81673347339</v>
      </c>
      <c r="U43" s="34"/>
      <c r="V43" s="34">
        <f t="shared" si="6"/>
        <v>0</v>
      </c>
      <c r="W43" s="48">
        <f t="shared" si="18"/>
        <v>1</v>
      </c>
      <c r="X43" s="20"/>
      <c r="Y43" s="20"/>
      <c r="Z43" s="22">
        <f t="shared" si="27"/>
        <v>42</v>
      </c>
      <c r="AA43" s="23"/>
      <c r="AB43" s="62" t="s">
        <v>616</v>
      </c>
      <c r="AC43" s="97">
        <f t="shared" si="28"/>
        <v>361.86163200000004</v>
      </c>
      <c r="AD43" s="24" t="s">
        <v>514</v>
      </c>
      <c r="AE43" s="2">
        <f t="shared" si="21"/>
        <v>0</v>
      </c>
      <c r="AF43" s="25">
        <f t="shared" si="19"/>
        <v>0</v>
      </c>
      <c r="AG43" s="33">
        <f t="shared" si="29"/>
        <v>0</v>
      </c>
      <c r="AH43" s="23"/>
      <c r="AI43" s="23"/>
      <c r="AJ43" s="34">
        <f t="shared" si="30"/>
        <v>0</v>
      </c>
      <c r="AK43" s="81"/>
      <c r="AM43" s="66" t="s">
        <v>719</v>
      </c>
      <c r="AN43" s="66">
        <f t="shared" si="11"/>
        <v>3</v>
      </c>
      <c r="AP43" s="98" t="s">
        <v>828</v>
      </c>
      <c r="AQ43" s="66">
        <f t="shared" si="12"/>
        <v>0.8</v>
      </c>
    </row>
    <row r="44" spans="4:43" x14ac:dyDescent="0.25">
      <c r="D44" s="7">
        <v>42</v>
      </c>
      <c r="E44" s="95">
        <f t="shared" si="22"/>
        <v>5.8566132721694059E-2</v>
      </c>
      <c r="F44" s="96">
        <f t="shared" si="23"/>
        <v>7.3207338526137145</v>
      </c>
      <c r="G44" s="70" t="s">
        <v>87</v>
      </c>
      <c r="H44" s="77">
        <f t="shared" si="13"/>
        <v>249.47132943032781</v>
      </c>
      <c r="I44" s="10" t="s">
        <v>188</v>
      </c>
      <c r="J44" s="16">
        <f t="shared" si="14"/>
        <v>14026.148150087078</v>
      </c>
      <c r="K44" s="10" t="s">
        <v>289</v>
      </c>
      <c r="L44" s="18">
        <f t="shared" si="24"/>
        <v>64</v>
      </c>
      <c r="M44" s="10" t="s">
        <v>390</v>
      </c>
      <c r="N44" s="16">
        <f t="shared" si="20"/>
        <v>0</v>
      </c>
      <c r="O44" s="48">
        <f t="shared" si="16"/>
        <v>0</v>
      </c>
      <c r="P44" s="49">
        <f t="shared" si="17"/>
        <v>140.26148150087079</v>
      </c>
      <c r="Q44" s="20">
        <f t="shared" si="2"/>
        <v>0.93705812354710494</v>
      </c>
      <c r="R44" s="94">
        <f t="shared" si="25"/>
        <v>63818.974082896209</v>
      </c>
      <c r="S44" s="26">
        <f t="shared" si="26"/>
        <v>280663.22448324243</v>
      </c>
      <c r="T44" s="26">
        <f t="shared" si="5"/>
        <v>344482.19856613863</v>
      </c>
      <c r="U44" s="34"/>
      <c r="V44" s="34">
        <f t="shared" si="6"/>
        <v>0</v>
      </c>
      <c r="W44" s="48">
        <f t="shared" si="18"/>
        <v>1</v>
      </c>
      <c r="X44" s="20"/>
      <c r="Y44" s="20"/>
      <c r="Z44" s="22">
        <f t="shared" si="27"/>
        <v>42</v>
      </c>
      <c r="AA44" s="23"/>
      <c r="AB44" s="62" t="s">
        <v>617</v>
      </c>
      <c r="AC44" s="97">
        <f t="shared" si="28"/>
        <v>361.86163200000004</v>
      </c>
      <c r="AD44" s="24" t="s">
        <v>515</v>
      </c>
      <c r="AE44" s="2">
        <f t="shared" si="21"/>
        <v>0</v>
      </c>
      <c r="AF44" s="25">
        <f t="shared" si="19"/>
        <v>0</v>
      </c>
      <c r="AG44" s="33">
        <f t="shared" si="29"/>
        <v>0</v>
      </c>
      <c r="AH44" s="23"/>
      <c r="AI44" s="23"/>
      <c r="AJ44" s="34">
        <f t="shared" si="30"/>
        <v>0</v>
      </c>
      <c r="AK44" s="81"/>
      <c r="AM44" s="66" t="s">
        <v>720</v>
      </c>
      <c r="AN44" s="66">
        <f t="shared" si="11"/>
        <v>3</v>
      </c>
      <c r="AP44" s="98" t="s">
        <v>829</v>
      </c>
      <c r="AQ44" s="66">
        <f t="shared" si="12"/>
        <v>0.8</v>
      </c>
    </row>
    <row r="45" spans="4:43" x14ac:dyDescent="0.25">
      <c r="D45" s="7">
        <v>43</v>
      </c>
      <c r="E45" s="95">
        <f t="shared" si="22"/>
        <v>5.7980471394477116E-2</v>
      </c>
      <c r="F45" s="96">
        <f t="shared" si="23"/>
        <v>7.2475265140875766</v>
      </c>
      <c r="G45" s="70" t="s">
        <v>88</v>
      </c>
      <c r="H45" s="77">
        <f t="shared" si="13"/>
        <v>249.47132943032781</v>
      </c>
      <c r="I45" s="10" t="s">
        <v>189</v>
      </c>
      <c r="J45" s="16">
        <f t="shared" si="14"/>
        <v>13885.886668586207</v>
      </c>
      <c r="K45" s="10" t="s">
        <v>290</v>
      </c>
      <c r="L45" s="18">
        <f t="shared" si="24"/>
        <v>64</v>
      </c>
      <c r="M45" s="10" t="s">
        <v>391</v>
      </c>
      <c r="N45" s="16">
        <f t="shared" si="20"/>
        <v>0</v>
      </c>
      <c r="O45" s="48">
        <f t="shared" si="16"/>
        <v>0</v>
      </c>
      <c r="P45" s="49">
        <f t="shared" si="17"/>
        <v>138.85886668586207</v>
      </c>
      <c r="Q45" s="20">
        <f t="shared" si="2"/>
        <v>0.92768754231163386</v>
      </c>
      <c r="R45" s="94">
        <f t="shared" si="25"/>
        <v>63180.784342067243</v>
      </c>
      <c r="S45" s="26">
        <f t="shared" si="26"/>
        <v>277856.59223841003</v>
      </c>
      <c r="T45" s="26">
        <f t="shared" si="5"/>
        <v>341037.37658047728</v>
      </c>
      <c r="U45" s="34"/>
      <c r="V45" s="34">
        <f t="shared" si="6"/>
        <v>0</v>
      </c>
      <c r="W45" s="48">
        <f t="shared" si="18"/>
        <v>1</v>
      </c>
      <c r="X45" s="20"/>
      <c r="Y45" s="20"/>
      <c r="Z45" s="22">
        <f t="shared" si="27"/>
        <v>42</v>
      </c>
      <c r="AA45" s="23"/>
      <c r="AB45" s="62" t="s">
        <v>618</v>
      </c>
      <c r="AC45" s="97">
        <f t="shared" si="28"/>
        <v>361.86163200000004</v>
      </c>
      <c r="AD45" s="24" t="s">
        <v>516</v>
      </c>
      <c r="AE45" s="2">
        <f t="shared" si="21"/>
        <v>0</v>
      </c>
      <c r="AF45" s="25">
        <f t="shared" si="19"/>
        <v>0</v>
      </c>
      <c r="AG45" s="33">
        <f t="shared" si="29"/>
        <v>0</v>
      </c>
      <c r="AH45" s="23"/>
      <c r="AI45" s="23"/>
      <c r="AJ45" s="34">
        <f t="shared" si="30"/>
        <v>0</v>
      </c>
      <c r="AK45" s="81"/>
      <c r="AM45" s="66" t="s">
        <v>721</v>
      </c>
      <c r="AN45" s="66">
        <f t="shared" si="11"/>
        <v>3</v>
      </c>
      <c r="AP45" s="98" t="s">
        <v>830</v>
      </c>
      <c r="AQ45" s="66">
        <f t="shared" si="12"/>
        <v>0.8</v>
      </c>
    </row>
    <row r="46" spans="4:43" x14ac:dyDescent="0.25">
      <c r="D46" s="7">
        <v>44</v>
      </c>
      <c r="E46" s="95">
        <f t="shared" si="22"/>
        <v>5.7400666680532349E-2</v>
      </c>
      <c r="F46" s="96">
        <f t="shared" si="23"/>
        <v>7.1750512489467013</v>
      </c>
      <c r="G46" s="71" t="s">
        <v>89</v>
      </c>
      <c r="H46" s="77">
        <f t="shared" si="13"/>
        <v>249.47132943032781</v>
      </c>
      <c r="I46" s="32" t="s">
        <v>190</v>
      </c>
      <c r="J46" s="16">
        <f t="shared" si="14"/>
        <v>13747.027801900345</v>
      </c>
      <c r="K46" s="32" t="s">
        <v>291</v>
      </c>
      <c r="L46" s="18">
        <f t="shared" si="24"/>
        <v>64</v>
      </c>
      <c r="M46" s="32" t="s">
        <v>392</v>
      </c>
      <c r="N46" s="16">
        <f t="shared" si="20"/>
        <v>0</v>
      </c>
      <c r="O46" s="48">
        <f t="shared" si="16"/>
        <v>0</v>
      </c>
      <c r="P46" s="49">
        <f t="shared" si="17"/>
        <v>137.47027801900344</v>
      </c>
      <c r="Q46" s="20">
        <f t="shared" si="2"/>
        <v>0.91841066688851758</v>
      </c>
      <c r="R46" s="94">
        <f t="shared" si="25"/>
        <v>62548.976498646574</v>
      </c>
      <c r="S46" s="26">
        <f t="shared" si="26"/>
        <v>275078.02631602593</v>
      </c>
      <c r="T46" s="26">
        <f t="shared" si="5"/>
        <v>337627.00281467254</v>
      </c>
      <c r="U46" s="34"/>
      <c r="V46" s="34">
        <f t="shared" si="6"/>
        <v>0</v>
      </c>
      <c r="W46" s="48">
        <f t="shared" si="18"/>
        <v>1</v>
      </c>
      <c r="X46" s="20"/>
      <c r="Y46" s="20"/>
      <c r="Z46" s="22">
        <f t="shared" si="27"/>
        <v>42</v>
      </c>
      <c r="AA46" s="23"/>
      <c r="AB46" s="62" t="s">
        <v>619</v>
      </c>
      <c r="AC46" s="97">
        <f t="shared" si="28"/>
        <v>361.86163200000004</v>
      </c>
      <c r="AD46" s="24" t="s">
        <v>517</v>
      </c>
      <c r="AE46" s="2">
        <f t="shared" si="21"/>
        <v>0</v>
      </c>
      <c r="AF46" s="25">
        <f t="shared" si="19"/>
        <v>0</v>
      </c>
      <c r="AG46" s="33">
        <f t="shared" si="29"/>
        <v>0</v>
      </c>
      <c r="AH46" s="23"/>
      <c r="AI46" s="23"/>
      <c r="AJ46" s="34">
        <f t="shared" si="30"/>
        <v>0</v>
      </c>
      <c r="AK46" s="81"/>
      <c r="AM46" s="66" t="s">
        <v>722</v>
      </c>
      <c r="AN46" s="66">
        <f t="shared" si="11"/>
        <v>3</v>
      </c>
      <c r="AP46" s="98" t="s">
        <v>831</v>
      </c>
      <c r="AQ46" s="66">
        <f t="shared" si="12"/>
        <v>0.8</v>
      </c>
    </row>
    <row r="47" spans="4:43" x14ac:dyDescent="0.25">
      <c r="D47" s="9">
        <v>45</v>
      </c>
      <c r="E47" s="95">
        <f t="shared" si="22"/>
        <v>5.6826660013727021E-2</v>
      </c>
      <c r="F47" s="96">
        <f t="shared" si="23"/>
        <v>7.1033007364572338</v>
      </c>
      <c r="G47" s="70" t="s">
        <v>90</v>
      </c>
      <c r="H47" s="79">
        <f t="shared" si="13"/>
        <v>249.47132943032781</v>
      </c>
      <c r="I47" s="10" t="s">
        <v>191</v>
      </c>
      <c r="J47" s="75">
        <f t="shared" si="14"/>
        <v>13609.557523881342</v>
      </c>
      <c r="K47" s="10" t="s">
        <v>292</v>
      </c>
      <c r="L47" s="17">
        <f t="shared" si="24"/>
        <v>64</v>
      </c>
      <c r="M47" s="10" t="s">
        <v>393</v>
      </c>
      <c r="N47" s="110">
        <f t="shared" si="20"/>
        <v>0</v>
      </c>
      <c r="O47" s="70">
        <f t="shared" si="16"/>
        <v>0</v>
      </c>
      <c r="P47" s="50">
        <f t="shared" si="17"/>
        <v>136.09557523881341</v>
      </c>
      <c r="Q47" s="19">
        <f t="shared" si="2"/>
        <v>0.90922656021963233</v>
      </c>
      <c r="R47" s="94">
        <f t="shared" si="25"/>
        <v>61923.486733660109</v>
      </c>
      <c r="S47" s="110">
        <f t="shared" si="26"/>
        <v>272327.24605286564</v>
      </c>
      <c r="T47" s="10">
        <f t="shared" si="5"/>
        <v>334250.73278652574</v>
      </c>
      <c r="U47" s="21"/>
      <c r="V47" s="21">
        <f t="shared" si="6"/>
        <v>0</v>
      </c>
      <c r="W47" s="117">
        <f t="shared" si="18"/>
        <v>1</v>
      </c>
      <c r="X47" s="19"/>
      <c r="Y47" s="19"/>
      <c r="Z47" s="51">
        <f t="shared" si="27"/>
        <v>42</v>
      </c>
      <c r="AA47" s="11"/>
      <c r="AB47" s="62" t="s">
        <v>620</v>
      </c>
      <c r="AC47" s="97">
        <f t="shared" si="28"/>
        <v>361.86163200000004</v>
      </c>
      <c r="AD47" s="24" t="s">
        <v>518</v>
      </c>
      <c r="AE47" s="2">
        <f t="shared" si="21"/>
        <v>0</v>
      </c>
      <c r="AF47" s="25">
        <f t="shared" si="19"/>
        <v>0</v>
      </c>
      <c r="AG47" s="33">
        <f t="shared" si="29"/>
        <v>0</v>
      </c>
      <c r="AH47" s="11"/>
      <c r="AI47" s="11"/>
      <c r="AJ47" s="34">
        <f t="shared" si="30"/>
        <v>0</v>
      </c>
      <c r="AK47" s="81"/>
      <c r="AM47" s="88" t="s">
        <v>723</v>
      </c>
      <c r="AN47" s="89">
        <f t="shared" si="11"/>
        <v>3</v>
      </c>
      <c r="AP47" s="88" t="s">
        <v>832</v>
      </c>
      <c r="AQ47" s="66">
        <f t="shared" si="12"/>
        <v>0.8</v>
      </c>
    </row>
    <row r="48" spans="4:43" x14ac:dyDescent="0.25">
      <c r="D48" s="7">
        <v>46</v>
      </c>
      <c r="E48" s="95">
        <f t="shared" si="22"/>
        <v>5.6258393413589763E-2</v>
      </c>
      <c r="F48" s="96">
        <f t="shared" si="23"/>
        <v>7.0322677290926627</v>
      </c>
      <c r="G48" s="69" t="s">
        <v>91</v>
      </c>
      <c r="H48" s="77">
        <f t="shared" si="13"/>
        <v>249.47132943032781</v>
      </c>
      <c r="I48" s="27" t="s">
        <v>192</v>
      </c>
      <c r="J48" s="16">
        <f t="shared" si="14"/>
        <v>13473.461948642529</v>
      </c>
      <c r="K48" s="27" t="s">
        <v>293</v>
      </c>
      <c r="L48" s="18">
        <f t="shared" si="24"/>
        <v>64</v>
      </c>
      <c r="M48" s="27" t="s">
        <v>394</v>
      </c>
      <c r="N48" s="16">
        <f t="shared" si="20"/>
        <v>0</v>
      </c>
      <c r="O48" s="48">
        <f t="shared" si="16"/>
        <v>0</v>
      </c>
      <c r="P48" s="49">
        <f t="shared" si="17"/>
        <v>134.73461948642529</v>
      </c>
      <c r="Q48" s="20">
        <f t="shared" si="2"/>
        <v>0.9001342946174361</v>
      </c>
      <c r="R48" s="94">
        <f t="shared" si="25"/>
        <v>61304.25186632351</v>
      </c>
      <c r="S48" s="26">
        <f t="shared" si="26"/>
        <v>269603.97359233705</v>
      </c>
      <c r="T48" s="26">
        <f t="shared" si="5"/>
        <v>330908.22545866057</v>
      </c>
      <c r="U48" s="34"/>
      <c r="V48" s="34">
        <f t="shared" si="6"/>
        <v>0</v>
      </c>
      <c r="W48" s="48">
        <f t="shared" si="18"/>
        <v>1</v>
      </c>
      <c r="X48" s="20"/>
      <c r="Y48" s="20"/>
      <c r="Z48" s="22">
        <f t="shared" si="27"/>
        <v>42</v>
      </c>
      <c r="AA48" s="23"/>
      <c r="AB48" s="62" t="s">
        <v>621</v>
      </c>
      <c r="AC48" s="97">
        <f t="shared" si="28"/>
        <v>361.86163200000004</v>
      </c>
      <c r="AD48" s="24" t="s">
        <v>519</v>
      </c>
      <c r="AE48" s="2">
        <f t="shared" si="21"/>
        <v>0</v>
      </c>
      <c r="AF48" s="25">
        <f t="shared" si="19"/>
        <v>0</v>
      </c>
      <c r="AG48" s="33">
        <f t="shared" si="29"/>
        <v>0</v>
      </c>
      <c r="AH48" s="23"/>
      <c r="AI48" s="23"/>
      <c r="AJ48" s="34">
        <f t="shared" si="30"/>
        <v>0</v>
      </c>
      <c r="AK48" s="81"/>
      <c r="AM48" s="66" t="s">
        <v>724</v>
      </c>
      <c r="AN48" s="66">
        <f t="shared" si="11"/>
        <v>3</v>
      </c>
      <c r="AP48" s="98" t="s">
        <v>833</v>
      </c>
      <c r="AQ48" s="66">
        <f t="shared" si="12"/>
        <v>0.8</v>
      </c>
    </row>
    <row r="49" spans="4:43" x14ac:dyDescent="0.25">
      <c r="D49" s="7">
        <v>47</v>
      </c>
      <c r="E49" s="95">
        <f t="shared" si="22"/>
        <v>5.5695809479453864E-2</v>
      </c>
      <c r="F49" s="96">
        <f t="shared" si="23"/>
        <v>6.9619450518017363</v>
      </c>
      <c r="G49" s="70" t="s">
        <v>92</v>
      </c>
      <c r="H49" s="77">
        <f t="shared" si="13"/>
        <v>249.47132943032781</v>
      </c>
      <c r="I49" s="10" t="s">
        <v>193</v>
      </c>
      <c r="J49" s="16">
        <f t="shared" si="14"/>
        <v>13338.727329156103</v>
      </c>
      <c r="K49" s="10" t="s">
        <v>294</v>
      </c>
      <c r="L49" s="18">
        <f t="shared" si="24"/>
        <v>64</v>
      </c>
      <c r="M49" s="10" t="s">
        <v>395</v>
      </c>
      <c r="N49" s="16">
        <f t="shared" si="20"/>
        <v>0</v>
      </c>
      <c r="O49" s="48">
        <f t="shared" si="16"/>
        <v>0</v>
      </c>
      <c r="P49" s="49">
        <f t="shared" si="17"/>
        <v>133.38727329156103</v>
      </c>
      <c r="Q49" s="20">
        <f t="shared" si="2"/>
        <v>0.89113295167126172</v>
      </c>
      <c r="R49" s="94">
        <f t="shared" si="25"/>
        <v>60691.209347660268</v>
      </c>
      <c r="S49" s="26">
        <f t="shared" si="26"/>
        <v>266907.93385641364</v>
      </c>
      <c r="T49" s="26">
        <f t="shared" si="5"/>
        <v>327599.14320407389</v>
      </c>
      <c r="U49" s="34"/>
      <c r="V49" s="34">
        <f t="shared" si="6"/>
        <v>0</v>
      </c>
      <c r="W49" s="48">
        <f t="shared" si="18"/>
        <v>1</v>
      </c>
      <c r="X49" s="20"/>
      <c r="Y49" s="20"/>
      <c r="Z49" s="22">
        <f t="shared" si="27"/>
        <v>42</v>
      </c>
      <c r="AA49" s="23"/>
      <c r="AB49" s="62" t="s">
        <v>622</v>
      </c>
      <c r="AC49" s="97">
        <f t="shared" si="28"/>
        <v>361.86163200000004</v>
      </c>
      <c r="AD49" s="24" t="s">
        <v>520</v>
      </c>
      <c r="AE49" s="2">
        <f t="shared" si="21"/>
        <v>0</v>
      </c>
      <c r="AF49" s="25">
        <f t="shared" si="19"/>
        <v>0</v>
      </c>
      <c r="AG49" s="33">
        <f t="shared" si="29"/>
        <v>0</v>
      </c>
      <c r="AH49" s="23"/>
      <c r="AI49" s="23"/>
      <c r="AJ49" s="34">
        <f t="shared" si="30"/>
        <v>0</v>
      </c>
      <c r="AK49" s="81"/>
      <c r="AM49" s="66" t="s">
        <v>725</v>
      </c>
      <c r="AN49" s="66">
        <f t="shared" si="11"/>
        <v>3</v>
      </c>
      <c r="AP49" s="98" t="s">
        <v>834</v>
      </c>
      <c r="AQ49" s="66">
        <f t="shared" si="12"/>
        <v>0.8</v>
      </c>
    </row>
    <row r="50" spans="4:43" x14ac:dyDescent="0.25">
      <c r="D50" s="7">
        <v>48</v>
      </c>
      <c r="E50" s="95">
        <f t="shared" si="22"/>
        <v>5.5138851384659328E-2</v>
      </c>
      <c r="F50" s="96">
        <f t="shared" si="23"/>
        <v>6.8923256012837202</v>
      </c>
      <c r="G50" s="70" t="s">
        <v>93</v>
      </c>
      <c r="H50" s="77">
        <f t="shared" si="13"/>
        <v>249.47132943032781</v>
      </c>
      <c r="I50" s="10" t="s">
        <v>194</v>
      </c>
      <c r="J50" s="16">
        <f t="shared" si="14"/>
        <v>13205.340055864543</v>
      </c>
      <c r="K50" s="10" t="s">
        <v>295</v>
      </c>
      <c r="L50" s="18">
        <f t="shared" si="24"/>
        <v>64</v>
      </c>
      <c r="M50" s="10" t="s">
        <v>396</v>
      </c>
      <c r="N50" s="16">
        <f t="shared" si="20"/>
        <v>0</v>
      </c>
      <c r="O50" s="48">
        <f t="shared" si="16"/>
        <v>0</v>
      </c>
      <c r="P50" s="49">
        <f t="shared" si="17"/>
        <v>132.05340055864542</v>
      </c>
      <c r="Q50" s="20">
        <f t="shared" si="2"/>
        <v>0.88222162215454913</v>
      </c>
      <c r="R50" s="94">
        <f t="shared" si="25"/>
        <v>60084.297254183672</v>
      </c>
      <c r="S50" s="26">
        <f t="shared" si="26"/>
        <v>264238.85451784945</v>
      </c>
      <c r="T50" s="26">
        <f t="shared" si="5"/>
        <v>324323.15177203313</v>
      </c>
      <c r="U50" s="34"/>
      <c r="V50" s="34">
        <f t="shared" si="6"/>
        <v>0</v>
      </c>
      <c r="W50" s="48">
        <f t="shared" si="18"/>
        <v>1</v>
      </c>
      <c r="X50" s="20"/>
      <c r="Y50" s="20"/>
      <c r="Z50" s="22">
        <f t="shared" si="27"/>
        <v>42</v>
      </c>
      <c r="AA50" s="23"/>
      <c r="AB50" s="62" t="s">
        <v>623</v>
      </c>
      <c r="AC50" s="97">
        <f t="shared" si="28"/>
        <v>361.86163200000004</v>
      </c>
      <c r="AD50" s="24" t="s">
        <v>521</v>
      </c>
      <c r="AE50" s="2">
        <f t="shared" si="21"/>
        <v>0</v>
      </c>
      <c r="AF50" s="25">
        <f t="shared" si="19"/>
        <v>0</v>
      </c>
      <c r="AG50" s="33">
        <f t="shared" si="29"/>
        <v>0</v>
      </c>
      <c r="AH50" s="23"/>
      <c r="AI50" s="23"/>
      <c r="AJ50" s="34">
        <f t="shared" si="30"/>
        <v>0</v>
      </c>
      <c r="AK50" s="81"/>
      <c r="AM50" s="66" t="s">
        <v>726</v>
      </c>
      <c r="AN50" s="66">
        <f t="shared" si="11"/>
        <v>3</v>
      </c>
      <c r="AP50" s="98" t="s">
        <v>835</v>
      </c>
      <c r="AQ50" s="66">
        <f t="shared" si="12"/>
        <v>0.8</v>
      </c>
    </row>
    <row r="51" spans="4:43" x14ac:dyDescent="0.25">
      <c r="D51" s="7">
        <v>49</v>
      </c>
      <c r="E51" s="106">
        <f t="shared" si="22"/>
        <v>5.4587462870812731E-2</v>
      </c>
      <c r="F51" s="107">
        <f t="shared" si="23"/>
        <v>6.823402345270881</v>
      </c>
      <c r="G51" s="71" t="s">
        <v>94</v>
      </c>
      <c r="H51" s="77">
        <f t="shared" si="13"/>
        <v>249.47132943032781</v>
      </c>
      <c r="I51" s="32" t="s">
        <v>195</v>
      </c>
      <c r="J51" s="16">
        <f t="shared" si="14"/>
        <v>13073.286655305898</v>
      </c>
      <c r="K51" s="32" t="s">
        <v>296</v>
      </c>
      <c r="L51" s="18">
        <f t="shared" si="24"/>
        <v>64</v>
      </c>
      <c r="M51" s="32" t="s">
        <v>397</v>
      </c>
      <c r="N51" s="16">
        <f t="shared" si="20"/>
        <v>0</v>
      </c>
      <c r="O51" s="48">
        <f t="shared" si="16"/>
        <v>0</v>
      </c>
      <c r="P51" s="49">
        <f t="shared" si="17"/>
        <v>130.73286655305898</v>
      </c>
      <c r="Q51" s="20">
        <f t="shared" si="2"/>
        <v>0.87339940593300369</v>
      </c>
      <c r="R51" s="108">
        <f t="shared" si="25"/>
        <v>59483.454281641832</v>
      </c>
      <c r="S51" s="26">
        <f t="shared" si="26"/>
        <v>261596.46597267099</v>
      </c>
      <c r="T51" s="26">
        <f t="shared" si="5"/>
        <v>321079.9202543128</v>
      </c>
      <c r="U51" s="34"/>
      <c r="V51" s="34">
        <f t="shared" si="6"/>
        <v>0</v>
      </c>
      <c r="W51" s="48">
        <f t="shared" si="18"/>
        <v>1</v>
      </c>
      <c r="X51" s="20"/>
      <c r="Y51" s="20"/>
      <c r="Z51" s="22">
        <f t="shared" si="27"/>
        <v>42</v>
      </c>
      <c r="AA51" s="23"/>
      <c r="AB51" s="109" t="s">
        <v>624</v>
      </c>
      <c r="AC51" s="97">
        <f t="shared" si="28"/>
        <v>361.86163200000004</v>
      </c>
      <c r="AD51" s="24" t="s">
        <v>522</v>
      </c>
      <c r="AE51" s="2">
        <f t="shared" si="21"/>
        <v>0</v>
      </c>
      <c r="AF51" s="25">
        <f t="shared" si="19"/>
        <v>0</v>
      </c>
      <c r="AG51" s="33">
        <f t="shared" si="29"/>
        <v>0</v>
      </c>
      <c r="AH51" s="23"/>
      <c r="AI51" s="23"/>
      <c r="AJ51" s="34">
        <f t="shared" si="30"/>
        <v>0</v>
      </c>
      <c r="AK51" s="81"/>
      <c r="AM51" s="66" t="s">
        <v>727</v>
      </c>
      <c r="AN51" s="66">
        <f t="shared" si="11"/>
        <v>3</v>
      </c>
      <c r="AP51" s="98" t="s">
        <v>836</v>
      </c>
      <c r="AQ51" s="66">
        <f t="shared" si="12"/>
        <v>0.8</v>
      </c>
    </row>
    <row r="52" spans="4:43" x14ac:dyDescent="0.25">
      <c r="D52" s="52">
        <v>50</v>
      </c>
      <c r="E52" s="95">
        <f t="shared" si="22"/>
        <v>5.4041588242104602E-2</v>
      </c>
      <c r="F52" s="96">
        <f t="shared" si="23"/>
        <v>6.7551683218181724</v>
      </c>
      <c r="G52" s="68" t="s">
        <v>95</v>
      </c>
      <c r="H52" s="80">
        <f t="shared" si="13"/>
        <v>249.47132943032781</v>
      </c>
      <c r="I52" s="54" t="s">
        <v>196</v>
      </c>
      <c r="J52" s="64">
        <f t="shared" si="14"/>
        <v>12942.553788752839</v>
      </c>
      <c r="K52" s="54" t="s">
        <v>297</v>
      </c>
      <c r="L52" s="55">
        <f t="shared" si="24"/>
        <v>64</v>
      </c>
      <c r="M52" s="54" t="s">
        <v>398</v>
      </c>
      <c r="N52" s="110">
        <f t="shared" si="20"/>
        <v>0</v>
      </c>
      <c r="O52" s="111">
        <f t="shared" si="16"/>
        <v>0</v>
      </c>
      <c r="P52" s="56">
        <f t="shared" si="17"/>
        <v>129.42553788752838</v>
      </c>
      <c r="Q52" s="57">
        <f t="shared" si="2"/>
        <v>0.86466541187367363</v>
      </c>
      <c r="R52" s="94">
        <f t="shared" si="25"/>
        <v>58888.619738825422</v>
      </c>
      <c r="S52" s="10">
        <f t="shared" si="26"/>
        <v>258980.50131294428</v>
      </c>
      <c r="T52" s="54">
        <f t="shared" si="5"/>
        <v>317869.1210517697</v>
      </c>
      <c r="U52" s="58"/>
      <c r="V52" s="58">
        <f t="shared" si="6"/>
        <v>0</v>
      </c>
      <c r="W52" s="111">
        <f t="shared" si="18"/>
        <v>1</v>
      </c>
      <c r="X52" s="57"/>
      <c r="Y52" s="57"/>
      <c r="Z52" s="59">
        <f t="shared" si="27"/>
        <v>42</v>
      </c>
      <c r="AA52" s="60"/>
      <c r="AB52" s="62" t="s">
        <v>625</v>
      </c>
      <c r="AC52" s="112">
        <f t="shared" si="28"/>
        <v>361.86163200000004</v>
      </c>
      <c r="AD52" s="113" t="s">
        <v>523</v>
      </c>
      <c r="AE52" s="114">
        <f t="shared" si="21"/>
        <v>0</v>
      </c>
      <c r="AF52" s="115">
        <f t="shared" si="19"/>
        <v>0</v>
      </c>
      <c r="AG52" s="116">
        <f t="shared" si="29"/>
        <v>0</v>
      </c>
      <c r="AH52" s="60"/>
      <c r="AI52" s="60"/>
      <c r="AJ52" s="21">
        <f t="shared" si="30"/>
        <v>0</v>
      </c>
      <c r="AK52" s="104"/>
      <c r="AL52" s="11"/>
      <c r="AM52" s="85" t="s">
        <v>728</v>
      </c>
      <c r="AN52" s="89">
        <f t="shared" si="11"/>
        <v>3</v>
      </c>
      <c r="AP52" s="88" t="s">
        <v>837</v>
      </c>
      <c r="AQ52" s="66">
        <f t="shared" si="12"/>
        <v>0.8</v>
      </c>
    </row>
    <row r="53" spans="4:43" x14ac:dyDescent="0.25">
      <c r="D53" s="7">
        <v>51</v>
      </c>
      <c r="E53" s="99">
        <f t="shared" si="22"/>
        <v>5.350117235968356E-2</v>
      </c>
      <c r="F53" s="100">
        <f t="shared" si="23"/>
        <v>6.6876166385999918</v>
      </c>
      <c r="G53" s="69" t="s">
        <v>96</v>
      </c>
      <c r="H53" s="77">
        <f t="shared" si="13"/>
        <v>249.47132943032781</v>
      </c>
      <c r="I53" s="27" t="s">
        <v>197</v>
      </c>
      <c r="J53" s="16">
        <f t="shared" si="14"/>
        <v>12813.128250865311</v>
      </c>
      <c r="K53" s="27" t="s">
        <v>298</v>
      </c>
      <c r="L53" s="18">
        <f t="shared" si="24"/>
        <v>64</v>
      </c>
      <c r="M53" s="27" t="s">
        <v>399</v>
      </c>
      <c r="N53" s="16">
        <f t="shared" si="20"/>
        <v>0</v>
      </c>
      <c r="O53" s="48">
        <f t="shared" si="16"/>
        <v>0</v>
      </c>
      <c r="P53" s="49">
        <f t="shared" si="17"/>
        <v>128.1312825086531</v>
      </c>
      <c r="Q53" s="20">
        <f t="shared" si="2"/>
        <v>0.85601875775493697</v>
      </c>
      <c r="R53" s="101">
        <f t="shared" si="25"/>
        <v>58299.73354143717</v>
      </c>
      <c r="S53" s="26">
        <f t="shared" si="26"/>
        <v>256390.69629981488</v>
      </c>
      <c r="T53" s="26">
        <f t="shared" si="5"/>
        <v>314690.42984125204</v>
      </c>
      <c r="U53" s="34"/>
      <c r="V53" s="34">
        <f t="shared" si="6"/>
        <v>0</v>
      </c>
      <c r="W53" s="48">
        <f t="shared" si="18"/>
        <v>1</v>
      </c>
      <c r="X53" s="20"/>
      <c r="Y53" s="20"/>
      <c r="Z53" s="22">
        <f t="shared" si="27"/>
        <v>42</v>
      </c>
      <c r="AA53" s="23"/>
      <c r="AB53" s="102" t="s">
        <v>626</v>
      </c>
      <c r="AC53" s="97">
        <f t="shared" si="28"/>
        <v>361.86163200000004</v>
      </c>
      <c r="AD53" s="24" t="s">
        <v>524</v>
      </c>
      <c r="AE53" s="2">
        <f t="shared" si="21"/>
        <v>0</v>
      </c>
      <c r="AF53" s="25">
        <f t="shared" si="19"/>
        <v>0</v>
      </c>
      <c r="AG53" s="33">
        <f t="shared" si="29"/>
        <v>0</v>
      </c>
      <c r="AH53" s="23"/>
      <c r="AI53" s="23"/>
      <c r="AJ53" s="34">
        <f t="shared" si="30"/>
        <v>0</v>
      </c>
      <c r="AK53" s="103"/>
      <c r="AM53" s="66" t="s">
        <v>729</v>
      </c>
      <c r="AN53" s="66">
        <f t="shared" si="11"/>
        <v>3</v>
      </c>
      <c r="AP53" s="98" t="s">
        <v>838</v>
      </c>
      <c r="AQ53" s="66">
        <f t="shared" si="12"/>
        <v>0.8</v>
      </c>
    </row>
    <row r="54" spans="4:43" x14ac:dyDescent="0.25">
      <c r="D54" s="7">
        <v>52</v>
      </c>
      <c r="E54" s="95">
        <f t="shared" si="22"/>
        <v>5.2966160636086723E-2</v>
      </c>
      <c r="F54" s="96">
        <f t="shared" si="23"/>
        <v>6.6207404722139911</v>
      </c>
      <c r="G54" s="70" t="s">
        <v>97</v>
      </c>
      <c r="H54" s="77">
        <f t="shared" si="13"/>
        <v>249.47132943032781</v>
      </c>
      <c r="I54" s="10" t="s">
        <v>198</v>
      </c>
      <c r="J54" s="16">
        <f t="shared" si="14"/>
        <v>12684.996968356658</v>
      </c>
      <c r="K54" s="10" t="s">
        <v>299</v>
      </c>
      <c r="L54" s="18">
        <f t="shared" si="24"/>
        <v>64</v>
      </c>
      <c r="M54" s="10" t="s">
        <v>400</v>
      </c>
      <c r="N54" s="16">
        <f t="shared" si="20"/>
        <v>0</v>
      </c>
      <c r="O54" s="48">
        <f t="shared" si="16"/>
        <v>0</v>
      </c>
      <c r="P54" s="49">
        <f t="shared" si="17"/>
        <v>126.84996968356658</v>
      </c>
      <c r="Q54" s="20">
        <f t="shared" si="2"/>
        <v>0.84745857017738757</v>
      </c>
      <c r="R54" s="94">
        <f t="shared" si="25"/>
        <v>57716.73620602279</v>
      </c>
      <c r="S54" s="26">
        <f t="shared" si="26"/>
        <v>253826.7893368167</v>
      </c>
      <c r="T54" s="26">
        <f t="shared" si="5"/>
        <v>311543.52554283949</v>
      </c>
      <c r="U54" s="34"/>
      <c r="V54" s="34">
        <f t="shared" si="6"/>
        <v>0</v>
      </c>
      <c r="W54" s="48">
        <f t="shared" si="18"/>
        <v>1</v>
      </c>
      <c r="X54" s="20"/>
      <c r="Y54" s="20"/>
      <c r="Z54" s="22">
        <f t="shared" si="27"/>
        <v>42</v>
      </c>
      <c r="AA54" s="23"/>
      <c r="AB54" s="62" t="s">
        <v>627</v>
      </c>
      <c r="AC54" s="97">
        <f t="shared" si="28"/>
        <v>361.86163200000004</v>
      </c>
      <c r="AD54" s="24" t="s">
        <v>525</v>
      </c>
      <c r="AE54" s="2">
        <f t="shared" si="21"/>
        <v>0</v>
      </c>
      <c r="AF54" s="25">
        <f t="shared" si="19"/>
        <v>0</v>
      </c>
      <c r="AG54" s="33">
        <f t="shared" si="29"/>
        <v>0</v>
      </c>
      <c r="AH54" s="23"/>
      <c r="AI54" s="23"/>
      <c r="AJ54" s="34">
        <f t="shared" si="30"/>
        <v>0</v>
      </c>
      <c r="AK54" s="81"/>
      <c r="AM54" s="66" t="s">
        <v>730</v>
      </c>
      <c r="AN54" s="66">
        <f t="shared" si="11"/>
        <v>3</v>
      </c>
      <c r="AP54" s="98" t="s">
        <v>839</v>
      </c>
      <c r="AQ54" s="66">
        <f t="shared" si="12"/>
        <v>0.8</v>
      </c>
    </row>
    <row r="55" spans="4:43" x14ac:dyDescent="0.25">
      <c r="D55" s="7">
        <v>53</v>
      </c>
      <c r="E55" s="95">
        <f t="shared" si="22"/>
        <v>5.2436499029725858E-2</v>
      </c>
      <c r="F55" s="96">
        <f t="shared" si="23"/>
        <v>6.5545330674918514</v>
      </c>
      <c r="G55" s="70" t="s">
        <v>98</v>
      </c>
      <c r="H55" s="77">
        <f t="shared" si="13"/>
        <v>249.47132943032781</v>
      </c>
      <c r="I55" s="10" t="s">
        <v>199</v>
      </c>
      <c r="J55" s="16">
        <f t="shared" si="14"/>
        <v>12558.146998673092</v>
      </c>
      <c r="K55" s="10" t="s">
        <v>300</v>
      </c>
      <c r="L55" s="18">
        <f t="shared" si="24"/>
        <v>64</v>
      </c>
      <c r="M55" s="10" t="s">
        <v>401</v>
      </c>
      <c r="N55" s="16">
        <f t="shared" si="20"/>
        <v>0</v>
      </c>
      <c r="O55" s="48">
        <f t="shared" si="16"/>
        <v>0</v>
      </c>
      <c r="P55" s="49">
        <f t="shared" si="17"/>
        <v>125.58146998673092</v>
      </c>
      <c r="Q55" s="20">
        <f t="shared" si="2"/>
        <v>0.83898398447561373</v>
      </c>
      <c r="R55" s="94">
        <f t="shared" si="25"/>
        <v>57139.568843962566</v>
      </c>
      <c r="S55" s="26">
        <f t="shared" si="26"/>
        <v>251288.52144344858</v>
      </c>
      <c r="T55" s="26">
        <f t="shared" si="5"/>
        <v>308428.09028741112</v>
      </c>
      <c r="U55" s="34"/>
      <c r="V55" s="34">
        <f t="shared" si="6"/>
        <v>0</v>
      </c>
      <c r="W55" s="48">
        <f t="shared" si="18"/>
        <v>1</v>
      </c>
      <c r="X55" s="20"/>
      <c r="Y55" s="20"/>
      <c r="Z55" s="22">
        <f t="shared" si="27"/>
        <v>42</v>
      </c>
      <c r="AA55" s="23"/>
      <c r="AB55" s="62" t="s">
        <v>628</v>
      </c>
      <c r="AC55" s="97">
        <f t="shared" si="28"/>
        <v>361.86163200000004</v>
      </c>
      <c r="AD55" s="24" t="s">
        <v>526</v>
      </c>
      <c r="AE55" s="2">
        <f t="shared" si="21"/>
        <v>0</v>
      </c>
      <c r="AF55" s="25">
        <f t="shared" si="19"/>
        <v>0</v>
      </c>
      <c r="AG55" s="33">
        <f t="shared" si="29"/>
        <v>0</v>
      </c>
      <c r="AH55" s="23"/>
      <c r="AI55" s="23"/>
      <c r="AJ55" s="34">
        <f t="shared" si="30"/>
        <v>0</v>
      </c>
      <c r="AK55" s="81"/>
      <c r="AM55" s="66" t="s">
        <v>731</v>
      </c>
      <c r="AN55" s="66">
        <f t="shared" si="11"/>
        <v>3</v>
      </c>
      <c r="AP55" s="98" t="s">
        <v>840</v>
      </c>
      <c r="AQ55" s="66">
        <f t="shared" si="12"/>
        <v>0.8</v>
      </c>
    </row>
    <row r="56" spans="4:43" x14ac:dyDescent="0.25">
      <c r="D56" s="7">
        <v>54</v>
      </c>
      <c r="E56" s="95">
        <f t="shared" si="22"/>
        <v>5.1912134039428598E-2</v>
      </c>
      <c r="F56" s="96">
        <f t="shared" si="23"/>
        <v>6.4889877368169335</v>
      </c>
      <c r="G56" s="71" t="s">
        <v>99</v>
      </c>
      <c r="H56" s="77">
        <f t="shared" si="13"/>
        <v>249.47132943032781</v>
      </c>
      <c r="I56" s="32" t="s">
        <v>200</v>
      </c>
      <c r="J56" s="16">
        <f t="shared" si="14"/>
        <v>12432.56552868636</v>
      </c>
      <c r="K56" s="32" t="s">
        <v>301</v>
      </c>
      <c r="L56" s="18">
        <f t="shared" si="24"/>
        <v>64</v>
      </c>
      <c r="M56" s="32" t="s">
        <v>402</v>
      </c>
      <c r="N56" s="16">
        <f t="shared" si="20"/>
        <v>0</v>
      </c>
      <c r="O56" s="48">
        <f t="shared" si="16"/>
        <v>0</v>
      </c>
      <c r="P56" s="49">
        <f t="shared" si="17"/>
        <v>124.32565528686361</v>
      </c>
      <c r="Q56" s="20">
        <f t="shared" si="2"/>
        <v>0.83059414463085757</v>
      </c>
      <c r="R56" s="94">
        <f t="shared" si="25"/>
        <v>56568.173155522942</v>
      </c>
      <c r="S56" s="26">
        <f t="shared" si="26"/>
        <v>248775.63622901408</v>
      </c>
      <c r="T56" s="26">
        <f t="shared" si="5"/>
        <v>305343.80938453705</v>
      </c>
      <c r="U56" s="34"/>
      <c r="V56" s="34">
        <f t="shared" si="6"/>
        <v>0</v>
      </c>
      <c r="W56" s="48">
        <f t="shared" si="18"/>
        <v>1</v>
      </c>
      <c r="X56" s="20"/>
      <c r="Y56" s="20"/>
      <c r="Z56" s="22">
        <f t="shared" si="27"/>
        <v>42</v>
      </c>
      <c r="AA56" s="23"/>
      <c r="AB56" s="62" t="s">
        <v>629</v>
      </c>
      <c r="AC56" s="97">
        <f t="shared" si="28"/>
        <v>361.86163200000004</v>
      </c>
      <c r="AD56" s="24" t="s">
        <v>527</v>
      </c>
      <c r="AE56" s="2">
        <f t="shared" si="21"/>
        <v>0</v>
      </c>
      <c r="AF56" s="25">
        <f t="shared" si="19"/>
        <v>0</v>
      </c>
      <c r="AG56" s="33">
        <f t="shared" si="29"/>
        <v>0</v>
      </c>
      <c r="AH56" s="23"/>
      <c r="AI56" s="23"/>
      <c r="AJ56" s="34">
        <f t="shared" si="30"/>
        <v>0</v>
      </c>
      <c r="AK56" s="81"/>
      <c r="AM56" s="66" t="s">
        <v>732</v>
      </c>
      <c r="AN56" s="66">
        <f t="shared" si="11"/>
        <v>3</v>
      </c>
      <c r="AP56" s="98" t="s">
        <v>841</v>
      </c>
      <c r="AQ56" s="66">
        <f t="shared" si="12"/>
        <v>0.8</v>
      </c>
    </row>
    <row r="57" spans="4:43" x14ac:dyDescent="0.25">
      <c r="D57" s="9">
        <v>55</v>
      </c>
      <c r="E57" s="95">
        <f t="shared" si="22"/>
        <v>5.1393012699034304E-2</v>
      </c>
      <c r="F57" s="96">
        <f t="shared" si="23"/>
        <v>6.4240978594487634</v>
      </c>
      <c r="G57" s="70" t="s">
        <v>100</v>
      </c>
      <c r="H57" s="79">
        <f t="shared" si="13"/>
        <v>249.47132943032781</v>
      </c>
      <c r="I57" s="10" t="s">
        <v>201</v>
      </c>
      <c r="J57" s="75">
        <f t="shared" si="14"/>
        <v>12308.239873399496</v>
      </c>
      <c r="K57" s="10" t="s">
        <v>302</v>
      </c>
      <c r="L57" s="17">
        <f t="shared" si="24"/>
        <v>64</v>
      </c>
      <c r="M57" s="10" t="s">
        <v>403</v>
      </c>
      <c r="N57" s="120">
        <f t="shared" si="20"/>
        <v>0</v>
      </c>
      <c r="O57" s="70">
        <f t="shared" si="16"/>
        <v>0</v>
      </c>
      <c r="P57" s="50">
        <f t="shared" si="17"/>
        <v>123.08239873399496</v>
      </c>
      <c r="Q57" s="19">
        <f t="shared" si="2"/>
        <v>0.82228820318454887</v>
      </c>
      <c r="R57" s="94">
        <f t="shared" si="25"/>
        <v>56002.491423967709</v>
      </c>
      <c r="S57" s="110">
        <f t="shared" si="26"/>
        <v>246287.8798667239</v>
      </c>
      <c r="T57" s="10">
        <f t="shared" si="5"/>
        <v>302290.3712906916</v>
      </c>
      <c r="U57" s="21"/>
      <c r="V57" s="21">
        <f t="shared" si="6"/>
        <v>0</v>
      </c>
      <c r="W57" s="117">
        <f t="shared" si="18"/>
        <v>1</v>
      </c>
      <c r="X57" s="19"/>
      <c r="Y57" s="19"/>
      <c r="Z57" s="51">
        <f t="shared" si="27"/>
        <v>42</v>
      </c>
      <c r="AA57" s="11"/>
      <c r="AB57" s="62" t="s">
        <v>630</v>
      </c>
      <c r="AC57" s="97">
        <f t="shared" si="28"/>
        <v>361.86163200000004</v>
      </c>
      <c r="AD57" s="24" t="s">
        <v>528</v>
      </c>
      <c r="AE57" s="2">
        <f t="shared" si="21"/>
        <v>0</v>
      </c>
      <c r="AF57" s="25">
        <f t="shared" si="19"/>
        <v>0</v>
      </c>
      <c r="AG57" s="33">
        <f t="shared" si="29"/>
        <v>0</v>
      </c>
      <c r="AH57" s="11"/>
      <c r="AI57" s="11"/>
      <c r="AJ57" s="34">
        <f t="shared" si="30"/>
        <v>0</v>
      </c>
      <c r="AK57" s="81"/>
      <c r="AM57" s="88" t="s">
        <v>733</v>
      </c>
      <c r="AN57" s="89">
        <f t="shared" si="11"/>
        <v>3</v>
      </c>
      <c r="AP57" s="88" t="s">
        <v>842</v>
      </c>
      <c r="AQ57" s="66">
        <f t="shared" si="12"/>
        <v>0.8</v>
      </c>
    </row>
    <row r="58" spans="4:43" x14ac:dyDescent="0.25">
      <c r="D58" s="7">
        <v>56</v>
      </c>
      <c r="E58" s="95">
        <f t="shared" si="22"/>
        <v>5.087908257204396E-2</v>
      </c>
      <c r="F58" s="96">
        <f t="shared" si="23"/>
        <v>6.3598568808542746</v>
      </c>
      <c r="G58" s="69" t="s">
        <v>101</v>
      </c>
      <c r="H58" s="77">
        <f t="shared" si="13"/>
        <v>249.47132943032781</v>
      </c>
      <c r="I58" s="27" t="s">
        <v>202</v>
      </c>
      <c r="J58" s="16">
        <f t="shared" si="14"/>
        <v>12185.157474665501</v>
      </c>
      <c r="K58" s="27" t="s">
        <v>303</v>
      </c>
      <c r="L58" s="18">
        <f t="shared" si="24"/>
        <v>64</v>
      </c>
      <c r="M58" s="27" t="s">
        <v>404</v>
      </c>
      <c r="N58" s="16">
        <f t="shared" si="20"/>
        <v>0</v>
      </c>
      <c r="O58" s="48">
        <f t="shared" si="16"/>
        <v>0</v>
      </c>
      <c r="P58" s="49">
        <f t="shared" si="17"/>
        <v>121.851574746655</v>
      </c>
      <c r="Q58" s="20">
        <f t="shared" si="2"/>
        <v>0.81406532115270336</v>
      </c>
      <c r="R58" s="94">
        <f t="shared" si="25"/>
        <v>55442.466509728023</v>
      </c>
      <c r="S58" s="26">
        <f t="shared" si="26"/>
        <v>243825.00106805668</v>
      </c>
      <c r="T58" s="26">
        <f t="shared" si="5"/>
        <v>299267.46757778467</v>
      </c>
      <c r="U58" s="34"/>
      <c r="V58" s="34">
        <f t="shared" si="6"/>
        <v>0</v>
      </c>
      <c r="W58" s="48">
        <f t="shared" si="18"/>
        <v>1</v>
      </c>
      <c r="X58" s="20"/>
      <c r="Y58" s="20"/>
      <c r="Z58" s="22">
        <f t="shared" si="27"/>
        <v>42</v>
      </c>
      <c r="AA58" s="23"/>
      <c r="AB58" s="62" t="s">
        <v>631</v>
      </c>
      <c r="AC58" s="97">
        <f t="shared" si="28"/>
        <v>361.86163200000004</v>
      </c>
      <c r="AD58" s="24" t="s">
        <v>529</v>
      </c>
      <c r="AE58" s="2">
        <f t="shared" si="21"/>
        <v>0</v>
      </c>
      <c r="AF58" s="25">
        <f t="shared" si="19"/>
        <v>0</v>
      </c>
      <c r="AG58" s="33">
        <f t="shared" si="29"/>
        <v>0</v>
      </c>
      <c r="AH58" s="23"/>
      <c r="AI58" s="23"/>
      <c r="AJ58" s="34">
        <f t="shared" si="30"/>
        <v>0</v>
      </c>
      <c r="AK58" s="81"/>
      <c r="AM58" s="66" t="s">
        <v>734</v>
      </c>
      <c r="AN58" s="66">
        <f t="shared" si="11"/>
        <v>3</v>
      </c>
      <c r="AP58" s="98" t="s">
        <v>843</v>
      </c>
      <c r="AQ58" s="66">
        <f t="shared" si="12"/>
        <v>0.8</v>
      </c>
    </row>
    <row r="59" spans="4:43" x14ac:dyDescent="0.25">
      <c r="D59" s="7">
        <v>57</v>
      </c>
      <c r="E59" s="95">
        <f t="shared" si="22"/>
        <v>5.0370291746323521E-2</v>
      </c>
      <c r="F59" s="96">
        <f t="shared" si="23"/>
        <v>6.2962583120457323</v>
      </c>
      <c r="G59" s="70" t="s">
        <v>102</v>
      </c>
      <c r="H59" s="77">
        <f t="shared" si="13"/>
        <v>249.47132943032781</v>
      </c>
      <c r="I59" s="10" t="s">
        <v>203</v>
      </c>
      <c r="J59" s="16">
        <f t="shared" si="14"/>
        <v>12063.305899918845</v>
      </c>
      <c r="K59" s="10" t="s">
        <v>304</v>
      </c>
      <c r="L59" s="18">
        <f t="shared" si="24"/>
        <v>64</v>
      </c>
      <c r="M59" s="10" t="s">
        <v>405</v>
      </c>
      <c r="N59" s="16">
        <f t="shared" si="20"/>
        <v>0</v>
      </c>
      <c r="O59" s="48">
        <f t="shared" si="16"/>
        <v>0</v>
      </c>
      <c r="P59" s="49">
        <f t="shared" si="17"/>
        <v>120.63305899918845</v>
      </c>
      <c r="Q59" s="20">
        <f t="shared" si="2"/>
        <v>0.80592466794117634</v>
      </c>
      <c r="R59" s="94">
        <f t="shared" si="25"/>
        <v>54888.041844630745</v>
      </c>
      <c r="S59" s="26">
        <f t="shared" si="26"/>
        <v>241386.75105737607</v>
      </c>
      <c r="T59" s="26">
        <f t="shared" si="5"/>
        <v>296274.79290200683</v>
      </c>
      <c r="U59" s="34"/>
      <c r="V59" s="34">
        <f t="shared" si="6"/>
        <v>0</v>
      </c>
      <c r="W59" s="48">
        <f t="shared" si="18"/>
        <v>1</v>
      </c>
      <c r="X59" s="20"/>
      <c r="Y59" s="20"/>
      <c r="Z59" s="22">
        <f t="shared" si="27"/>
        <v>42</v>
      </c>
      <c r="AA59" s="23"/>
      <c r="AB59" s="62" t="s">
        <v>632</v>
      </c>
      <c r="AC59" s="97">
        <f t="shared" si="28"/>
        <v>361.86163200000004</v>
      </c>
      <c r="AD59" s="24" t="s">
        <v>530</v>
      </c>
      <c r="AE59" s="2">
        <f t="shared" si="21"/>
        <v>0</v>
      </c>
      <c r="AF59" s="25">
        <f t="shared" si="19"/>
        <v>0</v>
      </c>
      <c r="AG59" s="33">
        <f t="shared" si="29"/>
        <v>0</v>
      </c>
      <c r="AH59" s="23"/>
      <c r="AI59" s="23"/>
      <c r="AJ59" s="34">
        <f t="shared" si="30"/>
        <v>0</v>
      </c>
      <c r="AK59" s="81"/>
      <c r="AM59" s="66" t="s">
        <v>735</v>
      </c>
      <c r="AN59" s="66">
        <f t="shared" si="11"/>
        <v>3</v>
      </c>
      <c r="AP59" s="98" t="s">
        <v>844</v>
      </c>
      <c r="AQ59" s="66">
        <f t="shared" si="12"/>
        <v>0.8</v>
      </c>
    </row>
    <row r="60" spans="4:43" x14ac:dyDescent="0.25">
      <c r="D60" s="7">
        <v>58</v>
      </c>
      <c r="E60" s="95">
        <f t="shared" si="22"/>
        <v>4.9866588828860282E-2</v>
      </c>
      <c r="F60" s="96">
        <f t="shared" si="23"/>
        <v>6.2332957289252739</v>
      </c>
      <c r="G60" s="70" t="s">
        <v>103</v>
      </c>
      <c r="H60" s="77">
        <f t="shared" si="13"/>
        <v>249.47132943032781</v>
      </c>
      <c r="I60" s="10" t="s">
        <v>204</v>
      </c>
      <c r="J60" s="16">
        <f t="shared" si="14"/>
        <v>11942.672840919657</v>
      </c>
      <c r="K60" s="10" t="s">
        <v>305</v>
      </c>
      <c r="L60" s="18">
        <f t="shared" si="24"/>
        <v>64</v>
      </c>
      <c r="M60" s="10" t="s">
        <v>406</v>
      </c>
      <c r="N60" s="16">
        <f t="shared" si="20"/>
        <v>0</v>
      </c>
      <c r="O60" s="48">
        <f t="shared" si="16"/>
        <v>0</v>
      </c>
      <c r="P60" s="49">
        <f t="shared" si="17"/>
        <v>119.42672840919657</v>
      </c>
      <c r="Q60" s="20">
        <f t="shared" si="2"/>
        <v>0.79786542126176452</v>
      </c>
      <c r="R60" s="94">
        <f t="shared" si="25"/>
        <v>54339.161426184437</v>
      </c>
      <c r="S60" s="26">
        <f t="shared" si="26"/>
        <v>238972.88354680233</v>
      </c>
      <c r="T60" s="26">
        <f t="shared" si="5"/>
        <v>293312.0449729868</v>
      </c>
      <c r="U60" s="34"/>
      <c r="V60" s="34">
        <f t="shared" si="6"/>
        <v>0</v>
      </c>
      <c r="W60" s="48">
        <f t="shared" si="18"/>
        <v>1</v>
      </c>
      <c r="X60" s="20"/>
      <c r="Y60" s="20"/>
      <c r="Z60" s="22">
        <f t="shared" si="27"/>
        <v>42</v>
      </c>
      <c r="AA60" s="23"/>
      <c r="AB60" s="62" t="s">
        <v>633</v>
      </c>
      <c r="AC60" s="97">
        <f t="shared" si="28"/>
        <v>361.86163200000004</v>
      </c>
      <c r="AD60" s="24" t="s">
        <v>531</v>
      </c>
      <c r="AE60" s="2">
        <f t="shared" si="21"/>
        <v>0</v>
      </c>
      <c r="AF60" s="25">
        <f t="shared" si="19"/>
        <v>0</v>
      </c>
      <c r="AG60" s="33">
        <f t="shared" si="29"/>
        <v>0</v>
      </c>
      <c r="AH60" s="23"/>
      <c r="AI60" s="23"/>
      <c r="AJ60" s="34">
        <f t="shared" si="30"/>
        <v>0</v>
      </c>
      <c r="AK60" s="81"/>
      <c r="AM60" s="66" t="s">
        <v>736</v>
      </c>
      <c r="AN60" s="66">
        <f t="shared" si="11"/>
        <v>3</v>
      </c>
      <c r="AP60" s="98" t="s">
        <v>845</v>
      </c>
      <c r="AQ60" s="66">
        <f t="shared" si="12"/>
        <v>0.8</v>
      </c>
    </row>
    <row r="61" spans="4:43" x14ac:dyDescent="0.25">
      <c r="D61" s="7">
        <v>59</v>
      </c>
      <c r="E61" s="95">
        <f t="shared" si="22"/>
        <v>4.9367922940571685E-2</v>
      </c>
      <c r="F61" s="96">
        <f t="shared" si="23"/>
        <v>6.1709627716360229</v>
      </c>
      <c r="G61" s="71" t="s">
        <v>104</v>
      </c>
      <c r="H61" s="77">
        <f t="shared" si="13"/>
        <v>249.47132943032781</v>
      </c>
      <c r="I61" s="32" t="s">
        <v>205</v>
      </c>
      <c r="J61" s="16">
        <f t="shared" si="14"/>
        <v>11823.24611251046</v>
      </c>
      <c r="K61" s="32" t="s">
        <v>306</v>
      </c>
      <c r="L61" s="18">
        <f t="shared" si="24"/>
        <v>64</v>
      </c>
      <c r="M61" s="32" t="s">
        <v>407</v>
      </c>
      <c r="N61" s="16">
        <f t="shared" si="20"/>
        <v>0</v>
      </c>
      <c r="O61" s="48">
        <f t="shared" si="16"/>
        <v>0</v>
      </c>
      <c r="P61" s="49">
        <f t="shared" si="17"/>
        <v>118.23246112510461</v>
      </c>
      <c r="Q61" s="20">
        <f t="shared" si="2"/>
        <v>0.78988676704914695</v>
      </c>
      <c r="R61" s="94">
        <f t="shared" si="25"/>
        <v>53795.769811922597</v>
      </c>
      <c r="S61" s="26">
        <f t="shared" si="26"/>
        <v>236583.1547113343</v>
      </c>
      <c r="T61" s="26">
        <f t="shared" si="5"/>
        <v>290378.92452325689</v>
      </c>
      <c r="U61" s="34"/>
      <c r="V61" s="34">
        <f t="shared" si="6"/>
        <v>0</v>
      </c>
      <c r="W61" s="48">
        <f t="shared" si="18"/>
        <v>1</v>
      </c>
      <c r="X61" s="20"/>
      <c r="Y61" s="20"/>
      <c r="Z61" s="22">
        <f t="shared" si="27"/>
        <v>42</v>
      </c>
      <c r="AA61" s="23"/>
      <c r="AB61" s="62" t="s">
        <v>634</v>
      </c>
      <c r="AC61" s="97">
        <f t="shared" si="28"/>
        <v>361.86163200000004</v>
      </c>
      <c r="AD61" s="24" t="s">
        <v>532</v>
      </c>
      <c r="AE61" s="2">
        <f t="shared" si="21"/>
        <v>0</v>
      </c>
      <c r="AF61" s="25">
        <f t="shared" si="19"/>
        <v>0</v>
      </c>
      <c r="AG61" s="33">
        <f t="shared" si="29"/>
        <v>0</v>
      </c>
      <c r="AH61" s="23"/>
      <c r="AI61" s="23"/>
      <c r="AJ61" s="34">
        <f t="shared" si="30"/>
        <v>0</v>
      </c>
      <c r="AK61" s="81"/>
      <c r="AM61" s="66" t="s">
        <v>737</v>
      </c>
      <c r="AN61" s="66">
        <f t="shared" si="11"/>
        <v>3</v>
      </c>
      <c r="AP61" s="98" t="s">
        <v>846</v>
      </c>
      <c r="AQ61" s="66">
        <f t="shared" si="12"/>
        <v>0.8</v>
      </c>
    </row>
    <row r="62" spans="4:43" x14ac:dyDescent="0.25">
      <c r="D62" s="9">
        <v>60</v>
      </c>
      <c r="E62" s="95">
        <f t="shared" si="22"/>
        <v>4.8874243711165971E-2</v>
      </c>
      <c r="F62" s="96">
        <f t="shared" si="23"/>
        <v>6.1092531439196627</v>
      </c>
      <c r="G62" s="70" t="s">
        <v>105</v>
      </c>
      <c r="H62" s="79">
        <f t="shared" si="13"/>
        <v>249.47132943032781</v>
      </c>
      <c r="I62" s="10" t="s">
        <v>206</v>
      </c>
      <c r="J62" s="75">
        <f t="shared" si="14"/>
        <v>11705.013651385356</v>
      </c>
      <c r="K62" s="10" t="s">
        <v>307</v>
      </c>
      <c r="L62" s="17">
        <f t="shared" si="24"/>
        <v>64</v>
      </c>
      <c r="M62" s="10" t="s">
        <v>408</v>
      </c>
      <c r="N62" s="120">
        <f t="shared" si="20"/>
        <v>0</v>
      </c>
      <c r="O62" s="70">
        <f t="shared" si="16"/>
        <v>0</v>
      </c>
      <c r="P62" s="50">
        <f t="shared" si="17"/>
        <v>117.05013651385356</v>
      </c>
      <c r="Q62" s="19">
        <f t="shared" si="2"/>
        <v>0.78198789937865543</v>
      </c>
      <c r="R62" s="94">
        <f t="shared" si="25"/>
        <v>53257.812113803375</v>
      </c>
      <c r="S62" s="110">
        <f t="shared" si="26"/>
        <v>234217.32316422096</v>
      </c>
      <c r="T62" s="10">
        <f t="shared" si="5"/>
        <v>287475.13527802436</v>
      </c>
      <c r="U62" s="21"/>
      <c r="V62" s="21">
        <f t="shared" si="6"/>
        <v>0</v>
      </c>
      <c r="W62" s="48">
        <f t="shared" si="18"/>
        <v>1</v>
      </c>
      <c r="X62" s="19"/>
      <c r="Y62" s="19"/>
      <c r="Z62" s="51">
        <f t="shared" si="27"/>
        <v>42</v>
      </c>
      <c r="AA62" s="11"/>
      <c r="AB62" s="62" t="s">
        <v>635</v>
      </c>
      <c r="AC62" s="97">
        <f t="shared" si="28"/>
        <v>361.86163200000004</v>
      </c>
      <c r="AD62" s="24" t="s">
        <v>533</v>
      </c>
      <c r="AE62" s="2">
        <f t="shared" si="21"/>
        <v>0</v>
      </c>
      <c r="AF62" s="25">
        <f t="shared" si="19"/>
        <v>0</v>
      </c>
      <c r="AG62" s="33">
        <f t="shared" si="29"/>
        <v>0</v>
      </c>
      <c r="AH62" s="11"/>
      <c r="AI62" s="11"/>
      <c r="AJ62" s="34">
        <f t="shared" si="30"/>
        <v>0</v>
      </c>
      <c r="AK62" s="81"/>
      <c r="AM62" s="88" t="s">
        <v>738</v>
      </c>
      <c r="AN62" s="89">
        <f t="shared" si="11"/>
        <v>3</v>
      </c>
      <c r="AP62" s="88" t="s">
        <v>847</v>
      </c>
      <c r="AQ62" s="66">
        <f t="shared" si="12"/>
        <v>0.8</v>
      </c>
    </row>
    <row r="63" spans="4:43" x14ac:dyDescent="0.25">
      <c r="D63" s="7">
        <v>61</v>
      </c>
      <c r="E63" s="95">
        <f t="shared" si="22"/>
        <v>4.8385501274054311E-2</v>
      </c>
      <c r="F63" s="96">
        <f t="shared" si="23"/>
        <v>6.0481606124804657</v>
      </c>
      <c r="G63" s="69" t="s">
        <v>106</v>
      </c>
      <c r="H63" s="77">
        <f t="shared" si="13"/>
        <v>249.47132943032781</v>
      </c>
      <c r="I63" s="27" t="s">
        <v>207</v>
      </c>
      <c r="J63" s="16">
        <f t="shared" si="14"/>
        <v>11587.963514871502</v>
      </c>
      <c r="K63" s="27" t="s">
        <v>308</v>
      </c>
      <c r="L63" s="18">
        <f t="shared" si="24"/>
        <v>64</v>
      </c>
      <c r="M63" s="27" t="s">
        <v>409</v>
      </c>
      <c r="N63" s="16">
        <f t="shared" si="20"/>
        <v>0</v>
      </c>
      <c r="O63" s="48">
        <f t="shared" si="16"/>
        <v>0</v>
      </c>
      <c r="P63" s="49">
        <f t="shared" si="17"/>
        <v>115.87963514871502</v>
      </c>
      <c r="Q63" s="20">
        <f t="shared" si="2"/>
        <v>0.77416802038486898</v>
      </c>
      <c r="R63" s="94">
        <f t="shared" si="25"/>
        <v>52725.233992665344</v>
      </c>
      <c r="S63" s="26">
        <f t="shared" si="26"/>
        <v>231875.14993257876</v>
      </c>
      <c r="T63" s="26">
        <f t="shared" si="5"/>
        <v>284600.3839252441</v>
      </c>
      <c r="U63" s="34"/>
      <c r="V63" s="34">
        <f t="shared" si="6"/>
        <v>0</v>
      </c>
      <c r="W63" s="48">
        <f t="shared" si="18"/>
        <v>1</v>
      </c>
      <c r="X63" s="20"/>
      <c r="Y63" s="20"/>
      <c r="Z63" s="22">
        <f t="shared" si="27"/>
        <v>42</v>
      </c>
      <c r="AA63" s="23"/>
      <c r="AB63" s="62" t="s">
        <v>636</v>
      </c>
      <c r="AC63" s="97">
        <f t="shared" si="28"/>
        <v>361.86163200000004</v>
      </c>
      <c r="AD63" s="24" t="s">
        <v>534</v>
      </c>
      <c r="AE63" s="2">
        <f t="shared" si="21"/>
        <v>0</v>
      </c>
      <c r="AF63" s="25">
        <f t="shared" si="19"/>
        <v>0</v>
      </c>
      <c r="AG63" s="33">
        <f t="shared" si="29"/>
        <v>0</v>
      </c>
      <c r="AH63" s="23"/>
      <c r="AI63" s="23"/>
      <c r="AJ63" s="34">
        <f t="shared" si="30"/>
        <v>0</v>
      </c>
      <c r="AK63" s="81"/>
      <c r="AM63" s="66" t="s">
        <v>739</v>
      </c>
      <c r="AN63" s="66">
        <f t="shared" si="11"/>
        <v>3</v>
      </c>
      <c r="AP63" s="98" t="s">
        <v>848</v>
      </c>
      <c r="AQ63" s="66">
        <f t="shared" si="12"/>
        <v>0.8</v>
      </c>
    </row>
    <row r="64" spans="4:43" x14ac:dyDescent="0.25">
      <c r="D64" s="7">
        <v>62</v>
      </c>
      <c r="E64" s="95">
        <f t="shared" si="22"/>
        <v>4.7901646261313768E-2</v>
      </c>
      <c r="F64" s="96">
        <f t="shared" si="23"/>
        <v>5.9876790063556617</v>
      </c>
      <c r="G64" s="70" t="s">
        <v>107</v>
      </c>
      <c r="H64" s="77">
        <f t="shared" si="13"/>
        <v>249.47132943032781</v>
      </c>
      <c r="I64" s="10" t="s">
        <v>208</v>
      </c>
      <c r="J64" s="16">
        <f t="shared" si="14"/>
        <v>11472.083879722788</v>
      </c>
      <c r="K64" s="10" t="s">
        <v>309</v>
      </c>
      <c r="L64" s="18">
        <f t="shared" si="24"/>
        <v>64</v>
      </c>
      <c r="M64" s="10" t="s">
        <v>410</v>
      </c>
      <c r="N64" s="16">
        <f t="shared" si="20"/>
        <v>0</v>
      </c>
      <c r="O64" s="48">
        <f t="shared" si="16"/>
        <v>0</v>
      </c>
      <c r="P64" s="49">
        <f t="shared" si="17"/>
        <v>114.72083879722788</v>
      </c>
      <c r="Q64" s="20">
        <f t="shared" si="2"/>
        <v>0.76642634018102029</v>
      </c>
      <c r="R64" s="94">
        <f t="shared" si="25"/>
        <v>52197.981652738687</v>
      </c>
      <c r="S64" s="26">
        <f t="shared" si="26"/>
        <v>229556.39843325297</v>
      </c>
      <c r="T64" s="26">
        <f t="shared" si="5"/>
        <v>281754.38008599164</v>
      </c>
      <c r="U64" s="34"/>
      <c r="V64" s="34">
        <f t="shared" si="6"/>
        <v>0</v>
      </c>
      <c r="W64" s="48">
        <f t="shared" si="18"/>
        <v>1</v>
      </c>
      <c r="X64" s="20"/>
      <c r="Y64" s="20"/>
      <c r="Z64" s="22">
        <f t="shared" si="27"/>
        <v>42</v>
      </c>
      <c r="AA64" s="23"/>
      <c r="AB64" s="62" t="s">
        <v>637</v>
      </c>
      <c r="AC64" s="97">
        <f t="shared" si="28"/>
        <v>361.86163200000004</v>
      </c>
      <c r="AD64" s="24" t="s">
        <v>535</v>
      </c>
      <c r="AE64" s="2">
        <f t="shared" si="21"/>
        <v>0</v>
      </c>
      <c r="AF64" s="25">
        <f t="shared" si="19"/>
        <v>0</v>
      </c>
      <c r="AG64" s="33">
        <f t="shared" si="29"/>
        <v>0</v>
      </c>
      <c r="AH64" s="23"/>
      <c r="AI64" s="23"/>
      <c r="AJ64" s="34">
        <f t="shared" si="30"/>
        <v>0</v>
      </c>
      <c r="AK64" s="81"/>
      <c r="AM64" s="66" t="s">
        <v>740</v>
      </c>
      <c r="AN64" s="66">
        <f t="shared" si="11"/>
        <v>3</v>
      </c>
      <c r="AP64" s="98" t="s">
        <v>849</v>
      </c>
      <c r="AQ64" s="66">
        <f t="shared" si="12"/>
        <v>0.8</v>
      </c>
    </row>
    <row r="65" spans="1:45" x14ac:dyDescent="0.25">
      <c r="D65" s="7">
        <v>63</v>
      </c>
      <c r="E65" s="95">
        <f t="shared" si="22"/>
        <v>4.7422629798700627E-2</v>
      </c>
      <c r="F65" s="96">
        <f t="shared" si="23"/>
        <v>5.927802216292104</v>
      </c>
      <c r="G65" s="70" t="s">
        <v>108</v>
      </c>
      <c r="H65" s="77">
        <f t="shared" si="13"/>
        <v>249.47132943032781</v>
      </c>
      <c r="I65" s="10" t="s">
        <v>209</v>
      </c>
      <c r="J65" s="16">
        <f t="shared" si="14"/>
        <v>11357.36304092556</v>
      </c>
      <c r="K65" s="10" t="s">
        <v>310</v>
      </c>
      <c r="L65" s="18">
        <f t="shared" si="24"/>
        <v>64</v>
      </c>
      <c r="M65" s="10" t="s">
        <v>411</v>
      </c>
      <c r="N65" s="16">
        <f t="shared" si="20"/>
        <v>0</v>
      </c>
      <c r="O65" s="48">
        <f t="shared" si="16"/>
        <v>0</v>
      </c>
      <c r="P65" s="49">
        <f t="shared" si="17"/>
        <v>113.5736304092556</v>
      </c>
      <c r="Q65" s="20">
        <f t="shared" si="2"/>
        <v>0.75876207677921004</v>
      </c>
      <c r="R65" s="94">
        <f t="shared" si="25"/>
        <v>51676.001836211297</v>
      </c>
      <c r="S65" s="26">
        <f t="shared" si="26"/>
        <v>227260.83444892045</v>
      </c>
      <c r="T65" s="26">
        <f t="shared" si="5"/>
        <v>278936.83628513175</v>
      </c>
      <c r="U65" s="34"/>
      <c r="V65" s="34">
        <f t="shared" si="6"/>
        <v>0</v>
      </c>
      <c r="W65" s="48">
        <f t="shared" si="18"/>
        <v>1</v>
      </c>
      <c r="X65" s="20"/>
      <c r="Y65" s="20"/>
      <c r="Z65" s="22">
        <f t="shared" si="27"/>
        <v>42</v>
      </c>
      <c r="AA65" s="23"/>
      <c r="AB65" s="62" t="s">
        <v>638</v>
      </c>
      <c r="AC65" s="97">
        <f t="shared" si="28"/>
        <v>361.86163200000004</v>
      </c>
      <c r="AD65" s="24" t="s">
        <v>536</v>
      </c>
      <c r="AE65" s="2">
        <f t="shared" si="21"/>
        <v>0</v>
      </c>
      <c r="AF65" s="25">
        <f t="shared" si="19"/>
        <v>0</v>
      </c>
      <c r="AG65" s="33">
        <f t="shared" si="29"/>
        <v>0</v>
      </c>
      <c r="AH65" s="23"/>
      <c r="AI65" s="23"/>
      <c r="AJ65" s="34">
        <f t="shared" si="30"/>
        <v>0</v>
      </c>
      <c r="AK65" s="81"/>
      <c r="AM65" s="66" t="s">
        <v>741</v>
      </c>
      <c r="AN65" s="66">
        <f t="shared" si="11"/>
        <v>3</v>
      </c>
      <c r="AP65" s="98" t="s">
        <v>850</v>
      </c>
      <c r="AQ65" s="66">
        <f t="shared" si="12"/>
        <v>0.8</v>
      </c>
    </row>
    <row r="66" spans="1:45" x14ac:dyDescent="0.25">
      <c r="D66" s="7">
        <v>64</v>
      </c>
      <c r="E66" s="95">
        <f t="shared" si="22"/>
        <v>4.694840350071363E-2</v>
      </c>
      <c r="F66" s="96">
        <f t="shared" si="23"/>
        <v>5.8685241941291846</v>
      </c>
      <c r="G66" s="71" t="s">
        <v>109</v>
      </c>
      <c r="H66" s="77">
        <f t="shared" si="13"/>
        <v>249.47132943032781</v>
      </c>
      <c r="I66" s="32" t="s">
        <v>210</v>
      </c>
      <c r="J66" s="16">
        <f t="shared" si="14"/>
        <v>11243.789410516305</v>
      </c>
      <c r="K66" s="32" t="s">
        <v>311</v>
      </c>
      <c r="L66" s="18">
        <f t="shared" si="24"/>
        <v>64</v>
      </c>
      <c r="M66" s="32" t="s">
        <v>412</v>
      </c>
      <c r="N66" s="16">
        <f t="shared" si="20"/>
        <v>0</v>
      </c>
      <c r="O66" s="48">
        <f t="shared" si="16"/>
        <v>0</v>
      </c>
      <c r="P66" s="49">
        <f t="shared" si="17"/>
        <v>112.43789410516305</v>
      </c>
      <c r="Q66" s="20">
        <f t="shared" si="2"/>
        <v>0.75117445601141797</v>
      </c>
      <c r="R66" s="94">
        <f t="shared" si="25"/>
        <v>51159.241817849193</v>
      </c>
      <c r="S66" s="26">
        <f t="shared" si="26"/>
        <v>224988.22610443126</v>
      </c>
      <c r="T66" s="26">
        <f t="shared" si="5"/>
        <v>276147.46792228043</v>
      </c>
      <c r="U66" s="34"/>
      <c r="V66" s="34">
        <f t="shared" si="6"/>
        <v>0</v>
      </c>
      <c r="W66" s="48">
        <f t="shared" si="18"/>
        <v>1</v>
      </c>
      <c r="X66" s="20"/>
      <c r="Y66" s="20"/>
      <c r="Z66" s="22">
        <f t="shared" si="27"/>
        <v>42</v>
      </c>
      <c r="AA66" s="23"/>
      <c r="AB66" s="62" t="s">
        <v>639</v>
      </c>
      <c r="AC66" s="97">
        <f t="shared" si="28"/>
        <v>361.86163200000004</v>
      </c>
      <c r="AD66" s="24" t="s">
        <v>537</v>
      </c>
      <c r="AE66" s="2">
        <f t="shared" si="21"/>
        <v>0</v>
      </c>
      <c r="AF66" s="25">
        <f t="shared" si="19"/>
        <v>0</v>
      </c>
      <c r="AG66" s="33">
        <f t="shared" si="29"/>
        <v>0</v>
      </c>
      <c r="AH66" s="23"/>
      <c r="AI66" s="23"/>
      <c r="AJ66" s="34">
        <f t="shared" si="30"/>
        <v>0</v>
      </c>
      <c r="AK66" s="81"/>
      <c r="AM66" s="66" t="s">
        <v>742</v>
      </c>
      <c r="AN66" s="66">
        <f t="shared" si="11"/>
        <v>3</v>
      </c>
      <c r="AP66" s="98" t="s">
        <v>851</v>
      </c>
      <c r="AQ66" s="66">
        <f t="shared" si="12"/>
        <v>0.8</v>
      </c>
    </row>
    <row r="67" spans="1:45" x14ac:dyDescent="0.25">
      <c r="D67" s="9">
        <v>65</v>
      </c>
      <c r="E67" s="95">
        <f t="shared" ref="E67:E102" si="31">(rOTinicial*Q67)/Tasa_relativa_ocupación_stdt</f>
        <v>4.6478919465706481E-2</v>
      </c>
      <c r="F67" s="96">
        <f t="shared" ref="F67:F98" si="32">E67*H67*(1-(H67/K_turismo))</f>
        <v>5.8098389521878904</v>
      </c>
      <c r="G67" s="70" t="s">
        <v>110</v>
      </c>
      <c r="H67" s="79">
        <f t="shared" si="13"/>
        <v>249.47132943032781</v>
      </c>
      <c r="I67" s="10" t="s">
        <v>211</v>
      </c>
      <c r="J67" s="75">
        <f t="shared" si="14"/>
        <v>11131.351516411141</v>
      </c>
      <c r="K67" s="10" t="s">
        <v>312</v>
      </c>
      <c r="L67" s="17">
        <f t="shared" ref="L67:L102" si="33">$AA$2+Z67</f>
        <v>64</v>
      </c>
      <c r="M67" s="10" t="s">
        <v>413</v>
      </c>
      <c r="N67" s="120">
        <f t="shared" si="20"/>
        <v>0</v>
      </c>
      <c r="O67" s="70">
        <f t="shared" si="16"/>
        <v>0</v>
      </c>
      <c r="P67" s="50">
        <f t="shared" si="17"/>
        <v>111.31351516411142</v>
      </c>
      <c r="Q67" s="19">
        <f t="shared" ref="Q67:Q102" si="34">J67/(H67*$B$9)</f>
        <v>0.7436627114513038</v>
      </c>
      <c r="R67" s="94">
        <f t="shared" ref="R67:R102" si="35">(J67*0.13)*Gasto_medio_turistas_1día</f>
        <v>50647.649399670692</v>
      </c>
      <c r="S67" s="110">
        <f t="shared" ref="S67:S102" si="36">(J67*0.87)*Gasto_medio_turistas_pernoctan</f>
        <v>222738.34384338695</v>
      </c>
      <c r="T67" s="10">
        <f t="shared" ref="T67:T102" si="37">R67+S67</f>
        <v>273385.99324305763</v>
      </c>
      <c r="U67" s="21"/>
      <c r="V67" s="21">
        <f t="shared" ref="V67:V102" si="38">$U$2-W67</f>
        <v>0</v>
      </c>
      <c r="W67" s="48">
        <f t="shared" si="18"/>
        <v>1</v>
      </c>
      <c r="X67" s="19"/>
      <c r="Y67" s="19"/>
      <c r="Z67" s="51">
        <f t="shared" ref="Z67:Z102" si="39">IF(O66&gt;$B$14,Z66+$B$13,Z66)</f>
        <v>42</v>
      </c>
      <c r="AA67" s="11"/>
      <c r="AB67" s="62" t="s">
        <v>640</v>
      </c>
      <c r="AC67" s="97">
        <f t="shared" ref="AC67:AC102" si="40">IF(L67&gt;Banderas_iniciales,((3.14116*(R_afectación*c_)*(R_afectación*c_))/10000)*L67*E_embarcación,0)</f>
        <v>361.86163200000004</v>
      </c>
      <c r="AD67" s="24" t="s">
        <v>538</v>
      </c>
      <c r="AE67" s="2">
        <f t="shared" si="21"/>
        <v>0</v>
      </c>
      <c r="AF67" s="25">
        <f t="shared" si="19"/>
        <v>0</v>
      </c>
      <c r="AG67" s="33">
        <f t="shared" ref="AG67:AG102" si="41">r_ballenas*N67*(1-(N67/K_ballenas))</f>
        <v>0</v>
      </c>
      <c r="AH67" s="11"/>
      <c r="AI67" s="11"/>
      <c r="AJ67" s="34">
        <f t="shared" ref="AJ67:AJ102" si="42">((ZO_inicial+ZR_inicial)-AE67)*AF67</f>
        <v>0</v>
      </c>
      <c r="AK67" s="81"/>
      <c r="AM67" s="88" t="s">
        <v>743</v>
      </c>
      <c r="AN67" s="89">
        <f t="shared" ref="AN67:AN102" si="43">$B$25</f>
        <v>3</v>
      </c>
      <c r="AP67" s="88" t="s">
        <v>852</v>
      </c>
      <c r="AQ67" s="66">
        <f t="shared" ref="AQ67:AQ102" si="44">$B$15</f>
        <v>0.8</v>
      </c>
    </row>
    <row r="68" spans="1:45" x14ac:dyDescent="0.25">
      <c r="D68" s="7">
        <v>66</v>
      </c>
      <c r="E68" s="95">
        <f t="shared" si="31"/>
        <v>4.6014130271049426E-2</v>
      </c>
      <c r="F68" s="96">
        <f t="shared" si="32"/>
        <v>5.7517405626660132</v>
      </c>
      <c r="G68" s="69" t="s">
        <v>111</v>
      </c>
      <c r="H68" s="77">
        <f t="shared" ref="H68:H102" si="45">IF(O67&gt;0,H67+F67,H67)</f>
        <v>249.47132943032781</v>
      </c>
      <c r="I68" s="27" t="s">
        <v>212</v>
      </c>
      <c r="J68" s="16">
        <f t="shared" ref="J68:J102" si="46">J67+(O67-P67)</f>
        <v>11020.03800124703</v>
      </c>
      <c r="K68" s="27" t="s">
        <v>313</v>
      </c>
      <c r="L68" s="18">
        <f t="shared" si="33"/>
        <v>64</v>
      </c>
      <c r="M68" s="27" t="s">
        <v>414</v>
      </c>
      <c r="N68" s="16">
        <f t="shared" si="20"/>
        <v>0</v>
      </c>
      <c r="O68" s="48">
        <f t="shared" ref="O68:O102" si="47">IF(F68&gt;0,F68*Q68*$B$9*V68,0)</f>
        <v>0</v>
      </c>
      <c r="P68" s="49">
        <f t="shared" ref="P68:P102" si="48">J68*$B$8</f>
        <v>110.2003800124703</v>
      </c>
      <c r="Q68" s="20">
        <f t="shared" si="34"/>
        <v>0.73622608433679082</v>
      </c>
      <c r="R68" s="94">
        <f t="shared" si="35"/>
        <v>50141.172905673986</v>
      </c>
      <c r="S68" s="26">
        <f t="shared" si="36"/>
        <v>220510.96040495305</v>
      </c>
      <c r="T68" s="26">
        <f t="shared" si="37"/>
        <v>270652.13331062702</v>
      </c>
      <c r="U68" s="34"/>
      <c r="V68" s="34">
        <f t="shared" si="38"/>
        <v>0</v>
      </c>
      <c r="W68" s="48">
        <f t="shared" ref="W68:W102" si="49">IFERROR(IF((L68/$Y$2)/((N68/$X$2)/$Y$2)&lt;=1,INT(L68/$Y$2)/INT((N68/$X$2)/$Y$2),1),1)</f>
        <v>1</v>
      </c>
      <c r="X68" s="20"/>
      <c r="Y68" s="20"/>
      <c r="Z68" s="22">
        <f t="shared" si="39"/>
        <v>42</v>
      </c>
      <c r="AA68" s="23"/>
      <c r="AB68" s="62" t="s">
        <v>641</v>
      </c>
      <c r="AC68" s="97">
        <f t="shared" si="40"/>
        <v>361.86163200000004</v>
      </c>
      <c r="AD68" s="24" t="s">
        <v>539</v>
      </c>
      <c r="AE68" s="2">
        <f t="shared" si="21"/>
        <v>0</v>
      </c>
      <c r="AF68" s="25">
        <f t="shared" ref="AF68:AF102" si="50">IF(AE68&gt;0,N68/AE68,0)</f>
        <v>0</v>
      </c>
      <c r="AG68" s="33">
        <f t="shared" si="41"/>
        <v>0</v>
      </c>
      <c r="AH68" s="23"/>
      <c r="AI68" s="23"/>
      <c r="AJ68" s="34">
        <f t="shared" si="42"/>
        <v>0</v>
      </c>
      <c r="AK68" s="81"/>
      <c r="AM68" s="66" t="s">
        <v>744</v>
      </c>
      <c r="AN68" s="66">
        <f t="shared" si="43"/>
        <v>3</v>
      </c>
      <c r="AP68" s="98" t="s">
        <v>853</v>
      </c>
      <c r="AQ68" s="66">
        <f t="shared" si="44"/>
        <v>0.8</v>
      </c>
    </row>
    <row r="69" spans="1:45" x14ac:dyDescent="0.25">
      <c r="D69" s="7">
        <v>67</v>
      </c>
      <c r="E69" s="95">
        <f t="shared" si="31"/>
        <v>4.5553988968338927E-2</v>
      </c>
      <c r="F69" s="96">
        <f t="shared" si="32"/>
        <v>5.6942231570393531</v>
      </c>
      <c r="G69" s="70" t="s">
        <v>112</v>
      </c>
      <c r="H69" s="77">
        <f t="shared" si="45"/>
        <v>249.47132943032781</v>
      </c>
      <c r="I69" s="10" t="s">
        <v>213</v>
      </c>
      <c r="J69" s="16">
        <f t="shared" si="46"/>
        <v>10909.837621234561</v>
      </c>
      <c r="K69" s="10" t="s">
        <v>314</v>
      </c>
      <c r="L69" s="18">
        <f t="shared" si="33"/>
        <v>64</v>
      </c>
      <c r="M69" s="10" t="s">
        <v>415</v>
      </c>
      <c r="N69" s="16">
        <f t="shared" ref="N69:N102" si="51">INT(IF(N68&gt;0,N68+(AG68-AJ68),0))</f>
        <v>0</v>
      </c>
      <c r="O69" s="48">
        <f t="shared" si="47"/>
        <v>0</v>
      </c>
      <c r="P69" s="49">
        <f t="shared" si="48"/>
        <v>109.09837621234561</v>
      </c>
      <c r="Q69" s="20">
        <f t="shared" si="34"/>
        <v>0.72886382349342294</v>
      </c>
      <c r="R69" s="94">
        <f t="shared" si="35"/>
        <v>49639.761176617249</v>
      </c>
      <c r="S69" s="26">
        <f t="shared" si="36"/>
        <v>218305.85080090354</v>
      </c>
      <c r="T69" s="26">
        <f t="shared" si="37"/>
        <v>267945.61197752081</v>
      </c>
      <c r="U69" s="34"/>
      <c r="V69" s="34">
        <f t="shared" si="38"/>
        <v>0</v>
      </c>
      <c r="W69" s="48">
        <f t="shared" si="49"/>
        <v>1</v>
      </c>
      <c r="X69" s="20"/>
      <c r="Y69" s="20"/>
      <c r="Z69" s="22">
        <f t="shared" si="39"/>
        <v>42</v>
      </c>
      <c r="AA69" s="23"/>
      <c r="AB69" s="62" t="s">
        <v>642</v>
      </c>
      <c r="AC69" s="97">
        <f t="shared" si="40"/>
        <v>361.86163200000004</v>
      </c>
      <c r="AD69" s="24" t="s">
        <v>540</v>
      </c>
      <c r="AE69" s="2">
        <f t="shared" ref="AE69:AE102" si="52">IF(AE68-AC68&gt;=0,AE68-AC68,0)</f>
        <v>0</v>
      </c>
      <c r="AF69" s="25">
        <f t="shared" si="50"/>
        <v>0</v>
      </c>
      <c r="AG69" s="33">
        <f t="shared" si="41"/>
        <v>0</v>
      </c>
      <c r="AH69" s="23"/>
      <c r="AI69" s="23"/>
      <c r="AJ69" s="34">
        <f t="shared" si="42"/>
        <v>0</v>
      </c>
      <c r="AK69" s="81"/>
      <c r="AM69" s="66" t="s">
        <v>745</v>
      </c>
      <c r="AN69" s="66">
        <f t="shared" si="43"/>
        <v>3</v>
      </c>
      <c r="AP69" s="98" t="s">
        <v>854</v>
      </c>
      <c r="AQ69" s="66">
        <f t="shared" si="44"/>
        <v>0.8</v>
      </c>
    </row>
    <row r="70" spans="1:45" x14ac:dyDescent="0.25">
      <c r="D70" s="7">
        <v>68</v>
      </c>
      <c r="E70" s="95">
        <f t="shared" si="31"/>
        <v>4.5098449078655546E-2</v>
      </c>
      <c r="F70" s="96">
        <f t="shared" si="32"/>
        <v>5.6372809254689598</v>
      </c>
      <c r="G70" s="70" t="s">
        <v>113</v>
      </c>
      <c r="H70" s="77">
        <f t="shared" si="45"/>
        <v>249.47132943032781</v>
      </c>
      <c r="I70" s="10" t="s">
        <v>214</v>
      </c>
      <c r="J70" s="16">
        <f t="shared" si="46"/>
        <v>10800.739245022216</v>
      </c>
      <c r="K70" s="10" t="s">
        <v>315</v>
      </c>
      <c r="L70" s="18">
        <f t="shared" si="33"/>
        <v>64</v>
      </c>
      <c r="M70" s="10" t="s">
        <v>416</v>
      </c>
      <c r="N70" s="16">
        <f t="shared" si="51"/>
        <v>0</v>
      </c>
      <c r="O70" s="48">
        <f t="shared" si="47"/>
        <v>0</v>
      </c>
      <c r="P70" s="49">
        <f t="shared" si="48"/>
        <v>108.00739245022216</v>
      </c>
      <c r="Q70" s="20">
        <f t="shared" si="34"/>
        <v>0.72157518525848874</v>
      </c>
      <c r="R70" s="94">
        <f t="shared" si="35"/>
        <v>49143.363564851083</v>
      </c>
      <c r="S70" s="26">
        <f t="shared" si="36"/>
        <v>216122.79229289453</v>
      </c>
      <c r="T70" s="26">
        <f t="shared" si="37"/>
        <v>265266.15585774562</v>
      </c>
      <c r="U70" s="34"/>
      <c r="V70" s="34">
        <f t="shared" si="38"/>
        <v>0</v>
      </c>
      <c r="W70" s="48">
        <f t="shared" si="49"/>
        <v>1</v>
      </c>
      <c r="X70" s="20"/>
      <c r="Y70" s="20"/>
      <c r="Z70" s="22">
        <f t="shared" si="39"/>
        <v>42</v>
      </c>
      <c r="AA70" s="23"/>
      <c r="AB70" s="62" t="s">
        <v>643</v>
      </c>
      <c r="AC70" s="97">
        <f t="shared" si="40"/>
        <v>361.86163200000004</v>
      </c>
      <c r="AD70" s="24" t="s">
        <v>541</v>
      </c>
      <c r="AE70" s="2">
        <f t="shared" si="52"/>
        <v>0</v>
      </c>
      <c r="AF70" s="25">
        <f t="shared" si="50"/>
        <v>0</v>
      </c>
      <c r="AG70" s="33">
        <f t="shared" si="41"/>
        <v>0</v>
      </c>
      <c r="AH70" s="23"/>
      <c r="AI70" s="23"/>
      <c r="AJ70" s="34">
        <f t="shared" si="42"/>
        <v>0</v>
      </c>
      <c r="AK70" s="81"/>
      <c r="AM70" s="66" t="s">
        <v>746</v>
      </c>
      <c r="AN70" s="66">
        <f t="shared" si="43"/>
        <v>3</v>
      </c>
      <c r="AP70" s="98" t="s">
        <v>855</v>
      </c>
      <c r="AQ70" s="66">
        <f t="shared" si="44"/>
        <v>0.8</v>
      </c>
    </row>
    <row r="71" spans="1:45" x14ac:dyDescent="0.25">
      <c r="D71" s="7">
        <v>69</v>
      </c>
      <c r="E71" s="95">
        <f t="shared" si="31"/>
        <v>4.464746458786898E-2</v>
      </c>
      <c r="F71" s="96">
        <f t="shared" si="32"/>
        <v>5.5809081162142693</v>
      </c>
      <c r="G71" s="71" t="s">
        <v>114</v>
      </c>
      <c r="H71" s="77">
        <f t="shared" si="45"/>
        <v>249.47132943032781</v>
      </c>
      <c r="I71" s="32" t="s">
        <v>215</v>
      </c>
      <c r="J71" s="16">
        <f t="shared" si="46"/>
        <v>10692.731852571993</v>
      </c>
      <c r="K71" s="32" t="s">
        <v>316</v>
      </c>
      <c r="L71" s="18">
        <f t="shared" si="33"/>
        <v>64</v>
      </c>
      <c r="M71" s="32" t="s">
        <v>417</v>
      </c>
      <c r="N71" s="16">
        <f t="shared" si="51"/>
        <v>0</v>
      </c>
      <c r="O71" s="48">
        <f t="shared" si="47"/>
        <v>0</v>
      </c>
      <c r="P71" s="49">
        <f t="shared" si="48"/>
        <v>106.92731852571993</v>
      </c>
      <c r="Q71" s="20">
        <f t="shared" si="34"/>
        <v>0.7143594334059038</v>
      </c>
      <c r="R71" s="94">
        <f t="shared" si="35"/>
        <v>48651.929929202575</v>
      </c>
      <c r="S71" s="26">
        <f t="shared" si="36"/>
        <v>213961.56436996555</v>
      </c>
      <c r="T71" s="26">
        <f t="shared" si="37"/>
        <v>262613.49429916812</v>
      </c>
      <c r="U71" s="34"/>
      <c r="V71" s="34">
        <f t="shared" si="38"/>
        <v>0</v>
      </c>
      <c r="W71" s="48">
        <f t="shared" si="49"/>
        <v>1</v>
      </c>
      <c r="X71" s="20"/>
      <c r="Y71" s="20"/>
      <c r="Z71" s="22">
        <f t="shared" si="39"/>
        <v>42</v>
      </c>
      <c r="AA71" s="23"/>
      <c r="AB71" s="62" t="s">
        <v>644</v>
      </c>
      <c r="AC71" s="97">
        <f t="shared" si="40"/>
        <v>361.86163200000004</v>
      </c>
      <c r="AD71" s="24" t="s">
        <v>542</v>
      </c>
      <c r="AE71" s="2">
        <f t="shared" si="52"/>
        <v>0</v>
      </c>
      <c r="AF71" s="25">
        <f t="shared" si="50"/>
        <v>0</v>
      </c>
      <c r="AG71" s="33">
        <f t="shared" si="41"/>
        <v>0</v>
      </c>
      <c r="AH71" s="23"/>
      <c r="AI71" s="23"/>
      <c r="AJ71" s="34">
        <f t="shared" si="42"/>
        <v>0</v>
      </c>
      <c r="AK71" s="81"/>
      <c r="AM71" s="66" t="s">
        <v>747</v>
      </c>
      <c r="AN71" s="66">
        <f t="shared" si="43"/>
        <v>3</v>
      </c>
      <c r="AP71" s="98" t="s">
        <v>856</v>
      </c>
      <c r="AQ71" s="66">
        <f t="shared" si="44"/>
        <v>0.8</v>
      </c>
    </row>
    <row r="72" spans="1:45" x14ac:dyDescent="0.25">
      <c r="A72" s="11"/>
      <c r="D72" s="9">
        <v>70</v>
      </c>
      <c r="E72" s="95">
        <f t="shared" si="31"/>
        <v>4.4200989941990294E-2</v>
      </c>
      <c r="F72" s="96">
        <f t="shared" si="32"/>
        <v>5.5250990350521274</v>
      </c>
      <c r="G72" s="70" t="s">
        <v>115</v>
      </c>
      <c r="H72" s="79">
        <f t="shared" si="45"/>
        <v>249.47132943032781</v>
      </c>
      <c r="I72" s="10" t="s">
        <v>216</v>
      </c>
      <c r="J72" s="75">
        <f t="shared" si="46"/>
        <v>10585.804534046272</v>
      </c>
      <c r="K72" s="10" t="s">
        <v>317</v>
      </c>
      <c r="L72" s="17">
        <f t="shared" si="33"/>
        <v>64</v>
      </c>
      <c r="M72" s="10" t="s">
        <v>418</v>
      </c>
      <c r="N72" s="110">
        <f t="shared" si="51"/>
        <v>0</v>
      </c>
      <c r="O72" s="48">
        <f t="shared" si="47"/>
        <v>0</v>
      </c>
      <c r="P72" s="50">
        <f t="shared" si="48"/>
        <v>105.85804534046272</v>
      </c>
      <c r="Q72" s="19">
        <f t="shared" si="34"/>
        <v>0.70721583907184471</v>
      </c>
      <c r="R72" s="94">
        <f t="shared" si="35"/>
        <v>48165.410629910541</v>
      </c>
      <c r="S72" s="26">
        <f t="shared" si="36"/>
        <v>211821.94872626589</v>
      </c>
      <c r="T72" s="10">
        <f t="shared" si="37"/>
        <v>259987.35935617643</v>
      </c>
      <c r="U72" s="21"/>
      <c r="V72" s="21">
        <f t="shared" si="38"/>
        <v>0</v>
      </c>
      <c r="W72" s="48">
        <f t="shared" si="49"/>
        <v>1</v>
      </c>
      <c r="X72" s="19"/>
      <c r="Y72" s="19"/>
      <c r="Z72" s="51">
        <f t="shared" si="39"/>
        <v>42</v>
      </c>
      <c r="AA72" s="11"/>
      <c r="AB72" s="62" t="s">
        <v>645</v>
      </c>
      <c r="AC72" s="97">
        <f t="shared" si="40"/>
        <v>361.86163200000004</v>
      </c>
      <c r="AD72" s="24" t="s">
        <v>543</v>
      </c>
      <c r="AE72" s="2">
        <f t="shared" si="52"/>
        <v>0</v>
      </c>
      <c r="AF72" s="25">
        <f t="shared" si="50"/>
        <v>0</v>
      </c>
      <c r="AG72" s="33">
        <f t="shared" si="41"/>
        <v>0</v>
      </c>
      <c r="AH72" s="11"/>
      <c r="AI72" s="11"/>
      <c r="AJ72" s="34">
        <f t="shared" si="42"/>
        <v>0</v>
      </c>
      <c r="AK72" s="81"/>
      <c r="AM72" s="88" t="s">
        <v>748</v>
      </c>
      <c r="AN72" s="89">
        <f t="shared" si="43"/>
        <v>3</v>
      </c>
      <c r="AP72" s="88" t="s">
        <v>857</v>
      </c>
      <c r="AQ72" s="66">
        <f t="shared" si="44"/>
        <v>0.8</v>
      </c>
    </row>
    <row r="73" spans="1:45" x14ac:dyDescent="0.25">
      <c r="D73" s="7">
        <v>71</v>
      </c>
      <c r="E73" s="95">
        <f t="shared" si="31"/>
        <v>4.3758980042570388E-2</v>
      </c>
      <c r="F73" s="96">
        <f t="shared" si="32"/>
        <v>5.4698480447016049</v>
      </c>
      <c r="G73" s="69" t="s">
        <v>116</v>
      </c>
      <c r="H73" s="77">
        <f t="shared" si="45"/>
        <v>249.47132943032781</v>
      </c>
      <c r="I73" s="27" t="s">
        <v>217</v>
      </c>
      <c r="J73" s="16">
        <f t="shared" si="46"/>
        <v>10479.946488705809</v>
      </c>
      <c r="K73" s="27" t="s">
        <v>318</v>
      </c>
      <c r="L73" s="18">
        <f t="shared" si="33"/>
        <v>64</v>
      </c>
      <c r="M73" s="27" t="s">
        <v>419</v>
      </c>
      <c r="N73" s="16">
        <f t="shared" si="51"/>
        <v>0</v>
      </c>
      <c r="O73" s="48">
        <f t="shared" si="47"/>
        <v>0</v>
      </c>
      <c r="P73" s="49">
        <f t="shared" si="48"/>
        <v>104.79946488705809</v>
      </c>
      <c r="Q73" s="20">
        <f t="shared" si="34"/>
        <v>0.7001436806811262</v>
      </c>
      <c r="R73" s="94">
        <f t="shared" si="35"/>
        <v>47683.756523611431</v>
      </c>
      <c r="S73" s="26">
        <f t="shared" si="36"/>
        <v>209703.72923900321</v>
      </c>
      <c r="T73" s="26">
        <f t="shared" si="37"/>
        <v>257387.48576261464</v>
      </c>
      <c r="U73" s="34"/>
      <c r="V73" s="34">
        <f t="shared" si="38"/>
        <v>0</v>
      </c>
      <c r="W73" s="48">
        <f t="shared" si="49"/>
        <v>1</v>
      </c>
      <c r="X73" s="20"/>
      <c r="Y73" s="20"/>
      <c r="Z73" s="22">
        <f t="shared" si="39"/>
        <v>42</v>
      </c>
      <c r="AA73" s="23"/>
      <c r="AB73" s="62" t="s">
        <v>646</v>
      </c>
      <c r="AC73" s="97">
        <f t="shared" si="40"/>
        <v>361.86163200000004</v>
      </c>
      <c r="AD73" s="24" t="s">
        <v>544</v>
      </c>
      <c r="AE73" s="2">
        <f t="shared" si="52"/>
        <v>0</v>
      </c>
      <c r="AF73" s="25">
        <f t="shared" si="50"/>
        <v>0</v>
      </c>
      <c r="AG73" s="33">
        <f t="shared" si="41"/>
        <v>0</v>
      </c>
      <c r="AH73" s="23"/>
      <c r="AI73" s="23"/>
      <c r="AJ73" s="34">
        <f t="shared" si="42"/>
        <v>0</v>
      </c>
      <c r="AK73" s="81"/>
      <c r="AM73" s="66" t="s">
        <v>749</v>
      </c>
      <c r="AN73" s="66">
        <f t="shared" si="43"/>
        <v>3</v>
      </c>
      <c r="AP73" s="98" t="s">
        <v>858</v>
      </c>
      <c r="AQ73" s="66">
        <f t="shared" si="44"/>
        <v>0.8</v>
      </c>
      <c r="AS73" s="39"/>
    </row>
    <row r="74" spans="1:45" x14ac:dyDescent="0.25">
      <c r="D74" s="7">
        <v>72</v>
      </c>
      <c r="E74" s="95">
        <f t="shared" si="31"/>
        <v>4.3321390242144681E-2</v>
      </c>
      <c r="F74" s="96">
        <f t="shared" si="32"/>
        <v>5.4151495642545893</v>
      </c>
      <c r="G74" s="70" t="s">
        <v>117</v>
      </c>
      <c r="H74" s="77">
        <f t="shared" si="45"/>
        <v>249.47132943032781</v>
      </c>
      <c r="I74" s="10" t="s">
        <v>218</v>
      </c>
      <c r="J74" s="16">
        <f t="shared" si="46"/>
        <v>10375.14702381875</v>
      </c>
      <c r="K74" s="10" t="s">
        <v>319</v>
      </c>
      <c r="L74" s="18">
        <f t="shared" si="33"/>
        <v>64</v>
      </c>
      <c r="M74" s="10" t="s">
        <v>420</v>
      </c>
      <c r="N74" s="16">
        <f t="shared" si="51"/>
        <v>0</v>
      </c>
      <c r="O74" s="48">
        <f t="shared" si="47"/>
        <v>0</v>
      </c>
      <c r="P74" s="49">
        <f t="shared" si="48"/>
        <v>103.75147023818751</v>
      </c>
      <c r="Q74" s="20">
        <f t="shared" si="34"/>
        <v>0.69314224387431489</v>
      </c>
      <c r="R74" s="94">
        <f t="shared" si="35"/>
        <v>47206.918958375318</v>
      </c>
      <c r="S74" s="26">
        <f t="shared" si="36"/>
        <v>207606.69194661319</v>
      </c>
      <c r="T74" s="26">
        <f t="shared" si="37"/>
        <v>254813.61090498851</v>
      </c>
      <c r="U74" s="34"/>
      <c r="V74" s="34">
        <f t="shared" si="38"/>
        <v>0</v>
      </c>
      <c r="W74" s="48">
        <f t="shared" si="49"/>
        <v>1</v>
      </c>
      <c r="X74" s="20"/>
      <c r="Y74" s="20"/>
      <c r="Z74" s="22">
        <f t="shared" si="39"/>
        <v>42</v>
      </c>
      <c r="AA74" s="23"/>
      <c r="AB74" s="62" t="s">
        <v>647</v>
      </c>
      <c r="AC74" s="97">
        <f t="shared" si="40"/>
        <v>361.86163200000004</v>
      </c>
      <c r="AD74" s="24" t="s">
        <v>545</v>
      </c>
      <c r="AE74" s="2">
        <f t="shared" si="52"/>
        <v>0</v>
      </c>
      <c r="AF74" s="25">
        <f t="shared" si="50"/>
        <v>0</v>
      </c>
      <c r="AG74" s="33">
        <f t="shared" si="41"/>
        <v>0</v>
      </c>
      <c r="AH74" s="23"/>
      <c r="AI74" s="23"/>
      <c r="AJ74" s="34">
        <f t="shared" si="42"/>
        <v>0</v>
      </c>
      <c r="AK74" s="81"/>
      <c r="AM74" s="66" t="s">
        <v>750</v>
      </c>
      <c r="AN74" s="66">
        <f t="shared" si="43"/>
        <v>3</v>
      </c>
      <c r="AP74" s="98" t="s">
        <v>859</v>
      </c>
      <c r="AQ74" s="66">
        <f t="shared" si="44"/>
        <v>0.8</v>
      </c>
    </row>
    <row r="75" spans="1:45" x14ac:dyDescent="0.25">
      <c r="D75" s="7">
        <v>73</v>
      </c>
      <c r="E75" s="95">
        <f t="shared" si="31"/>
        <v>4.2888176339723236E-2</v>
      </c>
      <c r="F75" s="96">
        <f t="shared" si="32"/>
        <v>5.3609980686120435</v>
      </c>
      <c r="G75" s="70" t="s">
        <v>118</v>
      </c>
      <c r="H75" s="77">
        <f t="shared" si="45"/>
        <v>249.47132943032781</v>
      </c>
      <c r="I75" s="10" t="s">
        <v>219</v>
      </c>
      <c r="J75" s="16">
        <f t="shared" si="46"/>
        <v>10271.395553580564</v>
      </c>
      <c r="K75" s="10" t="s">
        <v>320</v>
      </c>
      <c r="L75" s="18">
        <f t="shared" si="33"/>
        <v>64</v>
      </c>
      <c r="M75" s="10" t="s">
        <v>421</v>
      </c>
      <c r="N75" s="16">
        <f t="shared" si="51"/>
        <v>0</v>
      </c>
      <c r="O75" s="48">
        <f t="shared" si="47"/>
        <v>0</v>
      </c>
      <c r="P75" s="49">
        <f t="shared" si="48"/>
        <v>102.71395553580564</v>
      </c>
      <c r="Q75" s="20">
        <f t="shared" si="34"/>
        <v>0.68621082143557177</v>
      </c>
      <c r="R75" s="94">
        <f t="shared" si="35"/>
        <v>46734.849768791566</v>
      </c>
      <c r="S75" s="26">
        <f t="shared" si="36"/>
        <v>205530.62502714706</v>
      </c>
      <c r="T75" s="26">
        <f t="shared" si="37"/>
        <v>252265.47479593864</v>
      </c>
      <c r="U75" s="34"/>
      <c r="V75" s="34">
        <f t="shared" si="38"/>
        <v>0</v>
      </c>
      <c r="W75" s="48">
        <f t="shared" si="49"/>
        <v>1</v>
      </c>
      <c r="X75" s="20"/>
      <c r="Y75" s="20"/>
      <c r="Z75" s="22">
        <f t="shared" si="39"/>
        <v>42</v>
      </c>
      <c r="AA75" s="23"/>
      <c r="AB75" s="62" t="s">
        <v>648</v>
      </c>
      <c r="AC75" s="97">
        <f t="shared" si="40"/>
        <v>361.86163200000004</v>
      </c>
      <c r="AD75" s="24" t="s">
        <v>546</v>
      </c>
      <c r="AE75" s="2">
        <f t="shared" si="52"/>
        <v>0</v>
      </c>
      <c r="AF75" s="25">
        <f t="shared" si="50"/>
        <v>0</v>
      </c>
      <c r="AG75" s="33">
        <f t="shared" si="41"/>
        <v>0</v>
      </c>
      <c r="AH75" s="23"/>
      <c r="AI75" s="23"/>
      <c r="AJ75" s="34">
        <f t="shared" si="42"/>
        <v>0</v>
      </c>
      <c r="AK75" s="81"/>
      <c r="AM75" s="66" t="s">
        <v>751</v>
      </c>
      <c r="AN75" s="66">
        <f t="shared" si="43"/>
        <v>3</v>
      </c>
      <c r="AP75" s="98" t="s">
        <v>860</v>
      </c>
      <c r="AQ75" s="66">
        <f t="shared" si="44"/>
        <v>0.8</v>
      </c>
    </row>
    <row r="76" spans="1:45" x14ac:dyDescent="0.25">
      <c r="D76" s="7">
        <v>74</v>
      </c>
      <c r="E76" s="106">
        <f t="shared" si="31"/>
        <v>4.2459294576325995E-2</v>
      </c>
      <c r="F76" s="107">
        <f t="shared" si="32"/>
        <v>5.3073880879259212</v>
      </c>
      <c r="G76" s="71" t="s">
        <v>119</v>
      </c>
      <c r="H76" s="77">
        <f t="shared" si="45"/>
        <v>249.47132943032781</v>
      </c>
      <c r="I76" s="32" t="s">
        <v>220</v>
      </c>
      <c r="J76" s="16">
        <f t="shared" si="46"/>
        <v>10168.681598044757</v>
      </c>
      <c r="K76" s="32" t="s">
        <v>321</v>
      </c>
      <c r="L76" s="18">
        <f t="shared" si="33"/>
        <v>64</v>
      </c>
      <c r="M76" s="32" t="s">
        <v>422</v>
      </c>
      <c r="N76" s="16">
        <f t="shared" si="51"/>
        <v>0</v>
      </c>
      <c r="O76" s="48">
        <f t="shared" si="47"/>
        <v>0</v>
      </c>
      <c r="P76" s="49">
        <f t="shared" si="48"/>
        <v>101.68681598044758</v>
      </c>
      <c r="Q76" s="20">
        <f t="shared" si="34"/>
        <v>0.67934871322121604</v>
      </c>
      <c r="R76" s="108">
        <f t="shared" si="35"/>
        <v>46267.501271103647</v>
      </c>
      <c r="S76" s="26">
        <f t="shared" si="36"/>
        <v>203475.31877687559</v>
      </c>
      <c r="T76" s="26">
        <f t="shared" si="37"/>
        <v>249742.82004797924</v>
      </c>
      <c r="U76" s="34"/>
      <c r="V76" s="34">
        <f t="shared" si="38"/>
        <v>0</v>
      </c>
      <c r="W76" s="48">
        <f t="shared" si="49"/>
        <v>1</v>
      </c>
      <c r="X76" s="20"/>
      <c r="Y76" s="20"/>
      <c r="Z76" s="22">
        <f t="shared" si="39"/>
        <v>42</v>
      </c>
      <c r="AA76" s="23"/>
      <c r="AB76" s="109" t="s">
        <v>649</v>
      </c>
      <c r="AC76" s="97">
        <f t="shared" si="40"/>
        <v>361.86163200000004</v>
      </c>
      <c r="AD76" s="24" t="s">
        <v>547</v>
      </c>
      <c r="AE76" s="2">
        <f t="shared" si="52"/>
        <v>0</v>
      </c>
      <c r="AF76" s="25">
        <f t="shared" si="50"/>
        <v>0</v>
      </c>
      <c r="AG76" s="33">
        <f t="shared" si="41"/>
        <v>0</v>
      </c>
      <c r="AH76" s="23"/>
      <c r="AI76" s="23"/>
      <c r="AJ76" s="34">
        <f t="shared" si="42"/>
        <v>0</v>
      </c>
      <c r="AK76" s="81"/>
      <c r="AM76" s="66" t="s">
        <v>752</v>
      </c>
      <c r="AN76" s="66">
        <f t="shared" si="43"/>
        <v>3</v>
      </c>
      <c r="AP76" s="98" t="s">
        <v>861</v>
      </c>
      <c r="AQ76" s="66">
        <f t="shared" si="44"/>
        <v>0.8</v>
      </c>
    </row>
    <row r="77" spans="1:45" x14ac:dyDescent="0.25">
      <c r="D77" s="52">
        <v>75</v>
      </c>
      <c r="E77" s="95">
        <f t="shared" si="31"/>
        <v>4.2034701630562749E-2</v>
      </c>
      <c r="F77" s="96">
        <f t="shared" si="32"/>
        <v>5.2543142070466642</v>
      </c>
      <c r="G77" s="68" t="s">
        <v>120</v>
      </c>
      <c r="H77" s="80">
        <f t="shared" si="45"/>
        <v>249.47132943032781</v>
      </c>
      <c r="I77" s="54" t="s">
        <v>221</v>
      </c>
      <c r="J77" s="64">
        <f t="shared" si="46"/>
        <v>10066.99478206431</v>
      </c>
      <c r="K77" s="54" t="s">
        <v>322</v>
      </c>
      <c r="L77" s="55">
        <f t="shared" si="33"/>
        <v>64</v>
      </c>
      <c r="M77" s="54" t="s">
        <v>423</v>
      </c>
      <c r="N77" s="110">
        <f t="shared" si="51"/>
        <v>0</v>
      </c>
      <c r="O77" s="111">
        <f t="shared" si="47"/>
        <v>0</v>
      </c>
      <c r="P77" s="56">
        <f t="shared" si="48"/>
        <v>100.6699478206431</v>
      </c>
      <c r="Q77" s="57">
        <f t="shared" si="34"/>
        <v>0.67255522608900398</v>
      </c>
      <c r="R77" s="94">
        <f t="shared" si="35"/>
        <v>45804.826258392612</v>
      </c>
      <c r="S77" s="10">
        <f t="shared" si="36"/>
        <v>201440.56558910685</v>
      </c>
      <c r="T77" s="54">
        <f t="shared" si="37"/>
        <v>247245.39184749947</v>
      </c>
      <c r="U77" s="58"/>
      <c r="V77" s="58">
        <f t="shared" si="38"/>
        <v>0</v>
      </c>
      <c r="W77" s="111">
        <f t="shared" si="49"/>
        <v>1</v>
      </c>
      <c r="X77" s="57"/>
      <c r="Y77" s="57"/>
      <c r="Z77" s="59">
        <f t="shared" si="39"/>
        <v>42</v>
      </c>
      <c r="AA77" s="60"/>
      <c r="AB77" s="62" t="s">
        <v>650</v>
      </c>
      <c r="AC77" s="112">
        <f t="shared" si="40"/>
        <v>361.86163200000004</v>
      </c>
      <c r="AD77" s="113" t="s">
        <v>548</v>
      </c>
      <c r="AE77" s="114">
        <f t="shared" si="52"/>
        <v>0</v>
      </c>
      <c r="AF77" s="115">
        <f t="shared" si="50"/>
        <v>0</v>
      </c>
      <c r="AG77" s="116">
        <f t="shared" si="41"/>
        <v>0</v>
      </c>
      <c r="AH77" s="60"/>
      <c r="AI77" s="60"/>
      <c r="AJ77" s="21">
        <f t="shared" si="42"/>
        <v>0</v>
      </c>
      <c r="AK77" s="104"/>
      <c r="AL77" s="11"/>
      <c r="AM77" s="88" t="s">
        <v>753</v>
      </c>
      <c r="AN77" s="89">
        <f t="shared" si="43"/>
        <v>3</v>
      </c>
      <c r="AP77" s="88" t="s">
        <v>862</v>
      </c>
      <c r="AQ77" s="66">
        <f t="shared" si="44"/>
        <v>0.8</v>
      </c>
    </row>
    <row r="78" spans="1:45" x14ac:dyDescent="0.25">
      <c r="D78" s="7">
        <v>76</v>
      </c>
      <c r="E78" s="99">
        <f t="shared" si="31"/>
        <v>4.1614354614257117E-2</v>
      </c>
      <c r="F78" s="100">
        <f t="shared" si="32"/>
        <v>5.2017710649761977</v>
      </c>
      <c r="G78" s="69" t="s">
        <v>121</v>
      </c>
      <c r="H78" s="77">
        <f t="shared" si="45"/>
        <v>249.47132943032781</v>
      </c>
      <c r="I78" s="27" t="s">
        <v>222</v>
      </c>
      <c r="J78" s="16">
        <f t="shared" si="46"/>
        <v>9966.3248342436673</v>
      </c>
      <c r="K78" s="27" t="s">
        <v>323</v>
      </c>
      <c r="L78" s="18">
        <f t="shared" si="33"/>
        <v>64</v>
      </c>
      <c r="M78" s="27" t="s">
        <v>424</v>
      </c>
      <c r="N78" s="16">
        <f t="shared" si="51"/>
        <v>0</v>
      </c>
      <c r="O78" s="48">
        <f t="shared" si="47"/>
        <v>0</v>
      </c>
      <c r="P78" s="49">
        <f t="shared" si="48"/>
        <v>99.663248342436674</v>
      </c>
      <c r="Q78" s="20">
        <f t="shared" si="34"/>
        <v>0.66582967382811387</v>
      </c>
      <c r="R78" s="101">
        <f t="shared" si="35"/>
        <v>45346.77799580869</v>
      </c>
      <c r="S78" s="26">
        <f t="shared" si="36"/>
        <v>199426.15993321576</v>
      </c>
      <c r="T78" s="26">
        <f t="shared" si="37"/>
        <v>244772.93792902445</v>
      </c>
      <c r="U78" s="34"/>
      <c r="V78" s="34">
        <f t="shared" si="38"/>
        <v>0</v>
      </c>
      <c r="W78" s="48">
        <f t="shared" si="49"/>
        <v>1</v>
      </c>
      <c r="X78" s="20"/>
      <c r="Y78" s="20"/>
      <c r="Z78" s="22">
        <f t="shared" si="39"/>
        <v>42</v>
      </c>
      <c r="AA78" s="23"/>
      <c r="AB78" s="102" t="s">
        <v>651</v>
      </c>
      <c r="AC78" s="97">
        <f t="shared" si="40"/>
        <v>361.86163200000004</v>
      </c>
      <c r="AD78" s="24" t="s">
        <v>549</v>
      </c>
      <c r="AE78" s="2">
        <f t="shared" si="52"/>
        <v>0</v>
      </c>
      <c r="AF78" s="25">
        <f t="shared" si="50"/>
        <v>0</v>
      </c>
      <c r="AG78" s="33">
        <f t="shared" si="41"/>
        <v>0</v>
      </c>
      <c r="AH78" s="23"/>
      <c r="AI78" s="23"/>
      <c r="AJ78" s="34">
        <f t="shared" si="42"/>
        <v>0</v>
      </c>
      <c r="AK78" s="103"/>
      <c r="AM78" s="66" t="s">
        <v>754</v>
      </c>
      <c r="AN78" s="66">
        <f t="shared" si="43"/>
        <v>3</v>
      </c>
      <c r="AP78" s="98" t="s">
        <v>863</v>
      </c>
      <c r="AQ78" s="66">
        <f t="shared" si="44"/>
        <v>0.8</v>
      </c>
    </row>
    <row r="79" spans="1:45" x14ac:dyDescent="0.25">
      <c r="D79" s="7">
        <v>77</v>
      </c>
      <c r="E79" s="95">
        <f t="shared" si="31"/>
        <v>4.1198211068114547E-2</v>
      </c>
      <c r="F79" s="96">
        <f t="shared" si="32"/>
        <v>5.1497533543264344</v>
      </c>
      <c r="G79" s="70" t="s">
        <v>122</v>
      </c>
      <c r="H79" s="77">
        <f t="shared" si="45"/>
        <v>249.47132943032781</v>
      </c>
      <c r="I79" s="10" t="s">
        <v>223</v>
      </c>
      <c r="J79" s="16">
        <f t="shared" si="46"/>
        <v>9866.6615859012309</v>
      </c>
      <c r="K79" s="10" t="s">
        <v>324</v>
      </c>
      <c r="L79" s="18">
        <f t="shared" si="33"/>
        <v>64</v>
      </c>
      <c r="M79" s="10" t="s">
        <v>425</v>
      </c>
      <c r="N79" s="16">
        <f t="shared" si="51"/>
        <v>0</v>
      </c>
      <c r="O79" s="48">
        <f t="shared" si="47"/>
        <v>0</v>
      </c>
      <c r="P79" s="49">
        <f t="shared" si="48"/>
        <v>98.66661585901231</v>
      </c>
      <c r="Q79" s="20">
        <f t="shared" si="34"/>
        <v>0.65917137708983276</v>
      </c>
      <c r="R79" s="94">
        <f t="shared" si="35"/>
        <v>44893.310215850601</v>
      </c>
      <c r="S79" s="26">
        <f t="shared" si="36"/>
        <v>197431.89833388361</v>
      </c>
      <c r="T79" s="26">
        <f t="shared" si="37"/>
        <v>242325.20854973421</v>
      </c>
      <c r="U79" s="34"/>
      <c r="V79" s="34">
        <f t="shared" si="38"/>
        <v>0</v>
      </c>
      <c r="W79" s="48">
        <f t="shared" si="49"/>
        <v>1</v>
      </c>
      <c r="X79" s="20"/>
      <c r="Y79" s="20"/>
      <c r="Z79" s="22">
        <f t="shared" si="39"/>
        <v>42</v>
      </c>
      <c r="AA79" s="23"/>
      <c r="AB79" s="62" t="s">
        <v>652</v>
      </c>
      <c r="AC79" s="97">
        <f t="shared" si="40"/>
        <v>361.86163200000004</v>
      </c>
      <c r="AD79" s="24" t="s">
        <v>550</v>
      </c>
      <c r="AE79" s="2">
        <f t="shared" si="52"/>
        <v>0</v>
      </c>
      <c r="AF79" s="25">
        <f t="shared" si="50"/>
        <v>0</v>
      </c>
      <c r="AG79" s="33">
        <f t="shared" si="41"/>
        <v>0</v>
      </c>
      <c r="AH79" s="23"/>
      <c r="AI79" s="23"/>
      <c r="AJ79" s="34">
        <f t="shared" si="42"/>
        <v>0</v>
      </c>
      <c r="AK79" s="81"/>
      <c r="AM79" s="66" t="s">
        <v>755</v>
      </c>
      <c r="AN79" s="66">
        <f t="shared" si="43"/>
        <v>3</v>
      </c>
      <c r="AP79" s="98" t="s">
        <v>864</v>
      </c>
      <c r="AQ79" s="66">
        <f t="shared" si="44"/>
        <v>0.8</v>
      </c>
    </row>
    <row r="80" spans="1:45" x14ac:dyDescent="0.25">
      <c r="D80" s="7">
        <v>78</v>
      </c>
      <c r="E80" s="95">
        <f t="shared" si="31"/>
        <v>4.0786228957433397E-2</v>
      </c>
      <c r="F80" s="96">
        <f t="shared" si="32"/>
        <v>5.0982558207831694</v>
      </c>
      <c r="G80" s="70" t="s">
        <v>123</v>
      </c>
      <c r="H80" s="77">
        <f t="shared" si="45"/>
        <v>249.47132943032781</v>
      </c>
      <c r="I80" s="10" t="s">
        <v>224</v>
      </c>
      <c r="J80" s="16">
        <f t="shared" si="46"/>
        <v>9767.9949700422185</v>
      </c>
      <c r="K80" s="10" t="s">
        <v>325</v>
      </c>
      <c r="L80" s="18">
        <f t="shared" si="33"/>
        <v>64</v>
      </c>
      <c r="M80" s="10" t="s">
        <v>426</v>
      </c>
      <c r="N80" s="16">
        <f t="shared" si="51"/>
        <v>0</v>
      </c>
      <c r="O80" s="48">
        <f t="shared" si="47"/>
        <v>0</v>
      </c>
      <c r="P80" s="49">
        <f t="shared" si="48"/>
        <v>97.679949700422185</v>
      </c>
      <c r="Q80" s="20">
        <f t="shared" si="34"/>
        <v>0.65257966331893447</v>
      </c>
      <c r="R80" s="94">
        <f t="shared" si="35"/>
        <v>44444.377113692091</v>
      </c>
      <c r="S80" s="26">
        <f t="shared" si="36"/>
        <v>195457.57935054478</v>
      </c>
      <c r="T80" s="26">
        <f t="shared" si="37"/>
        <v>239901.95646423686</v>
      </c>
      <c r="U80" s="34"/>
      <c r="V80" s="34">
        <f t="shared" si="38"/>
        <v>0</v>
      </c>
      <c r="W80" s="48">
        <f t="shared" si="49"/>
        <v>1</v>
      </c>
      <c r="X80" s="20"/>
      <c r="Y80" s="20"/>
      <c r="Z80" s="22">
        <f t="shared" si="39"/>
        <v>42</v>
      </c>
      <c r="AA80" s="23"/>
      <c r="AB80" s="62" t="s">
        <v>653</v>
      </c>
      <c r="AC80" s="97">
        <f t="shared" si="40"/>
        <v>361.86163200000004</v>
      </c>
      <c r="AD80" s="24" t="s">
        <v>551</v>
      </c>
      <c r="AE80" s="2">
        <f t="shared" si="52"/>
        <v>0</v>
      </c>
      <c r="AF80" s="25">
        <f t="shared" si="50"/>
        <v>0</v>
      </c>
      <c r="AG80" s="33">
        <f t="shared" si="41"/>
        <v>0</v>
      </c>
      <c r="AH80" s="23"/>
      <c r="AI80" s="23"/>
      <c r="AJ80" s="34">
        <f t="shared" si="42"/>
        <v>0</v>
      </c>
      <c r="AK80" s="81"/>
      <c r="AM80" s="66" t="s">
        <v>756</v>
      </c>
      <c r="AN80" s="66">
        <f t="shared" si="43"/>
        <v>3</v>
      </c>
      <c r="AP80" s="98" t="s">
        <v>865</v>
      </c>
      <c r="AQ80" s="66">
        <f t="shared" si="44"/>
        <v>0.8</v>
      </c>
    </row>
    <row r="81" spans="4:43" x14ac:dyDescent="0.25">
      <c r="D81" s="7">
        <v>79</v>
      </c>
      <c r="E81" s="95">
        <f t="shared" si="31"/>
        <v>4.0378366667859072E-2</v>
      </c>
      <c r="F81" s="96">
        <f t="shared" si="32"/>
        <v>5.0472732625753398</v>
      </c>
      <c r="G81" s="71" t="s">
        <v>124</v>
      </c>
      <c r="H81" s="77">
        <f t="shared" si="45"/>
        <v>249.47132943032781</v>
      </c>
      <c r="I81" s="32" t="s">
        <v>225</v>
      </c>
      <c r="J81" s="16">
        <f t="shared" si="46"/>
        <v>9670.3150203417972</v>
      </c>
      <c r="K81" s="32" t="s">
        <v>326</v>
      </c>
      <c r="L81" s="18">
        <f t="shared" si="33"/>
        <v>64</v>
      </c>
      <c r="M81" s="32" t="s">
        <v>427</v>
      </c>
      <c r="N81" s="16">
        <f t="shared" si="51"/>
        <v>0</v>
      </c>
      <c r="O81" s="48">
        <f t="shared" si="47"/>
        <v>0</v>
      </c>
      <c r="P81" s="49">
        <f t="shared" si="48"/>
        <v>96.703150203417977</v>
      </c>
      <c r="Q81" s="20">
        <f t="shared" si="34"/>
        <v>0.64605386668574516</v>
      </c>
      <c r="R81" s="94">
        <f t="shared" si="35"/>
        <v>43999.933342555174</v>
      </c>
      <c r="S81" s="26">
        <f t="shared" si="36"/>
        <v>193503.00355703937</v>
      </c>
      <c r="T81" s="26">
        <f t="shared" si="37"/>
        <v>237502.93689959456</v>
      </c>
      <c r="U81" s="34"/>
      <c r="V81" s="34">
        <f t="shared" si="38"/>
        <v>0</v>
      </c>
      <c r="W81" s="48">
        <f t="shared" si="49"/>
        <v>1</v>
      </c>
      <c r="X81" s="20"/>
      <c r="Y81" s="20"/>
      <c r="Z81" s="22">
        <f t="shared" si="39"/>
        <v>42</v>
      </c>
      <c r="AA81" s="23"/>
      <c r="AB81" s="62" t="s">
        <v>654</v>
      </c>
      <c r="AC81" s="97">
        <f t="shared" si="40"/>
        <v>361.86163200000004</v>
      </c>
      <c r="AD81" s="24" t="s">
        <v>552</v>
      </c>
      <c r="AE81" s="2">
        <f t="shared" si="52"/>
        <v>0</v>
      </c>
      <c r="AF81" s="25">
        <f t="shared" si="50"/>
        <v>0</v>
      </c>
      <c r="AG81" s="33">
        <f t="shared" si="41"/>
        <v>0</v>
      </c>
      <c r="AH81" s="23"/>
      <c r="AI81" s="23"/>
      <c r="AJ81" s="34">
        <f t="shared" si="42"/>
        <v>0</v>
      </c>
      <c r="AK81" s="81"/>
      <c r="AM81" s="66" t="s">
        <v>757</v>
      </c>
      <c r="AN81" s="66">
        <f t="shared" si="43"/>
        <v>3</v>
      </c>
      <c r="AP81" s="98" t="s">
        <v>866</v>
      </c>
      <c r="AQ81" s="66">
        <f t="shared" si="44"/>
        <v>0.8</v>
      </c>
    </row>
    <row r="82" spans="4:43" x14ac:dyDescent="0.25">
      <c r="D82" s="9">
        <v>80</v>
      </c>
      <c r="E82" s="95">
        <f t="shared" si="31"/>
        <v>3.997458300118048E-2</v>
      </c>
      <c r="F82" s="96">
        <f t="shared" si="32"/>
        <v>4.9968005299495868</v>
      </c>
      <c r="G82" s="70" t="s">
        <v>125</v>
      </c>
      <c r="H82" s="79">
        <f t="shared" si="45"/>
        <v>249.47132943032781</v>
      </c>
      <c r="I82" s="10" t="s">
        <v>226</v>
      </c>
      <c r="J82" s="75">
        <f t="shared" si="46"/>
        <v>9573.6118701383784</v>
      </c>
      <c r="K82" s="10" t="s">
        <v>327</v>
      </c>
      <c r="L82" s="17">
        <f t="shared" si="33"/>
        <v>64</v>
      </c>
      <c r="M82" s="10" t="s">
        <v>428</v>
      </c>
      <c r="N82" s="120">
        <f t="shared" si="51"/>
        <v>0</v>
      </c>
      <c r="O82" s="70">
        <f t="shared" si="47"/>
        <v>0</v>
      </c>
      <c r="P82" s="50">
        <f t="shared" si="48"/>
        <v>95.736118701383788</v>
      </c>
      <c r="Q82" s="19">
        <f t="shared" si="34"/>
        <v>0.63959332801888769</v>
      </c>
      <c r="R82" s="94">
        <f t="shared" si="35"/>
        <v>43559.934009129625</v>
      </c>
      <c r="S82" s="26">
        <f t="shared" si="36"/>
        <v>191567.97352146899</v>
      </c>
      <c r="T82" s="10">
        <f t="shared" si="37"/>
        <v>235127.9075305986</v>
      </c>
      <c r="U82" s="21"/>
      <c r="V82" s="21">
        <f t="shared" si="38"/>
        <v>0</v>
      </c>
      <c r="W82" s="70">
        <f t="shared" si="49"/>
        <v>1</v>
      </c>
      <c r="X82" s="19"/>
      <c r="Y82" s="19"/>
      <c r="Z82" s="51">
        <f t="shared" si="39"/>
        <v>42</v>
      </c>
      <c r="AA82" s="11"/>
      <c r="AB82" s="62" t="s">
        <v>655</v>
      </c>
      <c r="AC82" s="97">
        <f t="shared" si="40"/>
        <v>361.86163200000004</v>
      </c>
      <c r="AD82" s="24" t="s">
        <v>553</v>
      </c>
      <c r="AE82" s="2">
        <f t="shared" si="52"/>
        <v>0</v>
      </c>
      <c r="AF82" s="25">
        <f t="shared" si="50"/>
        <v>0</v>
      </c>
      <c r="AG82" s="33">
        <f t="shared" si="41"/>
        <v>0</v>
      </c>
      <c r="AH82" s="11"/>
      <c r="AI82" s="11"/>
      <c r="AJ82" s="34">
        <f t="shared" si="42"/>
        <v>0</v>
      </c>
      <c r="AK82" s="81"/>
      <c r="AM82" s="88" t="s">
        <v>758</v>
      </c>
      <c r="AN82" s="89">
        <f t="shared" si="43"/>
        <v>3</v>
      </c>
      <c r="AP82" s="88" t="s">
        <v>867</v>
      </c>
      <c r="AQ82" s="66">
        <f t="shared" si="44"/>
        <v>0.8</v>
      </c>
    </row>
    <row r="83" spans="4:43" x14ac:dyDescent="0.25">
      <c r="D83" s="7">
        <v>81</v>
      </c>
      <c r="E83" s="95">
        <f t="shared" si="31"/>
        <v>3.9574837171168678E-2</v>
      </c>
      <c r="F83" s="96">
        <f t="shared" si="32"/>
        <v>4.9468325246500902</v>
      </c>
      <c r="G83" s="69" t="s">
        <v>126</v>
      </c>
      <c r="H83" s="77">
        <f t="shared" si="45"/>
        <v>249.47132943032781</v>
      </c>
      <c r="I83" s="27" t="s">
        <v>227</v>
      </c>
      <c r="J83" s="16">
        <f t="shared" si="46"/>
        <v>9477.8757514369954</v>
      </c>
      <c r="K83" s="27" t="s">
        <v>328</v>
      </c>
      <c r="L83" s="18">
        <f t="shared" si="33"/>
        <v>64</v>
      </c>
      <c r="M83" s="27" t="s">
        <v>429</v>
      </c>
      <c r="N83" s="16">
        <f t="shared" si="51"/>
        <v>0</v>
      </c>
      <c r="O83" s="48">
        <f t="shared" si="47"/>
        <v>0</v>
      </c>
      <c r="P83" s="49">
        <f t="shared" si="48"/>
        <v>94.778757514369957</v>
      </c>
      <c r="Q83" s="20">
        <f t="shared" si="34"/>
        <v>0.63319739473869885</v>
      </c>
      <c r="R83" s="94">
        <f t="shared" si="35"/>
        <v>43124.334669038333</v>
      </c>
      <c r="S83" s="26">
        <f t="shared" si="36"/>
        <v>189652.29378625427</v>
      </c>
      <c r="T83" s="26">
        <f t="shared" si="37"/>
        <v>232776.62845529261</v>
      </c>
      <c r="U83" s="34"/>
      <c r="V83" s="34">
        <f t="shared" si="38"/>
        <v>0</v>
      </c>
      <c r="W83" s="48">
        <f t="shared" si="49"/>
        <v>1</v>
      </c>
      <c r="X83" s="20"/>
      <c r="Y83" s="20"/>
      <c r="Z83" s="22">
        <f t="shared" si="39"/>
        <v>42</v>
      </c>
      <c r="AA83" s="23"/>
      <c r="AB83" s="62" t="s">
        <v>656</v>
      </c>
      <c r="AC83" s="97">
        <f t="shared" si="40"/>
        <v>361.86163200000004</v>
      </c>
      <c r="AD83" s="24" t="s">
        <v>554</v>
      </c>
      <c r="AE83" s="2">
        <f t="shared" si="52"/>
        <v>0</v>
      </c>
      <c r="AF83" s="25">
        <f t="shared" si="50"/>
        <v>0</v>
      </c>
      <c r="AG83" s="33">
        <f t="shared" si="41"/>
        <v>0</v>
      </c>
      <c r="AH83" s="23"/>
      <c r="AI83" s="23"/>
      <c r="AJ83" s="34">
        <f t="shared" si="42"/>
        <v>0</v>
      </c>
      <c r="AK83" s="81"/>
      <c r="AM83" s="66" t="s">
        <v>759</v>
      </c>
      <c r="AN83" s="66">
        <f t="shared" si="43"/>
        <v>3</v>
      </c>
      <c r="AP83" s="98" t="s">
        <v>868</v>
      </c>
      <c r="AQ83" s="66">
        <f t="shared" si="44"/>
        <v>0.8</v>
      </c>
    </row>
    <row r="84" spans="4:43" x14ac:dyDescent="0.25">
      <c r="D84" s="7">
        <v>82</v>
      </c>
      <c r="E84" s="95">
        <f t="shared" si="31"/>
        <v>3.9179088799456988E-2</v>
      </c>
      <c r="F84" s="96">
        <f t="shared" si="32"/>
        <v>4.8973641994035892</v>
      </c>
      <c r="G84" s="70" t="s">
        <v>127</v>
      </c>
      <c r="H84" s="77">
        <f t="shared" si="45"/>
        <v>249.47132943032781</v>
      </c>
      <c r="I84" s="10" t="s">
        <v>228</v>
      </c>
      <c r="J84" s="16">
        <f t="shared" si="46"/>
        <v>9383.0969939226252</v>
      </c>
      <c r="K84" s="10" t="s">
        <v>329</v>
      </c>
      <c r="L84" s="18">
        <f t="shared" si="33"/>
        <v>64</v>
      </c>
      <c r="M84" s="10" t="s">
        <v>430</v>
      </c>
      <c r="N84" s="16">
        <f t="shared" si="51"/>
        <v>0</v>
      </c>
      <c r="O84" s="48">
        <f t="shared" si="47"/>
        <v>0</v>
      </c>
      <c r="P84" s="49">
        <f t="shared" si="48"/>
        <v>93.83096993922625</v>
      </c>
      <c r="Q84" s="20">
        <f t="shared" si="34"/>
        <v>0.6268654207913118</v>
      </c>
      <c r="R84" s="94">
        <f t="shared" si="35"/>
        <v>42693.091322347944</v>
      </c>
      <c r="S84" s="26">
        <f t="shared" si="36"/>
        <v>187755.77084839172</v>
      </c>
      <c r="T84" s="26">
        <f t="shared" si="37"/>
        <v>230448.86217073968</v>
      </c>
      <c r="U84" s="34"/>
      <c r="V84" s="34">
        <f t="shared" si="38"/>
        <v>0</v>
      </c>
      <c r="W84" s="48">
        <f t="shared" si="49"/>
        <v>1</v>
      </c>
      <c r="X84" s="20"/>
      <c r="Y84" s="20"/>
      <c r="Z84" s="22">
        <f t="shared" si="39"/>
        <v>42</v>
      </c>
      <c r="AA84" s="23"/>
      <c r="AB84" s="62" t="s">
        <v>657</v>
      </c>
      <c r="AC84" s="97">
        <f t="shared" si="40"/>
        <v>361.86163200000004</v>
      </c>
      <c r="AD84" s="24" t="s">
        <v>555</v>
      </c>
      <c r="AE84" s="2">
        <f t="shared" si="52"/>
        <v>0</v>
      </c>
      <c r="AF84" s="25">
        <f t="shared" si="50"/>
        <v>0</v>
      </c>
      <c r="AG84" s="33">
        <f t="shared" si="41"/>
        <v>0</v>
      </c>
      <c r="AH84" s="23"/>
      <c r="AI84" s="23"/>
      <c r="AJ84" s="34">
        <f t="shared" si="42"/>
        <v>0</v>
      </c>
      <c r="AK84" s="81"/>
      <c r="AM84" s="66" t="s">
        <v>760</v>
      </c>
      <c r="AN84" s="66">
        <f t="shared" si="43"/>
        <v>3</v>
      </c>
      <c r="AP84" s="98" t="s">
        <v>869</v>
      </c>
      <c r="AQ84" s="66">
        <f t="shared" si="44"/>
        <v>0.8</v>
      </c>
    </row>
    <row r="85" spans="4:43" x14ac:dyDescent="0.25">
      <c r="D85" s="7">
        <v>83</v>
      </c>
      <c r="E85" s="95">
        <f t="shared" si="31"/>
        <v>3.8787297911462418E-2</v>
      </c>
      <c r="F85" s="96">
        <f t="shared" si="32"/>
        <v>4.8483905574095534</v>
      </c>
      <c r="G85" s="70" t="s">
        <v>128</v>
      </c>
      <c r="H85" s="77">
        <f t="shared" si="45"/>
        <v>249.47132943032781</v>
      </c>
      <c r="I85" s="10" t="s">
        <v>229</v>
      </c>
      <c r="J85" s="16">
        <f t="shared" si="46"/>
        <v>9289.2660239833986</v>
      </c>
      <c r="K85" s="10" t="s">
        <v>330</v>
      </c>
      <c r="L85" s="18">
        <f t="shared" si="33"/>
        <v>64</v>
      </c>
      <c r="M85" s="10" t="s">
        <v>431</v>
      </c>
      <c r="N85" s="16">
        <f t="shared" si="51"/>
        <v>0</v>
      </c>
      <c r="O85" s="48">
        <f t="shared" si="47"/>
        <v>0</v>
      </c>
      <c r="P85" s="49">
        <f t="shared" si="48"/>
        <v>92.892660239833987</v>
      </c>
      <c r="Q85" s="119">
        <f t="shared" si="34"/>
        <v>0.62059676658339868</v>
      </c>
      <c r="R85" s="94">
        <f t="shared" si="35"/>
        <v>42266.160409124466</v>
      </c>
      <c r="S85" s="26">
        <f t="shared" si="36"/>
        <v>185878.21313990781</v>
      </c>
      <c r="T85" s="26">
        <f t="shared" si="37"/>
        <v>228144.37354903226</v>
      </c>
      <c r="U85" s="34"/>
      <c r="V85" s="34">
        <f t="shared" si="38"/>
        <v>0</v>
      </c>
      <c r="W85" s="48">
        <f t="shared" si="49"/>
        <v>1</v>
      </c>
      <c r="X85" s="20"/>
      <c r="Y85" s="20"/>
      <c r="Z85" s="22">
        <f t="shared" si="39"/>
        <v>42</v>
      </c>
      <c r="AA85" s="23"/>
      <c r="AB85" s="62" t="s">
        <v>658</v>
      </c>
      <c r="AC85" s="97">
        <f t="shared" si="40"/>
        <v>361.86163200000004</v>
      </c>
      <c r="AD85" s="24" t="s">
        <v>556</v>
      </c>
      <c r="AE85" s="2">
        <f t="shared" si="52"/>
        <v>0</v>
      </c>
      <c r="AF85" s="25">
        <f t="shared" si="50"/>
        <v>0</v>
      </c>
      <c r="AG85" s="33">
        <f t="shared" si="41"/>
        <v>0</v>
      </c>
      <c r="AH85" s="23"/>
      <c r="AI85" s="23"/>
      <c r="AJ85" s="34">
        <f t="shared" si="42"/>
        <v>0</v>
      </c>
      <c r="AK85" s="81"/>
      <c r="AM85" s="66" t="s">
        <v>761</v>
      </c>
      <c r="AN85" s="66">
        <f t="shared" si="43"/>
        <v>3</v>
      </c>
      <c r="AP85" s="98" t="s">
        <v>870</v>
      </c>
      <c r="AQ85" s="66">
        <f t="shared" si="44"/>
        <v>0.8</v>
      </c>
    </row>
    <row r="86" spans="4:43" x14ac:dyDescent="0.25">
      <c r="D86" s="7">
        <v>84</v>
      </c>
      <c r="E86" s="95">
        <f t="shared" si="31"/>
        <v>3.8399424932347798E-2</v>
      </c>
      <c r="F86" s="96">
        <f t="shared" si="32"/>
        <v>4.7999066518354576</v>
      </c>
      <c r="G86" s="71" t="s">
        <v>129</v>
      </c>
      <c r="H86" s="77">
        <f t="shared" si="45"/>
        <v>249.47132943032781</v>
      </c>
      <c r="I86" s="32" t="s">
        <v>230</v>
      </c>
      <c r="J86" s="16">
        <f t="shared" si="46"/>
        <v>9196.3733637435653</v>
      </c>
      <c r="K86" s="32" t="s">
        <v>331</v>
      </c>
      <c r="L86" s="18">
        <f t="shared" si="33"/>
        <v>64</v>
      </c>
      <c r="M86" s="32" t="s">
        <v>432</v>
      </c>
      <c r="N86" s="16">
        <f t="shared" si="51"/>
        <v>0</v>
      </c>
      <c r="O86" s="48">
        <f t="shared" si="47"/>
        <v>0</v>
      </c>
      <c r="P86" s="49">
        <f t="shared" si="48"/>
        <v>91.963733637435652</v>
      </c>
      <c r="Q86" s="20">
        <f t="shared" si="34"/>
        <v>0.61439079891756476</v>
      </c>
      <c r="R86" s="94">
        <f t="shared" si="35"/>
        <v>41843.498805033225</v>
      </c>
      <c r="S86" s="26">
        <f t="shared" si="36"/>
        <v>184019.43100850872</v>
      </c>
      <c r="T86" s="26">
        <f t="shared" si="37"/>
        <v>225862.92981354194</v>
      </c>
      <c r="U86" s="34"/>
      <c r="V86" s="34">
        <f t="shared" si="38"/>
        <v>0</v>
      </c>
      <c r="W86" s="48">
        <f t="shared" si="49"/>
        <v>1</v>
      </c>
      <c r="X86" s="20"/>
      <c r="Y86" s="20"/>
      <c r="Z86" s="22">
        <f t="shared" si="39"/>
        <v>42</v>
      </c>
      <c r="AA86" s="23"/>
      <c r="AB86" s="62" t="s">
        <v>659</v>
      </c>
      <c r="AC86" s="97">
        <f t="shared" si="40"/>
        <v>361.86163200000004</v>
      </c>
      <c r="AD86" s="24" t="s">
        <v>557</v>
      </c>
      <c r="AE86" s="2">
        <f t="shared" si="52"/>
        <v>0</v>
      </c>
      <c r="AF86" s="25">
        <f t="shared" si="50"/>
        <v>0</v>
      </c>
      <c r="AG86" s="33">
        <f t="shared" si="41"/>
        <v>0</v>
      </c>
      <c r="AH86" s="23"/>
      <c r="AI86" s="23"/>
      <c r="AJ86" s="34">
        <f t="shared" si="42"/>
        <v>0</v>
      </c>
      <c r="AK86" s="81"/>
      <c r="AM86" s="66" t="s">
        <v>762</v>
      </c>
      <c r="AN86" s="66">
        <f t="shared" si="43"/>
        <v>3</v>
      </c>
      <c r="AP86" s="98" t="s">
        <v>871</v>
      </c>
      <c r="AQ86" s="66">
        <f t="shared" si="44"/>
        <v>0.8</v>
      </c>
    </row>
    <row r="87" spans="4:43" x14ac:dyDescent="0.25">
      <c r="D87" s="9">
        <v>85</v>
      </c>
      <c r="E87" s="95">
        <f t="shared" si="31"/>
        <v>3.8015430683024314E-2</v>
      </c>
      <c r="F87" s="96">
        <f t="shared" si="32"/>
        <v>4.7519075853171024</v>
      </c>
      <c r="G87" s="70" t="s">
        <v>130</v>
      </c>
      <c r="H87" s="79">
        <f t="shared" si="45"/>
        <v>249.47132943032781</v>
      </c>
      <c r="I87" s="10" t="s">
        <v>231</v>
      </c>
      <c r="J87" s="75">
        <f t="shared" si="46"/>
        <v>9104.409630106129</v>
      </c>
      <c r="K87" s="10" t="s">
        <v>332</v>
      </c>
      <c r="L87" s="17">
        <f t="shared" si="33"/>
        <v>64</v>
      </c>
      <c r="M87" s="10" t="s">
        <v>433</v>
      </c>
      <c r="N87" s="120">
        <f t="shared" si="51"/>
        <v>0</v>
      </c>
      <c r="O87" s="70">
        <f t="shared" si="47"/>
        <v>0</v>
      </c>
      <c r="P87" s="50">
        <f t="shared" si="48"/>
        <v>91.044096301061288</v>
      </c>
      <c r="Q87" s="19">
        <f t="shared" si="34"/>
        <v>0.60824689092838902</v>
      </c>
      <c r="R87" s="94">
        <f t="shared" si="35"/>
        <v>41425.063816982889</v>
      </c>
      <c r="S87" s="26">
        <f t="shared" si="36"/>
        <v>182179.23669842366</v>
      </c>
      <c r="T87" s="10">
        <f t="shared" si="37"/>
        <v>223604.30051540653</v>
      </c>
      <c r="U87" s="21"/>
      <c r="V87" s="21">
        <f t="shared" si="38"/>
        <v>0</v>
      </c>
      <c r="W87" s="70">
        <f t="shared" si="49"/>
        <v>1</v>
      </c>
      <c r="X87" s="19"/>
      <c r="Y87" s="19"/>
      <c r="Z87" s="51">
        <f t="shared" si="39"/>
        <v>42</v>
      </c>
      <c r="AA87" s="11"/>
      <c r="AB87" s="62" t="s">
        <v>660</v>
      </c>
      <c r="AC87" s="97">
        <f t="shared" si="40"/>
        <v>361.86163200000004</v>
      </c>
      <c r="AD87" s="24" t="s">
        <v>558</v>
      </c>
      <c r="AE87" s="2">
        <f t="shared" si="52"/>
        <v>0</v>
      </c>
      <c r="AF87" s="25">
        <f t="shared" si="50"/>
        <v>0</v>
      </c>
      <c r="AG87" s="33">
        <f t="shared" si="41"/>
        <v>0</v>
      </c>
      <c r="AH87" s="11"/>
      <c r="AI87" s="11"/>
      <c r="AJ87" s="34">
        <f t="shared" si="42"/>
        <v>0</v>
      </c>
      <c r="AK87" s="81"/>
      <c r="AM87" s="88" t="s">
        <v>763</v>
      </c>
      <c r="AN87" s="89">
        <f t="shared" si="43"/>
        <v>3</v>
      </c>
      <c r="AP87" s="88" t="s">
        <v>872</v>
      </c>
      <c r="AQ87" s="66">
        <f t="shared" si="44"/>
        <v>0.8</v>
      </c>
    </row>
    <row r="88" spans="4:43" x14ac:dyDescent="0.25">
      <c r="D88" s="7">
        <v>86</v>
      </c>
      <c r="E88" s="95">
        <f t="shared" si="31"/>
        <v>3.7635276376194078E-2</v>
      </c>
      <c r="F88" s="96">
        <f t="shared" si="32"/>
        <v>4.7043885094639331</v>
      </c>
      <c r="G88" s="69" t="s">
        <v>131</v>
      </c>
      <c r="H88" s="77">
        <f t="shared" si="45"/>
        <v>249.47132943032781</v>
      </c>
      <c r="I88" s="27" t="s">
        <v>232</v>
      </c>
      <c r="J88" s="16">
        <f t="shared" si="46"/>
        <v>9013.3655338050685</v>
      </c>
      <c r="K88" s="27" t="s">
        <v>333</v>
      </c>
      <c r="L88" s="18">
        <f t="shared" si="33"/>
        <v>64</v>
      </c>
      <c r="M88" s="27" t="s">
        <v>434</v>
      </c>
      <c r="N88" s="16">
        <f t="shared" si="51"/>
        <v>0</v>
      </c>
      <c r="O88" s="48">
        <f t="shared" si="47"/>
        <v>0</v>
      </c>
      <c r="P88" s="49">
        <f t="shared" si="48"/>
        <v>90.133655338050687</v>
      </c>
      <c r="Q88" s="20">
        <f t="shared" si="34"/>
        <v>0.60216442201910525</v>
      </c>
      <c r="R88" s="94">
        <f t="shared" si="35"/>
        <v>41010.813178813063</v>
      </c>
      <c r="S88" s="26">
        <f t="shared" si="36"/>
        <v>180357.44433143942</v>
      </c>
      <c r="T88" s="26">
        <f t="shared" si="37"/>
        <v>221368.25751025247</v>
      </c>
      <c r="U88" s="34"/>
      <c r="V88" s="34">
        <f t="shared" si="38"/>
        <v>0</v>
      </c>
      <c r="W88" s="48">
        <f t="shared" si="49"/>
        <v>1</v>
      </c>
      <c r="X88" s="20"/>
      <c r="Y88" s="20"/>
      <c r="Z88" s="22">
        <f t="shared" si="39"/>
        <v>42</v>
      </c>
      <c r="AA88" s="23"/>
      <c r="AB88" s="62" t="s">
        <v>661</v>
      </c>
      <c r="AC88" s="97">
        <f t="shared" si="40"/>
        <v>361.86163200000004</v>
      </c>
      <c r="AD88" s="24" t="s">
        <v>559</v>
      </c>
      <c r="AE88" s="2">
        <f t="shared" si="52"/>
        <v>0</v>
      </c>
      <c r="AF88" s="25">
        <f t="shared" si="50"/>
        <v>0</v>
      </c>
      <c r="AG88" s="33">
        <f t="shared" si="41"/>
        <v>0</v>
      </c>
      <c r="AH88" s="23"/>
      <c r="AI88" s="23"/>
      <c r="AJ88" s="34">
        <f t="shared" si="42"/>
        <v>0</v>
      </c>
      <c r="AK88" s="81"/>
      <c r="AM88" s="66" t="s">
        <v>764</v>
      </c>
      <c r="AN88" s="66">
        <f t="shared" si="43"/>
        <v>3</v>
      </c>
      <c r="AP88" s="98" t="s">
        <v>873</v>
      </c>
      <c r="AQ88" s="66">
        <f t="shared" si="44"/>
        <v>0.8</v>
      </c>
    </row>
    <row r="89" spans="4:43" x14ac:dyDescent="0.25">
      <c r="D89" s="7">
        <v>87</v>
      </c>
      <c r="E89" s="95">
        <f t="shared" si="31"/>
        <v>3.7258923612432132E-2</v>
      </c>
      <c r="F89" s="96">
        <f t="shared" si="32"/>
        <v>4.6573446243692933</v>
      </c>
      <c r="G89" s="70" t="s">
        <v>132</v>
      </c>
      <c r="H89" s="77">
        <f t="shared" si="45"/>
        <v>249.47132943032781</v>
      </c>
      <c r="I89" s="10" t="s">
        <v>233</v>
      </c>
      <c r="J89" s="16">
        <f t="shared" si="46"/>
        <v>8923.2318784670169</v>
      </c>
      <c r="K89" s="10" t="s">
        <v>334</v>
      </c>
      <c r="L89" s="18">
        <f t="shared" si="33"/>
        <v>64</v>
      </c>
      <c r="M89" s="10" t="s">
        <v>435</v>
      </c>
      <c r="N89" s="16">
        <f t="shared" si="51"/>
        <v>0</v>
      </c>
      <c r="O89" s="48">
        <f t="shared" si="47"/>
        <v>0</v>
      </c>
      <c r="P89" s="49">
        <f t="shared" si="48"/>
        <v>89.23231878467017</v>
      </c>
      <c r="Q89" s="20">
        <f t="shared" si="34"/>
        <v>0.59614277779891411</v>
      </c>
      <c r="R89" s="94">
        <f t="shared" si="35"/>
        <v>40600.705047024923</v>
      </c>
      <c r="S89" s="26">
        <f t="shared" si="36"/>
        <v>178553.86988812502</v>
      </c>
      <c r="T89" s="26">
        <f t="shared" si="37"/>
        <v>219154.57493514993</v>
      </c>
      <c r="U89" s="34"/>
      <c r="V89" s="34">
        <f t="shared" si="38"/>
        <v>0</v>
      </c>
      <c r="W89" s="48">
        <f t="shared" si="49"/>
        <v>1</v>
      </c>
      <c r="X89" s="20"/>
      <c r="Y89" s="20"/>
      <c r="Z89" s="22">
        <f t="shared" si="39"/>
        <v>42</v>
      </c>
      <c r="AA89" s="23"/>
      <c r="AB89" s="62" t="s">
        <v>662</v>
      </c>
      <c r="AC89" s="97">
        <f t="shared" si="40"/>
        <v>361.86163200000004</v>
      </c>
      <c r="AD89" s="24" t="s">
        <v>560</v>
      </c>
      <c r="AE89" s="2">
        <f t="shared" si="52"/>
        <v>0</v>
      </c>
      <c r="AF89" s="25">
        <f t="shared" si="50"/>
        <v>0</v>
      </c>
      <c r="AG89" s="33">
        <f t="shared" si="41"/>
        <v>0</v>
      </c>
      <c r="AH89" s="23"/>
      <c r="AI89" s="23"/>
      <c r="AJ89" s="34">
        <f t="shared" si="42"/>
        <v>0</v>
      </c>
      <c r="AK89" s="81"/>
      <c r="AM89" s="66" t="s">
        <v>765</v>
      </c>
      <c r="AN89" s="66">
        <f t="shared" si="43"/>
        <v>3</v>
      </c>
      <c r="AP89" s="98" t="s">
        <v>874</v>
      </c>
      <c r="AQ89" s="66">
        <f t="shared" si="44"/>
        <v>0.8</v>
      </c>
    </row>
    <row r="90" spans="4:43" x14ac:dyDescent="0.25">
      <c r="D90" s="7">
        <v>88</v>
      </c>
      <c r="E90" s="95">
        <f t="shared" si="31"/>
        <v>3.6886334376307811E-2</v>
      </c>
      <c r="F90" s="96">
        <f t="shared" si="32"/>
        <v>4.6107711781256002</v>
      </c>
      <c r="G90" s="70" t="s">
        <v>133</v>
      </c>
      <c r="H90" s="77">
        <f t="shared" si="45"/>
        <v>249.47132943032781</v>
      </c>
      <c r="I90" s="10" t="s">
        <v>234</v>
      </c>
      <c r="J90" s="16">
        <f t="shared" si="46"/>
        <v>8833.9995596823464</v>
      </c>
      <c r="K90" s="10" t="s">
        <v>335</v>
      </c>
      <c r="L90" s="18">
        <f t="shared" si="33"/>
        <v>64</v>
      </c>
      <c r="M90" s="10" t="s">
        <v>436</v>
      </c>
      <c r="N90" s="16">
        <f t="shared" si="51"/>
        <v>0</v>
      </c>
      <c r="O90" s="48">
        <f t="shared" si="47"/>
        <v>0</v>
      </c>
      <c r="P90" s="49">
        <f t="shared" si="48"/>
        <v>88.339995596823471</v>
      </c>
      <c r="Q90" s="20">
        <f t="shared" si="34"/>
        <v>0.59018135002092498</v>
      </c>
      <c r="R90" s="94">
        <f t="shared" si="35"/>
        <v>40194.697996554678</v>
      </c>
      <c r="S90" s="26">
        <f t="shared" si="36"/>
        <v>176768.33118924373</v>
      </c>
      <c r="T90" s="26">
        <f t="shared" si="37"/>
        <v>216963.02918579843</v>
      </c>
      <c r="U90" s="34"/>
      <c r="V90" s="34">
        <f t="shared" si="38"/>
        <v>0</v>
      </c>
      <c r="W90" s="48">
        <f t="shared" si="49"/>
        <v>1</v>
      </c>
      <c r="X90" s="20"/>
      <c r="Y90" s="20"/>
      <c r="Z90" s="22">
        <f t="shared" si="39"/>
        <v>42</v>
      </c>
      <c r="AA90" s="23"/>
      <c r="AB90" s="62" t="s">
        <v>663</v>
      </c>
      <c r="AC90" s="97">
        <f t="shared" si="40"/>
        <v>361.86163200000004</v>
      </c>
      <c r="AD90" s="24" t="s">
        <v>561</v>
      </c>
      <c r="AE90" s="2">
        <f t="shared" si="52"/>
        <v>0</v>
      </c>
      <c r="AF90" s="25">
        <f t="shared" si="50"/>
        <v>0</v>
      </c>
      <c r="AG90" s="33">
        <f t="shared" si="41"/>
        <v>0</v>
      </c>
      <c r="AH90" s="23"/>
      <c r="AI90" s="23"/>
      <c r="AJ90" s="34">
        <f t="shared" si="42"/>
        <v>0</v>
      </c>
      <c r="AK90" s="81"/>
      <c r="AM90" s="66" t="s">
        <v>766</v>
      </c>
      <c r="AN90" s="66">
        <f t="shared" si="43"/>
        <v>3</v>
      </c>
      <c r="AP90" s="98" t="s">
        <v>875</v>
      </c>
      <c r="AQ90" s="66">
        <f t="shared" si="44"/>
        <v>0.8</v>
      </c>
    </row>
    <row r="91" spans="4:43" x14ac:dyDescent="0.25">
      <c r="D91" s="7">
        <v>89</v>
      </c>
      <c r="E91" s="95">
        <f t="shared" si="31"/>
        <v>3.6517471032544734E-2</v>
      </c>
      <c r="F91" s="96">
        <f t="shared" si="32"/>
        <v>4.5646634663443439</v>
      </c>
      <c r="G91" s="71" t="s">
        <v>134</v>
      </c>
      <c r="H91" s="77">
        <f t="shared" si="45"/>
        <v>249.47132943032781</v>
      </c>
      <c r="I91" s="32" t="s">
        <v>235</v>
      </c>
      <c r="J91" s="16">
        <f t="shared" si="46"/>
        <v>8745.659564085523</v>
      </c>
      <c r="K91" s="32" t="s">
        <v>336</v>
      </c>
      <c r="L91" s="18">
        <f t="shared" si="33"/>
        <v>64</v>
      </c>
      <c r="M91" s="32" t="s">
        <v>437</v>
      </c>
      <c r="N91" s="16">
        <f t="shared" si="51"/>
        <v>0</v>
      </c>
      <c r="O91" s="48">
        <f t="shared" si="47"/>
        <v>0</v>
      </c>
      <c r="P91" s="49">
        <f t="shared" si="48"/>
        <v>87.456595640855227</v>
      </c>
      <c r="Q91" s="20">
        <f t="shared" si="34"/>
        <v>0.58427953652071574</v>
      </c>
      <c r="R91" s="94">
        <f t="shared" si="35"/>
        <v>39792.751016589129</v>
      </c>
      <c r="S91" s="26">
        <f t="shared" si="36"/>
        <v>175000.64787735132</v>
      </c>
      <c r="T91" s="26">
        <f t="shared" si="37"/>
        <v>214793.39889394044</v>
      </c>
      <c r="U91" s="34"/>
      <c r="V91" s="34">
        <f t="shared" si="38"/>
        <v>0</v>
      </c>
      <c r="W91" s="48">
        <f t="shared" si="49"/>
        <v>1</v>
      </c>
      <c r="X91" s="20"/>
      <c r="Y91" s="20"/>
      <c r="Z91" s="22">
        <f t="shared" si="39"/>
        <v>42</v>
      </c>
      <c r="AA91" s="23"/>
      <c r="AB91" s="62" t="s">
        <v>664</v>
      </c>
      <c r="AC91" s="97">
        <f t="shared" si="40"/>
        <v>361.86163200000004</v>
      </c>
      <c r="AD91" s="24" t="s">
        <v>562</v>
      </c>
      <c r="AE91" s="2">
        <f t="shared" si="52"/>
        <v>0</v>
      </c>
      <c r="AF91" s="25">
        <f t="shared" si="50"/>
        <v>0</v>
      </c>
      <c r="AG91" s="33">
        <f t="shared" si="41"/>
        <v>0</v>
      </c>
      <c r="AH91" s="23"/>
      <c r="AI91" s="23"/>
      <c r="AJ91" s="34">
        <f t="shared" si="42"/>
        <v>0</v>
      </c>
      <c r="AK91" s="81"/>
      <c r="AM91" s="66" t="s">
        <v>767</v>
      </c>
      <c r="AN91" s="66">
        <f t="shared" si="43"/>
        <v>3</v>
      </c>
      <c r="AP91" s="98" t="s">
        <v>876</v>
      </c>
      <c r="AQ91" s="66">
        <f t="shared" si="44"/>
        <v>0.8</v>
      </c>
    </row>
    <row r="92" spans="4:43" x14ac:dyDescent="0.25">
      <c r="D92" s="9">
        <v>90</v>
      </c>
      <c r="E92" s="95">
        <f t="shared" si="31"/>
        <v>3.6152296322219286E-2</v>
      </c>
      <c r="F92" s="96">
        <f t="shared" si="32"/>
        <v>4.5190168316809007</v>
      </c>
      <c r="G92" s="70" t="s">
        <v>135</v>
      </c>
      <c r="H92" s="79">
        <f t="shared" si="45"/>
        <v>249.47132943032781</v>
      </c>
      <c r="I92" s="10" t="s">
        <v>236</v>
      </c>
      <c r="J92" s="75">
        <f t="shared" si="46"/>
        <v>8658.2029684446679</v>
      </c>
      <c r="K92" s="10" t="s">
        <v>337</v>
      </c>
      <c r="L92" s="17">
        <f t="shared" si="33"/>
        <v>64</v>
      </c>
      <c r="M92" s="10" t="s">
        <v>438</v>
      </c>
      <c r="N92" s="120">
        <f t="shared" si="51"/>
        <v>0</v>
      </c>
      <c r="O92" s="70">
        <f t="shared" si="47"/>
        <v>0</v>
      </c>
      <c r="P92" s="50">
        <f t="shared" si="48"/>
        <v>86.582029684446681</v>
      </c>
      <c r="Q92" s="19">
        <f t="shared" si="34"/>
        <v>0.57843674115550858</v>
      </c>
      <c r="R92" s="94">
        <f t="shared" si="35"/>
        <v>39394.823506423243</v>
      </c>
      <c r="S92" s="26">
        <f t="shared" si="36"/>
        <v>173250.64139857781</v>
      </c>
      <c r="T92" s="10">
        <f t="shared" si="37"/>
        <v>212645.46490500105</v>
      </c>
      <c r="U92" s="21"/>
      <c r="V92" s="21">
        <f t="shared" si="38"/>
        <v>0</v>
      </c>
      <c r="W92" s="70">
        <f t="shared" si="49"/>
        <v>1</v>
      </c>
      <c r="X92" s="19"/>
      <c r="Y92" s="19"/>
      <c r="Z92" s="51">
        <f t="shared" si="39"/>
        <v>42</v>
      </c>
      <c r="AA92" s="11"/>
      <c r="AB92" s="62" t="s">
        <v>665</v>
      </c>
      <c r="AC92" s="97">
        <f t="shared" si="40"/>
        <v>361.86163200000004</v>
      </c>
      <c r="AD92" s="24" t="s">
        <v>563</v>
      </c>
      <c r="AE92" s="2">
        <f t="shared" si="52"/>
        <v>0</v>
      </c>
      <c r="AF92" s="25">
        <f t="shared" si="50"/>
        <v>0</v>
      </c>
      <c r="AG92" s="33">
        <f t="shared" si="41"/>
        <v>0</v>
      </c>
      <c r="AH92" s="11"/>
      <c r="AI92" s="11"/>
      <c r="AJ92" s="34">
        <f t="shared" si="42"/>
        <v>0</v>
      </c>
      <c r="AK92" s="81"/>
      <c r="AM92" s="88" t="s">
        <v>768</v>
      </c>
      <c r="AN92" s="89">
        <f t="shared" si="43"/>
        <v>3</v>
      </c>
      <c r="AP92" s="88" t="s">
        <v>877</v>
      </c>
      <c r="AQ92" s="66">
        <f t="shared" si="44"/>
        <v>0.8</v>
      </c>
    </row>
    <row r="93" spans="4:43" x14ac:dyDescent="0.25">
      <c r="D93" s="7">
        <v>91</v>
      </c>
      <c r="E93" s="95">
        <f t="shared" si="31"/>
        <v>3.5790773358997094E-2</v>
      </c>
      <c r="F93" s="96">
        <f t="shared" si="32"/>
        <v>4.4738266633640915</v>
      </c>
      <c r="G93" s="69" t="s">
        <v>136</v>
      </c>
      <c r="H93" s="77">
        <f t="shared" si="45"/>
        <v>249.47132943032781</v>
      </c>
      <c r="I93" s="27" t="s">
        <v>237</v>
      </c>
      <c r="J93" s="16">
        <f t="shared" si="46"/>
        <v>8571.6209387602212</v>
      </c>
      <c r="K93" s="27" t="s">
        <v>338</v>
      </c>
      <c r="L93" s="18">
        <f t="shared" si="33"/>
        <v>64</v>
      </c>
      <c r="M93" s="27" t="s">
        <v>439</v>
      </c>
      <c r="N93" s="16">
        <f t="shared" si="51"/>
        <v>0</v>
      </c>
      <c r="O93" s="48">
        <f t="shared" si="47"/>
        <v>0</v>
      </c>
      <c r="P93" s="49">
        <f t="shared" si="48"/>
        <v>85.71620938760222</v>
      </c>
      <c r="Q93" s="20">
        <f t="shared" si="34"/>
        <v>0.5726523737439535</v>
      </c>
      <c r="R93" s="94">
        <f t="shared" si="35"/>
        <v>39000.875271359007</v>
      </c>
      <c r="S93" s="26">
        <f t="shared" si="36"/>
        <v>171518.134984592</v>
      </c>
      <c r="T93" s="26">
        <f t="shared" si="37"/>
        <v>210519.01025595103</v>
      </c>
      <c r="U93" s="34"/>
      <c r="V93" s="34">
        <f t="shared" si="38"/>
        <v>0</v>
      </c>
      <c r="W93" s="48">
        <f t="shared" si="49"/>
        <v>1</v>
      </c>
      <c r="X93" s="20"/>
      <c r="Y93" s="20"/>
      <c r="Z93" s="22">
        <f t="shared" si="39"/>
        <v>42</v>
      </c>
      <c r="AA93" s="23"/>
      <c r="AB93" s="62" t="s">
        <v>666</v>
      </c>
      <c r="AC93" s="97">
        <f t="shared" si="40"/>
        <v>361.86163200000004</v>
      </c>
      <c r="AD93" s="24" t="s">
        <v>564</v>
      </c>
      <c r="AE93" s="2">
        <f t="shared" si="52"/>
        <v>0</v>
      </c>
      <c r="AF93" s="25">
        <f t="shared" si="50"/>
        <v>0</v>
      </c>
      <c r="AG93" s="33">
        <f t="shared" si="41"/>
        <v>0</v>
      </c>
      <c r="AH93" s="23"/>
      <c r="AI93" s="23"/>
      <c r="AJ93" s="34">
        <f t="shared" si="42"/>
        <v>0</v>
      </c>
      <c r="AK93" s="81"/>
      <c r="AM93" s="66" t="s">
        <v>769</v>
      </c>
      <c r="AN93" s="66">
        <f t="shared" si="43"/>
        <v>3</v>
      </c>
      <c r="AP93" s="98" t="s">
        <v>878</v>
      </c>
      <c r="AQ93" s="66">
        <f t="shared" si="44"/>
        <v>0.8</v>
      </c>
    </row>
    <row r="94" spans="4:43" x14ac:dyDescent="0.25">
      <c r="D94" s="7">
        <v>92</v>
      </c>
      <c r="E94" s="95">
        <f t="shared" si="31"/>
        <v>3.5432865625407123E-2</v>
      </c>
      <c r="F94" s="96">
        <f t="shared" si="32"/>
        <v>4.4290883967304504</v>
      </c>
      <c r="G94" s="70" t="s">
        <v>137</v>
      </c>
      <c r="H94" s="77">
        <f t="shared" si="45"/>
        <v>249.47132943032781</v>
      </c>
      <c r="I94" s="10" t="s">
        <v>238</v>
      </c>
      <c r="J94" s="16">
        <f t="shared" si="46"/>
        <v>8485.9047293726198</v>
      </c>
      <c r="K94" s="10" t="s">
        <v>339</v>
      </c>
      <c r="L94" s="18">
        <f t="shared" si="33"/>
        <v>64</v>
      </c>
      <c r="M94" s="10" t="s">
        <v>440</v>
      </c>
      <c r="N94" s="16">
        <f t="shared" si="51"/>
        <v>0</v>
      </c>
      <c r="O94" s="48">
        <f t="shared" si="47"/>
        <v>0</v>
      </c>
      <c r="P94" s="49">
        <f t="shared" si="48"/>
        <v>84.859047293726206</v>
      </c>
      <c r="Q94" s="20">
        <f t="shared" si="34"/>
        <v>0.56692585000651396</v>
      </c>
      <c r="R94" s="94">
        <f t="shared" si="35"/>
        <v>38610.866518645424</v>
      </c>
      <c r="S94" s="26">
        <f t="shared" si="36"/>
        <v>169802.95363474611</v>
      </c>
      <c r="T94" s="26">
        <f t="shared" si="37"/>
        <v>208413.82015339154</v>
      </c>
      <c r="U94" s="34"/>
      <c r="V94" s="34">
        <f t="shared" si="38"/>
        <v>0</v>
      </c>
      <c r="W94" s="48">
        <f t="shared" si="49"/>
        <v>1</v>
      </c>
      <c r="X94" s="20"/>
      <c r="Y94" s="20"/>
      <c r="Z94" s="22">
        <f t="shared" si="39"/>
        <v>42</v>
      </c>
      <c r="AA94" s="23"/>
      <c r="AB94" s="62" t="s">
        <v>667</v>
      </c>
      <c r="AC94" s="97">
        <f t="shared" si="40"/>
        <v>361.86163200000004</v>
      </c>
      <c r="AD94" s="24" t="s">
        <v>565</v>
      </c>
      <c r="AE94" s="2">
        <f t="shared" si="52"/>
        <v>0</v>
      </c>
      <c r="AF94" s="25">
        <f t="shared" si="50"/>
        <v>0</v>
      </c>
      <c r="AG94" s="33">
        <f t="shared" si="41"/>
        <v>0</v>
      </c>
      <c r="AH94" s="23"/>
      <c r="AI94" s="23"/>
      <c r="AJ94" s="34">
        <f t="shared" si="42"/>
        <v>0</v>
      </c>
      <c r="AK94" s="81"/>
      <c r="AM94" s="66" t="s">
        <v>770</v>
      </c>
      <c r="AN94" s="66">
        <f t="shared" si="43"/>
        <v>3</v>
      </c>
      <c r="AP94" s="98" t="s">
        <v>879</v>
      </c>
      <c r="AQ94" s="66">
        <f t="shared" si="44"/>
        <v>0.8</v>
      </c>
    </row>
    <row r="95" spans="4:43" x14ac:dyDescent="0.25">
      <c r="D95" s="7">
        <v>93</v>
      </c>
      <c r="E95" s="95">
        <f t="shared" si="31"/>
        <v>3.507853696915305E-2</v>
      </c>
      <c r="F95" s="96">
        <f t="shared" si="32"/>
        <v>4.3847975127631464</v>
      </c>
      <c r="G95" s="70" t="s">
        <v>138</v>
      </c>
      <c r="H95" s="77">
        <f t="shared" si="45"/>
        <v>249.47132943032781</v>
      </c>
      <c r="I95" s="10" t="s">
        <v>239</v>
      </c>
      <c r="J95" s="16">
        <f t="shared" si="46"/>
        <v>8401.0456820788932</v>
      </c>
      <c r="K95" s="10" t="s">
        <v>340</v>
      </c>
      <c r="L95" s="18">
        <f t="shared" si="33"/>
        <v>64</v>
      </c>
      <c r="M95" s="10" t="s">
        <v>441</v>
      </c>
      <c r="N95" s="16">
        <f t="shared" si="51"/>
        <v>0</v>
      </c>
      <c r="O95" s="48">
        <f t="shared" si="47"/>
        <v>0</v>
      </c>
      <c r="P95" s="49">
        <f t="shared" si="48"/>
        <v>84.010456820788932</v>
      </c>
      <c r="Q95" s="20">
        <f t="shared" si="34"/>
        <v>0.5612565915064488</v>
      </c>
      <c r="R95" s="94">
        <f t="shared" si="35"/>
        <v>38224.757853458963</v>
      </c>
      <c r="S95" s="26">
        <f t="shared" si="36"/>
        <v>168104.92409839865</v>
      </c>
      <c r="T95" s="26">
        <f t="shared" si="37"/>
        <v>206329.68195185761</v>
      </c>
      <c r="U95" s="34"/>
      <c r="V95" s="34">
        <f t="shared" si="38"/>
        <v>0</v>
      </c>
      <c r="W95" s="48">
        <f t="shared" si="49"/>
        <v>1</v>
      </c>
      <c r="X95" s="20"/>
      <c r="Y95" s="20"/>
      <c r="Z95" s="22">
        <f t="shared" si="39"/>
        <v>42</v>
      </c>
      <c r="AA95" s="23"/>
      <c r="AB95" s="62" t="s">
        <v>668</v>
      </c>
      <c r="AC95" s="97">
        <f t="shared" si="40"/>
        <v>361.86163200000004</v>
      </c>
      <c r="AD95" s="24" t="s">
        <v>566</v>
      </c>
      <c r="AE95" s="2">
        <f t="shared" si="52"/>
        <v>0</v>
      </c>
      <c r="AF95" s="25">
        <f t="shared" si="50"/>
        <v>0</v>
      </c>
      <c r="AG95" s="33">
        <f t="shared" si="41"/>
        <v>0</v>
      </c>
      <c r="AH95" s="23"/>
      <c r="AI95" s="23"/>
      <c r="AJ95" s="34">
        <f t="shared" si="42"/>
        <v>0</v>
      </c>
      <c r="AK95" s="81"/>
      <c r="AM95" s="66" t="s">
        <v>771</v>
      </c>
      <c r="AN95" s="66">
        <f t="shared" si="43"/>
        <v>3</v>
      </c>
      <c r="AP95" s="98" t="s">
        <v>880</v>
      </c>
      <c r="AQ95" s="66">
        <f t="shared" si="44"/>
        <v>0.8</v>
      </c>
    </row>
    <row r="96" spans="4:43" x14ac:dyDescent="0.25">
      <c r="D96" s="7">
        <v>94</v>
      </c>
      <c r="E96" s="95">
        <f t="shared" si="31"/>
        <v>3.4727751599461516E-2</v>
      </c>
      <c r="F96" s="96">
        <f t="shared" si="32"/>
        <v>4.3409495376355141</v>
      </c>
      <c r="G96" s="71" t="s">
        <v>139</v>
      </c>
      <c r="H96" s="77">
        <f t="shared" si="45"/>
        <v>249.47132943032781</v>
      </c>
      <c r="I96" s="32" t="s">
        <v>240</v>
      </c>
      <c r="J96" s="16">
        <f t="shared" si="46"/>
        <v>8317.0352252581033</v>
      </c>
      <c r="K96" s="32" t="s">
        <v>341</v>
      </c>
      <c r="L96" s="18">
        <f t="shared" si="33"/>
        <v>64</v>
      </c>
      <c r="M96" s="32" t="s">
        <v>442</v>
      </c>
      <c r="N96" s="16">
        <f t="shared" si="51"/>
        <v>0</v>
      </c>
      <c r="O96" s="48">
        <f t="shared" si="47"/>
        <v>0</v>
      </c>
      <c r="P96" s="49">
        <f t="shared" si="48"/>
        <v>83.17035225258104</v>
      </c>
      <c r="Q96" s="20">
        <f t="shared" si="34"/>
        <v>0.55564402559138426</v>
      </c>
      <c r="R96" s="94">
        <f t="shared" si="35"/>
        <v>37842.510274924374</v>
      </c>
      <c r="S96" s="26">
        <f t="shared" si="36"/>
        <v>166423.87485741463</v>
      </c>
      <c r="T96" s="26">
        <f t="shared" si="37"/>
        <v>204266.385132339</v>
      </c>
      <c r="U96" s="34"/>
      <c r="V96" s="34">
        <f t="shared" si="38"/>
        <v>0</v>
      </c>
      <c r="W96" s="48">
        <f t="shared" si="49"/>
        <v>1</v>
      </c>
      <c r="X96" s="20"/>
      <c r="Y96" s="20"/>
      <c r="Z96" s="22">
        <f t="shared" si="39"/>
        <v>42</v>
      </c>
      <c r="AA96" s="23"/>
      <c r="AB96" s="62" t="s">
        <v>669</v>
      </c>
      <c r="AC96" s="97">
        <f t="shared" si="40"/>
        <v>361.86163200000004</v>
      </c>
      <c r="AD96" s="24" t="s">
        <v>567</v>
      </c>
      <c r="AE96" s="2">
        <f t="shared" si="52"/>
        <v>0</v>
      </c>
      <c r="AF96" s="25">
        <f t="shared" si="50"/>
        <v>0</v>
      </c>
      <c r="AG96" s="33">
        <f t="shared" si="41"/>
        <v>0</v>
      </c>
      <c r="AH96" s="23"/>
      <c r="AI96" s="23"/>
      <c r="AJ96" s="34">
        <f t="shared" si="42"/>
        <v>0</v>
      </c>
      <c r="AK96" s="81"/>
      <c r="AM96" s="66" t="s">
        <v>772</v>
      </c>
      <c r="AN96" s="66">
        <f t="shared" si="43"/>
        <v>3</v>
      </c>
      <c r="AP96" s="98" t="s">
        <v>881</v>
      </c>
      <c r="AQ96" s="66">
        <f t="shared" si="44"/>
        <v>0.8</v>
      </c>
    </row>
    <row r="97" spans="4:43" x14ac:dyDescent="0.25">
      <c r="D97" s="9">
        <v>95</v>
      </c>
      <c r="E97" s="95">
        <f t="shared" si="31"/>
        <v>3.4380474083466901E-2</v>
      </c>
      <c r="F97" s="96">
        <f t="shared" si="32"/>
        <v>4.2975400422591585</v>
      </c>
      <c r="G97" s="70" t="s">
        <v>140</v>
      </c>
      <c r="H97" s="78">
        <f t="shared" si="45"/>
        <v>249.47132943032781</v>
      </c>
      <c r="I97" s="10" t="s">
        <v>241</v>
      </c>
      <c r="J97" s="75">
        <f t="shared" si="46"/>
        <v>8233.8648730055229</v>
      </c>
      <c r="K97" s="10" t="s">
        <v>342</v>
      </c>
      <c r="L97" s="17">
        <f t="shared" si="33"/>
        <v>64</v>
      </c>
      <c r="M97" s="10" t="s">
        <v>443</v>
      </c>
      <c r="N97" s="110">
        <f t="shared" si="51"/>
        <v>0</v>
      </c>
      <c r="O97" s="70">
        <f t="shared" si="47"/>
        <v>0</v>
      </c>
      <c r="P97" s="50">
        <f t="shared" si="48"/>
        <v>82.338648730055226</v>
      </c>
      <c r="Q97" s="19">
        <f t="shared" si="34"/>
        <v>0.55008758533547042</v>
      </c>
      <c r="R97" s="94">
        <f t="shared" si="35"/>
        <v>37464.085172175131</v>
      </c>
      <c r="S97" s="26">
        <f t="shared" si="36"/>
        <v>164759.63610884052</v>
      </c>
      <c r="T97" s="10">
        <f t="shared" si="37"/>
        <v>202223.72128101566</v>
      </c>
      <c r="U97" s="21"/>
      <c r="V97" s="21">
        <f t="shared" si="38"/>
        <v>0</v>
      </c>
      <c r="W97" s="70">
        <f t="shared" si="49"/>
        <v>1</v>
      </c>
      <c r="X97" s="19"/>
      <c r="Y97" s="19"/>
      <c r="Z97" s="51">
        <f t="shared" si="39"/>
        <v>42</v>
      </c>
      <c r="AA97" s="11"/>
      <c r="AB97" s="62" t="s">
        <v>670</v>
      </c>
      <c r="AC97" s="97">
        <f t="shared" si="40"/>
        <v>361.86163200000004</v>
      </c>
      <c r="AD97" s="24" t="s">
        <v>568</v>
      </c>
      <c r="AE97" s="2">
        <f t="shared" si="52"/>
        <v>0</v>
      </c>
      <c r="AF97" s="25">
        <f t="shared" si="50"/>
        <v>0</v>
      </c>
      <c r="AG97" s="33">
        <f t="shared" si="41"/>
        <v>0</v>
      </c>
      <c r="AH97" s="11"/>
      <c r="AI97" s="11"/>
      <c r="AJ97" s="34">
        <f t="shared" si="42"/>
        <v>0</v>
      </c>
      <c r="AK97" s="81"/>
      <c r="AM97" s="88" t="s">
        <v>773</v>
      </c>
      <c r="AN97" s="89">
        <f t="shared" si="43"/>
        <v>3</v>
      </c>
      <c r="AP97" s="88" t="s">
        <v>882</v>
      </c>
      <c r="AQ97" s="66">
        <f t="shared" si="44"/>
        <v>0.8</v>
      </c>
    </row>
    <row r="98" spans="4:43" x14ac:dyDescent="0.25">
      <c r="D98" s="7">
        <v>96</v>
      </c>
      <c r="E98" s="95">
        <f t="shared" si="31"/>
        <v>3.4036669342632234E-2</v>
      </c>
      <c r="F98" s="96">
        <f t="shared" si="32"/>
        <v>4.2545646418365681</v>
      </c>
      <c r="G98" s="69" t="s">
        <v>141</v>
      </c>
      <c r="H98" s="77">
        <f t="shared" si="45"/>
        <v>249.47132943032781</v>
      </c>
      <c r="I98" s="27" t="s">
        <v>242</v>
      </c>
      <c r="J98" s="16">
        <f t="shared" si="46"/>
        <v>8151.5262242754679</v>
      </c>
      <c r="K98" s="27" t="s">
        <v>343</v>
      </c>
      <c r="L98" s="18">
        <f t="shared" si="33"/>
        <v>64</v>
      </c>
      <c r="M98" s="27" t="s">
        <v>444</v>
      </c>
      <c r="N98" s="16">
        <f t="shared" si="51"/>
        <v>0</v>
      </c>
      <c r="O98" s="48">
        <f t="shared" si="47"/>
        <v>0</v>
      </c>
      <c r="P98" s="49">
        <f t="shared" si="48"/>
        <v>81.515262242754687</v>
      </c>
      <c r="Q98" s="20">
        <f t="shared" si="34"/>
        <v>0.54458670948211574</v>
      </c>
      <c r="R98" s="94">
        <f t="shared" si="35"/>
        <v>37089.444320453382</v>
      </c>
      <c r="S98" s="26">
        <f t="shared" si="36"/>
        <v>163112.03974775213</v>
      </c>
      <c r="T98" s="26">
        <f t="shared" si="37"/>
        <v>200201.48406820552</v>
      </c>
      <c r="U98" s="34"/>
      <c r="V98" s="34">
        <f t="shared" si="38"/>
        <v>0</v>
      </c>
      <c r="W98" s="48">
        <f t="shared" si="49"/>
        <v>1</v>
      </c>
      <c r="X98" s="20"/>
      <c r="Y98" s="20"/>
      <c r="Z98" s="22">
        <f t="shared" si="39"/>
        <v>42</v>
      </c>
      <c r="AA98" s="23"/>
      <c r="AB98" s="62" t="s">
        <v>671</v>
      </c>
      <c r="AC98" s="97">
        <f t="shared" si="40"/>
        <v>361.86163200000004</v>
      </c>
      <c r="AD98" s="24" t="s">
        <v>569</v>
      </c>
      <c r="AE98" s="2">
        <f t="shared" si="52"/>
        <v>0</v>
      </c>
      <c r="AF98" s="25">
        <f t="shared" si="50"/>
        <v>0</v>
      </c>
      <c r="AG98" s="33">
        <f t="shared" si="41"/>
        <v>0</v>
      </c>
      <c r="AH98" s="23"/>
      <c r="AI98" s="23"/>
      <c r="AJ98" s="34">
        <f t="shared" si="42"/>
        <v>0</v>
      </c>
      <c r="AK98" s="81"/>
      <c r="AM98" s="66" t="s">
        <v>774</v>
      </c>
      <c r="AN98" s="66">
        <f t="shared" si="43"/>
        <v>3</v>
      </c>
      <c r="AP98" s="98" t="s">
        <v>883</v>
      </c>
      <c r="AQ98" s="66">
        <f t="shared" si="44"/>
        <v>0.8</v>
      </c>
    </row>
    <row r="99" spans="4:43" x14ac:dyDescent="0.25">
      <c r="D99" s="7">
        <v>97</v>
      </c>
      <c r="E99" s="95">
        <f t="shared" si="31"/>
        <v>3.3696302649205916E-2</v>
      </c>
      <c r="F99" s="96">
        <f t="shared" ref="F99:F102" si="53">E99*H99*(1-(H99/K_turismo))</f>
        <v>4.2120189954182026</v>
      </c>
      <c r="G99" s="70" t="s">
        <v>142</v>
      </c>
      <c r="H99" s="77">
        <f t="shared" si="45"/>
        <v>249.47132943032781</v>
      </c>
      <c r="I99" s="10" t="s">
        <v>243</v>
      </c>
      <c r="J99" s="16">
        <f t="shared" si="46"/>
        <v>8070.010962032713</v>
      </c>
      <c r="K99" s="10" t="s">
        <v>344</v>
      </c>
      <c r="L99" s="18">
        <f t="shared" si="33"/>
        <v>64</v>
      </c>
      <c r="M99" s="10" t="s">
        <v>445</v>
      </c>
      <c r="N99" s="16">
        <f t="shared" si="51"/>
        <v>0</v>
      </c>
      <c r="O99" s="48">
        <f t="shared" si="47"/>
        <v>0</v>
      </c>
      <c r="P99" s="49">
        <f t="shared" si="48"/>
        <v>80.700109620327126</v>
      </c>
      <c r="Q99" s="20">
        <f t="shared" si="34"/>
        <v>0.53914084238729465</v>
      </c>
      <c r="R99" s="94">
        <f t="shared" si="35"/>
        <v>36718.549877248843</v>
      </c>
      <c r="S99" s="26">
        <f t="shared" si="36"/>
        <v>161480.91935027458</v>
      </c>
      <c r="T99" s="26">
        <f t="shared" si="37"/>
        <v>198199.46922752343</v>
      </c>
      <c r="U99" s="34"/>
      <c r="V99" s="34">
        <f t="shared" si="38"/>
        <v>0</v>
      </c>
      <c r="W99" s="48">
        <f t="shared" si="49"/>
        <v>1</v>
      </c>
      <c r="X99" s="20"/>
      <c r="Y99" s="20"/>
      <c r="Z99" s="22">
        <f t="shared" si="39"/>
        <v>42</v>
      </c>
      <c r="AA99" s="23"/>
      <c r="AB99" s="62" t="s">
        <v>672</v>
      </c>
      <c r="AC99" s="97">
        <f t="shared" si="40"/>
        <v>361.86163200000004</v>
      </c>
      <c r="AD99" s="24" t="s">
        <v>570</v>
      </c>
      <c r="AE99" s="2">
        <f t="shared" si="52"/>
        <v>0</v>
      </c>
      <c r="AF99" s="25">
        <f t="shared" si="50"/>
        <v>0</v>
      </c>
      <c r="AG99" s="33">
        <f t="shared" si="41"/>
        <v>0</v>
      </c>
      <c r="AH99" s="23"/>
      <c r="AI99" s="23"/>
      <c r="AJ99" s="34">
        <f t="shared" si="42"/>
        <v>0</v>
      </c>
      <c r="AK99" s="81"/>
      <c r="AM99" s="66" t="s">
        <v>775</v>
      </c>
      <c r="AN99" s="66">
        <f t="shared" si="43"/>
        <v>3</v>
      </c>
      <c r="AP99" s="98" t="s">
        <v>884</v>
      </c>
      <c r="AQ99" s="66">
        <f t="shared" si="44"/>
        <v>0.8</v>
      </c>
    </row>
    <row r="100" spans="4:43" x14ac:dyDescent="0.25">
      <c r="D100" s="7">
        <v>98</v>
      </c>
      <c r="E100" s="95">
        <f t="shared" si="31"/>
        <v>3.3359339622713854E-2</v>
      </c>
      <c r="F100" s="96">
        <f t="shared" si="53"/>
        <v>4.1698988054640198</v>
      </c>
      <c r="G100" s="70" t="s">
        <v>143</v>
      </c>
      <c r="H100" s="77">
        <f t="shared" si="45"/>
        <v>249.47132943032781</v>
      </c>
      <c r="I100" s="10" t="s">
        <v>244</v>
      </c>
      <c r="J100" s="16">
        <f t="shared" si="46"/>
        <v>7989.3108524123854</v>
      </c>
      <c r="K100" s="10" t="s">
        <v>345</v>
      </c>
      <c r="L100" s="18">
        <f t="shared" si="33"/>
        <v>64</v>
      </c>
      <c r="M100" s="10" t="s">
        <v>446</v>
      </c>
      <c r="N100" s="16">
        <f t="shared" si="51"/>
        <v>0</v>
      </c>
      <c r="O100" s="48">
        <f t="shared" si="47"/>
        <v>0</v>
      </c>
      <c r="P100" s="49">
        <f t="shared" si="48"/>
        <v>79.893108524123861</v>
      </c>
      <c r="Q100" s="20">
        <f t="shared" si="34"/>
        <v>0.53374943396342167</v>
      </c>
      <c r="R100" s="94">
        <f t="shared" si="35"/>
        <v>36351.364378476355</v>
      </c>
      <c r="S100" s="26">
        <f t="shared" si="36"/>
        <v>159866.11015677181</v>
      </c>
      <c r="T100" s="26">
        <f t="shared" si="37"/>
        <v>196217.47453524818</v>
      </c>
      <c r="U100" s="34"/>
      <c r="V100" s="34">
        <f t="shared" si="38"/>
        <v>0</v>
      </c>
      <c r="W100" s="48">
        <f t="shared" si="49"/>
        <v>1</v>
      </c>
      <c r="X100" s="20"/>
      <c r="Y100" s="20"/>
      <c r="Z100" s="22">
        <f t="shared" si="39"/>
        <v>42</v>
      </c>
      <c r="AA100" s="23"/>
      <c r="AB100" s="62" t="s">
        <v>673</v>
      </c>
      <c r="AC100" s="97">
        <f t="shared" si="40"/>
        <v>361.86163200000004</v>
      </c>
      <c r="AD100" s="24" t="s">
        <v>571</v>
      </c>
      <c r="AE100" s="2">
        <f t="shared" si="52"/>
        <v>0</v>
      </c>
      <c r="AF100" s="25">
        <f t="shared" si="50"/>
        <v>0</v>
      </c>
      <c r="AG100" s="33">
        <f t="shared" si="41"/>
        <v>0</v>
      </c>
      <c r="AH100" s="23"/>
      <c r="AI100" s="23"/>
      <c r="AJ100" s="34">
        <f t="shared" si="42"/>
        <v>0</v>
      </c>
      <c r="AK100" s="81"/>
      <c r="AM100" s="66" t="s">
        <v>776</v>
      </c>
      <c r="AN100" s="66">
        <f t="shared" si="43"/>
        <v>3</v>
      </c>
      <c r="AP100" s="98" t="s">
        <v>885</v>
      </c>
      <c r="AQ100" s="66">
        <f t="shared" si="44"/>
        <v>0.8</v>
      </c>
    </row>
    <row r="101" spans="4:43" x14ac:dyDescent="0.25">
      <c r="D101" s="7">
        <v>99</v>
      </c>
      <c r="E101" s="106">
        <f t="shared" si="31"/>
        <v>3.3025746226486713E-2</v>
      </c>
      <c r="F101" s="107">
        <f t="shared" si="53"/>
        <v>4.1281998174093797</v>
      </c>
      <c r="G101" s="71" t="s">
        <v>144</v>
      </c>
      <c r="H101" s="77">
        <f t="shared" si="45"/>
        <v>249.47132943032781</v>
      </c>
      <c r="I101" s="32" t="s">
        <v>245</v>
      </c>
      <c r="J101" s="16">
        <f t="shared" si="46"/>
        <v>7909.4177438882616</v>
      </c>
      <c r="K101" s="32" t="s">
        <v>346</v>
      </c>
      <c r="L101" s="18">
        <f t="shared" si="33"/>
        <v>64</v>
      </c>
      <c r="M101" s="32" t="s">
        <v>447</v>
      </c>
      <c r="N101" s="16">
        <f t="shared" si="51"/>
        <v>0</v>
      </c>
      <c r="O101" s="48">
        <f t="shared" si="47"/>
        <v>0</v>
      </c>
      <c r="P101" s="49">
        <f t="shared" si="48"/>
        <v>79.094177438882625</v>
      </c>
      <c r="Q101" s="20">
        <f t="shared" si="34"/>
        <v>0.52841193962378741</v>
      </c>
      <c r="R101" s="108">
        <f t="shared" si="35"/>
        <v>35987.850734691587</v>
      </c>
      <c r="S101" s="26">
        <f t="shared" si="36"/>
        <v>158267.44905520411</v>
      </c>
      <c r="T101" s="26">
        <f t="shared" si="37"/>
        <v>194255.29978989571</v>
      </c>
      <c r="U101" s="34"/>
      <c r="V101" s="34">
        <f t="shared" si="38"/>
        <v>0</v>
      </c>
      <c r="W101" s="48">
        <f t="shared" si="49"/>
        <v>1</v>
      </c>
      <c r="X101" s="20"/>
      <c r="Y101" s="20"/>
      <c r="Z101" s="22">
        <f t="shared" si="39"/>
        <v>42</v>
      </c>
      <c r="AA101" s="23"/>
      <c r="AB101" s="109" t="s">
        <v>674</v>
      </c>
      <c r="AC101" s="97">
        <f t="shared" si="40"/>
        <v>361.86163200000004</v>
      </c>
      <c r="AD101" s="24" t="s">
        <v>572</v>
      </c>
      <c r="AE101" s="2">
        <f t="shared" si="52"/>
        <v>0</v>
      </c>
      <c r="AF101" s="25">
        <f t="shared" si="50"/>
        <v>0</v>
      </c>
      <c r="AG101" s="33">
        <f t="shared" si="41"/>
        <v>0</v>
      </c>
      <c r="AH101" s="23"/>
      <c r="AI101" s="23"/>
      <c r="AJ101" s="34">
        <f t="shared" si="42"/>
        <v>0</v>
      </c>
      <c r="AK101" s="81"/>
      <c r="AM101" s="66" t="s">
        <v>777</v>
      </c>
      <c r="AN101" s="66">
        <f t="shared" si="43"/>
        <v>3</v>
      </c>
      <c r="AP101" s="98" t="s">
        <v>886</v>
      </c>
      <c r="AQ101" s="66">
        <f t="shared" si="44"/>
        <v>0.8</v>
      </c>
    </row>
    <row r="102" spans="4:43" x14ac:dyDescent="0.25">
      <c r="D102" s="52">
        <v>100</v>
      </c>
      <c r="E102" s="95">
        <f t="shared" si="31"/>
        <v>3.2695488764221847E-2</v>
      </c>
      <c r="F102" s="96">
        <f t="shared" si="53"/>
        <v>4.0869178192352864</v>
      </c>
      <c r="G102" s="68" t="s">
        <v>145</v>
      </c>
      <c r="H102" s="76">
        <f t="shared" si="45"/>
        <v>249.47132943032781</v>
      </c>
      <c r="I102" s="54" t="s">
        <v>246</v>
      </c>
      <c r="J102" s="64">
        <f t="shared" si="46"/>
        <v>7830.3235664493786</v>
      </c>
      <c r="K102" s="54" t="s">
        <v>347</v>
      </c>
      <c r="L102" s="55">
        <f t="shared" si="33"/>
        <v>64</v>
      </c>
      <c r="M102" s="54" t="s">
        <v>448</v>
      </c>
      <c r="N102" s="110">
        <f t="shared" si="51"/>
        <v>0</v>
      </c>
      <c r="O102" s="111">
        <f t="shared" si="47"/>
        <v>0</v>
      </c>
      <c r="P102" s="56">
        <f t="shared" si="48"/>
        <v>78.303235664493783</v>
      </c>
      <c r="Q102" s="57">
        <f t="shared" si="34"/>
        <v>0.52312782022754956</v>
      </c>
      <c r="R102" s="54">
        <f t="shared" si="35"/>
        <v>35627.972227344675</v>
      </c>
      <c r="S102" s="54">
        <f t="shared" si="36"/>
        <v>156684.77456465206</v>
      </c>
      <c r="T102" s="54">
        <f t="shared" si="37"/>
        <v>192312.74679199673</v>
      </c>
      <c r="U102" s="58"/>
      <c r="V102" s="58">
        <f t="shared" si="38"/>
        <v>0</v>
      </c>
      <c r="W102" s="111">
        <f t="shared" si="49"/>
        <v>1</v>
      </c>
      <c r="X102" s="57"/>
      <c r="Y102" s="57"/>
      <c r="Z102" s="59">
        <f t="shared" si="39"/>
        <v>42</v>
      </c>
      <c r="AA102" s="60"/>
      <c r="AB102" s="62" t="s">
        <v>675</v>
      </c>
      <c r="AC102" s="112">
        <f t="shared" si="40"/>
        <v>361.86163200000004</v>
      </c>
      <c r="AD102" s="113" t="s">
        <v>573</v>
      </c>
      <c r="AE102" s="114">
        <f t="shared" si="52"/>
        <v>0</v>
      </c>
      <c r="AF102" s="115">
        <f t="shared" si="50"/>
        <v>0</v>
      </c>
      <c r="AG102" s="116">
        <f t="shared" si="41"/>
        <v>0</v>
      </c>
      <c r="AH102" s="60"/>
      <c r="AI102" s="60"/>
      <c r="AJ102" s="21">
        <f t="shared" si="42"/>
        <v>0</v>
      </c>
      <c r="AK102" s="104"/>
      <c r="AL102" s="11"/>
      <c r="AM102" s="88" t="s">
        <v>778</v>
      </c>
      <c r="AN102" s="89">
        <f t="shared" si="43"/>
        <v>3</v>
      </c>
      <c r="AO102" s="105"/>
      <c r="AP102" s="88" t="s">
        <v>887</v>
      </c>
      <c r="AQ102" s="66">
        <f t="shared" si="44"/>
        <v>0.8</v>
      </c>
    </row>
    <row r="103" spans="4:43" x14ac:dyDescent="0.25">
      <c r="E103" s="23"/>
      <c r="F103" s="23"/>
      <c r="O103" s="23"/>
      <c r="P103" s="23"/>
      <c r="Q103" s="23"/>
      <c r="R103" s="23"/>
      <c r="S103" s="23"/>
      <c r="T103" s="23"/>
      <c r="U103" s="23"/>
      <c r="V103" s="23"/>
      <c r="W103" s="23"/>
      <c r="X103" s="23"/>
      <c r="AA103" s="23"/>
      <c r="AB103" s="23"/>
      <c r="AC103" s="24"/>
      <c r="AD103" s="24"/>
      <c r="AF103" s="23"/>
      <c r="AG103" s="23"/>
      <c r="AH103" s="23"/>
      <c r="AI103" s="23"/>
      <c r="AJ103" s="23"/>
      <c r="AK103" s="23"/>
    </row>
  </sheetData>
  <pageMargins left="0.7" right="0.7" top="0.75" bottom="0.75" header="0.3" footer="0.3"/>
  <pageSetup orientation="portrait" horizontalDpi="4294967293"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46</vt:i4>
      </vt:variant>
    </vt:vector>
  </HeadingPairs>
  <TitlesOfParts>
    <vt:vector size="47" baseType="lpstr">
      <vt:lpstr>Modelo</vt:lpstr>
      <vt:lpstr>Ballenas_en_grupo</vt:lpstr>
      <vt:lpstr>Banderas_iniciales</vt:lpstr>
      <vt:lpstr>c_</vt:lpstr>
      <vt:lpstr>Crecimiento_OT</vt:lpstr>
      <vt:lpstr>Crecimiento_poblacional</vt:lpstr>
      <vt:lpstr>Densidad_ballenas</vt:lpstr>
      <vt:lpstr>E_adicional</vt:lpstr>
      <vt:lpstr>E_embarcación</vt:lpstr>
      <vt:lpstr>E_inicial</vt:lpstr>
      <vt:lpstr>Embarcaciones</vt:lpstr>
      <vt:lpstr>Entrada_T</vt:lpstr>
      <vt:lpstr>F_incremento</vt:lpstr>
      <vt:lpstr>Gasto_medio_turistas_1día</vt:lpstr>
      <vt:lpstr>Gasto_medio_turistas_pernoctan</vt:lpstr>
      <vt:lpstr>Hábitat</vt:lpstr>
      <vt:lpstr>Ideal_para_turistas</vt:lpstr>
      <vt:lpstr>Índice_satisfacción</vt:lpstr>
      <vt:lpstr>Ingreso_por_avistamiento</vt:lpstr>
      <vt:lpstr>Ingreso_turistas_1día</vt:lpstr>
      <vt:lpstr>Ingreso_turistas_que_pernoctan</vt:lpstr>
      <vt:lpstr>K_ballenas</vt:lpstr>
      <vt:lpstr>K_turismo</vt:lpstr>
      <vt:lpstr>NOM_131</vt:lpstr>
      <vt:lpstr>OT_inicial</vt:lpstr>
      <vt:lpstr>OT0</vt:lpstr>
      <vt:lpstr>Pérdida_de_ballenas</vt:lpstr>
      <vt:lpstr>Pérdida_hábitat</vt:lpstr>
      <vt:lpstr>Población_ballena_inicial</vt:lpstr>
      <vt:lpstr>Población_ballenas</vt:lpstr>
      <vt:lpstr>Proporcion_retiro</vt:lpstr>
      <vt:lpstr>R_afectación</vt:lpstr>
      <vt:lpstr>r_ballenas</vt:lpstr>
      <vt:lpstr>Relación_ballenas_embarcaciones</vt:lpstr>
      <vt:lpstr>rO_T</vt:lpstr>
      <vt:lpstr>rOTinicial</vt:lpstr>
      <vt:lpstr>Salida_T</vt:lpstr>
      <vt:lpstr>T_ocup_std</vt:lpstr>
      <vt:lpstr>Tasa_de_ocupación_real</vt:lpstr>
      <vt:lpstr>Tasa_ocupacion_real</vt:lpstr>
      <vt:lpstr>Tasa_relativa_ocupación_stdt</vt:lpstr>
      <vt:lpstr>Total_banderas_adicionales</vt:lpstr>
      <vt:lpstr>Tur_inicial</vt:lpstr>
      <vt:lpstr>Turista_x_habitación</vt:lpstr>
      <vt:lpstr>Turistas</vt:lpstr>
      <vt:lpstr>ZO_inicial</vt:lpstr>
      <vt:lpstr>ZR_inicial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Emilio Rodríguez</dc:creator>
  <cp:lastModifiedBy>Emilio Rodríguez</cp:lastModifiedBy>
  <dcterms:created xsi:type="dcterms:W3CDTF">2015-10-16T17:31:52Z</dcterms:created>
  <dcterms:modified xsi:type="dcterms:W3CDTF">2018-01-18T22:10:17Z</dcterms:modified>
</cp:coreProperties>
</file>