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milioaristeguiflores/Desktop/"/>
    </mc:Choice>
  </mc:AlternateContent>
  <xr:revisionPtr revIDLastSave="0" documentId="8_{E4975D9D-7EA2-884A-AE08-176C1FBB62E9}" xr6:coauthVersionLast="47" xr6:coauthVersionMax="47" xr10:uidLastSave="{00000000-0000-0000-0000-000000000000}"/>
  <bookViews>
    <workbookView xWindow="0" yWindow="500" windowWidth="28800" windowHeight="16960" xr2:uid="{00000000-000D-0000-FFFF-FFFF00000000}"/>
  </bookViews>
  <sheets>
    <sheet name="Crowdfunding" sheetId="1" r:id="rId1"/>
    <sheet name="backers" sheetId="7" r:id="rId2"/>
    <sheet name="sub_category" sheetId="3" r:id="rId3"/>
    <sheet name="pivot_category" sheetId="2" r:id="rId4"/>
    <sheet name="dates" sheetId="4" r:id="rId5"/>
  </sheets>
  <definedNames>
    <definedName name="_xlnm._FilterDatabase" localSheetId="0" hidden="1">Crowdfunding!$A$1:$V$1001</definedName>
    <definedName name="_xlchart.v1.0" hidden="1">backers!$B$1</definedName>
    <definedName name="_xlchart.v1.1" hidden="1">backers!$B$2:$B$1001</definedName>
    <definedName name="_xlchart.v1.10" hidden="1">backers!$B$1</definedName>
    <definedName name="_xlchart.v1.11" hidden="1">backers!$B$2:$B$1001</definedName>
    <definedName name="_xlchart.v1.2" hidden="1">backers!$B$1</definedName>
    <definedName name="_xlchart.v1.3" hidden="1">backers!$B$2:$B$1001</definedName>
    <definedName name="_xlchart.v1.4" hidden="1">backers!$B$1</definedName>
    <definedName name="_xlchart.v1.5" hidden="1">backers!$B$2:$B$1001</definedName>
    <definedName name="_xlchart.v1.6" hidden="1">backers!$A$1</definedName>
    <definedName name="_xlchart.v1.7" hidden="1">backers!$A$2:$A$1001</definedName>
    <definedName name="_xlchart.v1.8" hidden="1">backers!$B$1</definedName>
    <definedName name="_xlchart.v1.9" hidden="1">backers!$B$2:$B$1001</definedName>
  </definedNames>
  <calcPr calcId="191029"/>
  <pivotCaches>
    <pivotCache cacheId="11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7" l="1"/>
  <c r="K28" i="7"/>
  <c r="H21" i="7"/>
  <c r="H17" i="7"/>
  <c r="H15" i="7"/>
  <c r="H13" i="7"/>
  <c r="H11" i="7"/>
  <c r="H9" i="7" a="1"/>
  <c r="H9" i="7" s="1"/>
  <c r="H7" i="7"/>
  <c r="H5" i="7"/>
  <c r="H3" i="7"/>
  <c r="G15" i="1"/>
  <c r="AB13" i="1"/>
  <c r="AB12" i="1"/>
  <c r="AB11" i="1"/>
  <c r="AB10" i="1"/>
  <c r="AB9" i="1"/>
  <c r="AB8" i="1"/>
  <c r="AB7" i="1"/>
  <c r="AB6" i="1"/>
  <c r="AB5" i="1"/>
  <c r="AB4" i="1"/>
  <c r="AB3" i="1"/>
  <c r="AB2" i="1"/>
  <c r="AA13" i="1"/>
  <c r="AA12" i="1"/>
  <c r="AA11" i="1"/>
  <c r="AA10" i="1"/>
  <c r="AA9" i="1"/>
  <c r="AA8" i="1"/>
  <c r="AA7" i="1"/>
  <c r="AA6" i="1"/>
  <c r="AA5" i="1"/>
  <c r="AA4" i="1"/>
  <c r="AA3" i="1"/>
  <c r="Z3" i="1"/>
  <c r="AA2" i="1"/>
  <c r="Z13" i="1"/>
  <c r="Z12" i="1"/>
  <c r="Z11" i="1"/>
  <c r="Z10" i="1"/>
  <c r="Z9" i="1"/>
  <c r="Z8" i="1"/>
  <c r="Z7" i="1"/>
  <c r="Z6" i="1"/>
  <c r="Z5" i="1"/>
  <c r="Z4" i="1"/>
  <c r="Z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AC10" i="1" l="1"/>
  <c r="AD10" i="1" s="1"/>
  <c r="AC7" i="1"/>
  <c r="AD7" i="1" s="1"/>
  <c r="AC8" i="1"/>
  <c r="AE8" i="1" s="1"/>
  <c r="AC9" i="1"/>
  <c r="AD9" i="1" s="1"/>
  <c r="AC2" i="1"/>
  <c r="AD2" i="1" s="1"/>
  <c r="AC6" i="1"/>
  <c r="AF6" i="1" s="1"/>
  <c r="AC13" i="1"/>
  <c r="AD13" i="1" s="1"/>
  <c r="AC5" i="1"/>
  <c r="AE5" i="1" s="1"/>
  <c r="AC12" i="1"/>
  <c r="AD12" i="1" s="1"/>
  <c r="AC4" i="1"/>
  <c r="AE4" i="1" s="1"/>
  <c r="AC11" i="1"/>
  <c r="AE11" i="1" s="1"/>
  <c r="AC3" i="1"/>
  <c r="AE3" i="1" s="1"/>
  <c r="AE7" i="1" l="1"/>
  <c r="AF7" i="1"/>
  <c r="AE6" i="1"/>
  <c r="AF10" i="1"/>
  <c r="AE10" i="1"/>
  <c r="AF9" i="1"/>
  <c r="AE9" i="1"/>
  <c r="AF5" i="1"/>
  <c r="AD6" i="1"/>
  <c r="AF3" i="1"/>
  <c r="AD5" i="1"/>
  <c r="AF11" i="1"/>
  <c r="AD4" i="1"/>
  <c r="AD8" i="1"/>
  <c r="AF13" i="1"/>
  <c r="AE13" i="1"/>
  <c r="AF8" i="1"/>
  <c r="AF4" i="1"/>
  <c r="AD3" i="1"/>
  <c r="AE12" i="1"/>
  <c r="AE2" i="1"/>
  <c r="AF2" i="1"/>
  <c r="AD11" i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<sst xmlns="http://schemas.openxmlformats.org/spreadsheetml/2006/main" count="9416" uniqueCount="2142">
  <si>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</si>
  <si>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</si>
  <si>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</si>
  <si>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</si>
  <si>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</si>
  <si>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</si>
  <si>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</si>
  <si>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</si>
  <si>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</si>
  <si>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</si>
  <si>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</si>
  <si>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</si>
  <si>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</si>
  <si>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</si>
  <si>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</si>
  <si>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</si>
  <si>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</si>
  <si>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</si>
  <si>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</si>
  <si>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</si>
  <si>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</si>
  <si>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</si>
  <si>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</si>
  <si>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</si>
  <si>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</si>
  <si>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</si>
  <si>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</si>
  <si>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</si>
  <si>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</si>
  <si>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</si>
  <si>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</si>
  <si>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</si>
  <si>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</si>
  <si>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</si>
  <si>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</si>
  <si>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</si>
  <si>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</si>
  <si>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</si>
  <si>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</si>
  <si>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</si>
  <si>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</si>
  <si>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</si>
  <si>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</si>
  <si>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</si>
  <si>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</si>
  <si>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</si>
  <si>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</si>
  <si>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</si>
  <si>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</si>
  <si>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</si>
  <si>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</si>
  <si>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</si>
  <si>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</si>
  <si>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</si>
  <si>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</si>
  <si>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</si>
  <si>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</si>
  <si>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</si>
  <si>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</si>
  <si>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</si>
  <si>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</si>
  <si>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</si>
  <si>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</si>
  <si>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</si>
  <si>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</si>
  <si>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</si>
  <si>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</si>
  <si>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</si>
  <si>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</si>
  <si>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</si>
  <si>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</si>
  <si>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</si>
  <si>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</si>
  <si>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</si>
  <si>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</si>
  <si>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</si>
  <si>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</si>
  <si>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</si>
  <si>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</si>
  <si>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</si>
  <si>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</si>
  <si>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</si>
  <si>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</si>
  <si>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</si>
  <si>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</si>
  <si>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</si>
  <si>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</si>
  <si>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</si>
  <si>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</si>
  <si>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</si>
  <si>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</si>
  <si>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</si>
  <si>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</si>
  <si>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</si>
  <si>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</si>
  <si>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</si>
  <si>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</si>
  <si>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</si>
  <si>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</si>
  <si>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</si>
  <si>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</si>
  <si>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</si>
  <si>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</si>
  <si>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</si>
  <si>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</si>
  <si>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</si>
  <si>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</si>
  <si>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</si>
  <si>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</si>
  <si>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</si>
  <si>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</si>
  <si>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</si>
  <si>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</si>
  <si>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</si>
  <si>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</si>
  <si>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</si>
  <si>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</si>
  <si>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</si>
  <si>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</si>
  <si>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</si>
  <si>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</si>
  <si>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</si>
  <si>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</si>
  <si>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</si>
  <si>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</si>
  <si>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</si>
  <si>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</si>
  <si>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</si>
  <si>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</si>
  <si>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</si>
  <si>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</si>
  <si>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</si>
  <si>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</si>
  <si>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</si>
  <si>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</si>
  <si>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</si>
  <si>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</si>
  <si>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</si>
  <si>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</si>
  <si>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</si>
  <si>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</si>
  <si>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</si>
  <si>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</si>
  <si>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</si>
  <si>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</si>
  <si>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</si>
  <si>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</si>
  <si>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</si>
  <si>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</si>
  <si>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</si>
  <si>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</si>
  <si>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</si>
  <si>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</si>
  <si>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</si>
  <si>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</si>
  <si>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</si>
  <si>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</si>
  <si>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</si>
  <si>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</si>
  <si>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</si>
  <si>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</si>
  <si>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</si>
  <si>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</si>
  <si>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</si>
  <si>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</si>
  <si>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</si>
  <si>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</si>
  <si>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</si>
  <si>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</si>
  <si>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</si>
  <si>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</si>
  <si>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</si>
  <si>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</si>
  <si>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</si>
  <si>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</si>
  <si>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</si>
  <si>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</si>
  <si>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</si>
  <si>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</si>
  <si>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</si>
  <si>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</si>
  <si>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</si>
  <si>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</si>
  <si>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</si>
  <si>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</si>
  <si>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</si>
  <si>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</si>
  <si>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</si>
  <si>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</si>
  <si>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</si>
  <si>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</si>
  <si>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</si>
  <si>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</si>
  <si>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</si>
  <si>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</si>
  <si>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</si>
  <si>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</si>
  <si>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</si>
  <si>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</si>
  <si>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</si>
  <si>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</si>
  <si>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</si>
  <si>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</si>
  <si>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</si>
  <si>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</si>
  <si>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</si>
  <si>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</si>
  <si>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</si>
  <si>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</si>
  <si>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</si>
  <si>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</si>
  <si>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</si>
  <si>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</si>
  <si>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</si>
  <si>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</si>
  <si>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</si>
  <si>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</si>
  <si>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</si>
  <si>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</si>
  <si>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</si>
  <si>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</si>
  <si>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</si>
  <si>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</si>
  <si>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</si>
  <si>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</si>
  <si>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</si>
  <si>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</si>
  <si>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</si>
  <si>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</si>
  <si>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</si>
  <si>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</si>
  <si>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</si>
  <si>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</si>
  <si>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</si>
  <si>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</si>
  <si>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</si>
  <si>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</si>
  <si>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</si>
  <si>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</si>
  <si>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</si>
  <si>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</si>
  <si>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</si>
  <si>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</si>
  <si>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</si>
  <si>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</si>
  <si>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</si>
  <si>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</si>
  <si>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</si>
  <si>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</si>
  <si>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</si>
  <si>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</si>
  <si>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</si>
  <si>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</si>
  <si>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</si>
  <si>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</si>
  <si>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</si>
  <si>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</si>
  <si>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</si>
  <si>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</si>
  <si>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</si>
  <si>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</si>
  <si>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</si>
  <si>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</si>
  <si>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</si>
  <si>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</si>
  <si>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</si>
  <si>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</si>
  <si>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</si>
  <si>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</si>
  <si>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</si>
  <si>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</si>
  <si>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</si>
  <si>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</si>
  <si>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</si>
  <si>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</si>
  <si>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</si>
  <si>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</si>
  <si>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</si>
  <si>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</si>
  <si>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</si>
  <si>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</si>
  <si>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</si>
  <si>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</si>
  <si>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</si>
  <si>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</si>
  <si>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</si>
  <si>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</si>
  <si>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</si>
  <si>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</si>
  <si>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</si>
  <si>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</si>
  <si>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</si>
  <si>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</si>
  <si>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</si>
  <si>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</si>
  <si>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</si>
  <si>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</si>
  <si>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</si>
  <si>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</si>
  <si>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</si>
  <si>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</si>
  <si>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</si>
  <si>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</si>
  <si>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</si>
  <si>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</si>
  <si>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</si>
  <si>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</si>
  <si>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</si>
  <si>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</si>
  <si>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</si>
  <si>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</si>
  <si>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</si>
  <si>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</si>
  <si>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</si>
  <si>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</si>
  <si>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</si>
  <si>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</si>
  <si>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</si>
  <si>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</si>
  <si>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</si>
  <si>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</si>
  <si>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</si>
  <si>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</si>
  <si>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</si>
  <si>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</si>
  <si>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</si>
  <si>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</si>
  <si>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</si>
  <si>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</si>
  <si>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</si>
  <si>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</si>
  <si>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</si>
  <si>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</si>
  <si>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</si>
  <si>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</si>
  <si>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</si>
  <si>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</si>
  <si>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</si>
  <si>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</si>
  <si>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</si>
  <si>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</si>
  <si>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</si>
  <si>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</si>
  <si>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</si>
  <si>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</si>
  <si>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</si>
  <si>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</si>
  <si>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</si>
  <si>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</si>
  <si>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</si>
  <si>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</si>
  <si>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</si>
  <si>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</si>
  <si>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</si>
  <si>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</si>
  <si>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</si>
  <si>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</si>
  <si>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</si>
  <si>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</si>
  <si>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</si>
  <si>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</si>
  <si>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</si>
  <si>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</si>
  <si>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</si>
  <si>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</si>
  <si>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</si>
  <si>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</si>
  <si>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</si>
  <si>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</si>
  <si>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</si>
  <si>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</si>
  <si>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</si>
  <si>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</si>
  <si>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</si>
  <si>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</si>
  <si>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</si>
  <si>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</si>
  <si>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</si>
  <si>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</si>
  <si>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</si>
  <si>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</si>
  <si>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</si>
  <si>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</si>
  <si>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</si>
  <si>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</si>
  <si>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</si>
  <si>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</si>
  <si>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</si>
  <si>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</si>
  <si>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</si>
  <si>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</si>
  <si>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</si>
  <si>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</si>
  <si>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</si>
  <si>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</si>
  <si>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</si>
  <si>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</si>
  <si>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</si>
  <si>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</si>
  <si>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</si>
  <si>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</si>
  <si>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</si>
  <si>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</si>
  <si>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</si>
  <si>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</si>
  <si>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</si>
  <si>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</si>
  <si>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</si>
  <si>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</si>
  <si>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</si>
  <si>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</si>
  <si>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</si>
  <si>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</si>
  <si>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</si>
  <si>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</si>
  <si>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</si>
  <si>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</si>
  <si>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</si>
  <si>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</si>
  <si>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</si>
  <si>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</si>
  <si>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</si>
  <si>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</si>
  <si>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</si>
  <si>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</si>
  <si>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</si>
  <si>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</si>
  <si>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</si>
  <si>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</si>
  <si>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</si>
  <si>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</si>
  <si>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</si>
  <si>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</si>
  <si>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</si>
  <si>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</si>
  <si>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</si>
  <si>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</si>
  <si>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</si>
  <si>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</si>
  <si>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</si>
  <si>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</si>
  <si>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</si>
  <si>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</si>
  <si>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</si>
  <si>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</si>
  <si>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</si>
  <si>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</si>
  <si>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</si>
  <si>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</si>
  <si>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</si>
  <si>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</si>
  <si>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</si>
  <si>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</si>
  <si>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</si>
  <si>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</si>
  <si>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</si>
  <si>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</si>
  <si>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</si>
  <si>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</si>
  <si>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</si>
  <si>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</si>
  <si>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</si>
  <si>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</si>
  <si>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</si>
  <si>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</si>
  <si>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</si>
  <si>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</si>
  <si>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</si>
  <si>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</si>
  <si>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</si>
  <si>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</si>
  <si>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</si>
  <si>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</si>
  <si>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</si>
  <si>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</si>
  <si>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</si>
  <si>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</si>
  <si>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</si>
  <si>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</si>
  <si>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</si>
  <si>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</si>
  <si>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</si>
  <si>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</si>
  <si>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</si>
  <si>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</si>
  <si>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</si>
  <si>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</si>
  <si>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</si>
  <si>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</si>
  <si>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</si>
  <si>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</si>
  <si>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</si>
  <si>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</si>
  <si>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</si>
  <si>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</si>
  <si>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</si>
  <si>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</si>
  <si>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</si>
  <si>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</si>
  <si>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</si>
  <si>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</si>
  <si>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</si>
  <si>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</si>
  <si>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</si>
  <si>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</si>
  <si>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</si>
  <si>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</si>
  <si>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</si>
  <si>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</si>
  <si>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</si>
  <si>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</si>
  <si>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</si>
  <si>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</si>
  <si>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</si>
  <si>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</si>
  <si>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</si>
  <si>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</si>
  <si>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</si>
  <si>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</si>
  <si>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</si>
  <si>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</si>
  <si>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</si>
  <si>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</si>
  <si>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</si>
  <si>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</si>
  <si>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</si>
  <si>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</si>
  <si>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</si>
  <si>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</si>
  <si>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</si>
  <si>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</si>
  <si>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</si>
  <si>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</si>
  <si>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</si>
  <si>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</si>
  <si>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</si>
  <si>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</si>
  <si>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</si>
  <si>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</si>
  <si>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</si>
  <si>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</si>
  <si>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</si>
  <si>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</si>
  <si>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</si>
  <si>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</si>
  <si>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</si>
  <si>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</si>
  <si>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</si>
  <si>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</si>
  <si>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</si>
  <si>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</si>
  <si>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</si>
  <si>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</si>
  <si>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</si>
  <si>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</si>
  <si>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</si>
  <si>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</si>
  <si>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</si>
  <si>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</si>
  <si>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</si>
  <si>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</si>
  <si>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</si>
  <si>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</si>
  <si>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</si>
  <si>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</si>
  <si>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</si>
  <si>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</si>
  <si>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</si>
  <si>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</si>
  <si>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</si>
  <si>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</si>
  <si>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</si>
  <si>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</si>
  <si>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</si>
  <si>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</si>
  <si>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</si>
  <si>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</si>
  <si>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</si>
  <si>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</si>
  <si>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</si>
  <si>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</si>
  <si>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</si>
  <si>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</si>
  <si>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</si>
  <si>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</si>
  <si>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</si>
  <si>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</si>
  <si>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</si>
  <si>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</si>
  <si>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</si>
  <si>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</si>
  <si>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</si>
  <si>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</si>
  <si>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</si>
  <si>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</si>
  <si>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</si>
  <si>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</si>
  <si>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</si>
  <si>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</si>
  <si>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</si>
  <si>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</si>
  <si>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</si>
  <si>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</si>
  <si>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</si>
  <si>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</si>
  <si>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</si>
  <si>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</si>
  <si>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</si>
  <si>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</si>
  <si>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</si>
  <si>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</si>
  <si>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</si>
  <si>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</si>
  <si>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</si>
  <si>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</si>
  <si>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</si>
  <si>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</si>
  <si>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</si>
  <si>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</si>
  <si>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</si>
  <si>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</si>
  <si>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</si>
  <si>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</si>
  <si>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</si>
  <si>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</si>
  <si>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</si>
  <si>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</si>
  <si>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</si>
  <si>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</si>
  <si>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</si>
  <si>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</si>
  <si>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</si>
  <si>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</si>
  <si>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</si>
  <si>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</si>
  <si>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</si>
  <si>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</si>
  <si>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</si>
  <si>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</si>
  <si>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</si>
  <si>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</si>
  <si>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</si>
  <si>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</si>
  <si>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</si>
  <si>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</si>
  <si>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</si>
  <si>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</si>
  <si>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</si>
  <si>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</si>
  <si>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</si>
  <si>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</si>
  <si>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</si>
  <si>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</si>
  <si>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</si>
  <si>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</si>
  <si>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</si>
  <si>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</si>
  <si>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</si>
  <si>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</si>
  <si>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</si>
  <si>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</si>
  <si>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</si>
  <si>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</si>
  <si>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</si>
  <si>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</si>
  <si>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</si>
  <si>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</si>
  <si>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</si>
  <si>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</si>
  <si>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</si>
  <si>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</si>
  <si>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</si>
  <si>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</si>
  <si>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</si>
  <si>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</si>
  <si>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</si>
  <si>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</si>
  <si>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</si>
  <si>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</si>
  <si>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</si>
  <si>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</si>
  <si>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</si>
  <si>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</si>
  <si>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</si>
  <si>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</si>
  <si>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</si>
  <si>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</si>
  <si>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</si>
  <si>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</si>
  <si>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</si>
  <si>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</si>
  <si>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</si>
  <si>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</si>
  <si>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</si>
  <si>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</si>
  <si>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</si>
  <si>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</si>
  <si>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</si>
  <si>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</si>
  <si>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</si>
  <si>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</si>
  <si>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</si>
  <si>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</si>
  <si>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</si>
  <si>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</si>
  <si>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</si>
  <si>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</si>
  <si>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</si>
  <si>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</si>
  <si>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</si>
  <si>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</si>
  <si>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</si>
  <si>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</si>
  <si>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</si>
  <si>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</si>
  <si>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</si>
  <si>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</si>
  <si>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</si>
  <si>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</si>
  <si>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</si>
  <si>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</si>
  <si>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</si>
  <si>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</si>
  <si>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</si>
  <si>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</si>
  <si>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</si>
  <si>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</si>
  <si>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</si>
  <si>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</si>
  <si>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</si>
  <si>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</si>
  <si>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</si>
  <si>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</si>
  <si>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</si>
  <si>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</si>
  <si>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</si>
  <si>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</si>
  <si>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</si>
  <si>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</si>
  <si>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</si>
  <si>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</si>
  <si>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</si>
  <si>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</si>
  <si>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</si>
  <si>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</si>
  <si>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</si>
  <si>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</si>
  <si>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</si>
  <si>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</si>
  <si>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</si>
  <si>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</si>
  <si>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</si>
  <si>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</si>
  <si>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</si>
  <si>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</si>
  <si>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</si>
  <si>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</si>
  <si>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</si>
  <si>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</si>
  <si>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</si>
  <si>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</si>
  <si>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</si>
  <si>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</si>
  <si>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</si>
  <si>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</si>
  <si>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</si>
  <si>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</si>
  <si>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</si>
  <si>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</si>
  <si>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</si>
  <si>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</si>
  <si>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</si>
  <si>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</si>
  <si>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</si>
  <si>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</si>
  <si>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</si>
  <si>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</si>
  <si>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</si>
  <si>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</si>
  <si>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</si>
  <si>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</si>
  <si>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</si>
  <si>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</si>
  <si>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</si>
  <si>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</si>
  <si>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</si>
  <si>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</si>
  <si>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</si>
  <si>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</si>
  <si>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</si>
  <si>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</si>
  <si>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</si>
  <si>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</si>
  <si>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</si>
  <si>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</si>
  <si>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</si>
  <si>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</si>
  <si>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</si>
  <si>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</si>
  <si>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</si>
  <si>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</si>
  <si>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</si>
  <si>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</si>
  <si>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</si>
  <si>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</si>
  <si>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</si>
  <si>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</si>
  <si>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</si>
  <si>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</si>
  <si>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</si>
  <si>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</si>
  <si>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</si>
  <si>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</si>
  <si>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</si>
  <si>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</si>
  <si>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</si>
  <si>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</si>
  <si>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</si>
  <si>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</si>
  <si>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</si>
  <si>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</si>
  <si>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</si>
  <si>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</si>
  <si>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</si>
  <si>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</si>
  <si>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</si>
  <si>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</si>
  <si>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</si>
  <si>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</si>
  <si>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</si>
  <si>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</si>
  <si>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</si>
  <si>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</si>
  <si>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</si>
  <si>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</si>
  <si>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</si>
  <si>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</si>
  <si>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</si>
  <si>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</si>
  <si>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</si>
  <si>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</si>
  <si>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</si>
  <si>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</si>
  <si>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</si>
  <si>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</si>
  <si>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</si>
  <si>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</si>
  <si>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</si>
  <si>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</si>
  <si>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</si>
  <si>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</si>
  <si>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</si>
  <si>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</si>
  <si>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</si>
  <si>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</si>
  <si>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</si>
  <si>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</si>
  <si>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</si>
  <si>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</si>
  <si>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</si>
  <si>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</si>
  <si>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</si>
  <si>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</si>
  <si>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</si>
  <si>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</si>
  <si>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</si>
  <si>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</si>
  <si>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</si>
  <si>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</si>
  <si>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</si>
  <si>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</si>
  <si>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</si>
  <si>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</si>
  <si>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</si>
  <si>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</si>
  <si>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</si>
  <si>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</si>
  <si>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</si>
  <si>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</si>
  <si>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</si>
  <si>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</si>
  <si>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</si>
  <si>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</si>
  <si>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</si>
  <si>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</si>
  <si>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</si>
  <si>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</si>
  <si>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</si>
  <si>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</si>
  <si>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</si>
  <si>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</si>
  <si>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</si>
  <si>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</si>
  <si>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</si>
  <si>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</si>
  <si>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</si>
  <si>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</si>
  <si>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</si>
  <si>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</si>
  <si>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</si>
  <si>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</si>
  <si>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</si>
  <si>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</si>
  <si>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</si>
  <si>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</si>
  <si>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</si>
  <si>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</si>
  <si>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</si>
  <si>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</si>
  <si>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</si>
  <si>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</si>
  <si>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</si>
  <si>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</si>
  <si>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</si>
  <si>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</si>
  <si>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</si>
  <si>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</si>
  <si>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</si>
  <si>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</si>
  <si>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</si>
  <si>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</si>
  <si>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</si>
  <si>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</si>
  <si>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</si>
  <si>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</si>
  <si>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</si>
  <si>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</si>
  <si>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</si>
  <si>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</si>
  <si>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</si>
  <si>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</si>
  <si>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</si>
  <si>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</si>
  <si>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</si>
  <si>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</si>
  <si>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</si>
  <si>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</si>
  <si>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</si>
  <si>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</si>
  <si>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</si>
  <si>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</si>
  <si>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</si>
  <si>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</si>
  <si>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</si>
  <si>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</si>
  <si>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</si>
  <si>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</si>
  <si>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</si>
  <si>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</si>
  <si>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</si>
  <si>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</si>
  <si>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</si>
  <si>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</si>
  <si>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</si>
  <si>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</si>
  <si>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</si>
  <si>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</si>
  <si>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</si>
  <si>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</si>
  <si>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</si>
  <si>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</si>
  <si>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</si>
  <si>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</si>
  <si>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</si>
  <si>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</si>
  <si>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</si>
  <si>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</si>
  <si>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</si>
  <si>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</si>
  <si>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</si>
  <si>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</si>
  <si>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</si>
  <si>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</si>
  <si>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</si>
  <si>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</si>
  <si>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</si>
  <si>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</si>
  <si>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</si>
  <si>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</si>
  <si>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</si>
  <si>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</si>
  <si>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</si>
  <si>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</si>
  <si>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</si>
  <si>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</si>
  <si>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</si>
  <si>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</si>
  <si>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</si>
  <si>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</si>
  <si>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</si>
  <si>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</si>
  <si>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</si>
  <si>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</si>
  <si>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</si>
  <si>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</si>
  <si>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</si>
  <si>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</si>
  <si>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</si>
  <si>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</si>
  <si>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</si>
  <si>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</si>
  <si>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</si>
  <si>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</si>
  <si>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</si>
  <si>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</si>
  <si>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</si>
  <si>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</si>
  <si>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</si>
  <si>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</si>
  <si>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</si>
  <si>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</si>
  <si>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</si>
  <si>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</si>
  <si>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</si>
  <si>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</si>
  <si>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</si>
  <si>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</si>
  <si>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</si>
  <si>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</si>
  <si>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</si>
  <si>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</si>
  <si>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</si>
  <si>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</si>
  <si>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</si>
  <si>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</si>
  <si>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</si>
  <si>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</si>
  <si>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</si>
  <si>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</si>
  <si>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</si>
  <si>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</si>
  <si>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</si>
  <si>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</si>
  <si>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</si>
  <si>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</si>
  <si>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</si>
  <si>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</si>
  <si>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</si>
  <si>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</si>
  <si>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</si>
  <si>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</si>
  <si>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</si>
  <si>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</si>
  <si>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</si>
  <si>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</si>
  <si>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</si>
  <si>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</si>
  <si>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</si>
  <si>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</si>
  <si>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</si>
  <si>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</si>
  <si>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</si>
  <si>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</si>
  <si>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</si>
  <si>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</si>
  <si>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</si>
  <si>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</si>
  <si>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</si>
  <si>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</si>
  <si>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</si>
  <si>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</si>
  <si>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</si>
  <si>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</si>
  <si>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</si>
  <si>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</si>
  <si>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</si>
  <si>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</si>
  <si>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</si>
  <si>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</si>
  <si>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</si>
  <si>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</si>
  <si>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</si>
  <si>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</si>
  <si>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</si>
  <si>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</si>
  <si>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</si>
  <si>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</si>
  <si>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</si>
  <si>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</si>
  <si>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</si>
  <si>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</si>
  <si>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</si>
  <si>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</si>
  <si>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</si>
  <si>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</si>
  <si>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</si>
  <si>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</si>
  <si>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</si>
  <si>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</si>
  <si>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</si>
  <si>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</si>
  <si>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</si>
  <si>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</si>
  <si>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</si>
  <si>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</si>
  <si>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</si>
  <si>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</si>
  <si>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</si>
  <si>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</si>
  <si>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</si>
  <si>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</si>
  <si>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</si>
  <si>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</si>
  <si>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</si>
  <si>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</si>
  <si>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</si>
  <si>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</si>
  <si>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</si>
  <si>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</si>
  <si>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</si>
  <si>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</si>
  <si>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</si>
  <si>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</si>
  <si>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</si>
  <si>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</si>
  <si>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</si>
  <si>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</si>
  <si>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</si>
  <si>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</si>
  <si>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</si>
  <si>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</si>
  <si>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</si>
  <si>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</si>
  <si>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</si>
  <si>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</si>
  <si>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</si>
  <si>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</si>
  <si>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</si>
  <si>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</si>
  <si>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</si>
  <si>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</si>
  <si>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</si>
  <si>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</si>
  <si>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</si>
  <si>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</si>
  <si>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</si>
  <si>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</si>
  <si>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</si>
  <si>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</si>
  <si>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</si>
  <si>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</si>
  <si>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</si>
  <si>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</si>
  <si>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</si>
  <si>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</si>
  <si>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</si>
  <si>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</si>
  <si>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</si>
  <si>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</si>
  <si>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</si>
  <si>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</si>
  <si>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</si>
  <si>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</si>
  <si>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</si>
  <si>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</si>
  <si>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</si>
  <si>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</si>
  <si>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</si>
  <si>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</si>
  <si>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</si>
  <si>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</si>
  <si>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</si>
  <si>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</si>
  <si>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</si>
  <si>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</si>
  <si>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</si>
  <si>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</si>
  <si>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</si>
  <si>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</si>
  <si>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</si>
  <si>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</si>
  <si>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</si>
  <si>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</si>
  <si>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</si>
  <si>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</si>
  <si>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</si>
  <si>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</si>
  <si>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</si>
  <si>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</si>
  <si>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</si>
  <si>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</si>
  <si>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</si>
  <si>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</si>
  <si>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</si>
  <si>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</si>
  <si>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</si>
  <si>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</si>
  <si>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</si>
  <si>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</si>
  <si>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</si>
  <si>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</si>
  <si>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</si>
  <si>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</si>
  <si>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</si>
  <si>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</si>
  <si>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</si>
  <si>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</si>
  <si>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</si>
  <si>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</si>
  <si>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</si>
  <si>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</si>
  <si>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</si>
  <si>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</si>
  <si>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</si>
  <si>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</si>
  <si>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</si>
  <si>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</si>
  <si>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</si>
  <si>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</si>
  <si>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</si>
  <si>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</si>
  <si>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</si>
  <si>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</si>
  <si>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</si>
  <si>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</si>
  <si>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</si>
  <si>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</si>
  <si>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</si>
  <si>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</si>
  <si>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</si>
  <si>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</si>
  <si>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</si>
  <si>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</si>
  <si>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</si>
  <si>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</si>
  <si>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</si>
  <si>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</si>
  <si>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</si>
  <si>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</si>
  <si>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</si>
  <si>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</si>
  <si>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</si>
  <si>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</si>
  <si>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</si>
  <si>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</si>
  <si>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</si>
  <si>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</si>
  <si>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</si>
  <si>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</si>
  <si>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</si>
  <si>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</si>
  <si>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</si>
  <si>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</si>
  <si>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</si>
  <si>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</si>
  <si>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</si>
  <si>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</si>
  <si>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</si>
  <si>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</si>
  <si>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</si>
  <si>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</si>
  <si>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</si>
  <si>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</si>
  <si>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</si>
  <si>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</si>
  <si>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</si>
  <si>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</si>
  <si>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</si>
  <si>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</si>
  <si>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</si>
  <si>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</si>
  <si>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</si>
  <si>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</si>
  <si>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</si>
  <si>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</si>
  <si>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</si>
  <si>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</si>
  <si>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</si>
  <si>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</si>
  <si>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</si>
  <si>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</si>
  <si>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</si>
  <si>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</si>
  <si>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</si>
  <si>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</si>
  <si>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</si>
  <si>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</si>
  <si>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</si>
  <si>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</si>
  <si>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</si>
  <si>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</si>
  <si>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</si>
  <si>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</si>
  <si>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</si>
  <si>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</si>
  <si>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</si>
  <si>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</si>
  <si>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</si>
  <si>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</si>
  <si>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</si>
  <si>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</si>
  <si>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</si>
  <si>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</si>
  <si>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</si>
  <si>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</si>
  <si>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</si>
  <si>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</si>
  <si>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</si>
  <si>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</si>
  <si>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</si>
  <si>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</si>
  <si>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</si>
  <si>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</si>
  <si>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</si>
  <si>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</si>
  <si>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</si>
  <si>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</si>
  <si>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</si>
  <si>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</si>
  <si>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</si>
  <si>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</si>
  <si>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</si>
  <si>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</si>
  <si>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</si>
  <si>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</si>
  <si>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</si>
  <si>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</si>
  <si>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</si>
  <si>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</si>
  <si>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</si>
  <si>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</si>
  <si>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</si>
  <si>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</si>
  <si>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</si>
  <si>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</si>
  <si>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</si>
  <si>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</si>
  <si>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</si>
  <si>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</si>
  <si>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</si>
  <si>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</si>
  <si>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</si>
  <si>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</si>
  <si>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</si>
  <si>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</si>
  <si>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</si>
  <si>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</si>
  <si>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</si>
  <si>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</si>
  <si>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</si>
  <si>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</si>
  <si>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</si>
  <si>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</si>
  <si>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</si>
  <si>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</si>
  <si>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</si>
  <si>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</si>
  <si>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</si>
  <si>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</si>
  <si>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</si>
  <si>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</si>
  <si>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</si>
  <si>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</si>
  <si>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</si>
  <si>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</si>
  <si>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</si>
  <si>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</si>
  <si>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</si>
  <si>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</si>
  <si>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</si>
  <si>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</si>
  <si>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</si>
  <si>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</si>
  <si>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</si>
  <si>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</si>
  <si>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</si>
  <si>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</si>
  <si>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</si>
  <si>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</si>
  <si>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</si>
  <si>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</si>
  <si>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</si>
  <si>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</si>
  <si>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</si>
  <si>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</si>
  <si>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</si>
  <si>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</si>
  <si>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</si>
  <si>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</si>
  <si>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</si>
  <si>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</si>
  <si>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</si>
  <si>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</si>
  <si>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</si>
  <si>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</si>
  <si>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</si>
  <si>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</si>
  <si>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</si>
  <si>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</si>
  <si>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</si>
  <si>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</si>
  <si>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</si>
  <si>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</si>
  <si>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</si>
  <si>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</si>
  <si>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</si>
  <si>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</si>
  <si>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</si>
  <si>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</si>
  <si>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</si>
  <si>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</si>
  <si>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</si>
  <si>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</si>
  <si>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</si>
  <si>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</si>
  <si>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</si>
  <si>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</si>
  <si>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</si>
  <si>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</si>
  <si>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</si>
  <si>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</si>
  <si>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</si>
  <si>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</si>
  <si>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</si>
  <si>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</si>
  <si>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</si>
  <si>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</si>
  <si>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</si>
  <si>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</si>
  <si>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</si>
  <si>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</si>
  <si>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</si>
  <si>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</si>
  <si>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</si>
  <si>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</si>
  <si>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</si>
  <si>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</si>
  <si>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</si>
  <si>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</si>
  <si>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</si>
  <si>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</si>
  <si>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</si>
  <si>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</si>
  <si>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</si>
  <si>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</si>
  <si>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</si>
  <si>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</si>
  <si>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</si>
  <si>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</si>
  <si>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</si>
  <si>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</si>
  <si>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</si>
  <si>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</si>
  <si>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</si>
  <si>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</si>
  <si>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</si>
  <si>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</si>
  <si>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</si>
  <si>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</si>
  <si>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</si>
  <si>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</si>
  <si>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</si>
  <si>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</si>
  <si>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</si>
  <si>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</si>
  <si>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</si>
  <si>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</si>
  <si>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</si>
  <si>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</si>
  <si>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</si>
  <si>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</si>
  <si>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</si>
  <si>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</si>
  <si>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</si>
  <si>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</si>
  <si>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</si>
  <si>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</si>
  <si>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</si>
  <si>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</si>
  <si>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</si>
  <si>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</si>
  <si>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</si>
  <si>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</si>
  <si>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</si>
  <si>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</si>
  <si>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</si>
  <si>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</si>
  <si>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</si>
  <si>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</si>
  <si>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</si>
  <si>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</si>
  <si>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</si>
  <si>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</si>
  <si>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</si>
  <si>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</si>
  <si>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</si>
  <si>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</si>
  <si>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</si>
  <si>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</si>
  <si>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</si>
  <si>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</si>
  <si>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</si>
  <si>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</si>
  <si>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</si>
  <si>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</si>
  <si>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</si>
  <si>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</si>
  <si>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</si>
  <si>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</si>
  <si>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</si>
  <si>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</si>
  <si>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</si>
  <si>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</si>
  <si>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</si>
  <si>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</si>
  <si>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</si>
  <si>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</si>
  <si>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</si>
  <si>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</si>
  <si>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</si>
  <si>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</si>
  <si>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</si>
  <si>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</si>
  <si>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</si>
  <si>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</si>
  <si>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</si>
  <si>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</si>
  <si>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</si>
  <si>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</si>
  <si>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</si>
  <si>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</si>
  <si>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</si>
  <si>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</si>
  <si>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</si>
  <si>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</si>
  <si>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</si>
  <si>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</si>
  <si>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</si>
  <si>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</si>
  <si>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</si>
  <si>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</si>
  <si>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</si>
  <si>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</si>
  <si>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</si>
  <si>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</si>
  <si>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</si>
  <si>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</si>
  <si>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</si>
  <si>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</si>
  <si>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</si>
  <si>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</si>
  <si>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</si>
  <si>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</si>
  <si>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</si>
  <si>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</si>
  <si>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</si>
  <si>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</si>
  <si>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</si>
  <si>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</si>
  <si>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</si>
  <si>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</si>
  <si>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</si>
  <si>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</si>
  <si>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</si>
  <si>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</si>
  <si>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</si>
  <si>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</si>
  <si>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</si>
  <si>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</si>
  <si>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</si>
  <si>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</si>
  <si>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</si>
  <si>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</si>
  <si>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</si>
  <si>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</si>
  <si>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</si>
  <si>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</si>
  <si>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</si>
  <si>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</si>
  <si>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</si>
  <si>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</si>
  <si>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</si>
  <si>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</si>
  <si>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</si>
  <si>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</si>
  <si>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</si>
  <si>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</si>
  <si>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</si>
  <si>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</si>
  <si>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</si>
  <si>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</si>
  <si>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</si>
  <si>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</si>
  <si>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</si>
  <si>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</si>
  <si>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</si>
  <si>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</si>
  <si>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</si>
  <si>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</si>
  <si>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</si>
  <si>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</si>
  <si>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</si>
  <si>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</si>
  <si>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</si>
  <si>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</si>
  <si>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</si>
  <si>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</si>
  <si>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</si>
  <si>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</si>
  <si>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</si>
  <si>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</si>
  <si>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</si>
  <si>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</si>
  <si>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</si>
  <si>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</si>
  <si>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</si>
  <si>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</si>
  <si>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</si>
  <si>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</si>
  <si>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</si>
  <si>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</si>
  <si>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</si>
  <si>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</si>
  <si>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</si>
  <si>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</si>
  <si>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</si>
  <si>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</si>
  <si>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</si>
  <si>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</si>
  <si>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</si>
  <si>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</si>
  <si>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</si>
  <si>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</si>
  <si>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</si>
  <si>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</si>
  <si>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</si>
  <si>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</si>
  <si>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</si>
  <si>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</si>
  <si>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</si>
  <si>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</si>
  <si>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</si>
  <si>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</si>
  <si>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</si>
  <si>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</si>
  <si>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</si>
  <si>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</si>
  <si>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</si>
  <si>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</si>
  <si>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</si>
  <si>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</si>
  <si>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</si>
  <si>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</si>
  <si>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</si>
  <si>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</si>
  <si>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</si>
  <si>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</si>
  <si>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</si>
  <si>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</si>
  <si>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</si>
  <si>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</si>
  <si>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</si>
  <si>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</si>
  <si>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</si>
  <si>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</si>
  <si>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</si>
  <si>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</si>
  <si>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</si>
  <si>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</si>
  <si>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</si>
  <si>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</si>
  <si>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</si>
  <si>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</si>
  <si>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</si>
  <si>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</si>
  <si>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</si>
  <si>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</si>
  <si>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</si>
  <si>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</si>
  <si>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</si>
  <si>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</si>
  <si>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</si>
  <si>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</si>
  <si>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</si>
  <si>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</si>
  <si>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</si>
  <si>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</si>
  <si>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</si>
  <si>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</si>
  <si>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</si>
  <si>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</si>
  <si>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</si>
  <si>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</si>
  <si>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</si>
  <si>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</si>
  <si>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</si>
  <si>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</si>
  <si>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</si>
  <si>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</si>
  <si>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</si>
  <si>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</si>
  <si>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</si>
  <si>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</si>
  <si>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</si>
  <si>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</si>
  <si>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</si>
  <si>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</si>
  <si>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</si>
  <si>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</si>
  <si>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</si>
  <si>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</si>
  <si>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</si>
  <si>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</si>
  <si>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</si>
  <si>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</si>
  <si>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</si>
  <si>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</si>
  <si>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</si>
  <si>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</si>
  <si>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</si>
  <si>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</si>
  <si>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</si>
  <si>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</si>
  <si>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</si>
  <si>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</si>
  <si>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</si>
  <si>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</si>
  <si>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</si>
  <si>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</si>
  <si>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</si>
  <si>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</si>
  <si>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</si>
  <si>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</si>
  <si>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</si>
  <si>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</si>
  <si>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</si>
  <si>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</si>
  <si>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</si>
  <si>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</si>
  <si>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</si>
  <si>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</si>
  <si>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</si>
  <si>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</si>
  <si>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</si>
  <si>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</si>
  <si>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</si>
  <si>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</si>
  <si>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</si>
  <si>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</si>
  <si>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</si>
  <si>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</si>
  <si>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</si>
  <si>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</si>
  <si>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</si>
  <si>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</si>
  <si>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</si>
  <si>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</si>
  <si>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</si>
  <si>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</si>
  <si>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</si>
  <si>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</si>
  <si>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</si>
  <si>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</si>
  <si>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</si>
  <si>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</si>
  <si>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</si>
  <si>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</si>
  <si>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</si>
  <si>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</si>
  <si>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</si>
  <si>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</si>
  <si>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</si>
  <si>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</si>
  <si>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</si>
  <si>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</si>
  <si>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</si>
  <si>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</si>
  <si>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</si>
  <si>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</si>
  <si>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</si>
  <si>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</si>
  <si>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</si>
  <si>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</si>
  <si>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</si>
  <si>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</si>
  <si>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</si>
  <si>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</si>
  <si>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</si>
  <si>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</si>
  <si>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</si>
  <si>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</si>
  <si>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</si>
  <si>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</si>
  <si>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</si>
  <si>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</si>
  <si>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</si>
  <si>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</si>
  <si>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</si>
  <si>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</si>
  <si>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</si>
  <si>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</si>
  <si>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</si>
  <si>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</si>
  <si>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</si>
  <si>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</si>
  <si>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</si>
  <si>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</si>
  <si>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</si>
  <si>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</si>
  <si>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</si>
  <si>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</si>
  <si>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</si>
  <si>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</si>
  <si>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</si>
  <si>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</si>
  <si>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</si>
  <si>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</si>
  <si>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</si>
  <si>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</si>
  <si>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</si>
  <si>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</si>
  <si>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</si>
  <si>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</si>
  <si>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</si>
  <si>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</si>
  <si>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</si>
  <si>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</si>
  <si>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</si>
  <si>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</si>
  <si>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</si>
  <si>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</si>
  <si>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</si>
  <si>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</si>
  <si>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</si>
  <si>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</si>
  <si>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</si>
  <si>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</si>
  <si>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</si>
  <si>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</si>
  <si>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</si>
  <si>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</si>
  <si>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</si>
  <si>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</si>
  <si>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</si>
  <si>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</si>
  <si>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</si>
  <si>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</si>
  <si>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</si>
  <si>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</si>
  <si>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</si>
  <si>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</si>
  <si>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</si>
  <si>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</si>
  <si>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</si>
  <si>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</si>
  <si>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</si>
  <si>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</si>
  <si>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</si>
  <si>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</si>
  <si>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</si>
  <si>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</si>
  <si>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</si>
  <si>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</si>
  <si>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</si>
  <si>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</si>
  <si>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</si>
  <si>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</si>
  <si>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</si>
  <si>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</si>
  <si>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</si>
  <si>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</si>
  <si>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</si>
  <si>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</si>
  <si>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</si>
  <si>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</si>
  <si>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</si>
  <si>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</si>
  <si>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</si>
  <si>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</si>
  <si>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</si>
  <si>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</si>
  <si>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</si>
  <si>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</si>
  <si>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</si>
  <si>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</si>
  <si>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</si>
  <si>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</si>
  <si>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</si>
  <si>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</si>
  <si>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</si>
  <si>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</si>
  <si>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</si>
  <si>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</si>
  <si>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</si>
  <si>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</si>
  <si>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</si>
  <si>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</si>
  <si>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</si>
  <si>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</si>
  <si>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</si>
  <si>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</si>
  <si>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</si>
  <si>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</si>
  <si>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</si>
  <si>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</si>
  <si>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</si>
  <si>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</si>
  <si>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</si>
  <si>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</si>
  <si>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</si>
  <si>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</si>
  <si>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</si>
  <si>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</si>
  <si>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</si>
  <si>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</si>
  <si>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</si>
  <si>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</si>
  <si>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</si>
  <si>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</si>
  <si>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</si>
  <si>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</si>
  <si>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</si>
  <si>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</si>
  <si>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</si>
  <si>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</si>
  <si>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</si>
  <si>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</si>
  <si>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</si>
  <si>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</si>
  <si>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</si>
  <si>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</si>
  <si>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</si>
  <si>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</si>
  <si>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</si>
  <si>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</si>
  <si>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</si>
  <si>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</si>
  <si>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</si>
  <si>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</si>
  <si>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</si>
  <si>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</si>
  <si>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</si>
  <si>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</si>
  <si>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</si>
  <si>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</si>
  <si>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</si>
  <si>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</si>
  <si>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</si>
  <si>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</si>
  <si>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</si>
  <si>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</si>
  <si>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</si>
  <si>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</si>
  <si>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</si>
  <si>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</si>
  <si>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</si>
  <si>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</si>
  <si>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</si>
  <si>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</si>
  <si>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</si>
  <si>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</si>
  <si>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</si>
  <si>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</si>
  <si>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</si>
  <si>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</si>
  <si>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</si>
  <si>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</si>
  <si>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</si>
  <si>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</si>
  <si>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</si>
  <si>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</si>
  <si>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</si>
  <si>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</si>
  <si>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</si>
  <si>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</si>
  <si>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</si>
  <si>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</si>
  <si>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</si>
  <si>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</si>
  <si>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</si>
  <si>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</si>
  <si>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</si>
  <si>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</si>
  <si>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</si>
  <si>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</si>
  <si>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</si>
  <si>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</si>
  <si>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</si>
  <si>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</si>
  <si>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</si>
  <si>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</si>
  <si>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</si>
  <si>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</si>
  <si>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</si>
  <si>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</si>
  <si>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</si>
  <si>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</si>
  <si>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</si>
  <si>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</si>
  <si>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</si>
  <si>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</si>
  <si>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</si>
  <si>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</si>
  <si>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</si>
  <si>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</si>
  <si>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</si>
  <si>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</si>
  <si>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</si>
  <si>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</si>
  <si>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</si>
  <si>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</si>
  <si>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</si>
  <si>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</si>
  <si>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</si>
  <si>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</si>
  <si>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</si>
  <si>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</si>
  <si>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</si>
  <si>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</si>
  <si>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</si>
  <si>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</si>
  <si>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</si>
  <si>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</si>
  <si>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</si>
  <si>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</si>
  <si>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</si>
  <si>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</si>
  <si>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</si>
  <si>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</si>
  <si>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</si>
  <si>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</si>
  <si>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</si>
  <si>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</si>
  <si>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</si>
  <si>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</si>
  <si>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</si>
  <si>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</si>
  <si>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</si>
  <si>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</si>
  <si>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</si>
  <si>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</si>
  <si>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</si>
  <si>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</si>
  <si>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</si>
  <si>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</si>
  <si>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</si>
  <si>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</si>
  <si>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</si>
  <si>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</si>
  <si>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</si>
  <si>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</si>
  <si>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</si>
  <si>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</si>
  <si>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</si>
  <si>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</si>
  <si>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</si>
  <si>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</si>
  <si>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</si>
  <si>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</si>
  <si>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</si>
  <si>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</si>
  <si>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</si>
  <si>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</si>
  <si>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</si>
  <si>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</si>
  <si>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</si>
  <si>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</si>
  <si>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</si>
  <si>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</si>
  <si>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</si>
  <si>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</si>
  <si>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</si>
  <si>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</si>
  <si>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</si>
  <si>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</si>
  <si>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 category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</si>
  <si>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</si>
  <si>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</si>
  <si>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</si>
  <si>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</si>
  <si>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</si>
  <si>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</si>
  <si>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</si>
  <si>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</si>
  <si>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</si>
  <si>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</si>
  <si>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</si>
  <si>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</si>
  <si>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</si>
  <si>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</si>
  <si>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</si>
  <si>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</si>
  <si>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</si>
  <si>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</si>
  <si>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</si>
  <si>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</si>
  <si>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</t>
  </si>
  <si>
    <t>most are successful</t>
  </si>
  <si>
    <t>more than half</t>
  </si>
  <si>
    <t>under all categories</t>
  </si>
  <si>
    <t>plays are the most</t>
  </si>
  <si>
    <t>over 10 years</t>
  </si>
  <si>
    <t>most have been successful</t>
  </si>
  <si>
    <t>compare numbers</t>
  </si>
  <si>
    <t>flat lines or not</t>
  </si>
  <si>
    <t>compare by months</t>
  </si>
  <si>
    <t>¿ how many people paid?</t>
  </si>
  <si>
    <t>how many contributors</t>
  </si>
  <si>
    <t>could do pie charts</t>
  </si>
  <si>
    <t>for the outcomes</t>
  </si>
  <si>
    <t>distribution of goal amount</t>
  </si>
  <si>
    <t>histogram comparison</t>
  </si>
  <si>
    <t>histogram for requested</t>
  </si>
  <si>
    <t>histogram for obtained</t>
  </si>
  <si>
    <t>success in different countries</t>
  </si>
  <si>
    <t>line chart of success</t>
  </si>
  <si>
    <t>line chart of the 7 countries</t>
  </si>
  <si>
    <t>Goal</t>
  </si>
  <si>
    <t>Number Successful</t>
  </si>
  <si>
    <t>Number Failed</t>
  </si>
  <si>
    <t>Total Projects</t>
  </si>
  <si>
    <t>Number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</si>
  <si>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</si>
  <si>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</si>
  <si>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</si>
  <si>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</si>
  <si>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</si>
  <si>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</si>
  <si>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</si>
  <si>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</si>
  <si>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</si>
  <si>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</si>
  <si>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</si>
  <si>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</si>
  <si>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</si>
  <si>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</si>
  <si>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</si>
  <si>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GOAL </t>
  </si>
  <si>
    <t>SUMMARY</t>
  </si>
  <si>
    <t>Mean</t>
  </si>
  <si>
    <t>Median</t>
  </si>
  <si>
    <t>Mode (Single)</t>
  </si>
  <si>
    <t>Mode (Multiple)</t>
  </si>
  <si>
    <t>Minimum</t>
  </si>
  <si>
    <t>Maximum</t>
  </si>
  <si>
    <t>STDEV.S</t>
  </si>
  <si>
    <t>VAR-S</t>
  </si>
  <si>
    <t>1. In this case the mean is influenced by extreme values, so median is better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</si>
  <si>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</si>
  <si>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</si>
  <si>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Successful campaigns have more variability, which makes them more altered by outliers</t>
  </si>
  <si>
    <t>This only means that one group of data is more spread out than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</si>
</sst>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7415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6" fillId="33" borderId="0" xfId="0" applyFont="1" applyFill="1"/>
    <xf numFmtId="0" fontId="20" fillId="0" borderId="0" xfId="0" applyFont="1"/>
    <xf numFmtId="0" fontId="8" fillId="34" borderId="0" xfId="0" applyFont="1" applyFill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[CrowdfundingBook_solved.xlsx]sub_category!PivotTable1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2F-2946-8B31-FDEA3DD5B98F}"/>
            </c:ext>
          </c:extLst>
        </c:ser>
        <c:ser>
          <c:idx val="1"/>
          <c:order val="1"/>
          <c:tx>
            <c:strRef>
              <c:f>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2F-2946-8B31-FDEA3DD5B98F}"/>
            </c:ext>
          </c:extLst>
        </c:ser>
        <c:ser>
          <c:idx val="2"/>
          <c:order val="2"/>
          <c:tx>
            <c:strRef>
              <c:f>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2F-2946-8B31-FDEA3DD5B98F}"/>
            </c:ext>
          </c:extLst>
        </c:ser>
        <c:ser>
          <c:idx val="3"/>
          <c:order val="3"/>
          <c:tx>
            <c:strRef>
              <c:f>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2F-2946-8B31-FDEA3DD5B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22399007"/>
        <c:axId val="1122401279"/>
      </c:barChart>
      <c:catAx>
        <c:axId val="11223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22401279"/>
        <c:crosses val="autoZero"/>
        <c:auto val="1"/>
        <c:lblAlgn val="ctr"/>
        <c:lblOffset val="100"/>
        <c:noMultiLvlLbl val="0"/>
      </c:catAx>
      <c:valAx>
        <c:axId val="112240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2239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C-554C-949A-D3EB9756A1E1}"/>
            </c:ext>
          </c:extLst>
        </c:ser>
        <c:ser>
          <c:idx val="1"/>
          <c:order val="1"/>
          <c:tx>
            <c:strRef>
              <c:f>pivot_category!$C$3:$C$4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C-554C-949A-D3EB9756A1E1}"/>
            </c:ext>
          </c:extLst>
        </c:ser>
        <c:ser>
          <c:idx val="2"/>
          <c:order val="2"/>
          <c:tx>
            <c:strRef>
              <c:f>pivot_category!$D$3:$D$4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EC-554C-949A-D3EB9756A1E1}"/>
            </c:ext>
          </c:extLst>
        </c:ser>
        <c:ser>
          <c:idx val="3"/>
          <c:order val="3"/>
          <c:tx>
            <c:strRef>
              <c:f>pivot_category!$E$3:$E$4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EC-554C-949A-D3EB9756A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22399007"/>
        <c:axId val="1122401279"/>
      </c:barChart>
      <c:catAx>
        <c:axId val="11223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22401279"/>
        <c:crosses val="autoZero"/>
        <c:auto val="1"/>
        <c:lblAlgn val="ctr"/>
        <c:lblOffset val="100"/>
        <c:noMultiLvlLbl val="0"/>
      </c:catAx>
      <c:valAx>
        <c:axId val="112240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2239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[CrowdfundingBook_solved.xlsx]dates!PivotTable2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3-CB4C-95B8-CADCE62600B4}"/>
            </c:ext>
          </c:extLst>
        </c:ser>
        <c:ser>
          <c:idx val="1"/>
          <c:order val="1"/>
          <c:tx>
            <c:strRef>
              <c:f>dates!$C$4:$C$5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3-CB4C-95B8-CADCE62600B4}"/>
            </c:ext>
          </c:extLst>
        </c:ser>
        <c:ser>
          <c:idx val="2"/>
          <c:order val="2"/>
          <c:tx>
            <c:strRef>
              <c:f>dates!$D$4:$D$5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53-CB4C-95B8-CADCE6260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811055"/>
        <c:axId val="1151813215"/>
      </c:lineChart>
      <c:catAx>
        <c:axId val="115181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51813215"/>
        <c:crosses val="autoZero"/>
        <c:auto val="1"/>
        <c:lblAlgn val="ctr"/>
        <c:lblOffset val="100"/>
        <c:noMultiLvlLbl val="0"/>
      </c:catAx>
      <c:valAx>
        <c:axId val="11518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5181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2E7FD4-AA91-AE47-93C6-2DB18DD56524}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4</xdr:row>
      <xdr:rowOff>158750</xdr:rowOff>
    </xdr:from>
    <xdr:to>
      <xdr:col>16</xdr:col>
      <xdr:colOff>749300</xdr:colOff>
      <xdr:row>25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8D65C78-F3D1-E05D-5337-8C233E8C25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3650" y="971550"/>
              <a:ext cx="64325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0</xdr:row>
      <xdr:rowOff>63500</xdr:rowOff>
    </xdr:from>
    <xdr:to>
      <xdr:col>15</xdr:col>
      <xdr:colOff>190500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D3142-5EE8-FD4D-BDD7-69EE4C40A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0</xdr:row>
      <xdr:rowOff>63500</xdr:rowOff>
    </xdr:from>
    <xdr:to>
      <xdr:col>15</xdr:col>
      <xdr:colOff>190500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3E333-5059-F40B-F491-842E26649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3</xdr:row>
      <xdr:rowOff>25400</xdr:rowOff>
    </xdr:from>
    <xdr:to>
      <xdr:col>15</xdr:col>
      <xdr:colOff>495300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2639B-93CF-8C14-75E4-E34D306A3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2.356013425924" createdVersion="8" refreshedVersion="8" minRefreshableVersion="3" recordCount="1000" xr:uid="{1AE812DD-FC0F-8948-A365-D1CB5F11622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2.364592361111" createdVersion="8" refreshedVersion="8" minRefreshableVersion="3" recordCount="1000" xr:uid="{CE6BA8F9-84BD-7E4F-8D47-47B91167648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09/01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09/01/10"/>
          <s v="Qtr1"/>
          <s v="Qtr2"/>
          <s v="Qtr3"/>
          <s v="Qtr4"/>
          <s v="&gt;27/01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09/0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69.276315789473685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89.349206349206341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43.94444444444446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89.625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22.6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60.75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36.512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62.3125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71.8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68.594594594594597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23.390243902439025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46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5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38.702380952380956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14.28538550057536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5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40.5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65.15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55.779069767441861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39.75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94.16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11.419117647058824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58.43478260869563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56.50721649484535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35.5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92.1875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51.34375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51.65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81.42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26.5483870967742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x v="1"/>
    <n v="1040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x v="1"/>
    <n v="131.4787822878229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x v="0"/>
    <n v="58.976190476190467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x v="0"/>
    <n v="69.276315789473685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x v="1"/>
    <n v="173.61842105263159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x v="0"/>
    <n v="20.961538461538463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x v="1"/>
    <n v="327.57777777777778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x v="2"/>
    <n v="19.932788374205266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x v="0"/>
    <n v="51.741935483870968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x v="1"/>
    <n v="266.11538461538464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x v="0"/>
    <n v="48.095238095238095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x v="0"/>
    <n v="89.349206349206341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x v="1"/>
    <n v="245.11904761904765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x v="0"/>
    <n v="66.769503546099301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x v="0"/>
    <n v="47.307881773399011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x v="1"/>
    <n v="649.47058823529414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x v="1"/>
    <n v="159.39125295508273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x v="3"/>
    <n v="66.912087912087912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x v="0"/>
    <n v="48.529600000000002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x v="1"/>
    <n v="112.24279210925646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x v="0"/>
    <n v="40.992553191489364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x v="1"/>
    <n v="128.0710659898477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x v="1"/>
    <n v="332.04444444444448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x v="1"/>
    <n v="112.83225108225108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x v="1"/>
    <n v="216.43636363636364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x v="3"/>
    <n v="48.19906976744186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x v="0"/>
    <n v="79.95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x v="1"/>
    <n v="105.22553516819573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x v="1"/>
    <n v="328.89978213507629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x v="1"/>
    <n v="160.6111111111111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x v="1"/>
    <n v="310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x v="0"/>
    <n v="86.807920792079202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x v="1"/>
    <n v="377.8207171314741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x v="1"/>
    <n v="150.80645161290323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x v="1"/>
    <n v="150.3011952191235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x v="1"/>
    <n v="157.2857142857143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x v="1"/>
    <n v="139.98765432098764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x v="1"/>
    <n v="325.32258064516128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x v="0"/>
    <n v="50.777777777777779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x v="1"/>
    <n v="169.0681818181818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x v="1"/>
    <n v="212.92857142857144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x v="1"/>
    <n v="443.94444444444446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x v="1"/>
    <n v="185.9390243902439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x v="1"/>
    <n v="658.8125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x v="0"/>
    <n v="47.684210526315788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x v="1"/>
    <n v="114.78378378378378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x v="1"/>
    <n v="475.26666666666665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x v="1"/>
    <n v="386.97297297297297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x v="1"/>
    <n v="189.625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x v="0"/>
    <n v="2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x v="0"/>
    <n v="91.867805186590772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x v="0"/>
    <n v="34.152777777777779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x v="1"/>
    <n v="140.4090909090909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x v="0"/>
    <n v="89.86666666666666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x v="1"/>
    <n v="177.96969696969697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x v="1"/>
    <n v="143.66249999999999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x v="1"/>
    <n v="215.27586206896552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x v="1"/>
    <n v="227.11111111111114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x v="1"/>
    <n v="275.0714285714286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x v="1"/>
    <n v="144.37048832271762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x v="0"/>
    <n v="92.74598393574297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x v="1"/>
    <n v="722.6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x v="0"/>
    <n v="11.851063829787234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x v="0"/>
    <n v="97.642857142857139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x v="1"/>
    <n v="236.14754098360655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x v="0"/>
    <n v="45.068965517241381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x v="1"/>
    <n v="162.38567493112947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x v="1"/>
    <n v="254.52631578947367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x v="3"/>
    <n v="24.063291139240505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x v="1"/>
    <n v="123.7414062500000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x v="1"/>
    <n v="108.06666666666666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x v="1"/>
    <n v="670.33333333333326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x v="1"/>
    <n v="660.92857142857144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x v="1"/>
    <n v="122.46153846153847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x v="1"/>
    <n v="150.57731958762886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78.106590724165997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x v="0"/>
    <n v="46.94736842105263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x v="1"/>
    <n v="300.8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x v="0"/>
    <n v="69.598615916955026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x v="1"/>
    <n v="637.4545454545455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x v="1"/>
    <n v="225.33928571428569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x v="1"/>
    <n v="1497.3000000000002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x v="0"/>
    <n v="37.590225563909776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x v="1"/>
    <n v="132.36942675159236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x v="1"/>
    <n v="131.22448979591837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x v="1"/>
    <n v="167.63513513513513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x v="0"/>
    <n v="61.984886649874063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x v="1"/>
    <n v="260.75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x v="1"/>
    <n v="252.58823529411765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x v="0"/>
    <n v="78.615384615384613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x v="0"/>
    <n v="48.404406999351913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x v="1"/>
    <n v="258.875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x v="3"/>
    <n v="60.548713235294116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x v="1"/>
    <n v="303.68965517241378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x v="1"/>
    <n v="112.99999999999999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x v="1"/>
    <n v="217.37876614060258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x v="1"/>
    <n v="926.69230769230762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x v="0"/>
    <n v="33.692229038854805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x v="1"/>
    <n v="196.7236842105263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x v="0"/>
    <n v="1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x v="1"/>
    <n v="1021.4444444444445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x v="1"/>
    <n v="281.67567567567568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x v="0"/>
    <n v="24.610000000000003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43.14010067114094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x v="1"/>
    <n v="144.54411764705884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x v="1"/>
    <n v="359.12820512820514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x v="1"/>
    <n v="186.48571428571427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x v="1"/>
    <n v="595.26666666666665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x v="0"/>
    <n v="59.21153846153846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14.962780898876405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x v="1"/>
    <n v="119.95602605863192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x v="1"/>
    <n v="268.82978723404256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x v="1"/>
    <n v="376.87878787878788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x v="1"/>
    <n v="727.15789473684208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x v="0"/>
    <n v="87.211757648470297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x v="0"/>
    <n v="88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x v="1"/>
    <n v="173.938775510204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x v="1"/>
    <n v="117.6111111111111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214.96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x v="1"/>
    <n v="149.49667110519306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x v="1"/>
    <n v="219.33995584988963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x v="0"/>
    <n v="64.367690058479525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x v="0"/>
    <n v="18.622397298818232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x v="1"/>
    <n v="367.76923076923077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x v="1"/>
    <n v="159.90566037735849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x v="0"/>
    <n v="38.633185349611544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x v="0"/>
    <n v="51.42151162790698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x v="3"/>
    <n v="60.334277620396605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x v="3"/>
    <n v="3.20269360269360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x v="1"/>
    <n v="155.46875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x v="1"/>
    <n v="100.85974499089254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x v="1"/>
    <n v="116.18181818181819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x v="1"/>
    <n v="310.77777777777777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x v="0"/>
    <n v="89.73668341708543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x v="0"/>
    <n v="71.27272727272728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x v="3"/>
    <n v="3.2862318840579712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x v="1"/>
    <n v="261.77777777777777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x v="0"/>
    <n v="96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x v="0"/>
    <n v="20.896851248642779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x v="1"/>
    <n v="223.16363636363636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x v="1"/>
    <n v="101.5909797822706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x v="1"/>
    <n v="230.03999999999996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x v="1"/>
    <n v="135.5925925925926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x v="1"/>
    <n v="129.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x v="1"/>
    <n v="236.512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x v="3"/>
    <n v="17.25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x v="1"/>
    <n v="112.49397590361446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x v="1"/>
    <n v="121.02150537634408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x v="1"/>
    <n v="219.87096774193549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x v="0"/>
    <n v="1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x v="0"/>
    <n v="64.166909620991248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423.06746987951806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x v="0"/>
    <n v="92.984160506863773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x v="0"/>
    <n v="58.756567425569173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x v="0"/>
    <n v="65.022222222222226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x v="3"/>
    <n v="73.939560439560438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x v="0"/>
    <n v="52.666666666666664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x v="1"/>
    <n v="220.95238095238096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x v="1"/>
    <n v="100.01150627615063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x v="1"/>
    <n v="162.3125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x v="0"/>
    <n v="78.181818181818187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x v="1"/>
    <n v="149.73770491803279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x v="1"/>
    <n v="253.25714285714284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x v="1"/>
    <n v="100.16943521594683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x v="1"/>
    <n v="121.9900442477876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x v="1"/>
    <n v="137.13265306122449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x v="1"/>
    <n v="415.53846153846149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x v="0"/>
    <n v="31.30913348946136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x v="1"/>
    <n v="424.08154506437768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x v="0"/>
    <n v="2.93886230728336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x v="0"/>
    <n v="10.63265306122449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x v="0"/>
    <n v="82.875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x v="1"/>
    <n v="163.01447776628748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x v="1"/>
    <n v="894.66666666666674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x v="0"/>
    <n v="26.191501103752756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x v="0"/>
    <n v="74.834782608695647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x v="1"/>
    <n v="416.47680412371136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x v="0"/>
    <n v="96.208333333333329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x v="1"/>
    <n v="357.71910112359546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x v="1"/>
    <n v="308.45714285714286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x v="0"/>
    <n v="61.802325581395344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x v="1"/>
    <n v="722.32472324723244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x v="0"/>
    <n v="69.117647058823522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x v="1"/>
    <n v="293.05555555555554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x v="0"/>
    <n v="71.8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x v="0"/>
    <n v="31.934684684684683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x v="1"/>
    <n v="229.87375415282392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x v="0"/>
    <n v="32.012195121951223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x v="3"/>
    <n v="23.525352848928385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x v="0"/>
    <n v="68.594594594594597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x v="0"/>
    <n v="37.952380952380956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x v="0"/>
    <n v="19.992957746478872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x v="0"/>
    <n v="45.636363636363633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x v="1"/>
    <n v="122.7605633802817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x v="1"/>
    <n v="361.75316455696202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x v="0"/>
    <n v="63.146341463414636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x v="1"/>
    <n v="298.20475319926874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x v="0"/>
    <n v="9.5585443037974684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x v="0"/>
    <n v="53.777777777777779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x v="0"/>
    <n v="2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x v="1"/>
    <n v="681.19047619047615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x v="3"/>
    <n v="78.831325301204828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134.40792216817235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x v="0"/>
    <n v="3.3719999999999999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x v="1"/>
    <n v="431.84615384615387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x v="3"/>
    <n v="38.844444444444441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x v="1"/>
    <n v="425.7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x v="1"/>
    <n v="101.12239715591672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x v="2"/>
    <n v="21.188688946015425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x v="0"/>
    <n v="67.425531914893625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x v="0"/>
    <n v="94.923371647509583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x v="1"/>
    <n v="151.85185185185185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x v="1"/>
    <n v="195.16382252559728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x v="1"/>
    <n v="1023.142857142857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x v="0"/>
    <n v="3.841836734693878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x v="1"/>
    <n v="155.07066557107643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x v="0"/>
    <n v="44.753477588871718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x v="1"/>
    <n v="215.94736842105263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x v="1"/>
    <n v="332.12709832134288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x v="0"/>
    <n v="8.4430379746835449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x v="0"/>
    <n v="98.625514403292186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x v="1"/>
    <n v="137.97916666666669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x v="0"/>
    <n v="93.81099656357388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x v="1"/>
    <n v="403.63930885529157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x v="1"/>
    <n v="260.174041297935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x v="1"/>
    <n v="366.63333333333333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x v="1"/>
    <n v="168.72085385878489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x v="1"/>
    <n v="119.90717911530093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x v="1"/>
    <n v="193.68925233644859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x v="1"/>
    <n v="420.16666666666669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x v="3"/>
    <n v="76.708333333333329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x v="1"/>
    <n v="171.26470588235293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x v="1"/>
    <n v="157.89473684210526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x v="1"/>
    <n v="109.08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x v="0"/>
    <n v="41.732558139534881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x v="0"/>
    <n v="10.944303797468354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x v="1"/>
    <n v="159.3763440860215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x v="1"/>
    <n v="422.41666666666669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x v="0"/>
    <n v="97.71875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x v="1"/>
    <n v="418.78911564625849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x v="1"/>
    <n v="101.91632047477745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x v="1"/>
    <n v="127.72619047619047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x v="1"/>
    <n v="445.2173913043478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x v="1"/>
    <n v="569.71428571428578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x v="1"/>
    <n v="509.34482758620686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x v="1"/>
    <n v="325.5333333333333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x v="1"/>
    <n v="932.61616161616166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x v="1"/>
    <n v="211.33870967741933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x v="1"/>
    <n v="273.3252032520325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x v="0"/>
    <n v="3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x v="0"/>
    <n v="54.084507042253513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x v="1"/>
    <n v="626.29999999999995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x v="0"/>
    <n v="89.021399176954731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x v="1"/>
    <n v="184.89130434782609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x v="1"/>
    <n v="120.16770186335404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x v="0"/>
    <n v="23.390243902439025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x v="1"/>
    <n v="146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x v="1"/>
    <n v="268.48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x v="1"/>
    <n v="597.5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x v="1"/>
    <n v="157.69841269841268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x v="0"/>
    <n v="31.201660735468568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x v="1"/>
    <n v="313.41176470588238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x v="1"/>
    <n v="370.8965517241379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x v="1"/>
    <n v="362.66447368421052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x v="1"/>
    <n v="123.08163265306122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x v="0"/>
    <n v="76.766756032171585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x v="1"/>
    <n v="233.62012987012989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x v="1"/>
    <n v="180.53333333333333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x v="1"/>
    <n v="252.62857142857143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x v="3"/>
    <n v="27.176538240368025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x v="2"/>
    <n v="1.2706571242680547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x v="1"/>
    <n v="304.009784735812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x v="1"/>
    <n v="137.23076923076923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x v="0"/>
    <n v="32.208333333333336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x v="1"/>
    <n v="241.51282051282053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x v="0"/>
    <n v="96.8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x v="1"/>
    <n v="1066.4285714285716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x v="1"/>
    <n v="325.8888888888889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x v="1"/>
    <n v="170.70000000000002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x v="1"/>
    <n v="581.44000000000005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x v="0"/>
    <n v="91.520972644376897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x v="1"/>
    <n v="108.04761904761904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x v="0"/>
    <n v="18.728395061728396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x v="0"/>
    <n v="83.193877551020407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x v="1"/>
    <n v="706.33333333333337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x v="3"/>
    <n v="17.446030330062445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x v="1"/>
    <n v="209.73015873015873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x v="0"/>
    <n v="97.785714285714292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x v="1"/>
    <n v="1684.25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x v="0"/>
    <n v="54.402135231316727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x v="1"/>
    <n v="456.61111111111109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x v="0"/>
    <n v="9.8219178082191778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x v="3"/>
    <n v="16.38461538461538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x v="1"/>
    <n v="1339.6666666666667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x v="0"/>
    <n v="35.650077760497666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x v="0"/>
    <n v="54.950819672131146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x v="0"/>
    <n v="94.236111111111114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x v="1"/>
    <n v="143.9142857142857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x v="0"/>
    <n v="51.421052631578945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x v="0"/>
    <n v="5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x v="1"/>
    <n v="1344.6666666666667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x v="0"/>
    <n v="31.844940867279899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x v="0"/>
    <n v="82.617647058823536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x v="1"/>
    <n v="546.14285714285722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x v="1"/>
    <n v="286.21428571428572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x v="0"/>
    <n v="7.9076923076923071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x v="1"/>
    <n v="132.13677811550153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x v="0"/>
    <n v="74.077834179357026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x v="3"/>
    <n v="75.292682926829272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x v="0"/>
    <n v="20.333333333333332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x v="1"/>
    <n v="203.36507936507937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x v="1"/>
    <n v="310.228426395939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x v="1"/>
    <n v="395.3181818181818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x v="1"/>
    <n v="294.71428571428572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x v="0"/>
    <n v="33.89473684210526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x v="0"/>
    <n v="66.677083333333329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x v="0"/>
    <n v="19.227272727272727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x v="0"/>
    <n v="15.842105263157894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x v="3"/>
    <n v="38.702380952380956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x v="0"/>
    <n v="9.5876777251184837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x v="0"/>
    <n v="94.144366197183089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x v="1"/>
    <n v="166.56234096692114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x v="0"/>
    <n v="24.134831460674157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x v="1"/>
    <n v="164.05633802816902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x v="0"/>
    <n v="90.723076923076931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x v="0"/>
    <n v="46.194444444444443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x v="0"/>
    <n v="38.53846153846154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x v="1"/>
    <n v="133.56231003039514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x v="2"/>
    <n v="22.896588486140725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x v="1"/>
    <n v="184.95548961424333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x v="1"/>
    <n v="443.72727272727275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199.9806763285024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x v="1"/>
    <n v="123.95833333333333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x v="1"/>
    <n v="186.6132930513595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x v="1"/>
    <n v="114.28538550057536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x v="0"/>
    <n v="97.032531824611041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x v="1"/>
    <n v="122.81904761904762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x v="1"/>
    <n v="179.14326647564468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x v="3"/>
    <n v="79.951577402787962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x v="0"/>
    <n v="94.242587601078171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x v="0"/>
    <n v="84.669291338582681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x v="0"/>
    <n v="66.521920668058456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x v="0"/>
    <n v="53.922222222222224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x v="0"/>
    <n v="41.983299595141702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x v="0"/>
    <n v="14.69479695431472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x v="0"/>
    <n v="34.475000000000001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x v="1"/>
    <n v="1400.7777777777778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x v="0"/>
    <n v="71.770351758793964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x v="0"/>
    <n v="53.074115044247783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x v="0"/>
    <n v="5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x v="1"/>
    <n v="127.70715249662618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x v="0"/>
    <n v="34.892857142857139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x v="1"/>
    <n v="410.59821428571428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x v="1"/>
    <n v="123.73770491803278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x v="2"/>
    <n v="58.973684210526315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x v="0"/>
    <n v="36.892473118279568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x v="1"/>
    <n v="184.91304347826087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x v="0"/>
    <n v="11.814432989690722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x v="1"/>
    <n v="298.7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x v="1"/>
    <n v="226.35175879396985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x v="1"/>
    <n v="173.56363636363636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x v="1"/>
    <n v="371.75675675675677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x v="1"/>
    <n v="160.1923076923077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x v="1"/>
    <n v="1616.3333333333335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x v="1"/>
    <n v="733.4375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x v="1"/>
    <n v="592.11111111111109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x v="0"/>
    <n v="18.888888888888889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x v="1"/>
    <n v="276.80769230769232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x v="1"/>
    <n v="273.01851851851848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x v="1"/>
    <n v="159.36331255565449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x v="0"/>
    <n v="67.869978858350947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x v="1"/>
    <n v="1591.5555555555554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x v="1"/>
    <n v="730.1822222222222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x v="0"/>
    <n v="13.185782556750297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x v="0"/>
    <n v="54.777777777777779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x v="1"/>
    <n v="361.0294117647059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x v="0"/>
    <n v="10.257545271629779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x v="0"/>
    <n v="13.962962962962964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x v="0"/>
    <n v="40.444444444444443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x v="1"/>
    <n v="160.32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x v="1"/>
    <n v="183.943396226415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x v="0"/>
    <n v="63.769230769230766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x v="1"/>
    <n v="225.38095238095238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x v="1"/>
    <n v="172.00961538461539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x v="1"/>
    <n v="146.16709511568124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x v="0"/>
    <n v="76.42361623616236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x v="0"/>
    <n v="39.261467889908261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x v="3"/>
    <n v="11.270034843205574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x v="1"/>
    <n v="122.11084337349398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x v="1"/>
    <n v="186.54166666666669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x v="0"/>
    <n v="7.2731788079470201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x v="0"/>
    <n v="65.642371234207957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x v="1"/>
    <n v="228.96178343949046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x v="1"/>
    <n v="469.37499999999994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x v="1"/>
    <n v="130.11267605633802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x v="1"/>
    <n v="167.05422993492408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x v="1"/>
    <n v="173.8641975308642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x v="1"/>
    <n v="717.76470588235293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x v="0"/>
    <n v="63.850976361767728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x v="0"/>
    <n v="2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x v="1"/>
    <n v="1530.2222222222222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x v="0"/>
    <n v="40.356164383561641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x v="0"/>
    <n v="86.220633299284984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x v="1"/>
    <n v="315.58486707566465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x v="0"/>
    <n v="89.618243243243242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x v="1"/>
    <n v="182.14503816793894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x v="1"/>
    <n v="355.88235294117646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x v="1"/>
    <n v="131.83695652173913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x v="0"/>
    <n v="46.315634218289084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x v="2"/>
    <n v="36.132726089785294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x v="1"/>
    <n v="104.62820512820512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x v="1"/>
    <n v="668.85714285714289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x v="2"/>
    <n v="62.072823218997364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x v="0"/>
    <n v="84.699787460148784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x v="0"/>
    <n v="11.059030837004405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x v="0"/>
    <n v="43.838781575037146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x v="0"/>
    <n v="55.470588235294116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x v="0"/>
    <n v="57.399511301160658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x v="1"/>
    <n v="123.43497363796135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x v="1"/>
    <n v="128.46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x v="0"/>
    <n v="63.989361702127653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x v="1"/>
    <n v="127.29885057471265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x v="0"/>
    <n v="10.638024357239512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x v="0"/>
    <n v="40.470588235294116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x v="1"/>
    <n v="287.66666666666663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x v="1"/>
    <n v="572.94444444444446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x v="1"/>
    <n v="112.90429799426933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x v="0"/>
    <n v="46.387573964497044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x v="3"/>
    <n v="90.675916230366497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x v="0"/>
    <n v="67.740740740740748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x v="1"/>
    <n v="192.49019607843135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x v="0"/>
    <n v="82.714285714285722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x v="0"/>
    <n v="54.163920922570021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x v="3"/>
    <n v="16.722222222222221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x v="1"/>
    <n v="116.87664041994749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x v="1"/>
    <n v="1052.1538461538462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x v="1"/>
    <n v="123.07407407407408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x v="1"/>
    <n v="178.63855421686748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x v="1"/>
    <n v="355.28169014084506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x v="1"/>
    <n v="161.90634146341463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x v="0"/>
    <n v="24.914285714285715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x v="1"/>
    <n v="198.72222222222223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x v="3"/>
    <n v="34.752688172043008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x v="1"/>
    <n v="176.41935483870967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x v="1"/>
    <n v="511.38095238095235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x v="0"/>
    <n v="82.044117647058826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x v="3"/>
    <n v="24.32603092783505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x v="0"/>
    <n v="50.482758620689658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x v="1"/>
    <n v="967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x v="0"/>
    <n v="4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x v="1"/>
    <n v="122.84501347708894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x v="0"/>
    <n v="63.4375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x v="0"/>
    <n v="56.331688596491226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x v="0"/>
    <n v="44.074999999999996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x v="1"/>
    <n v="118.3725321888412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x v="1"/>
    <n v="104.1243169398907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x v="0"/>
    <n v="26.640000000000004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x v="1"/>
    <n v="351.20118343195264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x v="0"/>
    <n v="90.063492063492063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x v="1"/>
    <n v="171.625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x v="1"/>
    <n v="141.04655870445345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x v="0"/>
    <n v="30.57944915254237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x v="1"/>
    <n v="108.16455696202532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x v="1"/>
    <n v="133.45505617977528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x v="1"/>
    <n v="187.85106382978722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x v="1"/>
    <n v="332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x v="1"/>
    <n v="575.21428571428578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x v="0"/>
    <n v="40.5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x v="1"/>
    <n v="184.42857142857144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x v="1"/>
    <n v="285.80555555555554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x v="1"/>
    <n v="319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x v="0"/>
    <n v="39.234070221066318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x v="1"/>
    <n v="178.1400000000000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x v="1"/>
    <n v="365.15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x v="1"/>
    <n v="113.94594594594594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x v="0"/>
    <n v="29.828720626631856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x v="0"/>
    <n v="54.270588235294113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x v="1"/>
    <n v="236.34156976744185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x v="1"/>
    <n v="512.91666666666663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x v="1"/>
    <n v="100.65116279069768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x v="0"/>
    <n v="81.348423194303152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x v="0"/>
    <n v="16.404761904761905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x v="0"/>
    <n v="52.774617067833695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x v="1"/>
    <n v="260.20608108108109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x v="0"/>
    <n v="30.73289183222958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x v="0"/>
    <n v="13.5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x v="1"/>
    <n v="178.62556663644605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x v="1"/>
    <n v="220.0566037735849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x v="1"/>
    <n v="101.5108695652174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x v="1"/>
    <n v="191.5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x v="1"/>
    <n v="305.34683098591546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x v="3"/>
    <n v="23.995287958115181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x v="1"/>
    <n v="723.7777777777777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x v="1"/>
    <n v="547.36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x v="1"/>
    <n v="414.49999999999994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x v="0"/>
    <n v="0.90696409140369971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x v="0"/>
    <n v="34.173469387755098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x v="0"/>
    <n v="23.948810754912099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x v="0"/>
    <n v="48.072649572649574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x v="0"/>
    <n v="70.145182291666657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x v="1"/>
    <n v="529.9230769230769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x v="1"/>
    <n v="180.32549019607845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x v="0"/>
    <n v="92.320000000000007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x v="0"/>
    <n v="13.901001112347053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927.07777777777767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x v="0"/>
    <n v="39.857142857142861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x v="1"/>
    <n v="112.22929936305732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x v="0"/>
    <n v="70.925816023738875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x v="1"/>
    <n v="119.08974358974358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x v="0"/>
    <n v="24.017591339648174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x v="1"/>
    <n v="139.3186813186813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x v="3"/>
    <n v="39.277108433734945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x v="3"/>
    <n v="22.439077144917089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x v="0"/>
    <n v="55.779069767441861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x v="0"/>
    <n v="42.523125996810208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x v="1"/>
    <n v="112.0000000000000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x v="0"/>
    <n v="7.0681818181818183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x v="1"/>
    <n v="101.74563871693867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x v="1"/>
    <n v="425.75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x v="1"/>
    <n v="145.53947368421052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x v="0"/>
    <n v="32.453465346534657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x v="1"/>
    <n v="700.33333333333326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x v="0"/>
    <n v="83.904860392967933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x v="0"/>
    <n v="84.19047619047619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x v="1"/>
    <n v="155.95180722891567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x v="0"/>
    <n v="99.619450317124731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x v="0"/>
    <n v="80.300000000000011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x v="0"/>
    <n v="11.254901960784313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x v="0"/>
    <n v="91.740952380952379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x v="2"/>
    <n v="95.521156936261391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x v="1"/>
    <n v="502.87499999999994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x v="1"/>
    <n v="159.24394463667818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x v="0"/>
    <n v="15.022446689113355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x v="1"/>
    <n v="482.03846153846149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x v="1"/>
    <n v="149.96938775510205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x v="1"/>
    <n v="117.22156398104266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x v="0"/>
    <n v="37.695968274950431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x v="0"/>
    <n v="72.653061224489804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x v="1"/>
    <n v="265.98113207547169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24.205617977528089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x v="0"/>
    <n v="2.5064935064935066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x v="0"/>
    <n v="16.329799764428738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x v="1"/>
    <n v="276.5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x v="0"/>
    <n v="88.803571428571431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x v="1"/>
    <n v="163.57142857142856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x v="1"/>
    <n v="969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x v="1"/>
    <n v="270.91376701966715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x v="1"/>
    <n v="284.21355932203392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x v="3"/>
    <n v="4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x v="0"/>
    <n v="58.6329816768462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x v="0"/>
    <n v="98.51111111111112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x v="0"/>
    <n v="43.975381008206334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x v="1"/>
    <n v="151.66315789473683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x v="1"/>
    <n v="223.63492063492063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x v="1"/>
    <n v="239.75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x v="1"/>
    <n v="199.33333333333334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x v="1"/>
    <n v="137.34482758620689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x v="1"/>
    <n v="100.9696106362773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x v="1"/>
    <n v="794.16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x v="1"/>
    <n v="369.7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x v="0"/>
    <n v="12.818181818181817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x v="1"/>
    <n v="138.02702702702703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x v="0"/>
    <n v="83.813278008298752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x v="1"/>
    <n v="204.60063224446787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x v="0"/>
    <n v="44.344086021505376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x v="1"/>
    <n v="218.60294117647058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x v="1"/>
    <n v="186.0331491712707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x v="1"/>
    <n v="237.33830845771143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x v="1"/>
    <n v="305.65384615384613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x v="0"/>
    <n v="94.142857142857139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x v="3"/>
    <n v="54.400000000000006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x v="1"/>
    <n v="111.88059701492537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x v="1"/>
    <n v="369.14814814814815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x v="0"/>
    <n v="62.930372148859547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x v="0"/>
    <n v="64.927835051546396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x v="3"/>
    <n v="18.853658536585368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x v="0"/>
    <n v="16.754404145077721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x v="1"/>
    <n v="101.11290322580646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x v="1"/>
    <n v="341.5022831050228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x v="0"/>
    <n v="64.016666666666666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x v="0"/>
    <n v="52.080459770114942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x v="1"/>
    <n v="322.4021164021164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x v="1"/>
    <n v="119.50810185185186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x v="1"/>
    <n v="146.79775280898878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x v="1"/>
    <n v="950.57142857142856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x v="0"/>
    <n v="72.893617021276597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x v="0"/>
    <n v="79.008248730964468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x v="0"/>
    <n v="64.721518987341781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x v="0"/>
    <n v="82.028169014084511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x v="1"/>
    <n v="1037.6666666666667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x v="0"/>
    <n v="12.910076530612244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x v="1"/>
    <n v="154.84210526315789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x v="0"/>
    <n v="7.0991735537190088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x v="1"/>
    <n v="208.52773826458036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x v="0"/>
    <n v="99.683544303797461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x v="1"/>
    <n v="201.59756097560978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x v="1"/>
    <n v="162.09032258064516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x v="0"/>
    <n v="3.6436208125445471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x v="0"/>
    <n v="5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x v="1"/>
    <n v="206.63492063492063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x v="1"/>
    <n v="128.23628691983123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x v="1"/>
    <n v="119.66037735849055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x v="1"/>
    <n v="170.73055242390078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x v="1"/>
    <n v="187.21212121212122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x v="1"/>
    <n v="188.38235294117646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x v="1"/>
    <n v="131.2986918604651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x v="1"/>
    <n v="283.9743589743590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x v="1"/>
    <n v="120.41999999999999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419.056074766355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x v="3"/>
    <n v="13.853658536585368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x v="1"/>
    <n v="139.43548387096774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x v="1"/>
    <n v="174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x v="1"/>
    <n v="155.49056603773585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x v="1"/>
    <n v="170.44705882352943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x v="1"/>
    <n v="189.515625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x v="1"/>
    <n v="249.71428571428572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x v="0"/>
    <n v="48.860523665659613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x v="0"/>
    <n v="28.461970393057683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x v="1"/>
    <n v="268.02325581395348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x v="1"/>
    <n v="619.80078125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x v="0"/>
    <n v="3.1301587301587301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x v="1"/>
    <n v="159.92152704135739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x v="1"/>
    <n v="279.39215686274508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x v="0"/>
    <n v="77.373333333333335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x v="1"/>
    <n v="206.32812500000003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x v="1"/>
    <n v="694.25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x v="1"/>
    <n v="151.78947368421052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x v="0"/>
    <n v="64.58207217694995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x v="3"/>
    <n v="62.873684210526314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x v="1"/>
    <n v="310.39864864864865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x v="2"/>
    <n v="42.859916782246884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x v="0"/>
    <n v="83.119402985074629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x v="3"/>
    <n v="78.531302876480552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x v="1"/>
    <n v="114.09352517985612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x v="0"/>
    <n v="64.537683358624179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x v="0"/>
    <n v="79.411764705882348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x v="0"/>
    <n v="11.419117647058824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x v="2"/>
    <n v="56.186046511627907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x v="0"/>
    <n v="16.501669449081803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x v="1"/>
    <n v="119.96808510638297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x v="1"/>
    <n v="145.45652173913044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x v="1"/>
    <n v="221.38255033557047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x v="0"/>
    <n v="48.396694214876035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x v="0"/>
    <n v="92.911504424778755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x v="0"/>
    <n v="88.599797365754824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x v="0"/>
    <n v="41.4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x v="3"/>
    <n v="63.056795131845846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x v="0"/>
    <n v="48.482333607230892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x v="0"/>
    <n v="2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x v="0"/>
    <n v="88.47941026944585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x v="1"/>
    <n v="126.84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x v="1"/>
    <n v="2338.833333333333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x v="1"/>
    <n v="508.38857142857148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x v="1"/>
    <n v="191.47826086956522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42.127533783783782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x v="0"/>
    <n v="8.24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60.06463878326996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x v="0"/>
    <n v="47.232808616404313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x v="0"/>
    <n v="81.736263736263737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x v="0"/>
    <n v="54.187265917603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x v="0"/>
    <n v="97.868131868131869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x v="0"/>
    <n v="77.239999999999995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x v="0"/>
    <n v="33.464735516372798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x v="1"/>
    <n v="239.58823529411765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x v="3"/>
    <n v="64.032258064516128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x v="1"/>
    <n v="176.15942028985506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x v="0"/>
    <n v="20.33818181818182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x v="1"/>
    <n v="358.64754098360658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x v="1"/>
    <n v="468.85802469135803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x v="1"/>
    <n v="122.0563524590164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x v="0"/>
    <n v="55.931783729156137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x v="0"/>
    <n v="43.660714285714285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x v="3"/>
    <n v="33.5383714118336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x v="1"/>
    <n v="122.97938144329896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x v="1"/>
    <n v="189.74959871589084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x v="0"/>
    <n v="83.622641509433961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x v="3"/>
    <n v="17.968844221105527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x v="1"/>
    <n v="1036.5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x v="0"/>
    <n v="97.405219780219781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x v="0"/>
    <n v="86.386203150461711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x v="1"/>
    <n v="150.16666666666666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x v="1"/>
    <n v="358.43478260869563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x v="1"/>
    <n v="542.85714285714289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x v="0"/>
    <n v="67.500714285714281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x v="1"/>
    <n v="191.74666666666667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x v="1"/>
    <n v="932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x v="1"/>
    <n v="429.27586206896552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x v="1"/>
    <n v="100.65753424657535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x v="1"/>
    <n v="226.61111111111109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x v="1"/>
    <n v="142.38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x v="0"/>
    <n v="90.633333333333326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x v="0"/>
    <n v="63.966740576496676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x v="0"/>
    <n v="84.131868131868131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x v="1"/>
    <n v="133.93478260869566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x v="0"/>
    <n v="59.042047531992694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x v="1"/>
    <n v="152.80062063615205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x v="1"/>
    <n v="446.69121140142522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x v="0"/>
    <n v="84.391891891891888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x v="0"/>
    <n v="3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x v="1"/>
    <n v="175.02692307692308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x v="0"/>
    <n v="54.137931034482754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x v="1"/>
    <n v="311.87381703470032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x v="1"/>
    <n v="122.7816091954023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x v="0"/>
    <n v="99.026517383618156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x v="1"/>
    <n v="127.84686346863469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x v="1"/>
    <n v="158.61643835616439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x v="1"/>
    <n v="707.0588235294117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x v="1"/>
    <n v="142.3877551020408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x v="1"/>
    <n v="147.86046511627907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x v="0"/>
    <n v="20.322580645161288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x v="1"/>
    <n v="1840.625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x v="1"/>
    <n v="161.94202898550725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x v="1"/>
    <n v="472.82077922077923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x v="0"/>
    <n v="24.466101694915253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x v="1"/>
    <n v="517.65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x v="1"/>
    <n v="247.64285714285714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x v="1"/>
    <n v="100.20481927710843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x v="1"/>
    <n v="153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7.09195402298850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x v="3"/>
    <n v="4.39239482200647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x v="1"/>
    <n v="156.50721649484535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x v="1"/>
    <n v="270.40816326530609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x v="1"/>
    <n v="134.05952380952382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x v="0"/>
    <n v="50.398033126293996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x v="3"/>
    <n v="88.815837937384899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x v="1"/>
    <n v="165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x v="0"/>
    <n v="17.5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x v="1"/>
    <n v="185.66071428571428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x v="1"/>
    <n v="412.6631944444444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x v="3"/>
    <n v="90.25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x v="0"/>
    <n v="91.984615384615381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x v="1"/>
    <n v="527.00632911392404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x v="1"/>
    <n v="319.1428571428571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x v="1"/>
    <n v="354.18867924528303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x v="3"/>
    <n v="32.896103896103895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x v="1"/>
    <n v="135.8918918918919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x v="0"/>
    <n v="2.0843373493975905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x v="0"/>
    <n v="61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x v="0"/>
    <n v="30.037735849056602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x v="1"/>
    <n v="1179.1666666666665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x v="1"/>
    <n v="1126.0833333333335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x v="0"/>
    <n v="12.923076923076923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x v="1"/>
    <n v="712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x v="0"/>
    <n v="30.304347826086957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x v="1"/>
    <n v="212.5089605734767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x v="1"/>
    <n v="228.85714285714286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x v="3"/>
    <n v="34.959979476654695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x v="1"/>
    <n v="157.29069767441862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x v="0"/>
    <n v="1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x v="1"/>
    <n v="232.30555555555554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x v="3"/>
    <n v="92.448275862068968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x v="1"/>
    <n v="256.70212765957444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x v="1"/>
    <n v="168.47017045454547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x v="1"/>
    <n v="166.57777777777778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x v="1"/>
    <n v="772.07692307692309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x v="1"/>
    <n v="406.85714285714283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x v="1"/>
    <n v="564.20608108108115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x v="0"/>
    <n v="68.426865671641792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x v="0"/>
    <n v="34.351966873706004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x v="1"/>
    <n v="655.4545454545455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x v="1"/>
    <n v="177.25714285714284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x v="1"/>
    <n v="113.17857142857144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x v="1"/>
    <n v="728.18181818181824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x v="1"/>
    <n v="208.33333333333334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x v="0"/>
    <n v="31.171232876712331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6.967078189300416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x v="1"/>
    <n v="23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x v="0"/>
    <n v="86.867834394904463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x v="1"/>
    <n v="270.74418604651163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x v="3"/>
    <n v="49.446428571428569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x v="1"/>
    <n v="113.3596256684492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x v="1"/>
    <n v="190.55555555555554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x v="1"/>
    <n v="135.5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x v="0"/>
    <n v="10.297872340425531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x v="0"/>
    <n v="65.544223826714799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x v="0"/>
    <n v="49.026652452025587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x v="1"/>
    <n v="787.9230769230769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x v="0"/>
    <n v="80.306347746090154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x v="1"/>
    <n v="106.29411764705883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x v="3"/>
    <n v="50.735632183908038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x v="1"/>
    <n v="215.3137254901961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x v="1"/>
    <n v="141.22972972972974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x v="1"/>
    <n v="115.33745781777279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x v="1"/>
    <n v="193.11940298507463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x v="1"/>
    <n v="729.73333333333335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x v="0"/>
    <n v="99.66339869281046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x v="2"/>
    <n v="88.166666666666671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x v="0"/>
    <n v="37.233333333333334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x v="3"/>
    <n v="30.540075309306079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x v="0"/>
    <n v="25.714285714285712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x v="0"/>
    <n v="34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x v="1"/>
    <n v="1185.90909090909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x v="1"/>
    <n v="125.39393939393939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x v="0"/>
    <n v="14.394366197183098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x v="0"/>
    <n v="54.807692307692314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x v="1"/>
    <n v="109.6315789473684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x v="1"/>
    <n v="188.47058823529412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x v="0"/>
    <n v="87.008284023668637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x v="0"/>
    <n v="1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x v="1"/>
    <n v="202.9130434782609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97.03225806451613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107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x v="1"/>
    <n v="268.73076923076923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x v="0"/>
    <n v="50.845360824742272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x v="1"/>
    <n v="1180.2857142857142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x v="1"/>
    <n v="264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x v="0"/>
    <n v="30.44230769230769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x v="0"/>
    <n v="62.880681818181813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x v="1"/>
    <n v="193.125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x v="0"/>
    <n v="77.102702702702715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x v="1"/>
    <n v="225.52763819095478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x v="1"/>
    <n v="239.40625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x v="0"/>
    <n v="92.1875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x v="1"/>
    <n v="130.23333333333335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x v="1"/>
    <n v="615.21739130434787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x v="1"/>
    <n v="368.79532163742692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x v="1"/>
    <n v="1094.8571428571429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x v="0"/>
    <n v="50.662921348314605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x v="1"/>
    <n v="800.6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x v="1"/>
    <n v="291.28571428571428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x v="1"/>
    <n v="349.9666666666667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x v="1"/>
    <n v="357.0731707317073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x v="1"/>
    <n v="126.48941176470588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x v="1"/>
    <n v="387.5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x v="1"/>
    <n v="457.03571428571428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x v="1"/>
    <n v="266.69565217391306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x v="0"/>
    <n v="69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x v="0"/>
    <n v="51.34375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1.1710526315789473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x v="1"/>
    <n v="108.97734294541709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x v="1"/>
    <n v="315.17592592592592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x v="1"/>
    <n v="157.69117647058823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x v="1"/>
    <n v="153.8082191780822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x v="0"/>
    <n v="89.738979118329468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x v="0"/>
    <n v="75.135802469135797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x v="1"/>
    <n v="852.8813559322034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x v="1"/>
    <n v="138.90625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x v="1"/>
    <n v="190.18181818181819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x v="1"/>
    <n v="100.24333619948409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x v="1"/>
    <n v="142.75824175824175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x v="1"/>
    <n v="563.13333333333333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x v="0"/>
    <n v="30.715909090909086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x v="3"/>
    <n v="99.39772727272728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x v="1"/>
    <n v="197.54935622317598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x v="1"/>
    <n v="508.5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x v="1"/>
    <n v="237.74468085106383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x v="1"/>
    <n v="338.46875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x v="1"/>
    <n v="133.08955223880596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x v="0"/>
    <n v="1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x v="1"/>
    <n v="207.79999999999998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x v="0"/>
    <n v="51.122448979591837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x v="1"/>
    <n v="652.05847953216369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x v="1"/>
    <n v="113.63099415204678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x v="1"/>
    <n v="102.37606837606839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x v="1"/>
    <n v="356.5833333333333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x v="1"/>
    <n v="139.86792452830187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x v="0"/>
    <n v="69.45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x v="0"/>
    <n v="35.534246575342465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x v="1"/>
    <n v="251.65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x v="1"/>
    <n v="105.8750000000000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x v="1"/>
    <n v="187.42857142857144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x v="1"/>
    <n v="386.78571428571428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x v="1"/>
    <n v="347.07142857142856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x v="1"/>
    <n v="185.82098765432099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x v="3"/>
    <n v="43.241247264770237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162.4375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x v="1"/>
    <n v="184.84285714285716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x v="0"/>
    <n v="23.703520691785052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x v="0"/>
    <n v="89.870129870129873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x v="1"/>
    <n v="272.6041958041958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x v="1"/>
    <n v="170.04255319148936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.28503562945369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x v="1"/>
    <n v="346.93532338308455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x v="0"/>
    <n v="69.177215189873422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x v="0"/>
    <n v="25.433734939759034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x v="0"/>
    <n v="77.400977995110026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x v="0"/>
    <n v="37.481481481481481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x v="1"/>
    <n v="543.79999999999995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x v="1"/>
    <n v="228.52189349112427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x v="0"/>
    <n v="38.948339483394832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x v="1"/>
    <n v="370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x v="1"/>
    <n v="237.91176470588232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x v="0"/>
    <n v="64.036299765807954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x v="1"/>
    <n v="118.27777777777777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x v="0"/>
    <n v="84.824037184594957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x v="0"/>
    <n v="29.346153846153843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x v="1"/>
    <n v="209.89655172413794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x v="1"/>
    <n v="169.7857142857143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x v="1"/>
    <n v="115.95907738095239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x v="1"/>
    <n v="258.59999999999997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x v="1"/>
    <n v="230.5833333333333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x v="1"/>
    <n v="128.21428571428572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x v="1"/>
    <n v="188.70588235294116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x v="0"/>
    <n v="6.9511889862327907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x v="1"/>
    <n v="774.43434343434342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x v="0"/>
    <n v="27.693181818181817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x v="0"/>
    <n v="52.479620323841424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x v="1"/>
    <n v="407.0967741935484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x v="0"/>
    <n v="2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x v="1"/>
    <n v="156.17857142857144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x v="1"/>
    <n v="252.42857142857144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x v="2"/>
    <n v="1.729268292682927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x v="0"/>
    <n v="12.230769230769232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x v="1"/>
    <n v="163.98734177215189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x v="1"/>
    <n v="162.98181818181817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x v="0"/>
    <n v="20.252747252747252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x v="1"/>
    <n v="319.24083769633506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x v="1"/>
    <n v="478.94444444444446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x v="3"/>
    <n v="19.556634304207122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x v="1"/>
    <n v="198.94827586206895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x v="1"/>
    <n v="795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x v="0"/>
    <n v="50.621082621082621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x v="0"/>
    <n v="57.4375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x v="1"/>
    <n v="155.62827640984909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x v="0"/>
    <n v="36.297297297297298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x v="2"/>
    <n v="58.25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x v="1"/>
    <n v="237.39473684210526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x v="0"/>
    <n v="58.75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x v="1"/>
    <n v="182.56603773584905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x v="0"/>
    <n v="0.75436408977556113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x v="1"/>
    <n v="175.95330739299609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x v="1"/>
    <n v="237.88235294117646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x v="1"/>
    <n v="488.0507614213198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x v="1"/>
    <n v="224.06666666666669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x v="0"/>
    <n v="18.126436781609197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x v="0"/>
    <n v="45.847222222222221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x v="1"/>
    <n v="117.31541218637993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x v="1"/>
    <n v="217.30909090909088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x v="1"/>
    <n v="112.28571428571428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x v="0"/>
    <n v="72.51898734177216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x v="1"/>
    <n v="212.30434782608697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x v="1"/>
    <n v="239.74657534246577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x v="1"/>
    <n v="181.93548387096774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x v="1"/>
    <n v="164.13114754098362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x v="0"/>
    <n v="1.6375968992248062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x v="3"/>
    <n v="49.64385964912281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x v="1"/>
    <n v="109.70652173913042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49.217948717948715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x v="2"/>
    <n v="62.232323232323225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x v="0"/>
    <n v="13.05813953488372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x v="0"/>
    <n v="64.635416666666671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x v="1"/>
    <n v="159.58666666666667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x v="0"/>
    <n v="81.42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32.444767441860463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9.9141184124918666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x v="0"/>
    <n v="26.694444444444443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x v="3"/>
    <n v="62.957446808510639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x v="1"/>
    <n v="161.35593220338984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x v="0"/>
    <n v="5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x v="1"/>
    <n v="1096.9379310344827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x v="3"/>
    <n v="70.094158075601371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x v="0"/>
    <n v="6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367.0985915492958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x v="1"/>
    <n v="1109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x v="0"/>
    <n v="19.028784648187631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x v="1"/>
    <n v="126.87755102040816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x v="1"/>
    <n v="734.63636363636363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x v="0"/>
    <n v="4.5731034482758623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x v="0"/>
    <n v="85.054545454545448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x v="1"/>
    <n v="119.29824561403508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x v="1"/>
    <n v="296.02777777777777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x v="0"/>
    <n v="84.694915254237287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x v="1"/>
    <n v="355.7837837837838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x v="1"/>
    <n v="386.40909090909093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x v="1"/>
    <n v="792.23529411764707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x v="1"/>
    <n v="137.03393665158373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338.20833333333337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x v="1"/>
    <n v="108.22784810126582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x v="0"/>
    <n v="60.757639620653315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x v="0"/>
    <n v="27.725490196078432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x v="1"/>
    <n v="228.3934426229508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x v="0"/>
    <n v="21.615194054500414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x v="1"/>
    <n v="373.875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x v="1"/>
    <n v="154.92592592592592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322.14999999999998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x v="0"/>
    <n v="73.957142857142856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x v="1"/>
    <n v="864.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x v="1"/>
    <n v="143.26245847176079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x v="0"/>
    <n v="40.281762295081968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x v="1"/>
    <n v="178.22388059701493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x v="0"/>
    <n v="84.930555555555557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x v="1"/>
    <n v="145.93648334624322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x v="1"/>
    <n v="152.46153846153848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x v="0"/>
    <n v="67.129542790152414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x v="0"/>
    <n v="40.307692307692307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x v="1"/>
    <n v="216.79032258064518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x v="0"/>
    <n v="52.117021276595743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x v="1"/>
    <n v="499.58333333333337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x v="0"/>
    <n v="87.679487179487182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x v="1"/>
    <n v="113.1734693877551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x v="1"/>
    <n v="426.5483870967742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x v="3"/>
    <n v="77.632653061224488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52.496810772501767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x v="1"/>
    <n v="157.46762589928059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x v="0"/>
    <n v="72.939393939393938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x v="3"/>
    <n v="60.565789473684205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x v="0"/>
    <n v="56.791291291291287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x v="3"/>
    <n v="56.542754275427541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924C2-C0CD-404C-8ED8-965D442BAD3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11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A175E-D125-D747-82C6-609FAA500D63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D52449-96CB-F14C-83FE-D23BE2E4189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7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001"/>
  <sheetViews>
    <sheetView tabSelected="1" workbookViewId="0">
      <selection activeCell="AC17" sqref="AC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6.33203125" customWidth="1"/>
    <col min="8" max="8" width="13" bestFit="1" customWidth="1"/>
    <col min="9" max="9" width="15.33203125" customWidth="1"/>
    <col min="12" max="13" width="11.1640625" bestFit="1" customWidth="1"/>
    <col min="16" max="17" width="28" bestFit="1" customWidth="1"/>
    <col min="18" max="18" width="14.83203125" customWidth="1"/>
    <col min="19" max="19" width="24.83203125" style="10" customWidth="1"/>
    <col min="20" max="20" width="19" style="10" customWidth="1"/>
    <col min="25" max="25" width="26.6640625" customWidth="1"/>
    <col min="26" max="26" width="21.33203125" customWidth="1"/>
    <col min="27" max="27" width="14.5" customWidth="1"/>
    <col min="28" max="28" width="16" customWidth="1"/>
    <col min="29" max="29" width="13.6640625" customWidth="1"/>
    <col min="30" max="30" width="18.83203125" customWidth="1"/>
    <col min="31" max="31" width="17.1640625" customWidth="1"/>
    <col min="32" max="32" width="19.5" customWidth="1"/>
    <col min="37" max="37" width="15.6640625" customWidth="1"/>
  </cols>
  <sheetData>
    <row r="1" spans="1:4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2065</v>
      </c>
      <c r="S1" s="9" t="s">
        <v>2071</v>
      </c>
      <c r="T1" s="9" t="s">
        <v>2072</v>
      </c>
      <c r="X1" s="1" t="s">
        <v>2127</v>
      </c>
      <c r="Y1" t="s">
        <v>2107</v>
      </c>
      <c r="Z1" t="s">
        <v>2108</v>
      </c>
      <c r="AA1" t="s">
        <v>2109</v>
      </c>
      <c r="AB1" t="s">
        <v>2111</v>
      </c>
      <c r="AC1" t="s">
        <v>2110</v>
      </c>
      <c r="AD1" t="s">
        <v>2112</v>
      </c>
      <c r="AE1" t="s">
        <v>2113</v>
      </c>
      <c r="AF1" t="s">
        <v>2114</v>
      </c>
      <c r="AH1" s="1" t="s">
        <v>2128</v>
      </c>
      <c r="AJ1" s="1" t="s">
        <v>4</v>
      </c>
      <c r="AK1" s="1" t="s">
        <v>5</v>
      </c>
      <c r="AM1" s="1" t="s">
        <v>4</v>
      </c>
      <c r="AN1" s="1" t="s">
        <v>5</v>
      </c>
    </row>
    <row r="2" spans="1:40" ht="20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6">
        <f t="shared" ref="G2:G65" si="0">(E2/D2)*100</f>
        <v>0</v>
      </c>
      <c r="H2">
        <v>0</v>
      </c>
      <c r="I2" s="5">
        <f t="shared" ref="I2:I65" si="1"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2032</v>
      </c>
      <c r="R2" t="s">
        <v>2033</v>
      </c>
      <c r="S2" s="10">
        <f>(((L2/60)/60)/24)+DATE(1970,1,1)</f>
        <v>42336.25</v>
      </c>
      <c r="T2" s="10">
        <f>(((M2/60)/60)/24)+DATE(1970,1,1)</f>
        <v>42353.25</v>
      </c>
      <c r="V2" t="s">
        <v>2096</v>
      </c>
      <c r="Y2" t="s">
        <v>2115</v>
      </c>
      <c r="Z2" s="12">
        <f>COUNTIFS(D:D,"&lt;1000",F:F,"Successful")</f>
        <v>30</v>
      </c>
      <c r="AA2">
        <f>COUNTIFS(D:D,"&lt;1000",F:F,"Failed")</f>
        <v>20</v>
      </c>
      <c r="AB2">
        <f>COUNTIFS(D:D,"&lt;1000",F:F,"Canceled")</f>
        <v>1</v>
      </c>
      <c r="AC2">
        <f t="shared" ref="AC2:AC13" si="2">SUM(Z2:AB2)</f>
        <v>51</v>
      </c>
      <c r="AD2" s="4">
        <f t="shared" ref="AD2:AD13" si="3">Z2/AC2</f>
        <v>0.58823529411764708</v>
      </c>
      <c r="AE2" s="4">
        <f>AA2/AC2</f>
        <v>0.39215686274509803</v>
      </c>
      <c r="AF2" s="4">
        <f>AB2/AC2</f>
        <v>1.9607843137254902E-2</v>
      </c>
      <c r="AJ2" t="s">
        <v>20</v>
      </c>
      <c r="AK2">
        <v>158</v>
      </c>
      <c r="AM2" t="s">
        <v>74</v>
      </c>
      <c r="AN2">
        <v>135</v>
      </c>
    </row>
    <row r="3" spans="1:40" ht="20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6">
        <f t="shared" si="0"/>
        <v>1040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2034</v>
      </c>
      <c r="R3" t="s">
        <v>2035</v>
      </c>
      <c r="S3" s="10">
        <f t="shared" ref="S3:S66" si="4">(((L3/60)/60)/24)+DATE(1970,1,1)</f>
        <v>41870.208333333336</v>
      </c>
      <c r="T3" s="10">
        <f t="shared" ref="T3:T66" si="5">(((M3/60)/60)/24)+DATE(1970,1,1)</f>
        <v>41872.208333333336</v>
      </c>
      <c r="V3" t="s">
        <v>2097</v>
      </c>
      <c r="Y3" t="s">
        <v>2116</v>
      </c>
      <c r="Z3" s="12">
        <f>COUNTIFS(D:D,"&gt;=1000",D:D,"&lt;=4999",F:F,"Successful")</f>
        <v>191</v>
      </c>
      <c r="AA3">
        <f>COUNTIFS(D:D,"&gt;=1000",D:D,"&lt;=4999",F:F,"Failed")</f>
        <v>38</v>
      </c>
      <c r="AB3">
        <f>COUNTIFS(D:D,"&gt;=1000",D:D,"&lt;=4999",F:F,"Canceled")</f>
        <v>2</v>
      </c>
      <c r="AC3">
        <f t="shared" si="2"/>
        <v>231</v>
      </c>
      <c r="AD3" s="4">
        <f t="shared" si="3"/>
        <v>0.82683982683982682</v>
      </c>
      <c r="AE3" s="4">
        <f t="shared" ref="AE3:AE13" si="6">AA3/AC3</f>
        <v>0.16450216450216451</v>
      </c>
      <c r="AF3" s="4">
        <f t="shared" ref="AF3:AF13" si="7">AB3/AC3</f>
        <v>8.658008658008658E-3</v>
      </c>
      <c r="AJ3" t="s">
        <v>20</v>
      </c>
      <c r="AK3">
        <v>1425</v>
      </c>
      <c r="AM3" t="s">
        <v>74</v>
      </c>
      <c r="AN3">
        <v>1480</v>
      </c>
    </row>
    <row r="4" spans="1:4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6">
        <f t="shared" si="0"/>
        <v>131.4787822878229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2036</v>
      </c>
      <c r="R4" t="s">
        <v>2037</v>
      </c>
      <c r="S4" s="10">
        <f t="shared" si="4"/>
        <v>41595.25</v>
      </c>
      <c r="T4" s="10">
        <f t="shared" si="5"/>
        <v>41597.25</v>
      </c>
      <c r="Y4" t="s">
        <v>2117</v>
      </c>
      <c r="Z4" s="12">
        <f>COUNTIFS(D:D,"&gt;=5000",D:D,"&lt;=9999",F:F,"Successful")</f>
        <v>164</v>
      </c>
      <c r="AA4">
        <f>COUNTIFS(D:D,"&gt;=5000",D:D,"&lt;=9999",F:F,"Failed")</f>
        <v>126</v>
      </c>
      <c r="AB4">
        <f>COUNTIFS(D:D,"&gt;=5000",D:D,"&lt;=9999",F:F,"Canceled")</f>
        <v>25</v>
      </c>
      <c r="AC4">
        <f t="shared" si="2"/>
        <v>315</v>
      </c>
      <c r="AD4" s="4">
        <f t="shared" si="3"/>
        <v>0.52063492063492067</v>
      </c>
      <c r="AE4" s="4">
        <f t="shared" si="6"/>
        <v>0.4</v>
      </c>
      <c r="AF4" s="4">
        <f t="shared" si="7"/>
        <v>7.9365079365079361E-2</v>
      </c>
      <c r="AJ4" t="s">
        <v>20</v>
      </c>
      <c r="AK4">
        <v>174</v>
      </c>
      <c r="AM4" t="s">
        <v>74</v>
      </c>
      <c r="AN4">
        <v>17</v>
      </c>
    </row>
    <row r="5" spans="1:4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6">
        <f t="shared" si="0"/>
        <v>58.976190476190467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2034</v>
      </c>
      <c r="R5" t="s">
        <v>2035</v>
      </c>
      <c r="S5" s="10">
        <f t="shared" si="4"/>
        <v>43688.208333333328</v>
      </c>
      <c r="T5" s="10">
        <f t="shared" si="5"/>
        <v>43728.208333333328</v>
      </c>
      <c r="Y5" t="s">
        <v>2118</v>
      </c>
      <c r="Z5" s="12">
        <f>COUNTIFS(D:D,"&gt;=10000",D:D,"&lt;=14999",F:F,"Successful")</f>
        <v>4</v>
      </c>
      <c r="AA5">
        <f>COUNTIFS(D:D,"&gt;=10000",D:D,"&lt;=14999",F:F,"Failed")</f>
        <v>5</v>
      </c>
      <c r="AB5">
        <f>COUNTIFS(D:D,"&gt;=10000",D:D,"&lt;=14999",F:F,"Canceled")</f>
        <v>0</v>
      </c>
      <c r="AC5">
        <f t="shared" si="2"/>
        <v>9</v>
      </c>
      <c r="AD5" s="4">
        <f t="shared" si="3"/>
        <v>0.44444444444444442</v>
      </c>
      <c r="AE5" s="4">
        <f t="shared" si="6"/>
        <v>0.55555555555555558</v>
      </c>
      <c r="AF5" s="4">
        <f t="shared" si="7"/>
        <v>0</v>
      </c>
      <c r="AJ5" t="s">
        <v>20</v>
      </c>
      <c r="AK5">
        <v>227</v>
      </c>
      <c r="AM5" t="s">
        <v>74</v>
      </c>
      <c r="AN5">
        <v>610</v>
      </c>
    </row>
    <row r="6" spans="1:40" ht="20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6">
        <f t="shared" si="0"/>
        <v>69.276315789473685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2038</v>
      </c>
      <c r="R6" t="s">
        <v>2039</v>
      </c>
      <c r="S6" s="10">
        <f t="shared" si="4"/>
        <v>43485.25</v>
      </c>
      <c r="T6" s="10">
        <f t="shared" si="5"/>
        <v>43489.25</v>
      </c>
      <c r="V6" t="s">
        <v>2098</v>
      </c>
      <c r="Y6" t="s">
        <v>2119</v>
      </c>
      <c r="Z6" s="12">
        <f>COUNTIFS(D:D,"&gt;=15000",D:D,"&lt;=19999",F:F,"Successful")</f>
        <v>10</v>
      </c>
      <c r="AA6">
        <f>COUNTIFS(D:D,"&gt;=15000",D:D,"&lt;=19999",F:F,"Failed")</f>
        <v>0</v>
      </c>
      <c r="AB6">
        <f>COUNTIFS(D:D,"&gt;=15000",D:D,"&lt;=19999",F:F,"Canceled")</f>
        <v>0</v>
      </c>
      <c r="AC6">
        <f t="shared" si="2"/>
        <v>10</v>
      </c>
      <c r="AD6" s="4">
        <f t="shared" si="3"/>
        <v>1</v>
      </c>
      <c r="AE6" s="4">
        <f t="shared" si="6"/>
        <v>0</v>
      </c>
      <c r="AF6" s="4">
        <f t="shared" si="7"/>
        <v>0</v>
      </c>
      <c r="AJ6" t="s">
        <v>20</v>
      </c>
      <c r="AK6">
        <v>220</v>
      </c>
      <c r="AM6" t="s">
        <v>74</v>
      </c>
      <c r="AN6">
        <v>532</v>
      </c>
    </row>
    <row r="7" spans="1:40" ht="20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6">
        <f t="shared" si="0"/>
        <v>173.61842105263159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2038</v>
      </c>
      <c r="R7" t="s">
        <v>2039</v>
      </c>
      <c r="S7" s="10">
        <f t="shared" si="4"/>
        <v>41149.208333333336</v>
      </c>
      <c r="T7" s="10">
        <f t="shared" si="5"/>
        <v>41160.208333333336</v>
      </c>
      <c r="V7" t="s">
        <v>2099</v>
      </c>
      <c r="Y7" t="s">
        <v>2120</v>
      </c>
      <c r="Z7" s="12">
        <f>COUNTIFS(D:D,"&gt;=20000",D:D,"&lt;=24999",F:F,"Successful")</f>
        <v>7</v>
      </c>
      <c r="AA7">
        <f>COUNTIFS(D:D,"&gt;=20000",D:D,"&lt;=24999",F:F,"Failed")</f>
        <v>0</v>
      </c>
      <c r="AB7">
        <f>COUNTIFS(D:D,"&gt;=20000",D:D,"&lt;=24999",F:F,"Canceled")</f>
        <v>0</v>
      </c>
      <c r="AC7">
        <f t="shared" si="2"/>
        <v>7</v>
      </c>
      <c r="AD7" s="4">
        <f t="shared" si="3"/>
        <v>1</v>
      </c>
      <c r="AE7" s="4">
        <f t="shared" si="6"/>
        <v>0</v>
      </c>
      <c r="AF7" s="4">
        <f t="shared" si="7"/>
        <v>0</v>
      </c>
      <c r="AJ7" t="s">
        <v>20</v>
      </c>
      <c r="AK7">
        <v>98</v>
      </c>
      <c r="AM7" t="s">
        <v>74</v>
      </c>
      <c r="AN7">
        <v>55</v>
      </c>
    </row>
    <row r="8" spans="1:40" ht="20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6">
        <f t="shared" si="0"/>
        <v>20.961538461538463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2040</v>
      </c>
      <c r="R8" t="s">
        <v>2041</v>
      </c>
      <c r="S8" s="10">
        <f t="shared" si="4"/>
        <v>42991.208333333328</v>
      </c>
      <c r="T8" s="10">
        <f t="shared" si="5"/>
        <v>42992.208333333328</v>
      </c>
      <c r="Y8" t="s">
        <v>2121</v>
      </c>
      <c r="Z8" s="12">
        <f>COUNTIFS(D:D,"&gt;=25000",D:D,"&lt;=29999",F:F,"Successful")</f>
        <v>11</v>
      </c>
      <c r="AA8">
        <f>COUNTIFS(D:D,"&gt;=25000",D:D,"&lt;=29999",F:F,"Failed")</f>
        <v>3</v>
      </c>
      <c r="AB8">
        <f>COUNTIFS(D:D,"&gt;=25000",D:D,"&lt;=29999",F:F,"Canceled")</f>
        <v>0</v>
      </c>
      <c r="AC8">
        <f t="shared" si="2"/>
        <v>14</v>
      </c>
      <c r="AD8" s="4">
        <f t="shared" si="3"/>
        <v>0.7857142857142857</v>
      </c>
      <c r="AE8" s="4">
        <f t="shared" si="6"/>
        <v>0.21428571428571427</v>
      </c>
      <c r="AF8" s="4">
        <f t="shared" si="7"/>
        <v>0</v>
      </c>
      <c r="AJ8" t="s">
        <v>20</v>
      </c>
      <c r="AK8">
        <v>100</v>
      </c>
      <c r="AM8" t="s">
        <v>74</v>
      </c>
      <c r="AN8">
        <v>58</v>
      </c>
    </row>
    <row r="9" spans="1:40" ht="20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6">
        <f t="shared" si="0"/>
        <v>327.57777777777778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2038</v>
      </c>
      <c r="R9" t="s">
        <v>2039</v>
      </c>
      <c r="S9" s="10">
        <f t="shared" si="4"/>
        <v>42229.208333333328</v>
      </c>
      <c r="T9" s="10">
        <f t="shared" si="5"/>
        <v>42231.208333333328</v>
      </c>
      <c r="V9" t="s">
        <v>2100</v>
      </c>
      <c r="Y9" t="s">
        <v>2122</v>
      </c>
      <c r="Z9" s="12">
        <f>COUNTIFS(D:D,"&gt;=30000",D:D,"&lt;=34999",F:F,"Successful")</f>
        <v>7</v>
      </c>
      <c r="AA9">
        <f>COUNTIFS(D:D,"&gt;=30000",D:D,"&lt;=34999",F:F,"Failed")</f>
        <v>0</v>
      </c>
      <c r="AB9">
        <f>COUNTIFS(D:D,"&gt;=30000",D:D,"&lt;=34999",F:F,"Canceled")</f>
        <v>0</v>
      </c>
      <c r="AC9">
        <f t="shared" si="2"/>
        <v>7</v>
      </c>
      <c r="AD9" s="4">
        <f t="shared" si="3"/>
        <v>1</v>
      </c>
      <c r="AE9" s="4">
        <f t="shared" si="6"/>
        <v>0</v>
      </c>
      <c r="AF9" s="4">
        <f t="shared" si="7"/>
        <v>0</v>
      </c>
      <c r="AJ9" t="s">
        <v>20</v>
      </c>
      <c r="AK9">
        <v>1249</v>
      </c>
      <c r="AM9" t="s">
        <v>74</v>
      </c>
      <c r="AN9">
        <v>51</v>
      </c>
    </row>
    <row r="10" spans="1:40" ht="20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6">
        <f t="shared" si="0"/>
        <v>19.932788374205266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2038</v>
      </c>
      <c r="R10" t="s">
        <v>2039</v>
      </c>
      <c r="S10" s="10">
        <f t="shared" si="4"/>
        <v>40399.208333333336</v>
      </c>
      <c r="T10" s="10">
        <f t="shared" si="5"/>
        <v>40401.208333333336</v>
      </c>
      <c r="V10" t="s">
        <v>2101</v>
      </c>
      <c r="Y10" t="s">
        <v>2123</v>
      </c>
      <c r="Z10" s="12">
        <f>COUNTIFS(D:D,"&gt;=35000",D:D,"&lt;=39999",F:F,"Successful")</f>
        <v>8</v>
      </c>
      <c r="AA10">
        <f>COUNTIFS(D:D,"&gt;=35000",D:D,"&lt;=39999",F:F,"Failed")</f>
        <v>3</v>
      </c>
      <c r="AB10">
        <f>COUNTIFS(D:D,"&gt;=35000",D:D,"&lt;=39999",F:F,"Canceled")</f>
        <v>1</v>
      </c>
      <c r="AC10">
        <f t="shared" si="2"/>
        <v>12</v>
      </c>
      <c r="AD10" s="4">
        <f t="shared" si="3"/>
        <v>0.66666666666666663</v>
      </c>
      <c r="AE10" s="4">
        <f t="shared" si="6"/>
        <v>0.25</v>
      </c>
      <c r="AF10" s="4">
        <f t="shared" si="7"/>
        <v>8.3333333333333329E-2</v>
      </c>
      <c r="AJ10" t="s">
        <v>20</v>
      </c>
      <c r="AK10">
        <v>1396</v>
      </c>
      <c r="AM10" t="s">
        <v>74</v>
      </c>
      <c r="AN10">
        <v>379</v>
      </c>
    </row>
    <row r="11" spans="1:40" ht="20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6">
        <f t="shared" si="0"/>
        <v>51.741935483870968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2034</v>
      </c>
      <c r="R11" t="s">
        <v>2042</v>
      </c>
      <c r="S11" s="10">
        <f t="shared" si="4"/>
        <v>41536.208333333336</v>
      </c>
      <c r="T11" s="10">
        <f t="shared" si="5"/>
        <v>41585.25</v>
      </c>
      <c r="V11" t="s">
        <v>2102</v>
      </c>
      <c r="Y11" t="s">
        <v>2124</v>
      </c>
      <c r="Z11" s="12">
        <f>COUNTIFS(D:D,"&gt;=40000",D:D,"&lt;=44999",F:F,"Successful")</f>
        <v>11</v>
      </c>
      <c r="AA11">
        <f>COUNTIFS(D:D,"&gt;=40000",D:D,"&lt;=44999",F:F,"Failed")</f>
        <v>3</v>
      </c>
      <c r="AB11">
        <f>COUNTIFS(D:D,"&gt;=40000",D:D,"&lt;=44999",F:F,"Canceled")</f>
        <v>0</v>
      </c>
      <c r="AC11">
        <f t="shared" si="2"/>
        <v>14</v>
      </c>
      <c r="AD11" s="4">
        <f t="shared" si="3"/>
        <v>0.7857142857142857</v>
      </c>
      <c r="AE11" s="4">
        <f t="shared" si="6"/>
        <v>0.21428571428571427</v>
      </c>
      <c r="AF11" s="4">
        <f t="shared" si="7"/>
        <v>0</v>
      </c>
      <c r="AJ11" t="s">
        <v>20</v>
      </c>
      <c r="AK11">
        <v>890</v>
      </c>
      <c r="AM11" t="s">
        <v>74</v>
      </c>
      <c r="AN11">
        <v>441</v>
      </c>
    </row>
    <row r="12" spans="1:40" ht="20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6">
        <f t="shared" si="0"/>
        <v>266.11538461538464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2040</v>
      </c>
      <c r="R12" t="s">
        <v>2043</v>
      </c>
      <c r="S12" s="10">
        <f t="shared" si="4"/>
        <v>40404.208333333336</v>
      </c>
      <c r="T12" s="10">
        <f t="shared" si="5"/>
        <v>40452.208333333336</v>
      </c>
      <c r="V12" t="s">
        <v>2103</v>
      </c>
      <c r="Y12" t="s">
        <v>2125</v>
      </c>
      <c r="Z12" s="12">
        <f>COUNTIFS(D:D,"&gt;=45000",D:D,"&lt;=49999",F:F,"Successful")</f>
        <v>8</v>
      </c>
      <c r="AA12">
        <f>COUNTIFS(D:D,"&gt;=45000",D:D,"&lt;=49999",F:F,"Failed")</f>
        <v>3</v>
      </c>
      <c r="AB12">
        <f>COUNTIFS(D:D,"&gt;=45000",D:D,"&lt;=49999",F:F,"Canceled")</f>
        <v>0</v>
      </c>
      <c r="AC12">
        <f t="shared" si="2"/>
        <v>11</v>
      </c>
      <c r="AD12" s="4">
        <f t="shared" si="3"/>
        <v>0.72727272727272729</v>
      </c>
      <c r="AE12" s="4">
        <f t="shared" si="6"/>
        <v>0.27272727272727271</v>
      </c>
      <c r="AF12" s="4">
        <f t="shared" si="7"/>
        <v>0</v>
      </c>
      <c r="AJ12" t="s">
        <v>20</v>
      </c>
      <c r="AK12">
        <v>142</v>
      </c>
      <c r="AM12" t="s">
        <v>74</v>
      </c>
      <c r="AN12">
        <v>82</v>
      </c>
    </row>
    <row r="13" spans="1:4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6">
        <f t="shared" si="0"/>
        <v>48.095238095238095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2038</v>
      </c>
      <c r="R13" t="s">
        <v>2039</v>
      </c>
      <c r="S13" s="10">
        <f t="shared" si="4"/>
        <v>40442.208333333336</v>
      </c>
      <c r="T13" s="10">
        <f t="shared" si="5"/>
        <v>40448.208333333336</v>
      </c>
      <c r="Y13" t="s">
        <v>2126</v>
      </c>
      <c r="Z13" s="12">
        <f>COUNTIFS(D:D,"&gt;=50000",F:F,"Successful")</f>
        <v>114</v>
      </c>
      <c r="AA13">
        <f>COUNTIFS(D:D,"&gt;=50000",F:F,"Failed")</f>
        <v>163</v>
      </c>
      <c r="AB13">
        <f>COUNTIFS(D:D,"&gt;=50000",F:F,"Canceled")</f>
        <v>28</v>
      </c>
      <c r="AC13">
        <f t="shared" si="2"/>
        <v>305</v>
      </c>
      <c r="AD13" s="4">
        <f t="shared" si="3"/>
        <v>0.3737704918032787</v>
      </c>
      <c r="AE13" s="4">
        <f t="shared" si="6"/>
        <v>0.53442622950819674</v>
      </c>
      <c r="AF13" s="4">
        <f t="shared" si="7"/>
        <v>9.1803278688524587E-2</v>
      </c>
      <c r="AJ13" t="s">
        <v>20</v>
      </c>
      <c r="AK13">
        <v>2673</v>
      </c>
      <c r="AM13" t="s">
        <v>74</v>
      </c>
      <c r="AN13">
        <v>57</v>
      </c>
    </row>
    <row r="14" spans="1:4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6">
        <f t="shared" si="0"/>
        <v>89.349206349206341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2040</v>
      </c>
      <c r="R14" t="s">
        <v>2043</v>
      </c>
      <c r="S14" s="10">
        <f t="shared" si="4"/>
        <v>43760.208333333328</v>
      </c>
      <c r="T14" s="10">
        <f t="shared" si="5"/>
        <v>43768.208333333328</v>
      </c>
      <c r="AJ14" t="s">
        <v>20</v>
      </c>
      <c r="AK14">
        <v>163</v>
      </c>
      <c r="AM14" t="s">
        <v>74</v>
      </c>
      <c r="AN14">
        <v>67</v>
      </c>
    </row>
    <row r="15" spans="1:4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6">
        <f>(E15/D15)*100</f>
        <v>245.11904761904765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2034</v>
      </c>
      <c r="R15" t="s">
        <v>2044</v>
      </c>
      <c r="S15" s="10">
        <f t="shared" si="4"/>
        <v>42532.208333333328</v>
      </c>
      <c r="T15" s="10">
        <f t="shared" si="5"/>
        <v>42544.208333333328</v>
      </c>
      <c r="V15" t="s">
        <v>2104</v>
      </c>
      <c r="AJ15" t="s">
        <v>20</v>
      </c>
      <c r="AK15">
        <v>2220</v>
      </c>
      <c r="AM15" t="s">
        <v>74</v>
      </c>
      <c r="AN15">
        <v>1890</v>
      </c>
    </row>
    <row r="16" spans="1:4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6">
        <f t="shared" si="0"/>
        <v>66.769503546099301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2034</v>
      </c>
      <c r="R16" t="s">
        <v>2044</v>
      </c>
      <c r="S16" s="10">
        <f t="shared" si="4"/>
        <v>40974.25</v>
      </c>
      <c r="T16" s="10">
        <f t="shared" si="5"/>
        <v>41001.208333333336</v>
      </c>
      <c r="V16" t="s">
        <v>2105</v>
      </c>
      <c r="AJ16" t="s">
        <v>20</v>
      </c>
      <c r="AK16">
        <v>1606</v>
      </c>
      <c r="AM16" t="s">
        <v>74</v>
      </c>
      <c r="AN16">
        <v>184</v>
      </c>
    </row>
    <row r="17" spans="1:4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6">
        <f t="shared" si="0"/>
        <v>47.307881773399011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2036</v>
      </c>
      <c r="R17" t="s">
        <v>2045</v>
      </c>
      <c r="S17" s="10">
        <f t="shared" si="4"/>
        <v>43809.25</v>
      </c>
      <c r="T17" s="10">
        <f t="shared" si="5"/>
        <v>43813.25</v>
      </c>
      <c r="V17" t="s">
        <v>2106</v>
      </c>
      <c r="AJ17" t="s">
        <v>20</v>
      </c>
      <c r="AK17">
        <v>129</v>
      </c>
      <c r="AM17" t="s">
        <v>74</v>
      </c>
      <c r="AN17">
        <v>32</v>
      </c>
    </row>
    <row r="18" spans="1:4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6">
        <f t="shared" si="0"/>
        <v>649.47058823529414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2046</v>
      </c>
      <c r="R18" t="s">
        <v>2047</v>
      </c>
      <c r="S18" s="10">
        <f t="shared" si="4"/>
        <v>41661.25</v>
      </c>
      <c r="T18" s="10">
        <f t="shared" si="5"/>
        <v>41683.25</v>
      </c>
      <c r="AJ18" t="s">
        <v>20</v>
      </c>
      <c r="AK18">
        <v>226</v>
      </c>
      <c r="AM18" t="s">
        <v>74</v>
      </c>
      <c r="AN18">
        <v>75</v>
      </c>
    </row>
    <row r="19" spans="1:4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6">
        <f t="shared" si="0"/>
        <v>159.39125295508273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2040</v>
      </c>
      <c r="R19" t="s">
        <v>2048</v>
      </c>
      <c r="S19" s="10">
        <f t="shared" si="4"/>
        <v>40555.25</v>
      </c>
      <c r="T19" s="10">
        <f t="shared" si="5"/>
        <v>40556.25</v>
      </c>
      <c r="AJ19" t="s">
        <v>20</v>
      </c>
      <c r="AK19">
        <v>5419</v>
      </c>
      <c r="AM19" t="s">
        <v>74</v>
      </c>
      <c r="AN19">
        <v>64</v>
      </c>
    </row>
    <row r="20" spans="1:4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6">
        <f t="shared" si="0"/>
        <v>66.912087912087912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2038</v>
      </c>
      <c r="R20" t="s">
        <v>2039</v>
      </c>
      <c r="S20" s="10">
        <f t="shared" si="4"/>
        <v>43351.208333333328</v>
      </c>
      <c r="T20" s="10">
        <f t="shared" si="5"/>
        <v>43359.208333333328</v>
      </c>
      <c r="AJ20" t="s">
        <v>20</v>
      </c>
      <c r="AK20">
        <v>165</v>
      </c>
      <c r="AM20" t="s">
        <v>74</v>
      </c>
      <c r="AN20">
        <v>1297</v>
      </c>
    </row>
    <row r="21" spans="1:4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6">
        <f t="shared" si="0"/>
        <v>48.529600000000002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2038</v>
      </c>
      <c r="R21" t="s">
        <v>2039</v>
      </c>
      <c r="S21" s="10">
        <f t="shared" si="4"/>
        <v>43528.25</v>
      </c>
      <c r="T21" s="10">
        <f t="shared" si="5"/>
        <v>43549.208333333328</v>
      </c>
      <c r="AJ21" t="s">
        <v>20</v>
      </c>
      <c r="AK21">
        <v>1965</v>
      </c>
      <c r="AM21" t="s">
        <v>74</v>
      </c>
      <c r="AN21">
        <v>145</v>
      </c>
    </row>
    <row r="22" spans="1:4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6">
        <f t="shared" si="0"/>
        <v>112.24279210925646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2040</v>
      </c>
      <c r="R22" t="s">
        <v>2043</v>
      </c>
      <c r="S22" s="10">
        <f t="shared" si="4"/>
        <v>41848.208333333336</v>
      </c>
      <c r="T22" s="10">
        <f t="shared" si="5"/>
        <v>41848.208333333336</v>
      </c>
      <c r="AJ22" t="s">
        <v>20</v>
      </c>
      <c r="AK22">
        <v>16</v>
      </c>
      <c r="AM22" t="s">
        <v>74</v>
      </c>
      <c r="AN22">
        <v>2138</v>
      </c>
    </row>
    <row r="23" spans="1:4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6">
        <f t="shared" si="0"/>
        <v>40.992553191489364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2038</v>
      </c>
      <c r="R23" t="s">
        <v>2039</v>
      </c>
      <c r="S23" s="10">
        <f t="shared" si="4"/>
        <v>40770.208333333336</v>
      </c>
      <c r="T23" s="10">
        <f t="shared" si="5"/>
        <v>40804.208333333336</v>
      </c>
      <c r="AJ23" t="s">
        <v>20</v>
      </c>
      <c r="AK23">
        <v>107</v>
      </c>
      <c r="AM23" t="s">
        <v>74</v>
      </c>
      <c r="AN23">
        <v>10</v>
      </c>
    </row>
    <row r="24" spans="1:4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6">
        <f t="shared" si="0"/>
        <v>128.07106598984771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2038</v>
      </c>
      <c r="R24" t="s">
        <v>2039</v>
      </c>
      <c r="S24" s="10">
        <f t="shared" si="4"/>
        <v>43193.208333333328</v>
      </c>
      <c r="T24" s="10">
        <f t="shared" si="5"/>
        <v>43208.208333333328</v>
      </c>
      <c r="AJ24" t="s">
        <v>20</v>
      </c>
      <c r="AK24">
        <v>134</v>
      </c>
      <c r="AM24" t="s">
        <v>74</v>
      </c>
      <c r="AN24">
        <v>90</v>
      </c>
    </row>
    <row r="25" spans="1:4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6">
        <f t="shared" si="0"/>
        <v>332.04444444444448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2040</v>
      </c>
      <c r="R25" t="s">
        <v>2041</v>
      </c>
      <c r="S25" s="10">
        <f t="shared" si="4"/>
        <v>43510.25</v>
      </c>
      <c r="T25" s="10">
        <f t="shared" si="5"/>
        <v>43563.208333333328</v>
      </c>
      <c r="AJ25" t="s">
        <v>20</v>
      </c>
      <c r="AK25">
        <v>198</v>
      </c>
      <c r="AM25" t="s">
        <v>74</v>
      </c>
      <c r="AN25">
        <v>439</v>
      </c>
    </row>
    <row r="26" spans="1:4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6">
        <f t="shared" si="0"/>
        <v>112.83225108225108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2036</v>
      </c>
      <c r="R26" t="s">
        <v>2045</v>
      </c>
      <c r="S26" s="10">
        <f t="shared" si="4"/>
        <v>41811.208333333336</v>
      </c>
      <c r="T26" s="10">
        <f t="shared" si="5"/>
        <v>41813.208333333336</v>
      </c>
      <c r="AJ26" t="s">
        <v>20</v>
      </c>
      <c r="AK26">
        <v>111</v>
      </c>
      <c r="AM26" t="s">
        <v>74</v>
      </c>
      <c r="AN26">
        <v>595</v>
      </c>
    </row>
    <row r="27" spans="1:4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6">
        <f t="shared" si="0"/>
        <v>216.43636363636364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2049</v>
      </c>
      <c r="R27" t="s">
        <v>2050</v>
      </c>
      <c r="S27" s="10">
        <f t="shared" si="4"/>
        <v>40681.208333333336</v>
      </c>
      <c r="T27" s="10">
        <f t="shared" si="5"/>
        <v>40701.208333333336</v>
      </c>
      <c r="AJ27" t="s">
        <v>20</v>
      </c>
      <c r="AK27">
        <v>222</v>
      </c>
      <c r="AM27" t="s">
        <v>74</v>
      </c>
      <c r="AN27">
        <v>35</v>
      </c>
    </row>
    <row r="28" spans="1:4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6">
        <f t="shared" si="0"/>
        <v>48.199069767441863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2038</v>
      </c>
      <c r="R28" t="s">
        <v>2039</v>
      </c>
      <c r="S28" s="10">
        <f t="shared" si="4"/>
        <v>43312.208333333328</v>
      </c>
      <c r="T28" s="10">
        <f t="shared" si="5"/>
        <v>43339.208333333328</v>
      </c>
      <c r="AJ28" t="s">
        <v>20</v>
      </c>
      <c r="AK28">
        <v>6212</v>
      </c>
      <c r="AM28" t="s">
        <v>74</v>
      </c>
      <c r="AN28">
        <v>528</v>
      </c>
    </row>
    <row r="29" spans="1:4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6">
        <f t="shared" si="0"/>
        <v>79.95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2034</v>
      </c>
      <c r="R29" t="s">
        <v>2035</v>
      </c>
      <c r="S29" s="10">
        <f t="shared" si="4"/>
        <v>42280.208333333328</v>
      </c>
      <c r="T29" s="10">
        <f t="shared" si="5"/>
        <v>42288.208333333328</v>
      </c>
      <c r="AJ29" t="s">
        <v>20</v>
      </c>
      <c r="AK29">
        <v>98</v>
      </c>
      <c r="AM29" t="s">
        <v>74</v>
      </c>
      <c r="AN29">
        <v>1</v>
      </c>
    </row>
    <row r="30" spans="1:4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6">
        <f t="shared" si="0"/>
        <v>105.22553516819573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2038</v>
      </c>
      <c r="R30" t="s">
        <v>2039</v>
      </c>
      <c r="S30" s="10">
        <f t="shared" si="4"/>
        <v>40218.25</v>
      </c>
      <c r="T30" s="10">
        <f t="shared" si="5"/>
        <v>40241.25</v>
      </c>
      <c r="AJ30" t="s">
        <v>20</v>
      </c>
      <c r="AK30">
        <v>92</v>
      </c>
      <c r="AM30" t="s">
        <v>74</v>
      </c>
      <c r="AN30">
        <v>94</v>
      </c>
    </row>
    <row r="31" spans="1:4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6">
        <f t="shared" si="0"/>
        <v>328.89978213507629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2040</v>
      </c>
      <c r="R31" t="s">
        <v>2051</v>
      </c>
      <c r="S31" s="10">
        <f t="shared" si="4"/>
        <v>43301.208333333328</v>
      </c>
      <c r="T31" s="10">
        <f t="shared" si="5"/>
        <v>43341.208333333328</v>
      </c>
      <c r="AJ31" t="s">
        <v>20</v>
      </c>
      <c r="AK31">
        <v>149</v>
      </c>
      <c r="AM31" t="s">
        <v>74</v>
      </c>
      <c r="AN31">
        <v>37</v>
      </c>
    </row>
    <row r="32" spans="1:4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6">
        <f t="shared" si="0"/>
        <v>160.61111111111111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2040</v>
      </c>
      <c r="R32" t="s">
        <v>2048</v>
      </c>
      <c r="S32" s="10">
        <f t="shared" si="4"/>
        <v>43609.208333333328</v>
      </c>
      <c r="T32" s="10">
        <f t="shared" si="5"/>
        <v>43614.208333333328</v>
      </c>
      <c r="AJ32" t="s">
        <v>20</v>
      </c>
      <c r="AK32">
        <v>2431</v>
      </c>
      <c r="AM32" t="s">
        <v>74</v>
      </c>
      <c r="AN32">
        <v>15</v>
      </c>
    </row>
    <row r="33" spans="1:4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6">
        <f t="shared" si="0"/>
        <v>310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2049</v>
      </c>
      <c r="R33" t="s">
        <v>2050</v>
      </c>
      <c r="S33" s="10">
        <f t="shared" si="4"/>
        <v>42374.25</v>
      </c>
      <c r="T33" s="10">
        <f t="shared" si="5"/>
        <v>42402.25</v>
      </c>
      <c r="AJ33" t="s">
        <v>20</v>
      </c>
      <c r="AK33">
        <v>303</v>
      </c>
      <c r="AM33" t="s">
        <v>74</v>
      </c>
      <c r="AN33">
        <v>87</v>
      </c>
    </row>
    <row r="34" spans="1:4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6">
        <f t="shared" si="0"/>
        <v>86.807920792079202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2040</v>
      </c>
      <c r="R34" t="s">
        <v>2041</v>
      </c>
      <c r="S34" s="10">
        <f t="shared" si="4"/>
        <v>43110.25</v>
      </c>
      <c r="T34" s="10">
        <f t="shared" si="5"/>
        <v>43137.25</v>
      </c>
      <c r="AJ34" t="s">
        <v>20</v>
      </c>
      <c r="AK34">
        <v>209</v>
      </c>
      <c r="AM34" t="s">
        <v>74</v>
      </c>
      <c r="AN34">
        <v>1658</v>
      </c>
    </row>
    <row r="35" spans="1:4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6">
        <f t="shared" si="0"/>
        <v>377.82071713147411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2038</v>
      </c>
      <c r="R35" t="s">
        <v>2039</v>
      </c>
      <c r="S35" s="10">
        <f t="shared" si="4"/>
        <v>41917.208333333336</v>
      </c>
      <c r="T35" s="10">
        <f t="shared" si="5"/>
        <v>41954.25</v>
      </c>
      <c r="AJ35" t="s">
        <v>20</v>
      </c>
      <c r="AK35">
        <v>131</v>
      </c>
      <c r="AM35" t="s">
        <v>74</v>
      </c>
      <c r="AN35">
        <v>723</v>
      </c>
    </row>
    <row r="36" spans="1:4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6">
        <f t="shared" si="0"/>
        <v>150.80645161290323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2040</v>
      </c>
      <c r="R36" t="s">
        <v>2041</v>
      </c>
      <c r="S36" s="10">
        <f t="shared" si="4"/>
        <v>42817.208333333328</v>
      </c>
      <c r="T36" s="10">
        <f t="shared" si="5"/>
        <v>42822.208333333328</v>
      </c>
      <c r="AJ36" t="s">
        <v>20</v>
      </c>
      <c r="AK36">
        <v>164</v>
      </c>
      <c r="AM36" t="s">
        <v>74</v>
      </c>
      <c r="AN36">
        <v>390</v>
      </c>
    </row>
    <row r="37" spans="1:4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6">
        <f t="shared" si="0"/>
        <v>150.30119521912351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2040</v>
      </c>
      <c r="R37" t="s">
        <v>2043</v>
      </c>
      <c r="S37" s="10">
        <f t="shared" si="4"/>
        <v>43484.25</v>
      </c>
      <c r="T37" s="10">
        <f t="shared" si="5"/>
        <v>43526.25</v>
      </c>
      <c r="AJ37" t="s">
        <v>20</v>
      </c>
      <c r="AK37">
        <v>201</v>
      </c>
      <c r="AM37" t="s">
        <v>74</v>
      </c>
      <c r="AN37">
        <v>25</v>
      </c>
    </row>
    <row r="38" spans="1:4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6">
        <f t="shared" si="0"/>
        <v>157.28571428571431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2038</v>
      </c>
      <c r="R38" t="s">
        <v>2039</v>
      </c>
      <c r="S38" s="10">
        <f t="shared" si="4"/>
        <v>40600.25</v>
      </c>
      <c r="T38" s="10">
        <f t="shared" si="5"/>
        <v>40625.208333333336</v>
      </c>
      <c r="AJ38" t="s">
        <v>20</v>
      </c>
      <c r="AK38">
        <v>211</v>
      </c>
      <c r="AM38" t="s">
        <v>74</v>
      </c>
      <c r="AN38">
        <v>1218</v>
      </c>
    </row>
    <row r="39" spans="1:4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6">
        <f t="shared" si="0"/>
        <v>139.98765432098764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2046</v>
      </c>
      <c r="R39" t="s">
        <v>2052</v>
      </c>
      <c r="S39" s="10">
        <f t="shared" si="4"/>
        <v>43744.208333333328</v>
      </c>
      <c r="T39" s="10">
        <f t="shared" si="5"/>
        <v>43777.25</v>
      </c>
      <c r="AJ39" t="s">
        <v>20</v>
      </c>
      <c r="AK39">
        <v>128</v>
      </c>
      <c r="AM39" t="s">
        <v>74</v>
      </c>
      <c r="AN39">
        <v>215</v>
      </c>
    </row>
    <row r="40" spans="1:4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6">
        <f t="shared" si="0"/>
        <v>325.32258064516128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2053</v>
      </c>
      <c r="R40" t="s">
        <v>2054</v>
      </c>
      <c r="S40" s="10">
        <f t="shared" si="4"/>
        <v>40469.208333333336</v>
      </c>
      <c r="T40" s="10">
        <f t="shared" si="5"/>
        <v>40474.208333333336</v>
      </c>
      <c r="AJ40" t="s">
        <v>20</v>
      </c>
      <c r="AK40">
        <v>1600</v>
      </c>
      <c r="AM40" t="s">
        <v>74</v>
      </c>
      <c r="AN40">
        <v>38</v>
      </c>
    </row>
    <row r="41" spans="1:4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6">
        <f t="shared" si="0"/>
        <v>50.777777777777779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2038</v>
      </c>
      <c r="R41" t="s">
        <v>2039</v>
      </c>
      <c r="S41" s="10">
        <f t="shared" si="4"/>
        <v>41330.25</v>
      </c>
      <c r="T41" s="10">
        <f t="shared" si="5"/>
        <v>41344.208333333336</v>
      </c>
      <c r="AJ41" t="s">
        <v>20</v>
      </c>
      <c r="AK41">
        <v>249</v>
      </c>
      <c r="AM41" t="s">
        <v>74</v>
      </c>
      <c r="AN41">
        <v>60</v>
      </c>
    </row>
    <row r="42" spans="1:4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6">
        <f t="shared" si="0"/>
        <v>169.06818181818181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2036</v>
      </c>
      <c r="R42" t="s">
        <v>2045</v>
      </c>
      <c r="S42" s="10">
        <f t="shared" si="4"/>
        <v>40334.208333333336</v>
      </c>
      <c r="T42" s="10">
        <f t="shared" si="5"/>
        <v>40353.208333333336</v>
      </c>
      <c r="AJ42" t="s">
        <v>20</v>
      </c>
      <c r="AK42">
        <v>236</v>
      </c>
      <c r="AM42" t="s">
        <v>74</v>
      </c>
      <c r="AN42">
        <v>524</v>
      </c>
    </row>
    <row r="43" spans="1:4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6">
        <f t="shared" si="0"/>
        <v>212.92857142857144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2034</v>
      </c>
      <c r="R43" t="s">
        <v>2035</v>
      </c>
      <c r="S43" s="10">
        <f t="shared" si="4"/>
        <v>41156.208333333336</v>
      </c>
      <c r="T43" s="10">
        <f t="shared" si="5"/>
        <v>41182.208333333336</v>
      </c>
      <c r="AJ43" t="s">
        <v>20</v>
      </c>
      <c r="AK43">
        <v>4065</v>
      </c>
      <c r="AM43" t="s">
        <v>74</v>
      </c>
      <c r="AN43">
        <v>219</v>
      </c>
    </row>
    <row r="44" spans="1:4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6">
        <f t="shared" si="0"/>
        <v>443.94444444444446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2032</v>
      </c>
      <c r="R44" t="s">
        <v>2033</v>
      </c>
      <c r="S44" s="10">
        <f t="shared" si="4"/>
        <v>40728.208333333336</v>
      </c>
      <c r="T44" s="10">
        <f t="shared" si="5"/>
        <v>40737.208333333336</v>
      </c>
      <c r="AJ44" t="s">
        <v>20</v>
      </c>
      <c r="AK44">
        <v>246</v>
      </c>
      <c r="AM44" t="s">
        <v>74</v>
      </c>
      <c r="AN44">
        <v>29</v>
      </c>
    </row>
    <row r="45" spans="1:4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6">
        <f t="shared" si="0"/>
        <v>185.9390243902439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2046</v>
      </c>
      <c r="R45" t="s">
        <v>2055</v>
      </c>
      <c r="S45" s="10">
        <f t="shared" si="4"/>
        <v>41844.208333333336</v>
      </c>
      <c r="T45" s="10">
        <f t="shared" si="5"/>
        <v>41860.208333333336</v>
      </c>
      <c r="AJ45" t="s">
        <v>20</v>
      </c>
      <c r="AK45">
        <v>2475</v>
      </c>
      <c r="AM45" t="s">
        <v>74</v>
      </c>
      <c r="AN45">
        <v>614</v>
      </c>
    </row>
    <row r="46" spans="1:4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6">
        <f t="shared" si="0"/>
        <v>658.8125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2046</v>
      </c>
      <c r="R46" t="s">
        <v>2052</v>
      </c>
      <c r="S46" s="10">
        <f t="shared" si="4"/>
        <v>43541.208333333328</v>
      </c>
      <c r="T46" s="10">
        <f t="shared" si="5"/>
        <v>43542.208333333328</v>
      </c>
      <c r="AJ46" t="s">
        <v>20</v>
      </c>
      <c r="AK46">
        <v>76</v>
      </c>
      <c r="AM46" t="s">
        <v>74</v>
      </c>
      <c r="AN46">
        <v>114</v>
      </c>
    </row>
    <row r="47" spans="1:4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6">
        <f t="shared" si="0"/>
        <v>47.684210526315788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2038</v>
      </c>
      <c r="R47" t="s">
        <v>2039</v>
      </c>
      <c r="S47" s="10">
        <f t="shared" si="4"/>
        <v>42676.208333333328</v>
      </c>
      <c r="T47" s="10">
        <f t="shared" si="5"/>
        <v>42691.25</v>
      </c>
      <c r="AJ47" t="s">
        <v>20</v>
      </c>
      <c r="AK47">
        <v>54</v>
      </c>
      <c r="AM47" t="s">
        <v>74</v>
      </c>
      <c r="AN47">
        <v>26</v>
      </c>
    </row>
    <row r="48" spans="1:4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6">
        <f t="shared" si="0"/>
        <v>114.78378378378378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2034</v>
      </c>
      <c r="R48" t="s">
        <v>2035</v>
      </c>
      <c r="S48" s="10">
        <f t="shared" si="4"/>
        <v>40367.208333333336</v>
      </c>
      <c r="T48" s="10">
        <f t="shared" si="5"/>
        <v>40390.208333333336</v>
      </c>
      <c r="AJ48" t="s">
        <v>20</v>
      </c>
      <c r="AK48">
        <v>88</v>
      </c>
      <c r="AM48" t="s">
        <v>74</v>
      </c>
      <c r="AN48">
        <v>56</v>
      </c>
    </row>
    <row r="49" spans="1:4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6">
        <f t="shared" si="0"/>
        <v>475.26666666666665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2038</v>
      </c>
      <c r="R49" t="s">
        <v>2039</v>
      </c>
      <c r="S49" s="10">
        <f t="shared" si="4"/>
        <v>41727.208333333336</v>
      </c>
      <c r="T49" s="10">
        <f t="shared" si="5"/>
        <v>41757.208333333336</v>
      </c>
      <c r="AJ49" t="s">
        <v>20</v>
      </c>
      <c r="AK49">
        <v>85</v>
      </c>
      <c r="AM49" t="s">
        <v>74</v>
      </c>
      <c r="AN49">
        <v>1113</v>
      </c>
    </row>
    <row r="50" spans="1:4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6">
        <f t="shared" si="0"/>
        <v>386.97297297297297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2038</v>
      </c>
      <c r="R50" t="s">
        <v>2039</v>
      </c>
      <c r="S50" s="10">
        <f t="shared" si="4"/>
        <v>42180.208333333328</v>
      </c>
      <c r="T50" s="10">
        <f t="shared" si="5"/>
        <v>42192.208333333328</v>
      </c>
      <c r="AJ50" t="s">
        <v>20</v>
      </c>
      <c r="AK50">
        <v>170</v>
      </c>
      <c r="AM50" t="s">
        <v>74</v>
      </c>
      <c r="AN50">
        <v>94</v>
      </c>
    </row>
    <row r="51" spans="1:4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6">
        <f t="shared" si="0"/>
        <v>189.625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2034</v>
      </c>
      <c r="R51" t="s">
        <v>2035</v>
      </c>
      <c r="S51" s="10">
        <f t="shared" si="4"/>
        <v>43758.208333333328</v>
      </c>
      <c r="T51" s="10">
        <f t="shared" si="5"/>
        <v>43803.25</v>
      </c>
      <c r="AJ51" t="s">
        <v>20</v>
      </c>
      <c r="AK51">
        <v>330</v>
      </c>
      <c r="AM51" t="s">
        <v>74</v>
      </c>
      <c r="AN51">
        <v>898</v>
      </c>
    </row>
    <row r="52" spans="1:4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6">
        <f t="shared" si="0"/>
        <v>2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2034</v>
      </c>
      <c r="R52" t="s">
        <v>2056</v>
      </c>
      <c r="S52" s="10">
        <f t="shared" si="4"/>
        <v>41487.208333333336</v>
      </c>
      <c r="T52" s="10">
        <f t="shared" si="5"/>
        <v>41515.208333333336</v>
      </c>
      <c r="AJ52" t="s">
        <v>20</v>
      </c>
      <c r="AK52">
        <v>127</v>
      </c>
      <c r="AM52" t="s">
        <v>74</v>
      </c>
      <c r="AN52">
        <v>296</v>
      </c>
    </row>
    <row r="53" spans="1:4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6">
        <f t="shared" si="0"/>
        <v>91.867805186590772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2036</v>
      </c>
      <c r="R53" t="s">
        <v>2045</v>
      </c>
      <c r="S53" s="10">
        <f t="shared" si="4"/>
        <v>40995.208333333336</v>
      </c>
      <c r="T53" s="10">
        <f t="shared" si="5"/>
        <v>41011.208333333336</v>
      </c>
      <c r="AJ53" t="s">
        <v>20</v>
      </c>
      <c r="AK53">
        <v>411</v>
      </c>
      <c r="AM53" t="s">
        <v>74</v>
      </c>
      <c r="AN53">
        <v>976</v>
      </c>
    </row>
    <row r="54" spans="1:4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6">
        <f t="shared" si="0"/>
        <v>34.152777777777779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2038</v>
      </c>
      <c r="R54" t="s">
        <v>2039</v>
      </c>
      <c r="S54" s="10">
        <f t="shared" si="4"/>
        <v>40436.208333333336</v>
      </c>
      <c r="T54" s="10">
        <f t="shared" si="5"/>
        <v>40440.208333333336</v>
      </c>
      <c r="AJ54" t="s">
        <v>20</v>
      </c>
      <c r="AK54">
        <v>180</v>
      </c>
      <c r="AM54" t="s">
        <v>74</v>
      </c>
      <c r="AN54">
        <v>160</v>
      </c>
    </row>
    <row r="55" spans="1:4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6">
        <f t="shared" si="0"/>
        <v>140.40909090909091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2040</v>
      </c>
      <c r="R55" t="s">
        <v>2043</v>
      </c>
      <c r="S55" s="10">
        <f t="shared" si="4"/>
        <v>41779.208333333336</v>
      </c>
      <c r="T55" s="10">
        <f t="shared" si="5"/>
        <v>41818.208333333336</v>
      </c>
      <c r="AJ55" t="s">
        <v>20</v>
      </c>
      <c r="AK55">
        <v>374</v>
      </c>
      <c r="AM55" t="s">
        <v>74</v>
      </c>
      <c r="AN55">
        <v>2266</v>
      </c>
    </row>
    <row r="56" spans="1:4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6">
        <f t="shared" si="0"/>
        <v>89.86666666666666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2036</v>
      </c>
      <c r="R56" t="s">
        <v>2045</v>
      </c>
      <c r="S56" s="10">
        <f t="shared" si="4"/>
        <v>43170.25</v>
      </c>
      <c r="T56" s="10">
        <f t="shared" si="5"/>
        <v>43176.208333333328</v>
      </c>
      <c r="AJ56" t="s">
        <v>20</v>
      </c>
      <c r="AK56">
        <v>71</v>
      </c>
      <c r="AM56" t="s">
        <v>74</v>
      </c>
      <c r="AN56">
        <v>75</v>
      </c>
    </row>
    <row r="57" spans="1:4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6">
        <f t="shared" si="0"/>
        <v>177.96969696969697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2034</v>
      </c>
      <c r="R57" t="s">
        <v>2057</v>
      </c>
      <c r="S57" s="10">
        <f t="shared" si="4"/>
        <v>43311.208333333328</v>
      </c>
      <c r="T57" s="10">
        <f t="shared" si="5"/>
        <v>43316.208333333328</v>
      </c>
      <c r="AJ57" t="s">
        <v>20</v>
      </c>
      <c r="AK57">
        <v>203</v>
      </c>
      <c r="AM57" t="s">
        <v>74</v>
      </c>
      <c r="AN57">
        <v>139</v>
      </c>
    </row>
    <row r="58" spans="1:4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6">
        <f t="shared" si="0"/>
        <v>143.66249999999999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2036</v>
      </c>
      <c r="R58" t="s">
        <v>2045</v>
      </c>
      <c r="S58" s="10">
        <f t="shared" si="4"/>
        <v>42014.25</v>
      </c>
      <c r="T58" s="10">
        <f t="shared" si="5"/>
        <v>42021.25</v>
      </c>
      <c r="AJ58" t="s">
        <v>20</v>
      </c>
      <c r="AK58">
        <v>113</v>
      </c>
      <c r="AM58" t="s">
        <v>74</v>
      </c>
      <c r="AN58">
        <v>1122</v>
      </c>
    </row>
    <row r="59" spans="1:4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6">
        <f t="shared" si="0"/>
        <v>215.27586206896552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2049</v>
      </c>
      <c r="R59" t="s">
        <v>2050</v>
      </c>
      <c r="S59" s="10">
        <f t="shared" si="4"/>
        <v>42979.208333333328</v>
      </c>
      <c r="T59" s="10">
        <f t="shared" si="5"/>
        <v>42991.208333333328</v>
      </c>
      <c r="AJ59" t="s">
        <v>20</v>
      </c>
      <c r="AK59">
        <v>96</v>
      </c>
    </row>
    <row r="60" spans="1:4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6">
        <f t="shared" si="0"/>
        <v>227.11111111111114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2038</v>
      </c>
      <c r="R60" t="s">
        <v>2039</v>
      </c>
      <c r="S60" s="10">
        <f t="shared" si="4"/>
        <v>42268.208333333328</v>
      </c>
      <c r="T60" s="10">
        <f t="shared" si="5"/>
        <v>42281.208333333328</v>
      </c>
      <c r="AJ60" t="s">
        <v>20</v>
      </c>
      <c r="AK60">
        <v>498</v>
      </c>
    </row>
    <row r="61" spans="1:4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6">
        <f t="shared" si="0"/>
        <v>275.07142857142861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2038</v>
      </c>
      <c r="R61" t="s">
        <v>2039</v>
      </c>
      <c r="S61" s="10">
        <f t="shared" si="4"/>
        <v>42898.208333333328</v>
      </c>
      <c r="T61" s="10">
        <f t="shared" si="5"/>
        <v>42913.208333333328</v>
      </c>
      <c r="AJ61" t="s">
        <v>20</v>
      </c>
      <c r="AK61">
        <v>180</v>
      </c>
    </row>
    <row r="62" spans="1:4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6">
        <f t="shared" si="0"/>
        <v>144.37048832271762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2038</v>
      </c>
      <c r="R62" t="s">
        <v>2039</v>
      </c>
      <c r="S62" s="10">
        <f t="shared" si="4"/>
        <v>41107.208333333336</v>
      </c>
      <c r="T62" s="10">
        <f t="shared" si="5"/>
        <v>41110.208333333336</v>
      </c>
      <c r="AJ62" t="s">
        <v>20</v>
      </c>
      <c r="AK62">
        <v>27</v>
      </c>
    </row>
    <row r="63" spans="1:4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6">
        <f t="shared" si="0"/>
        <v>92.74598393574297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2038</v>
      </c>
      <c r="R63" t="s">
        <v>2039</v>
      </c>
      <c r="S63" s="10">
        <f t="shared" si="4"/>
        <v>40595.25</v>
      </c>
      <c r="T63" s="10">
        <f t="shared" si="5"/>
        <v>40635.208333333336</v>
      </c>
      <c r="AJ63" t="s">
        <v>20</v>
      </c>
      <c r="AK63">
        <v>2331</v>
      </c>
    </row>
    <row r="64" spans="1:4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6">
        <f t="shared" si="0"/>
        <v>722.6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2036</v>
      </c>
      <c r="R64" t="s">
        <v>2037</v>
      </c>
      <c r="S64" s="10">
        <f t="shared" si="4"/>
        <v>42160.208333333328</v>
      </c>
      <c r="T64" s="10">
        <f t="shared" si="5"/>
        <v>42161.208333333328</v>
      </c>
      <c r="AJ64" t="s">
        <v>20</v>
      </c>
      <c r="AK64">
        <v>113</v>
      </c>
    </row>
    <row r="65" spans="1:37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6">
        <f t="shared" si="0"/>
        <v>11.851063829787234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2038</v>
      </c>
      <c r="R65" t="s">
        <v>2039</v>
      </c>
      <c r="S65" s="10">
        <f t="shared" si="4"/>
        <v>42853.208333333328</v>
      </c>
      <c r="T65" s="10">
        <f t="shared" si="5"/>
        <v>42859.208333333328</v>
      </c>
      <c r="AJ65" t="s">
        <v>20</v>
      </c>
      <c r="AK65">
        <v>164</v>
      </c>
    </row>
    <row r="66" spans="1:37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6">
        <f t="shared" ref="G66:G129" si="8">(E66/D66)*100</f>
        <v>97.642857142857139</v>
      </c>
      <c r="H66">
        <v>38</v>
      </c>
      <c r="I66" s="5">
        <f t="shared" ref="I66:I129" si="9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2036</v>
      </c>
      <c r="R66" t="s">
        <v>2037</v>
      </c>
      <c r="S66" s="10">
        <f t="shared" si="4"/>
        <v>43283.208333333328</v>
      </c>
      <c r="T66" s="10">
        <f t="shared" si="5"/>
        <v>43298.208333333328</v>
      </c>
      <c r="AJ66" t="s">
        <v>20</v>
      </c>
      <c r="AK66">
        <v>164</v>
      </c>
    </row>
    <row r="67" spans="1:37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6">
        <f t="shared" si="8"/>
        <v>236.14754098360655</v>
      </c>
      <c r="H67">
        <v>236</v>
      </c>
      <c r="I67" s="5">
        <f t="shared" si="9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2038</v>
      </c>
      <c r="R67" t="s">
        <v>2039</v>
      </c>
      <c r="S67" s="10">
        <f t="shared" ref="S67:S130" si="10">(((L67/60)/60)/24)+DATE(1970,1,1)</f>
        <v>40570.25</v>
      </c>
      <c r="T67" s="10">
        <f t="shared" ref="T67:T130" si="11">(((M67/60)/60)/24)+DATE(1970,1,1)</f>
        <v>40577.25</v>
      </c>
      <c r="AJ67" t="s">
        <v>20</v>
      </c>
      <c r="AK67">
        <v>336</v>
      </c>
    </row>
    <row r="68" spans="1:37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6">
        <f t="shared" si="8"/>
        <v>45.068965517241381</v>
      </c>
      <c r="H68">
        <v>12</v>
      </c>
      <c r="I68" s="5">
        <f t="shared" si="9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2038</v>
      </c>
      <c r="R68" t="s">
        <v>2039</v>
      </c>
      <c r="S68" s="10">
        <f t="shared" si="10"/>
        <v>42102.208333333328</v>
      </c>
      <c r="T68" s="10">
        <f t="shared" si="11"/>
        <v>42107.208333333328</v>
      </c>
      <c r="AJ68" t="s">
        <v>20</v>
      </c>
      <c r="AK68">
        <v>1917</v>
      </c>
    </row>
    <row r="69" spans="1:37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6">
        <f t="shared" si="8"/>
        <v>162.38567493112947</v>
      </c>
      <c r="H69">
        <v>4065</v>
      </c>
      <c r="I69" s="5">
        <f t="shared" si="9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2036</v>
      </c>
      <c r="R69" t="s">
        <v>2045</v>
      </c>
      <c r="S69" s="10">
        <f t="shared" si="10"/>
        <v>40203.25</v>
      </c>
      <c r="T69" s="10">
        <f t="shared" si="11"/>
        <v>40208.25</v>
      </c>
      <c r="AJ69" t="s">
        <v>20</v>
      </c>
      <c r="AK69">
        <v>95</v>
      </c>
    </row>
    <row r="70" spans="1:37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6">
        <f t="shared" si="8"/>
        <v>254.52631578947367</v>
      </c>
      <c r="H70">
        <v>246</v>
      </c>
      <c r="I70" s="5">
        <f t="shared" si="9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2038</v>
      </c>
      <c r="R70" t="s">
        <v>2039</v>
      </c>
      <c r="S70" s="10">
        <f t="shared" si="10"/>
        <v>42943.208333333328</v>
      </c>
      <c r="T70" s="10">
        <f t="shared" si="11"/>
        <v>42990.208333333328</v>
      </c>
      <c r="AJ70" t="s">
        <v>20</v>
      </c>
      <c r="AK70">
        <v>147</v>
      </c>
    </row>
    <row r="71" spans="1:37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6">
        <f t="shared" si="8"/>
        <v>24.063291139240505</v>
      </c>
      <c r="H71">
        <v>17</v>
      </c>
      <c r="I71" s="5">
        <f t="shared" si="9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2038</v>
      </c>
      <c r="R71" t="s">
        <v>2039</v>
      </c>
      <c r="S71" s="10">
        <f t="shared" si="10"/>
        <v>40531.25</v>
      </c>
      <c r="T71" s="10">
        <f t="shared" si="11"/>
        <v>40565.25</v>
      </c>
      <c r="AJ71" t="s">
        <v>20</v>
      </c>
      <c r="AK71">
        <v>86</v>
      </c>
    </row>
    <row r="72" spans="1:37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6">
        <f t="shared" si="8"/>
        <v>123.74140625000001</v>
      </c>
      <c r="H72">
        <v>2475</v>
      </c>
      <c r="I72" s="5">
        <f t="shared" si="9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2038</v>
      </c>
      <c r="R72" t="s">
        <v>2039</v>
      </c>
      <c r="S72" s="10">
        <f t="shared" si="10"/>
        <v>40484.208333333336</v>
      </c>
      <c r="T72" s="10">
        <f t="shared" si="11"/>
        <v>40533.25</v>
      </c>
      <c r="AJ72" t="s">
        <v>20</v>
      </c>
      <c r="AK72">
        <v>83</v>
      </c>
    </row>
    <row r="73" spans="1:37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6">
        <f t="shared" si="8"/>
        <v>108.06666666666666</v>
      </c>
      <c r="H73">
        <v>76</v>
      </c>
      <c r="I73" s="5">
        <f t="shared" si="9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2038</v>
      </c>
      <c r="R73" t="s">
        <v>2039</v>
      </c>
      <c r="S73" s="10">
        <f t="shared" si="10"/>
        <v>43799.25</v>
      </c>
      <c r="T73" s="10">
        <f t="shared" si="11"/>
        <v>43803.25</v>
      </c>
      <c r="AJ73" t="s">
        <v>20</v>
      </c>
      <c r="AK73">
        <v>676</v>
      </c>
    </row>
    <row r="74" spans="1:37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6">
        <f t="shared" si="8"/>
        <v>670.33333333333326</v>
      </c>
      <c r="H74">
        <v>54</v>
      </c>
      <c r="I74" s="5">
        <f t="shared" si="9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2040</v>
      </c>
      <c r="R74" t="s">
        <v>2048</v>
      </c>
      <c r="S74" s="10">
        <f t="shared" si="10"/>
        <v>42186.208333333328</v>
      </c>
      <c r="T74" s="10">
        <f t="shared" si="11"/>
        <v>42222.208333333328</v>
      </c>
      <c r="AJ74" t="s">
        <v>20</v>
      </c>
      <c r="AK74">
        <v>361</v>
      </c>
    </row>
    <row r="75" spans="1:37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6">
        <f t="shared" si="8"/>
        <v>660.92857142857144</v>
      </c>
      <c r="H75">
        <v>88</v>
      </c>
      <c r="I75" s="5">
        <f t="shared" si="9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2034</v>
      </c>
      <c r="R75" t="s">
        <v>2057</v>
      </c>
      <c r="S75" s="10">
        <f t="shared" si="10"/>
        <v>42701.25</v>
      </c>
      <c r="T75" s="10">
        <f t="shared" si="11"/>
        <v>42704.25</v>
      </c>
      <c r="AJ75" t="s">
        <v>20</v>
      </c>
      <c r="AK75">
        <v>131</v>
      </c>
    </row>
    <row r="76" spans="1:37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6">
        <f t="shared" si="8"/>
        <v>122.46153846153847</v>
      </c>
      <c r="H76">
        <v>85</v>
      </c>
      <c r="I76" s="5">
        <f t="shared" si="9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2034</v>
      </c>
      <c r="R76" t="s">
        <v>2056</v>
      </c>
      <c r="S76" s="10">
        <f t="shared" si="10"/>
        <v>42456.208333333328</v>
      </c>
      <c r="T76" s="10">
        <f t="shared" si="11"/>
        <v>42457.208333333328</v>
      </c>
      <c r="AJ76" t="s">
        <v>20</v>
      </c>
      <c r="AK76">
        <v>126</v>
      </c>
    </row>
    <row r="77" spans="1:37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6">
        <f t="shared" si="8"/>
        <v>150.57731958762886</v>
      </c>
      <c r="H77">
        <v>170</v>
      </c>
      <c r="I77" s="5">
        <f t="shared" si="9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2053</v>
      </c>
      <c r="R77" t="s">
        <v>2054</v>
      </c>
      <c r="S77" s="10">
        <f t="shared" si="10"/>
        <v>43296.208333333328</v>
      </c>
      <c r="T77" s="10">
        <f t="shared" si="11"/>
        <v>43304.208333333328</v>
      </c>
      <c r="AJ77" t="s">
        <v>20</v>
      </c>
      <c r="AK77">
        <v>275</v>
      </c>
    </row>
    <row r="78" spans="1:37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6">
        <f t="shared" si="8"/>
        <v>78.106590724165997</v>
      </c>
      <c r="H78">
        <v>1684</v>
      </c>
      <c r="I78" s="5">
        <f t="shared" si="9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2038</v>
      </c>
      <c r="R78" t="s">
        <v>2039</v>
      </c>
      <c r="S78" s="10">
        <f t="shared" si="10"/>
        <v>42027.25</v>
      </c>
      <c r="T78" s="10">
        <f t="shared" si="11"/>
        <v>42076.208333333328</v>
      </c>
      <c r="AJ78" t="s">
        <v>20</v>
      </c>
      <c r="AK78">
        <v>67</v>
      </c>
    </row>
    <row r="79" spans="1:37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6">
        <f t="shared" si="8"/>
        <v>46.94736842105263</v>
      </c>
      <c r="H79">
        <v>56</v>
      </c>
      <c r="I79" s="5">
        <f t="shared" si="9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2040</v>
      </c>
      <c r="R79" t="s">
        <v>2048</v>
      </c>
      <c r="S79" s="10">
        <f t="shared" si="10"/>
        <v>40448.208333333336</v>
      </c>
      <c r="T79" s="10">
        <f t="shared" si="11"/>
        <v>40462.208333333336</v>
      </c>
      <c r="AJ79" t="s">
        <v>20</v>
      </c>
      <c r="AK79">
        <v>154</v>
      </c>
    </row>
    <row r="80" spans="1:37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6">
        <f t="shared" si="8"/>
        <v>300.8</v>
      </c>
      <c r="H80">
        <v>330</v>
      </c>
      <c r="I80" s="5">
        <f t="shared" si="9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2046</v>
      </c>
      <c r="R80" t="s">
        <v>2058</v>
      </c>
      <c r="S80" s="10">
        <f t="shared" si="10"/>
        <v>43206.208333333328</v>
      </c>
      <c r="T80" s="10">
        <f t="shared" si="11"/>
        <v>43207.208333333328</v>
      </c>
      <c r="AJ80" t="s">
        <v>20</v>
      </c>
      <c r="AK80">
        <v>1782</v>
      </c>
    </row>
    <row r="81" spans="1:37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6">
        <f t="shared" si="8"/>
        <v>69.598615916955026</v>
      </c>
      <c r="H81">
        <v>838</v>
      </c>
      <c r="I81" s="5">
        <f t="shared" si="9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2038</v>
      </c>
      <c r="R81" t="s">
        <v>2039</v>
      </c>
      <c r="S81" s="10">
        <f t="shared" si="10"/>
        <v>43267.208333333328</v>
      </c>
      <c r="T81" s="10">
        <f t="shared" si="11"/>
        <v>43272.208333333328</v>
      </c>
      <c r="AJ81" t="s">
        <v>20</v>
      </c>
      <c r="AK81">
        <v>903</v>
      </c>
    </row>
    <row r="82" spans="1:37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6">
        <f t="shared" si="8"/>
        <v>637.4545454545455</v>
      </c>
      <c r="H82">
        <v>127</v>
      </c>
      <c r="I82" s="5">
        <f t="shared" si="9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2049</v>
      </c>
      <c r="R82" t="s">
        <v>2050</v>
      </c>
      <c r="S82" s="10">
        <f t="shared" si="10"/>
        <v>42976.208333333328</v>
      </c>
      <c r="T82" s="10">
        <f t="shared" si="11"/>
        <v>43006.208333333328</v>
      </c>
      <c r="AJ82" t="s">
        <v>20</v>
      </c>
      <c r="AK82">
        <v>94</v>
      </c>
    </row>
    <row r="83" spans="1:37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6">
        <f t="shared" si="8"/>
        <v>225.33928571428569</v>
      </c>
      <c r="H83">
        <v>411</v>
      </c>
      <c r="I83" s="5">
        <f t="shared" si="9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2034</v>
      </c>
      <c r="R83" t="s">
        <v>2035</v>
      </c>
      <c r="S83" s="10">
        <f t="shared" si="10"/>
        <v>43062.25</v>
      </c>
      <c r="T83" s="10">
        <f t="shared" si="11"/>
        <v>43087.25</v>
      </c>
      <c r="AJ83" t="s">
        <v>20</v>
      </c>
      <c r="AK83">
        <v>180</v>
      </c>
    </row>
    <row r="84" spans="1:37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6">
        <f t="shared" si="8"/>
        <v>1497.3000000000002</v>
      </c>
      <c r="H84">
        <v>180</v>
      </c>
      <c r="I84" s="5">
        <f t="shared" si="9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2049</v>
      </c>
      <c r="R84" t="s">
        <v>2050</v>
      </c>
      <c r="S84" s="10">
        <f t="shared" si="10"/>
        <v>43482.25</v>
      </c>
      <c r="T84" s="10">
        <f t="shared" si="11"/>
        <v>43489.25</v>
      </c>
      <c r="AJ84" t="s">
        <v>20</v>
      </c>
      <c r="AK84">
        <v>533</v>
      </c>
    </row>
    <row r="85" spans="1:37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6">
        <f t="shared" si="8"/>
        <v>37.590225563909776</v>
      </c>
      <c r="H85">
        <v>1000</v>
      </c>
      <c r="I85" s="5">
        <f t="shared" si="9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2034</v>
      </c>
      <c r="R85" t="s">
        <v>2042</v>
      </c>
      <c r="S85" s="10">
        <f t="shared" si="10"/>
        <v>42579.208333333328</v>
      </c>
      <c r="T85" s="10">
        <f t="shared" si="11"/>
        <v>42601.208333333328</v>
      </c>
      <c r="AJ85" t="s">
        <v>20</v>
      </c>
      <c r="AK85">
        <v>2443</v>
      </c>
    </row>
    <row r="86" spans="1:37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6">
        <f t="shared" si="8"/>
        <v>132.36942675159236</v>
      </c>
      <c r="H86">
        <v>374</v>
      </c>
      <c r="I86" s="5">
        <f t="shared" si="9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2036</v>
      </c>
      <c r="R86" t="s">
        <v>2045</v>
      </c>
      <c r="S86" s="10">
        <f t="shared" si="10"/>
        <v>41118.208333333336</v>
      </c>
      <c r="T86" s="10">
        <f t="shared" si="11"/>
        <v>41128.208333333336</v>
      </c>
      <c r="AJ86" t="s">
        <v>20</v>
      </c>
      <c r="AK86">
        <v>89</v>
      </c>
    </row>
    <row r="87" spans="1:37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6">
        <f t="shared" si="8"/>
        <v>131.22448979591837</v>
      </c>
      <c r="H87">
        <v>71</v>
      </c>
      <c r="I87" s="5">
        <f t="shared" si="9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2034</v>
      </c>
      <c r="R87" t="s">
        <v>2044</v>
      </c>
      <c r="S87" s="10">
        <f t="shared" si="10"/>
        <v>40797.208333333336</v>
      </c>
      <c r="T87" s="10">
        <f t="shared" si="11"/>
        <v>40805.208333333336</v>
      </c>
      <c r="AJ87" t="s">
        <v>20</v>
      </c>
      <c r="AK87">
        <v>159</v>
      </c>
    </row>
    <row r="88" spans="1:37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6">
        <f t="shared" si="8"/>
        <v>167.63513513513513</v>
      </c>
      <c r="H88">
        <v>203</v>
      </c>
      <c r="I88" s="5">
        <f t="shared" si="9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2038</v>
      </c>
      <c r="R88" t="s">
        <v>2039</v>
      </c>
      <c r="S88" s="10">
        <f t="shared" si="10"/>
        <v>42128.208333333328</v>
      </c>
      <c r="T88" s="10">
        <f t="shared" si="11"/>
        <v>42141.208333333328</v>
      </c>
      <c r="AJ88" t="s">
        <v>20</v>
      </c>
      <c r="AK88">
        <v>50</v>
      </c>
    </row>
    <row r="89" spans="1:37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6">
        <f t="shared" si="8"/>
        <v>61.984886649874063</v>
      </c>
      <c r="H89">
        <v>1482</v>
      </c>
      <c r="I89" s="5">
        <f t="shared" si="9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2034</v>
      </c>
      <c r="R89" t="s">
        <v>2035</v>
      </c>
      <c r="S89" s="10">
        <f t="shared" si="10"/>
        <v>40610.25</v>
      </c>
      <c r="T89" s="10">
        <f t="shared" si="11"/>
        <v>40621.208333333336</v>
      </c>
      <c r="AJ89" t="s">
        <v>20</v>
      </c>
      <c r="AK89">
        <v>186</v>
      </c>
    </row>
    <row r="90" spans="1:37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6">
        <f t="shared" si="8"/>
        <v>260.75</v>
      </c>
      <c r="H90">
        <v>113</v>
      </c>
      <c r="I90" s="5">
        <f t="shared" si="9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2046</v>
      </c>
      <c r="R90" t="s">
        <v>2058</v>
      </c>
      <c r="S90" s="10">
        <f t="shared" si="10"/>
        <v>42110.208333333328</v>
      </c>
      <c r="T90" s="10">
        <f t="shared" si="11"/>
        <v>42132.208333333328</v>
      </c>
      <c r="AJ90" t="s">
        <v>20</v>
      </c>
      <c r="AK90">
        <v>1071</v>
      </c>
    </row>
    <row r="91" spans="1:37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6">
        <f t="shared" si="8"/>
        <v>252.58823529411765</v>
      </c>
      <c r="H91">
        <v>96</v>
      </c>
      <c r="I91" s="5">
        <f t="shared" si="9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2038</v>
      </c>
      <c r="R91" t="s">
        <v>2039</v>
      </c>
      <c r="S91" s="10">
        <f t="shared" si="10"/>
        <v>40283.208333333336</v>
      </c>
      <c r="T91" s="10">
        <f t="shared" si="11"/>
        <v>40285.208333333336</v>
      </c>
      <c r="AJ91" t="s">
        <v>20</v>
      </c>
      <c r="AK91">
        <v>117</v>
      </c>
    </row>
    <row r="92" spans="1:37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6">
        <f t="shared" si="8"/>
        <v>78.615384615384613</v>
      </c>
      <c r="H92">
        <v>106</v>
      </c>
      <c r="I92" s="5">
        <f t="shared" si="9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2038</v>
      </c>
      <c r="R92" t="s">
        <v>2039</v>
      </c>
      <c r="S92" s="10">
        <f t="shared" si="10"/>
        <v>42425.25</v>
      </c>
      <c r="T92" s="10">
        <f t="shared" si="11"/>
        <v>42425.25</v>
      </c>
      <c r="AJ92" t="s">
        <v>20</v>
      </c>
      <c r="AK92">
        <v>70</v>
      </c>
    </row>
    <row r="93" spans="1:37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6">
        <f t="shared" si="8"/>
        <v>48.404406999351913</v>
      </c>
      <c r="H93">
        <v>679</v>
      </c>
      <c r="I93" s="5">
        <f t="shared" si="9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2046</v>
      </c>
      <c r="R93" t="s">
        <v>2058</v>
      </c>
      <c r="S93" s="10">
        <f t="shared" si="10"/>
        <v>42588.208333333328</v>
      </c>
      <c r="T93" s="10">
        <f t="shared" si="11"/>
        <v>42616.208333333328</v>
      </c>
      <c r="AJ93" t="s">
        <v>20</v>
      </c>
      <c r="AK93">
        <v>135</v>
      </c>
    </row>
    <row r="94" spans="1:37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6">
        <f t="shared" si="8"/>
        <v>258.875</v>
      </c>
      <c r="H94">
        <v>498</v>
      </c>
      <c r="I94" s="5">
        <f t="shared" si="9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2049</v>
      </c>
      <c r="R94" t="s">
        <v>2050</v>
      </c>
      <c r="S94" s="10">
        <f t="shared" si="10"/>
        <v>40352.208333333336</v>
      </c>
      <c r="T94" s="10">
        <f t="shared" si="11"/>
        <v>40353.208333333336</v>
      </c>
      <c r="AJ94" t="s">
        <v>20</v>
      </c>
      <c r="AK94">
        <v>768</v>
      </c>
    </row>
    <row r="95" spans="1:37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6">
        <f t="shared" si="8"/>
        <v>60.548713235294116</v>
      </c>
      <c r="H95">
        <v>610</v>
      </c>
      <c r="I95" s="5">
        <f t="shared" si="9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2038</v>
      </c>
      <c r="R95" t="s">
        <v>2039</v>
      </c>
      <c r="S95" s="10">
        <f t="shared" si="10"/>
        <v>41202.208333333336</v>
      </c>
      <c r="T95" s="10">
        <f t="shared" si="11"/>
        <v>41206.208333333336</v>
      </c>
      <c r="AJ95" t="s">
        <v>20</v>
      </c>
      <c r="AK95">
        <v>199</v>
      </c>
    </row>
    <row r="96" spans="1:37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6">
        <f t="shared" si="8"/>
        <v>303.68965517241378</v>
      </c>
      <c r="H96">
        <v>180</v>
      </c>
      <c r="I96" s="5">
        <f t="shared" si="9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2036</v>
      </c>
      <c r="R96" t="s">
        <v>2037</v>
      </c>
      <c r="S96" s="10">
        <f t="shared" si="10"/>
        <v>43562.208333333328</v>
      </c>
      <c r="T96" s="10">
        <f t="shared" si="11"/>
        <v>43573.208333333328</v>
      </c>
      <c r="AJ96" t="s">
        <v>20</v>
      </c>
      <c r="AK96">
        <v>107</v>
      </c>
    </row>
    <row r="97" spans="1:37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6">
        <f t="shared" si="8"/>
        <v>112.99999999999999</v>
      </c>
      <c r="H97">
        <v>27</v>
      </c>
      <c r="I97" s="5">
        <f t="shared" si="9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2040</v>
      </c>
      <c r="R97" t="s">
        <v>2041</v>
      </c>
      <c r="S97" s="10">
        <f t="shared" si="10"/>
        <v>43752.208333333328</v>
      </c>
      <c r="T97" s="10">
        <f t="shared" si="11"/>
        <v>43759.208333333328</v>
      </c>
      <c r="AJ97" t="s">
        <v>20</v>
      </c>
      <c r="AK97">
        <v>195</v>
      </c>
    </row>
    <row r="98" spans="1:37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6">
        <f t="shared" si="8"/>
        <v>217.37876614060258</v>
      </c>
      <c r="H98">
        <v>2331</v>
      </c>
      <c r="I98" s="5">
        <f t="shared" si="9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2038</v>
      </c>
      <c r="R98" t="s">
        <v>2039</v>
      </c>
      <c r="S98" s="10">
        <f t="shared" si="10"/>
        <v>40612.25</v>
      </c>
      <c r="T98" s="10">
        <f t="shared" si="11"/>
        <v>40625.208333333336</v>
      </c>
      <c r="AJ98" t="s">
        <v>20</v>
      </c>
      <c r="AK98">
        <v>3376</v>
      </c>
    </row>
    <row r="99" spans="1:37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6">
        <f t="shared" si="8"/>
        <v>926.69230769230762</v>
      </c>
      <c r="H99">
        <v>113</v>
      </c>
      <c r="I99" s="5">
        <f t="shared" si="9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2032</v>
      </c>
      <c r="R99" t="s">
        <v>2033</v>
      </c>
      <c r="S99" s="10">
        <f t="shared" si="10"/>
        <v>42180.208333333328</v>
      </c>
      <c r="T99" s="10">
        <f t="shared" si="11"/>
        <v>42234.208333333328</v>
      </c>
      <c r="AJ99" t="s">
        <v>20</v>
      </c>
      <c r="AK99">
        <v>41</v>
      </c>
    </row>
    <row r="100" spans="1:37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6">
        <f t="shared" si="8"/>
        <v>33.692229038854805</v>
      </c>
      <c r="H100">
        <v>1220</v>
      </c>
      <c r="I100" s="5">
        <f t="shared" si="9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2049</v>
      </c>
      <c r="R100" t="s">
        <v>2050</v>
      </c>
      <c r="S100" s="10">
        <f t="shared" si="10"/>
        <v>42212.208333333328</v>
      </c>
      <c r="T100" s="10">
        <f t="shared" si="11"/>
        <v>42216.208333333328</v>
      </c>
      <c r="AJ100" t="s">
        <v>20</v>
      </c>
      <c r="AK100">
        <v>1821</v>
      </c>
    </row>
    <row r="101" spans="1:37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6">
        <f t="shared" si="8"/>
        <v>196.7236842105263</v>
      </c>
      <c r="H101">
        <v>164</v>
      </c>
      <c r="I101" s="5">
        <f t="shared" si="9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2038</v>
      </c>
      <c r="R101" t="s">
        <v>2039</v>
      </c>
      <c r="S101" s="10">
        <f t="shared" si="10"/>
        <v>41968.25</v>
      </c>
      <c r="T101" s="10">
        <f t="shared" si="11"/>
        <v>41997.25</v>
      </c>
      <c r="AJ101" t="s">
        <v>20</v>
      </c>
      <c r="AK101">
        <v>164</v>
      </c>
    </row>
    <row r="102" spans="1:37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6">
        <f t="shared" si="8"/>
        <v>1</v>
      </c>
      <c r="H102">
        <v>1</v>
      </c>
      <c r="I102" s="5">
        <f t="shared" si="9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2038</v>
      </c>
      <c r="R102" t="s">
        <v>2039</v>
      </c>
      <c r="S102" s="10">
        <f t="shared" si="10"/>
        <v>40835.208333333336</v>
      </c>
      <c r="T102" s="10">
        <f t="shared" si="11"/>
        <v>40853.208333333336</v>
      </c>
      <c r="AJ102" t="s">
        <v>20</v>
      </c>
      <c r="AK102">
        <v>157</v>
      </c>
    </row>
    <row r="103" spans="1:37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6">
        <f t="shared" si="8"/>
        <v>1021.4444444444445</v>
      </c>
      <c r="H103">
        <v>164</v>
      </c>
      <c r="I103" s="5">
        <f t="shared" si="9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2034</v>
      </c>
      <c r="R103" t="s">
        <v>2042</v>
      </c>
      <c r="S103" s="10">
        <f t="shared" si="10"/>
        <v>42056.25</v>
      </c>
      <c r="T103" s="10">
        <f t="shared" si="11"/>
        <v>42063.25</v>
      </c>
      <c r="AJ103" t="s">
        <v>20</v>
      </c>
      <c r="AK103">
        <v>246</v>
      </c>
    </row>
    <row r="104" spans="1:37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6">
        <f t="shared" si="8"/>
        <v>281.67567567567568</v>
      </c>
      <c r="H104">
        <v>336</v>
      </c>
      <c r="I104" s="5">
        <f t="shared" si="9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2036</v>
      </c>
      <c r="R104" t="s">
        <v>2045</v>
      </c>
      <c r="S104" s="10">
        <f t="shared" si="10"/>
        <v>43234.208333333328</v>
      </c>
      <c r="T104" s="10">
        <f t="shared" si="11"/>
        <v>43241.208333333328</v>
      </c>
      <c r="AJ104" t="s">
        <v>20</v>
      </c>
      <c r="AK104">
        <v>1396</v>
      </c>
    </row>
    <row r="105" spans="1:37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6">
        <f t="shared" si="8"/>
        <v>24.610000000000003</v>
      </c>
      <c r="H105">
        <v>37</v>
      </c>
      <c r="I105" s="5">
        <f t="shared" si="9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2034</v>
      </c>
      <c r="R105" t="s">
        <v>2042</v>
      </c>
      <c r="S105" s="10">
        <f t="shared" si="10"/>
        <v>40475.208333333336</v>
      </c>
      <c r="T105" s="10">
        <f t="shared" si="11"/>
        <v>40484.208333333336</v>
      </c>
      <c r="AJ105" t="s">
        <v>20</v>
      </c>
      <c r="AK105">
        <v>2506</v>
      </c>
    </row>
    <row r="106" spans="1:37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6">
        <f t="shared" si="8"/>
        <v>143.14010067114094</v>
      </c>
      <c r="H106">
        <v>1917</v>
      </c>
      <c r="I106" s="5">
        <f t="shared" si="9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2034</v>
      </c>
      <c r="R106" t="s">
        <v>2044</v>
      </c>
      <c r="S106" s="10">
        <f t="shared" si="10"/>
        <v>42878.208333333328</v>
      </c>
      <c r="T106" s="10">
        <f t="shared" si="11"/>
        <v>42879.208333333328</v>
      </c>
      <c r="AJ106" t="s">
        <v>20</v>
      </c>
      <c r="AK106">
        <v>244</v>
      </c>
    </row>
    <row r="107" spans="1:37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6">
        <f t="shared" si="8"/>
        <v>144.54411764705884</v>
      </c>
      <c r="H107">
        <v>95</v>
      </c>
      <c r="I107" s="5">
        <f t="shared" si="9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2036</v>
      </c>
      <c r="R107" t="s">
        <v>2037</v>
      </c>
      <c r="S107" s="10">
        <f t="shared" si="10"/>
        <v>41366.208333333336</v>
      </c>
      <c r="T107" s="10">
        <f t="shared" si="11"/>
        <v>41384.208333333336</v>
      </c>
      <c r="AJ107" t="s">
        <v>20</v>
      </c>
      <c r="AK107">
        <v>146</v>
      </c>
    </row>
    <row r="108" spans="1:37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6">
        <f t="shared" si="8"/>
        <v>359.12820512820514</v>
      </c>
      <c r="H108">
        <v>147</v>
      </c>
      <c r="I108" s="5">
        <f t="shared" si="9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2038</v>
      </c>
      <c r="R108" t="s">
        <v>2039</v>
      </c>
      <c r="S108" s="10">
        <f t="shared" si="10"/>
        <v>43716.208333333328</v>
      </c>
      <c r="T108" s="10">
        <f t="shared" si="11"/>
        <v>43721.208333333328</v>
      </c>
      <c r="AJ108" t="s">
        <v>20</v>
      </c>
      <c r="AK108">
        <v>1267</v>
      </c>
    </row>
    <row r="109" spans="1:37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6">
        <f t="shared" si="8"/>
        <v>186.48571428571427</v>
      </c>
      <c r="H109">
        <v>86</v>
      </c>
      <c r="I109" s="5">
        <f t="shared" si="9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2038</v>
      </c>
      <c r="R109" t="s">
        <v>2039</v>
      </c>
      <c r="S109" s="10">
        <f t="shared" si="10"/>
        <v>43213.208333333328</v>
      </c>
      <c r="T109" s="10">
        <f t="shared" si="11"/>
        <v>43230.208333333328</v>
      </c>
      <c r="AJ109" t="s">
        <v>20</v>
      </c>
      <c r="AK109">
        <v>1561</v>
      </c>
    </row>
    <row r="110" spans="1:37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6">
        <f t="shared" si="8"/>
        <v>595.26666666666665</v>
      </c>
      <c r="H110">
        <v>83</v>
      </c>
      <c r="I110" s="5">
        <f t="shared" si="9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2040</v>
      </c>
      <c r="R110" t="s">
        <v>2041</v>
      </c>
      <c r="S110" s="10">
        <f t="shared" si="10"/>
        <v>41005.208333333336</v>
      </c>
      <c r="T110" s="10">
        <f t="shared" si="11"/>
        <v>41042.208333333336</v>
      </c>
      <c r="AJ110" t="s">
        <v>20</v>
      </c>
      <c r="AK110">
        <v>48</v>
      </c>
    </row>
    <row r="111" spans="1:37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6">
        <f t="shared" si="8"/>
        <v>59.21153846153846</v>
      </c>
      <c r="H111">
        <v>60</v>
      </c>
      <c r="I111" s="5">
        <f t="shared" si="9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2040</v>
      </c>
      <c r="R111" t="s">
        <v>2059</v>
      </c>
      <c r="S111" s="10">
        <f t="shared" si="10"/>
        <v>41651.25</v>
      </c>
      <c r="T111" s="10">
        <f t="shared" si="11"/>
        <v>41653.25</v>
      </c>
      <c r="AJ111" t="s">
        <v>20</v>
      </c>
      <c r="AK111">
        <v>2739</v>
      </c>
    </row>
    <row r="112" spans="1:37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6">
        <f t="shared" si="8"/>
        <v>14.962780898876405</v>
      </c>
      <c r="H112">
        <v>296</v>
      </c>
      <c r="I112" s="5">
        <f t="shared" si="9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2032</v>
      </c>
      <c r="R112" t="s">
        <v>2033</v>
      </c>
      <c r="S112" s="10">
        <f t="shared" si="10"/>
        <v>43354.208333333328</v>
      </c>
      <c r="T112" s="10">
        <f t="shared" si="11"/>
        <v>43373.208333333328</v>
      </c>
      <c r="AJ112" t="s">
        <v>20</v>
      </c>
      <c r="AK112">
        <v>3537</v>
      </c>
    </row>
    <row r="113" spans="1:37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6">
        <f t="shared" si="8"/>
        <v>119.95602605863192</v>
      </c>
      <c r="H113">
        <v>676</v>
      </c>
      <c r="I113" s="5">
        <f t="shared" si="9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2046</v>
      </c>
      <c r="R113" t="s">
        <v>2055</v>
      </c>
      <c r="S113" s="10">
        <f t="shared" si="10"/>
        <v>41174.208333333336</v>
      </c>
      <c r="T113" s="10">
        <f t="shared" si="11"/>
        <v>41180.208333333336</v>
      </c>
      <c r="AJ113" t="s">
        <v>20</v>
      </c>
      <c r="AK113">
        <v>2107</v>
      </c>
    </row>
    <row r="114" spans="1:37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6">
        <f t="shared" si="8"/>
        <v>268.82978723404256</v>
      </c>
      <c r="H114">
        <v>361</v>
      </c>
      <c r="I114" s="5">
        <f t="shared" si="9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2036</v>
      </c>
      <c r="R114" t="s">
        <v>2037</v>
      </c>
      <c r="S114" s="10">
        <f t="shared" si="10"/>
        <v>41875.208333333336</v>
      </c>
      <c r="T114" s="10">
        <f t="shared" si="11"/>
        <v>41890.208333333336</v>
      </c>
      <c r="AJ114" t="s">
        <v>20</v>
      </c>
      <c r="AK114">
        <v>3318</v>
      </c>
    </row>
    <row r="115" spans="1:37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6">
        <f t="shared" si="8"/>
        <v>376.87878787878788</v>
      </c>
      <c r="H115">
        <v>131</v>
      </c>
      <c r="I115" s="5">
        <f t="shared" si="9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2032</v>
      </c>
      <c r="R115" t="s">
        <v>2033</v>
      </c>
      <c r="S115" s="10">
        <f t="shared" si="10"/>
        <v>42990.208333333328</v>
      </c>
      <c r="T115" s="10">
        <f t="shared" si="11"/>
        <v>42997.208333333328</v>
      </c>
      <c r="AJ115" t="s">
        <v>20</v>
      </c>
      <c r="AK115">
        <v>340</v>
      </c>
    </row>
    <row r="116" spans="1:37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6">
        <f t="shared" si="8"/>
        <v>727.15789473684208</v>
      </c>
      <c r="H116">
        <v>126</v>
      </c>
      <c r="I116" s="5">
        <f t="shared" si="9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2036</v>
      </c>
      <c r="R116" t="s">
        <v>2045</v>
      </c>
      <c r="S116" s="10">
        <f t="shared" si="10"/>
        <v>43564.208333333328</v>
      </c>
      <c r="T116" s="10">
        <f t="shared" si="11"/>
        <v>43565.208333333328</v>
      </c>
      <c r="AJ116" t="s">
        <v>20</v>
      </c>
      <c r="AK116">
        <v>1442</v>
      </c>
    </row>
    <row r="117" spans="1:37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6">
        <f t="shared" si="8"/>
        <v>87.211757648470297</v>
      </c>
      <c r="H117">
        <v>3304</v>
      </c>
      <c r="I117" s="5">
        <f t="shared" si="9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2046</v>
      </c>
      <c r="R117" t="s">
        <v>2052</v>
      </c>
      <c r="S117" s="10">
        <f t="shared" si="10"/>
        <v>43056.25</v>
      </c>
      <c r="T117" s="10">
        <f t="shared" si="11"/>
        <v>43091.25</v>
      </c>
      <c r="AJ117" t="s">
        <v>20</v>
      </c>
      <c r="AK117">
        <v>126</v>
      </c>
    </row>
    <row r="118" spans="1:37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6">
        <f t="shared" si="8"/>
        <v>88</v>
      </c>
      <c r="H118">
        <v>73</v>
      </c>
      <c r="I118" s="5">
        <f t="shared" si="9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2038</v>
      </c>
      <c r="R118" t="s">
        <v>2039</v>
      </c>
      <c r="S118" s="10">
        <f t="shared" si="10"/>
        <v>42265.208333333328</v>
      </c>
      <c r="T118" s="10">
        <f t="shared" si="11"/>
        <v>42266.208333333328</v>
      </c>
      <c r="AJ118" t="s">
        <v>20</v>
      </c>
      <c r="AK118">
        <v>524</v>
      </c>
    </row>
    <row r="119" spans="1:37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6">
        <f t="shared" si="8"/>
        <v>173.9387755102041</v>
      </c>
      <c r="H119">
        <v>275</v>
      </c>
      <c r="I119" s="5">
        <f t="shared" si="9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2040</v>
      </c>
      <c r="R119" t="s">
        <v>2059</v>
      </c>
      <c r="S119" s="10">
        <f t="shared" si="10"/>
        <v>40808.208333333336</v>
      </c>
      <c r="T119" s="10">
        <f t="shared" si="11"/>
        <v>40814.208333333336</v>
      </c>
      <c r="AJ119" t="s">
        <v>20</v>
      </c>
      <c r="AK119">
        <v>1989</v>
      </c>
    </row>
    <row r="120" spans="1:37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6">
        <f t="shared" si="8"/>
        <v>117.61111111111111</v>
      </c>
      <c r="H120">
        <v>67</v>
      </c>
      <c r="I120" s="5">
        <f t="shared" si="9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2053</v>
      </c>
      <c r="R120" t="s">
        <v>2054</v>
      </c>
      <c r="S120" s="10">
        <f t="shared" si="10"/>
        <v>41665.25</v>
      </c>
      <c r="T120" s="10">
        <f t="shared" si="11"/>
        <v>41671.25</v>
      </c>
      <c r="AJ120" t="s">
        <v>20</v>
      </c>
      <c r="AK120">
        <v>157</v>
      </c>
    </row>
    <row r="121" spans="1:37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6">
        <f t="shared" si="8"/>
        <v>214.96</v>
      </c>
      <c r="H121">
        <v>154</v>
      </c>
      <c r="I121" s="5">
        <f t="shared" si="9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2040</v>
      </c>
      <c r="R121" t="s">
        <v>2041</v>
      </c>
      <c r="S121" s="10">
        <f t="shared" si="10"/>
        <v>41806.208333333336</v>
      </c>
      <c r="T121" s="10">
        <f t="shared" si="11"/>
        <v>41823.208333333336</v>
      </c>
      <c r="AJ121" t="s">
        <v>20</v>
      </c>
      <c r="AK121">
        <v>4498</v>
      </c>
    </row>
    <row r="122" spans="1:37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6">
        <f t="shared" si="8"/>
        <v>149.49667110519306</v>
      </c>
      <c r="H122">
        <v>1782</v>
      </c>
      <c r="I122" s="5">
        <f t="shared" si="9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2049</v>
      </c>
      <c r="R122" t="s">
        <v>2060</v>
      </c>
      <c r="S122" s="10">
        <f t="shared" si="10"/>
        <v>42111.208333333328</v>
      </c>
      <c r="T122" s="10">
        <f t="shared" si="11"/>
        <v>42115.208333333328</v>
      </c>
      <c r="AJ122" t="s">
        <v>20</v>
      </c>
      <c r="AK122">
        <v>80</v>
      </c>
    </row>
    <row r="123" spans="1:37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6">
        <f t="shared" si="8"/>
        <v>219.33995584988963</v>
      </c>
      <c r="H123">
        <v>903</v>
      </c>
      <c r="I123" s="5">
        <f t="shared" si="9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2049</v>
      </c>
      <c r="R123" t="s">
        <v>2050</v>
      </c>
      <c r="S123" s="10">
        <f t="shared" si="10"/>
        <v>41917.208333333336</v>
      </c>
      <c r="T123" s="10">
        <f t="shared" si="11"/>
        <v>41930.208333333336</v>
      </c>
      <c r="AJ123" t="s">
        <v>20</v>
      </c>
      <c r="AK123">
        <v>43</v>
      </c>
    </row>
    <row r="124" spans="1:37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6">
        <f t="shared" si="8"/>
        <v>64.367690058479525</v>
      </c>
      <c r="H124">
        <v>3387</v>
      </c>
      <c r="I124" s="5">
        <f t="shared" si="9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2046</v>
      </c>
      <c r="R124" t="s">
        <v>2052</v>
      </c>
      <c r="S124" s="10">
        <f t="shared" si="10"/>
        <v>41970.25</v>
      </c>
      <c r="T124" s="10">
        <f t="shared" si="11"/>
        <v>41997.25</v>
      </c>
      <c r="AJ124" t="s">
        <v>20</v>
      </c>
      <c r="AK124">
        <v>2053</v>
      </c>
    </row>
    <row r="125" spans="1:37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6">
        <f t="shared" si="8"/>
        <v>18.622397298818232</v>
      </c>
      <c r="H125">
        <v>662</v>
      </c>
      <c r="I125" s="5">
        <f t="shared" si="9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2038</v>
      </c>
      <c r="R125" t="s">
        <v>2039</v>
      </c>
      <c r="S125" s="10">
        <f t="shared" si="10"/>
        <v>42332.25</v>
      </c>
      <c r="T125" s="10">
        <f t="shared" si="11"/>
        <v>42335.25</v>
      </c>
      <c r="AJ125" t="s">
        <v>20</v>
      </c>
      <c r="AK125">
        <v>168</v>
      </c>
    </row>
    <row r="126" spans="1:37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6">
        <f t="shared" si="8"/>
        <v>367.76923076923077</v>
      </c>
      <c r="H126">
        <v>94</v>
      </c>
      <c r="I126" s="5">
        <f t="shared" si="9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2053</v>
      </c>
      <c r="R126" t="s">
        <v>2054</v>
      </c>
      <c r="S126" s="10">
        <f t="shared" si="10"/>
        <v>43598.208333333328</v>
      </c>
      <c r="T126" s="10">
        <f t="shared" si="11"/>
        <v>43651.208333333328</v>
      </c>
      <c r="AJ126" t="s">
        <v>20</v>
      </c>
      <c r="AK126">
        <v>4289</v>
      </c>
    </row>
    <row r="127" spans="1:37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6">
        <f t="shared" si="8"/>
        <v>159.90566037735849</v>
      </c>
      <c r="H127">
        <v>180</v>
      </c>
      <c r="I127" s="5">
        <f t="shared" si="9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2038</v>
      </c>
      <c r="R127" t="s">
        <v>2039</v>
      </c>
      <c r="S127" s="10">
        <f t="shared" si="10"/>
        <v>43362.208333333328</v>
      </c>
      <c r="T127" s="10">
        <f t="shared" si="11"/>
        <v>43366.208333333328</v>
      </c>
      <c r="AJ127" t="s">
        <v>20</v>
      </c>
      <c r="AK127">
        <v>165</v>
      </c>
    </row>
    <row r="128" spans="1:37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6">
        <f t="shared" si="8"/>
        <v>38.633185349611544</v>
      </c>
      <c r="H128">
        <v>774</v>
      </c>
      <c r="I128" s="5">
        <f t="shared" si="9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2038</v>
      </c>
      <c r="R128" t="s">
        <v>2039</v>
      </c>
      <c r="S128" s="10">
        <f t="shared" si="10"/>
        <v>42596.208333333328</v>
      </c>
      <c r="T128" s="10">
        <f t="shared" si="11"/>
        <v>42624.208333333328</v>
      </c>
      <c r="AJ128" t="s">
        <v>20</v>
      </c>
      <c r="AK128">
        <v>1815</v>
      </c>
    </row>
    <row r="129" spans="1:37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6">
        <f t="shared" si="8"/>
        <v>51.42151162790698</v>
      </c>
      <c r="H129">
        <v>672</v>
      </c>
      <c r="I129" s="5">
        <f t="shared" si="9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2038</v>
      </c>
      <c r="R129" t="s">
        <v>2039</v>
      </c>
      <c r="S129" s="10">
        <f t="shared" si="10"/>
        <v>40310.208333333336</v>
      </c>
      <c r="T129" s="10">
        <f t="shared" si="11"/>
        <v>40313.208333333336</v>
      </c>
      <c r="AJ129" t="s">
        <v>20</v>
      </c>
      <c r="AK129">
        <v>397</v>
      </c>
    </row>
    <row r="130" spans="1:37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6">
        <f t="shared" ref="G130:G193" si="12">(E130/D130)*100</f>
        <v>60.334277620396605</v>
      </c>
      <c r="H130">
        <v>532</v>
      </c>
      <c r="I130" s="5">
        <f t="shared" ref="I130:I193" si="13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2034</v>
      </c>
      <c r="R130" t="s">
        <v>2035</v>
      </c>
      <c r="S130" s="10">
        <f t="shared" si="10"/>
        <v>40417.208333333336</v>
      </c>
      <c r="T130" s="10">
        <f t="shared" si="11"/>
        <v>40430.208333333336</v>
      </c>
      <c r="AJ130" t="s">
        <v>20</v>
      </c>
      <c r="AK130">
        <v>1539</v>
      </c>
    </row>
    <row r="131" spans="1:37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6">
        <f t="shared" si="12"/>
        <v>3.202693602693603</v>
      </c>
      <c r="H131">
        <v>55</v>
      </c>
      <c r="I131" s="5">
        <f t="shared" si="1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2032</v>
      </c>
      <c r="R131" t="s">
        <v>2033</v>
      </c>
      <c r="S131" s="10">
        <f t="shared" ref="S131:S194" si="14">(((L131/60)/60)/24)+DATE(1970,1,1)</f>
        <v>42038.25</v>
      </c>
      <c r="T131" s="10">
        <f t="shared" ref="T131:T194" si="15">(((M131/60)/60)/24)+DATE(1970,1,1)</f>
        <v>42063.25</v>
      </c>
      <c r="AJ131" t="s">
        <v>20</v>
      </c>
      <c r="AK131">
        <v>138</v>
      </c>
    </row>
    <row r="132" spans="1:37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6">
        <f t="shared" si="12"/>
        <v>155.46875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2040</v>
      </c>
      <c r="R132" t="s">
        <v>2043</v>
      </c>
      <c r="S132" s="10">
        <f t="shared" si="14"/>
        <v>40842.208333333336</v>
      </c>
      <c r="T132" s="10">
        <f t="shared" si="15"/>
        <v>40858.25</v>
      </c>
      <c r="AJ132" t="s">
        <v>20</v>
      </c>
      <c r="AK132">
        <v>3594</v>
      </c>
    </row>
    <row r="133" spans="1:37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6">
        <f t="shared" si="12"/>
        <v>100.85974499089254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2036</v>
      </c>
      <c r="R133" t="s">
        <v>2037</v>
      </c>
      <c r="S133" s="10">
        <f t="shared" si="14"/>
        <v>41607.25</v>
      </c>
      <c r="T133" s="10">
        <f t="shared" si="15"/>
        <v>41620.25</v>
      </c>
      <c r="AJ133" t="s">
        <v>20</v>
      </c>
      <c r="AK133">
        <v>5880</v>
      </c>
    </row>
    <row r="134" spans="1:37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6">
        <f t="shared" si="12"/>
        <v>116.18181818181819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2038</v>
      </c>
      <c r="R134" t="s">
        <v>2039</v>
      </c>
      <c r="S134" s="10">
        <f t="shared" si="14"/>
        <v>43112.25</v>
      </c>
      <c r="T134" s="10">
        <f t="shared" si="15"/>
        <v>43128.25</v>
      </c>
      <c r="AJ134" t="s">
        <v>20</v>
      </c>
      <c r="AK134">
        <v>112</v>
      </c>
    </row>
    <row r="135" spans="1:37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6">
        <f t="shared" si="12"/>
        <v>310.77777777777777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2034</v>
      </c>
      <c r="R135" t="s">
        <v>2061</v>
      </c>
      <c r="S135" s="10">
        <f t="shared" si="14"/>
        <v>40767.208333333336</v>
      </c>
      <c r="T135" s="10">
        <f t="shared" si="15"/>
        <v>40789.208333333336</v>
      </c>
      <c r="AJ135" t="s">
        <v>20</v>
      </c>
      <c r="AK135">
        <v>943</v>
      </c>
    </row>
    <row r="136" spans="1:37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6">
        <f t="shared" si="12"/>
        <v>89.73668341708543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2040</v>
      </c>
      <c r="R136" t="s">
        <v>2041</v>
      </c>
      <c r="S136" s="10">
        <f t="shared" si="14"/>
        <v>40713.208333333336</v>
      </c>
      <c r="T136" s="10">
        <f t="shared" si="15"/>
        <v>40762.208333333336</v>
      </c>
      <c r="AJ136" t="s">
        <v>20</v>
      </c>
      <c r="AK136">
        <v>2468</v>
      </c>
    </row>
    <row r="137" spans="1:37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6">
        <f t="shared" si="12"/>
        <v>71.27272727272728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2038</v>
      </c>
      <c r="R137" t="s">
        <v>2039</v>
      </c>
      <c r="S137" s="10">
        <f t="shared" si="14"/>
        <v>41340.25</v>
      </c>
      <c r="T137" s="10">
        <f t="shared" si="15"/>
        <v>41345.208333333336</v>
      </c>
      <c r="AJ137" t="s">
        <v>20</v>
      </c>
      <c r="AK137">
        <v>2551</v>
      </c>
    </row>
    <row r="138" spans="1:37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6">
        <f t="shared" si="12"/>
        <v>3.2862318840579712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2040</v>
      </c>
      <c r="R138" t="s">
        <v>2043</v>
      </c>
      <c r="S138" s="10">
        <f t="shared" si="14"/>
        <v>41797.208333333336</v>
      </c>
      <c r="T138" s="10">
        <f t="shared" si="15"/>
        <v>41809.208333333336</v>
      </c>
      <c r="AJ138" t="s">
        <v>20</v>
      </c>
      <c r="AK138">
        <v>101</v>
      </c>
    </row>
    <row r="139" spans="1:37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6">
        <f t="shared" si="12"/>
        <v>261.77777777777777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2046</v>
      </c>
      <c r="R139" t="s">
        <v>2047</v>
      </c>
      <c r="S139" s="10">
        <f t="shared" si="14"/>
        <v>40457.208333333336</v>
      </c>
      <c r="T139" s="10">
        <f t="shared" si="15"/>
        <v>40463.208333333336</v>
      </c>
      <c r="AJ139" t="s">
        <v>20</v>
      </c>
      <c r="AK139">
        <v>92</v>
      </c>
    </row>
    <row r="140" spans="1:37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6">
        <f t="shared" si="12"/>
        <v>96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2049</v>
      </c>
      <c r="R140" t="s">
        <v>2060</v>
      </c>
      <c r="S140" s="10">
        <f t="shared" si="14"/>
        <v>41180.208333333336</v>
      </c>
      <c r="T140" s="10">
        <f t="shared" si="15"/>
        <v>41186.208333333336</v>
      </c>
      <c r="AJ140" t="s">
        <v>20</v>
      </c>
      <c r="AK140">
        <v>62</v>
      </c>
    </row>
    <row r="141" spans="1:37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6">
        <f t="shared" si="12"/>
        <v>20.896851248642779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2036</v>
      </c>
      <c r="R141" t="s">
        <v>2045</v>
      </c>
      <c r="S141" s="10">
        <f t="shared" si="14"/>
        <v>42115.208333333328</v>
      </c>
      <c r="T141" s="10">
        <f t="shared" si="15"/>
        <v>42131.208333333328</v>
      </c>
      <c r="AJ141" t="s">
        <v>20</v>
      </c>
      <c r="AK141">
        <v>149</v>
      </c>
    </row>
    <row r="142" spans="1:37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6">
        <f t="shared" si="12"/>
        <v>223.16363636363636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2040</v>
      </c>
      <c r="R142" t="s">
        <v>2041</v>
      </c>
      <c r="S142" s="10">
        <f t="shared" si="14"/>
        <v>43156.25</v>
      </c>
      <c r="T142" s="10">
        <f t="shared" si="15"/>
        <v>43161.25</v>
      </c>
      <c r="AJ142" t="s">
        <v>20</v>
      </c>
      <c r="AK142">
        <v>329</v>
      </c>
    </row>
    <row r="143" spans="1:37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6">
        <f t="shared" si="12"/>
        <v>101.59097978227061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2036</v>
      </c>
      <c r="R143" t="s">
        <v>2037</v>
      </c>
      <c r="S143" s="10">
        <f t="shared" si="14"/>
        <v>42167.208333333328</v>
      </c>
      <c r="T143" s="10">
        <f t="shared" si="15"/>
        <v>42173.208333333328</v>
      </c>
      <c r="AJ143" t="s">
        <v>20</v>
      </c>
      <c r="AK143">
        <v>97</v>
      </c>
    </row>
    <row r="144" spans="1:37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6">
        <f t="shared" si="12"/>
        <v>230.03999999999996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2036</v>
      </c>
      <c r="R144" t="s">
        <v>2037</v>
      </c>
      <c r="S144" s="10">
        <f t="shared" si="14"/>
        <v>41005.208333333336</v>
      </c>
      <c r="T144" s="10">
        <f t="shared" si="15"/>
        <v>41046.208333333336</v>
      </c>
      <c r="AJ144" t="s">
        <v>20</v>
      </c>
      <c r="AK144">
        <v>1784</v>
      </c>
    </row>
    <row r="145" spans="1:37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6">
        <f t="shared" si="12"/>
        <v>135.59259259259261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2034</v>
      </c>
      <c r="R145" t="s">
        <v>2044</v>
      </c>
      <c r="S145" s="10">
        <f t="shared" si="14"/>
        <v>40357.208333333336</v>
      </c>
      <c r="T145" s="10">
        <f t="shared" si="15"/>
        <v>40377.208333333336</v>
      </c>
      <c r="AJ145" t="s">
        <v>20</v>
      </c>
      <c r="AK145">
        <v>1684</v>
      </c>
    </row>
    <row r="146" spans="1:37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6">
        <f t="shared" si="12"/>
        <v>129.1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2038</v>
      </c>
      <c r="R146" t="s">
        <v>2039</v>
      </c>
      <c r="S146" s="10">
        <f t="shared" si="14"/>
        <v>43633.208333333328</v>
      </c>
      <c r="T146" s="10">
        <f t="shared" si="15"/>
        <v>43641.208333333328</v>
      </c>
      <c r="AJ146" t="s">
        <v>20</v>
      </c>
      <c r="AK146">
        <v>250</v>
      </c>
    </row>
    <row r="147" spans="1:37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6">
        <f t="shared" si="12"/>
        <v>236.512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2036</v>
      </c>
      <c r="R147" t="s">
        <v>2045</v>
      </c>
      <c r="S147" s="10">
        <f t="shared" si="14"/>
        <v>41889.208333333336</v>
      </c>
      <c r="T147" s="10">
        <f t="shared" si="15"/>
        <v>41894.208333333336</v>
      </c>
      <c r="AJ147" t="s">
        <v>20</v>
      </c>
      <c r="AK147">
        <v>238</v>
      </c>
    </row>
    <row r="148" spans="1:37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6">
        <f t="shared" si="12"/>
        <v>17.25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2038</v>
      </c>
      <c r="R148" t="s">
        <v>2039</v>
      </c>
      <c r="S148" s="10">
        <f t="shared" si="14"/>
        <v>40855.25</v>
      </c>
      <c r="T148" s="10">
        <f t="shared" si="15"/>
        <v>40875.25</v>
      </c>
      <c r="AJ148" t="s">
        <v>20</v>
      </c>
      <c r="AK148">
        <v>53</v>
      </c>
    </row>
    <row r="149" spans="1:37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6">
        <f t="shared" si="12"/>
        <v>112.49397590361446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2038</v>
      </c>
      <c r="R149" t="s">
        <v>2039</v>
      </c>
      <c r="S149" s="10">
        <f t="shared" si="14"/>
        <v>42534.208333333328</v>
      </c>
      <c r="T149" s="10">
        <f t="shared" si="15"/>
        <v>42540.208333333328</v>
      </c>
      <c r="AJ149" t="s">
        <v>20</v>
      </c>
      <c r="AK149">
        <v>214</v>
      </c>
    </row>
    <row r="150" spans="1:37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6">
        <f t="shared" si="12"/>
        <v>121.02150537634408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2036</v>
      </c>
      <c r="R150" t="s">
        <v>2045</v>
      </c>
      <c r="S150" s="10">
        <f t="shared" si="14"/>
        <v>42941.208333333328</v>
      </c>
      <c r="T150" s="10">
        <f t="shared" si="15"/>
        <v>42950.208333333328</v>
      </c>
      <c r="AJ150" t="s">
        <v>20</v>
      </c>
      <c r="AK150">
        <v>222</v>
      </c>
    </row>
    <row r="151" spans="1:37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6">
        <f t="shared" si="12"/>
        <v>219.87096774193549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2034</v>
      </c>
      <c r="R151" t="s">
        <v>2044</v>
      </c>
      <c r="S151" s="10">
        <f t="shared" si="14"/>
        <v>41275.25</v>
      </c>
      <c r="T151" s="10">
        <f t="shared" si="15"/>
        <v>41327.25</v>
      </c>
      <c r="AJ151" t="s">
        <v>20</v>
      </c>
      <c r="AK151">
        <v>1884</v>
      </c>
    </row>
    <row r="152" spans="1:37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6">
        <f t="shared" si="12"/>
        <v>1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2034</v>
      </c>
      <c r="R152" t="s">
        <v>2035</v>
      </c>
      <c r="S152" s="10">
        <f t="shared" si="14"/>
        <v>43450.25</v>
      </c>
      <c r="T152" s="10">
        <f t="shared" si="15"/>
        <v>43451.25</v>
      </c>
      <c r="AJ152" t="s">
        <v>20</v>
      </c>
      <c r="AK152">
        <v>218</v>
      </c>
    </row>
    <row r="153" spans="1:37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6">
        <f t="shared" si="12"/>
        <v>64.166909620991248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2034</v>
      </c>
      <c r="R153" t="s">
        <v>2042</v>
      </c>
      <c r="S153" s="10">
        <f t="shared" si="14"/>
        <v>41799.208333333336</v>
      </c>
      <c r="T153" s="10">
        <f t="shared" si="15"/>
        <v>41850.208333333336</v>
      </c>
      <c r="AJ153" t="s">
        <v>20</v>
      </c>
      <c r="AK153">
        <v>6465</v>
      </c>
    </row>
    <row r="154" spans="1:37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6">
        <f t="shared" si="12"/>
        <v>423.06746987951806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2034</v>
      </c>
      <c r="R154" t="s">
        <v>2044</v>
      </c>
      <c r="S154" s="10">
        <f t="shared" si="14"/>
        <v>42783.25</v>
      </c>
      <c r="T154" s="10">
        <f t="shared" si="15"/>
        <v>42790.25</v>
      </c>
      <c r="AJ154" t="s">
        <v>20</v>
      </c>
      <c r="AK154">
        <v>59</v>
      </c>
    </row>
    <row r="155" spans="1:37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6">
        <f t="shared" si="12"/>
        <v>92.984160506863773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2038</v>
      </c>
      <c r="R155" t="s">
        <v>2039</v>
      </c>
      <c r="S155" s="10">
        <f t="shared" si="14"/>
        <v>41201.208333333336</v>
      </c>
      <c r="T155" s="10">
        <f t="shared" si="15"/>
        <v>41207.208333333336</v>
      </c>
      <c r="AJ155" t="s">
        <v>20</v>
      </c>
      <c r="AK155">
        <v>88</v>
      </c>
    </row>
    <row r="156" spans="1:37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6">
        <f t="shared" si="12"/>
        <v>58.756567425569173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2034</v>
      </c>
      <c r="R156" t="s">
        <v>2044</v>
      </c>
      <c r="S156" s="10">
        <f t="shared" si="14"/>
        <v>42502.208333333328</v>
      </c>
      <c r="T156" s="10">
        <f t="shared" si="15"/>
        <v>42525.208333333328</v>
      </c>
      <c r="AJ156" t="s">
        <v>20</v>
      </c>
      <c r="AK156">
        <v>1697</v>
      </c>
    </row>
    <row r="157" spans="1:37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6">
        <f t="shared" si="12"/>
        <v>65.022222222222226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2038</v>
      </c>
      <c r="R157" t="s">
        <v>2039</v>
      </c>
      <c r="S157" s="10">
        <f t="shared" si="14"/>
        <v>40262.208333333336</v>
      </c>
      <c r="T157" s="10">
        <f t="shared" si="15"/>
        <v>40277.208333333336</v>
      </c>
      <c r="AJ157" t="s">
        <v>20</v>
      </c>
      <c r="AK157">
        <v>92</v>
      </c>
    </row>
    <row r="158" spans="1:37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6">
        <f t="shared" si="12"/>
        <v>73.939560439560438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2034</v>
      </c>
      <c r="R158" t="s">
        <v>2035</v>
      </c>
      <c r="S158" s="10">
        <f t="shared" si="14"/>
        <v>43743.208333333328</v>
      </c>
      <c r="T158" s="10">
        <f t="shared" si="15"/>
        <v>43767.208333333328</v>
      </c>
      <c r="AJ158" t="s">
        <v>20</v>
      </c>
      <c r="AK158">
        <v>186</v>
      </c>
    </row>
    <row r="159" spans="1:37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6">
        <f t="shared" si="12"/>
        <v>52.666666666666664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2053</v>
      </c>
      <c r="R159" t="s">
        <v>2054</v>
      </c>
      <c r="S159" s="10">
        <f t="shared" si="14"/>
        <v>41638.25</v>
      </c>
      <c r="T159" s="10">
        <f t="shared" si="15"/>
        <v>41650.25</v>
      </c>
      <c r="AJ159" t="s">
        <v>20</v>
      </c>
      <c r="AK159">
        <v>138</v>
      </c>
    </row>
    <row r="160" spans="1:37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6">
        <f t="shared" si="12"/>
        <v>220.95238095238096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2034</v>
      </c>
      <c r="R160" t="s">
        <v>2035</v>
      </c>
      <c r="S160" s="10">
        <f t="shared" si="14"/>
        <v>42346.25</v>
      </c>
      <c r="T160" s="10">
        <f t="shared" si="15"/>
        <v>42347.25</v>
      </c>
      <c r="AJ160" t="s">
        <v>20</v>
      </c>
      <c r="AK160">
        <v>261</v>
      </c>
    </row>
    <row r="161" spans="1:37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6">
        <f t="shared" si="12"/>
        <v>100.01150627615063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2038</v>
      </c>
      <c r="R161" t="s">
        <v>2039</v>
      </c>
      <c r="S161" s="10">
        <f t="shared" si="14"/>
        <v>43551.208333333328</v>
      </c>
      <c r="T161" s="10">
        <f t="shared" si="15"/>
        <v>43569.208333333328</v>
      </c>
      <c r="AJ161" t="s">
        <v>20</v>
      </c>
      <c r="AK161">
        <v>107</v>
      </c>
    </row>
    <row r="162" spans="1:37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6">
        <f t="shared" si="12"/>
        <v>162.3125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2036</v>
      </c>
      <c r="R162" t="s">
        <v>2045</v>
      </c>
      <c r="S162" s="10">
        <f t="shared" si="14"/>
        <v>43582.208333333328</v>
      </c>
      <c r="T162" s="10">
        <f t="shared" si="15"/>
        <v>43598.208333333328</v>
      </c>
      <c r="AJ162" t="s">
        <v>20</v>
      </c>
      <c r="AK162">
        <v>199</v>
      </c>
    </row>
    <row r="163" spans="1:37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6">
        <f t="shared" si="12"/>
        <v>78.181818181818187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2036</v>
      </c>
      <c r="R163" t="s">
        <v>2037</v>
      </c>
      <c r="S163" s="10">
        <f t="shared" si="14"/>
        <v>42270.208333333328</v>
      </c>
      <c r="T163" s="10">
        <f t="shared" si="15"/>
        <v>42276.208333333328</v>
      </c>
      <c r="AJ163" t="s">
        <v>20</v>
      </c>
      <c r="AK163">
        <v>5512</v>
      </c>
    </row>
    <row r="164" spans="1:37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6">
        <f t="shared" si="12"/>
        <v>149.73770491803279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2034</v>
      </c>
      <c r="R164" t="s">
        <v>2035</v>
      </c>
      <c r="S164" s="10">
        <f t="shared" si="14"/>
        <v>43442.25</v>
      </c>
      <c r="T164" s="10">
        <f t="shared" si="15"/>
        <v>43472.25</v>
      </c>
      <c r="AJ164" t="s">
        <v>20</v>
      </c>
      <c r="AK164">
        <v>86</v>
      </c>
    </row>
    <row r="165" spans="1:37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6">
        <f t="shared" si="12"/>
        <v>253.25714285714284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2053</v>
      </c>
      <c r="R165" t="s">
        <v>2054</v>
      </c>
      <c r="S165" s="10">
        <f t="shared" si="14"/>
        <v>43028.208333333328</v>
      </c>
      <c r="T165" s="10">
        <f t="shared" si="15"/>
        <v>43077.25</v>
      </c>
      <c r="AJ165" t="s">
        <v>20</v>
      </c>
      <c r="AK165">
        <v>2768</v>
      </c>
    </row>
    <row r="166" spans="1:37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6">
        <f t="shared" si="12"/>
        <v>100.16943521594683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2038</v>
      </c>
      <c r="R166" t="s">
        <v>2039</v>
      </c>
      <c r="S166" s="10">
        <f t="shared" si="14"/>
        <v>43016.208333333328</v>
      </c>
      <c r="T166" s="10">
        <f t="shared" si="15"/>
        <v>43017.208333333328</v>
      </c>
      <c r="AJ166" t="s">
        <v>20</v>
      </c>
      <c r="AK166">
        <v>48</v>
      </c>
    </row>
    <row r="167" spans="1:37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6">
        <f t="shared" si="12"/>
        <v>121.99004424778761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2036</v>
      </c>
      <c r="R167" t="s">
        <v>2037</v>
      </c>
      <c r="S167" s="10">
        <f t="shared" si="14"/>
        <v>42948.208333333328</v>
      </c>
      <c r="T167" s="10">
        <f t="shared" si="15"/>
        <v>42980.208333333328</v>
      </c>
      <c r="AJ167" t="s">
        <v>20</v>
      </c>
      <c r="AK167">
        <v>87</v>
      </c>
    </row>
    <row r="168" spans="1:37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6">
        <f t="shared" si="12"/>
        <v>137.13265306122449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2053</v>
      </c>
      <c r="R168" t="s">
        <v>2054</v>
      </c>
      <c r="S168" s="10">
        <f t="shared" si="14"/>
        <v>40534.25</v>
      </c>
      <c r="T168" s="10">
        <f t="shared" si="15"/>
        <v>40538.25</v>
      </c>
      <c r="AJ168" t="s">
        <v>20</v>
      </c>
      <c r="AK168">
        <v>1894</v>
      </c>
    </row>
    <row r="169" spans="1:37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6">
        <f t="shared" si="12"/>
        <v>415.53846153846149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2038</v>
      </c>
      <c r="R169" t="s">
        <v>2039</v>
      </c>
      <c r="S169" s="10">
        <f t="shared" si="14"/>
        <v>41435.208333333336</v>
      </c>
      <c r="T169" s="10">
        <f t="shared" si="15"/>
        <v>41445.208333333336</v>
      </c>
      <c r="AJ169" t="s">
        <v>20</v>
      </c>
      <c r="AK169">
        <v>282</v>
      </c>
    </row>
    <row r="170" spans="1:37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6">
        <f t="shared" si="12"/>
        <v>31.30913348946136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2034</v>
      </c>
      <c r="R170" t="s">
        <v>2044</v>
      </c>
      <c r="S170" s="10">
        <f t="shared" si="14"/>
        <v>43518.25</v>
      </c>
      <c r="T170" s="10">
        <f t="shared" si="15"/>
        <v>43541.208333333328</v>
      </c>
      <c r="AJ170" t="s">
        <v>20</v>
      </c>
      <c r="AK170">
        <v>116</v>
      </c>
    </row>
    <row r="171" spans="1:37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6">
        <f t="shared" si="12"/>
        <v>424.08154506437768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2040</v>
      </c>
      <c r="R171" t="s">
        <v>2051</v>
      </c>
      <c r="S171" s="10">
        <f t="shared" si="14"/>
        <v>41077.208333333336</v>
      </c>
      <c r="T171" s="10">
        <f t="shared" si="15"/>
        <v>41105.208333333336</v>
      </c>
      <c r="AJ171" t="s">
        <v>20</v>
      </c>
      <c r="AK171">
        <v>83</v>
      </c>
    </row>
    <row r="172" spans="1:37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6">
        <f t="shared" si="12"/>
        <v>2.93886230728336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2034</v>
      </c>
      <c r="R172" t="s">
        <v>2044</v>
      </c>
      <c r="S172" s="10">
        <f t="shared" si="14"/>
        <v>42950.208333333328</v>
      </c>
      <c r="T172" s="10">
        <f t="shared" si="15"/>
        <v>42957.208333333328</v>
      </c>
      <c r="AJ172" t="s">
        <v>20</v>
      </c>
      <c r="AK172">
        <v>91</v>
      </c>
    </row>
    <row r="173" spans="1:37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6">
        <f t="shared" si="12"/>
        <v>10.63265306122449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2046</v>
      </c>
      <c r="R173" t="s">
        <v>2058</v>
      </c>
      <c r="S173" s="10">
        <f t="shared" si="14"/>
        <v>41718.208333333336</v>
      </c>
      <c r="T173" s="10">
        <f t="shared" si="15"/>
        <v>41740.208333333336</v>
      </c>
      <c r="AJ173" t="s">
        <v>20</v>
      </c>
      <c r="AK173">
        <v>546</v>
      </c>
    </row>
    <row r="174" spans="1:37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6">
        <f t="shared" si="12"/>
        <v>82.875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2040</v>
      </c>
      <c r="R174" t="s">
        <v>2041</v>
      </c>
      <c r="S174" s="10">
        <f t="shared" si="14"/>
        <v>41839.208333333336</v>
      </c>
      <c r="T174" s="10">
        <f t="shared" si="15"/>
        <v>41854.208333333336</v>
      </c>
      <c r="AJ174" t="s">
        <v>20</v>
      </c>
      <c r="AK174">
        <v>393</v>
      </c>
    </row>
    <row r="175" spans="1:37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6">
        <f t="shared" si="12"/>
        <v>163.01447776628748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2038</v>
      </c>
      <c r="R175" t="s">
        <v>2039</v>
      </c>
      <c r="S175" s="10">
        <f t="shared" si="14"/>
        <v>41412.208333333336</v>
      </c>
      <c r="T175" s="10">
        <f t="shared" si="15"/>
        <v>41418.208333333336</v>
      </c>
      <c r="AJ175" t="s">
        <v>20</v>
      </c>
      <c r="AK175">
        <v>133</v>
      </c>
    </row>
    <row r="176" spans="1:37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6">
        <f t="shared" si="12"/>
        <v>894.66666666666674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2036</v>
      </c>
      <c r="R176" t="s">
        <v>2045</v>
      </c>
      <c r="S176" s="10">
        <f t="shared" si="14"/>
        <v>42282.208333333328</v>
      </c>
      <c r="T176" s="10">
        <f t="shared" si="15"/>
        <v>42283.208333333328</v>
      </c>
      <c r="AJ176" t="s">
        <v>20</v>
      </c>
      <c r="AK176">
        <v>254</v>
      </c>
    </row>
    <row r="177" spans="1:37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6">
        <f t="shared" si="12"/>
        <v>26.191501103752756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2038</v>
      </c>
      <c r="R177" t="s">
        <v>2039</v>
      </c>
      <c r="S177" s="10">
        <f t="shared" si="14"/>
        <v>42613.208333333328</v>
      </c>
      <c r="T177" s="10">
        <f t="shared" si="15"/>
        <v>42632.208333333328</v>
      </c>
      <c r="AJ177" t="s">
        <v>20</v>
      </c>
      <c r="AK177">
        <v>176</v>
      </c>
    </row>
    <row r="178" spans="1:37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6">
        <f t="shared" si="12"/>
        <v>74.834782608695647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2038</v>
      </c>
      <c r="R178" t="s">
        <v>2039</v>
      </c>
      <c r="S178" s="10">
        <f t="shared" si="14"/>
        <v>42616.208333333328</v>
      </c>
      <c r="T178" s="10">
        <f t="shared" si="15"/>
        <v>42625.208333333328</v>
      </c>
      <c r="AJ178" t="s">
        <v>20</v>
      </c>
      <c r="AK178">
        <v>337</v>
      </c>
    </row>
    <row r="179" spans="1:37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6">
        <f t="shared" si="12"/>
        <v>416.47680412371136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2038</v>
      </c>
      <c r="R179" t="s">
        <v>2039</v>
      </c>
      <c r="S179" s="10">
        <f t="shared" si="14"/>
        <v>40497.25</v>
      </c>
      <c r="T179" s="10">
        <f t="shared" si="15"/>
        <v>40522.25</v>
      </c>
      <c r="AJ179" t="s">
        <v>20</v>
      </c>
      <c r="AK179">
        <v>107</v>
      </c>
    </row>
    <row r="180" spans="1:37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6">
        <f t="shared" si="12"/>
        <v>96.208333333333329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2032</v>
      </c>
      <c r="R180" t="s">
        <v>2033</v>
      </c>
      <c r="S180" s="10">
        <f t="shared" si="14"/>
        <v>42999.208333333328</v>
      </c>
      <c r="T180" s="10">
        <f t="shared" si="15"/>
        <v>43008.208333333328</v>
      </c>
      <c r="AJ180" t="s">
        <v>20</v>
      </c>
      <c r="AK180">
        <v>183</v>
      </c>
    </row>
    <row r="181" spans="1:37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6">
        <f t="shared" si="12"/>
        <v>357.71910112359546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2038</v>
      </c>
      <c r="R181" t="s">
        <v>2039</v>
      </c>
      <c r="S181" s="10">
        <f t="shared" si="14"/>
        <v>41350.208333333336</v>
      </c>
      <c r="T181" s="10">
        <f t="shared" si="15"/>
        <v>41351.208333333336</v>
      </c>
      <c r="AJ181" t="s">
        <v>20</v>
      </c>
      <c r="AK181">
        <v>72</v>
      </c>
    </row>
    <row r="182" spans="1:37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6">
        <f t="shared" si="12"/>
        <v>308.45714285714286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2036</v>
      </c>
      <c r="R182" t="s">
        <v>2045</v>
      </c>
      <c r="S182" s="10">
        <f t="shared" si="14"/>
        <v>40259.208333333336</v>
      </c>
      <c r="T182" s="10">
        <f t="shared" si="15"/>
        <v>40264.208333333336</v>
      </c>
      <c r="AJ182" t="s">
        <v>20</v>
      </c>
      <c r="AK182">
        <v>295</v>
      </c>
    </row>
    <row r="183" spans="1:37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6">
        <f t="shared" si="12"/>
        <v>61.802325581395344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2036</v>
      </c>
      <c r="R183" t="s">
        <v>2037</v>
      </c>
      <c r="S183" s="10">
        <f t="shared" si="14"/>
        <v>43012.208333333328</v>
      </c>
      <c r="T183" s="10">
        <f t="shared" si="15"/>
        <v>43030.208333333328</v>
      </c>
      <c r="AJ183" t="s">
        <v>20</v>
      </c>
      <c r="AK183">
        <v>142</v>
      </c>
    </row>
    <row r="184" spans="1:37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6">
        <f t="shared" si="12"/>
        <v>722.32472324723244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2038</v>
      </c>
      <c r="R184" t="s">
        <v>2039</v>
      </c>
      <c r="S184" s="10">
        <f t="shared" si="14"/>
        <v>43631.208333333328</v>
      </c>
      <c r="T184" s="10">
        <f t="shared" si="15"/>
        <v>43647.208333333328</v>
      </c>
      <c r="AJ184" t="s">
        <v>20</v>
      </c>
      <c r="AK184">
        <v>85</v>
      </c>
    </row>
    <row r="185" spans="1:37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6">
        <f t="shared" si="12"/>
        <v>69.117647058823522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2034</v>
      </c>
      <c r="R185" t="s">
        <v>2035</v>
      </c>
      <c r="S185" s="10">
        <f t="shared" si="14"/>
        <v>40430.208333333336</v>
      </c>
      <c r="T185" s="10">
        <f t="shared" si="15"/>
        <v>40443.208333333336</v>
      </c>
      <c r="AJ185" t="s">
        <v>20</v>
      </c>
      <c r="AK185">
        <v>659</v>
      </c>
    </row>
    <row r="186" spans="1:37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6">
        <f t="shared" si="12"/>
        <v>293.05555555555554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2038</v>
      </c>
      <c r="R186" t="s">
        <v>2039</v>
      </c>
      <c r="S186" s="10">
        <f t="shared" si="14"/>
        <v>43588.208333333328</v>
      </c>
      <c r="T186" s="10">
        <f t="shared" si="15"/>
        <v>43589.208333333328</v>
      </c>
      <c r="AJ186" t="s">
        <v>20</v>
      </c>
      <c r="AK186">
        <v>121</v>
      </c>
    </row>
    <row r="187" spans="1:37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6">
        <f t="shared" si="12"/>
        <v>71.8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2040</v>
      </c>
      <c r="R187" t="s">
        <v>2059</v>
      </c>
      <c r="S187" s="10">
        <f t="shared" si="14"/>
        <v>43233.208333333328</v>
      </c>
      <c r="T187" s="10">
        <f t="shared" si="15"/>
        <v>43244.208333333328</v>
      </c>
      <c r="AJ187" t="s">
        <v>20</v>
      </c>
      <c r="AK187">
        <v>3742</v>
      </c>
    </row>
    <row r="188" spans="1:37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6">
        <f t="shared" si="12"/>
        <v>31.934684684684683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2038</v>
      </c>
      <c r="R188" t="s">
        <v>2039</v>
      </c>
      <c r="S188" s="10">
        <f t="shared" si="14"/>
        <v>41782.208333333336</v>
      </c>
      <c r="T188" s="10">
        <f t="shared" si="15"/>
        <v>41797.208333333336</v>
      </c>
      <c r="AJ188" t="s">
        <v>20</v>
      </c>
      <c r="AK188">
        <v>223</v>
      </c>
    </row>
    <row r="189" spans="1:37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6">
        <f t="shared" si="12"/>
        <v>229.87375415282392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2040</v>
      </c>
      <c r="R189" t="s">
        <v>2051</v>
      </c>
      <c r="S189" s="10">
        <f t="shared" si="14"/>
        <v>41328.25</v>
      </c>
      <c r="T189" s="10">
        <f t="shared" si="15"/>
        <v>41356.208333333336</v>
      </c>
      <c r="AJ189" t="s">
        <v>20</v>
      </c>
      <c r="AK189">
        <v>133</v>
      </c>
    </row>
    <row r="190" spans="1:37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6">
        <f t="shared" si="12"/>
        <v>32.012195121951223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2038</v>
      </c>
      <c r="R190" t="s">
        <v>2039</v>
      </c>
      <c r="S190" s="10">
        <f t="shared" si="14"/>
        <v>41975.25</v>
      </c>
      <c r="T190" s="10">
        <f t="shared" si="15"/>
        <v>41976.25</v>
      </c>
      <c r="AJ190" t="s">
        <v>20</v>
      </c>
      <c r="AK190">
        <v>5168</v>
      </c>
    </row>
    <row r="191" spans="1:37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6">
        <f t="shared" si="12"/>
        <v>23.525352848928385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2038</v>
      </c>
      <c r="R191" t="s">
        <v>2039</v>
      </c>
      <c r="S191" s="10">
        <f t="shared" si="14"/>
        <v>42433.25</v>
      </c>
      <c r="T191" s="10">
        <f t="shared" si="15"/>
        <v>42433.25</v>
      </c>
      <c r="AJ191" t="s">
        <v>20</v>
      </c>
      <c r="AK191">
        <v>307</v>
      </c>
    </row>
    <row r="192" spans="1:37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6">
        <f t="shared" si="12"/>
        <v>68.594594594594597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2038</v>
      </c>
      <c r="R192" t="s">
        <v>2039</v>
      </c>
      <c r="S192" s="10">
        <f t="shared" si="14"/>
        <v>41429.208333333336</v>
      </c>
      <c r="T192" s="10">
        <f t="shared" si="15"/>
        <v>41430.208333333336</v>
      </c>
      <c r="AJ192" t="s">
        <v>20</v>
      </c>
      <c r="AK192">
        <v>2441</v>
      </c>
    </row>
    <row r="193" spans="1:37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6">
        <f t="shared" si="12"/>
        <v>37.952380952380956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2038</v>
      </c>
      <c r="R193" t="s">
        <v>2039</v>
      </c>
      <c r="S193" s="10">
        <f t="shared" si="14"/>
        <v>43536.208333333328</v>
      </c>
      <c r="T193" s="10">
        <f t="shared" si="15"/>
        <v>43539.208333333328</v>
      </c>
      <c r="AJ193" t="s">
        <v>20</v>
      </c>
      <c r="AK193">
        <v>1385</v>
      </c>
    </row>
    <row r="194" spans="1:37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6">
        <f t="shared" ref="G194:G257" si="16">(E194/D194)*100</f>
        <v>19.992957746478872</v>
      </c>
      <c r="H194">
        <v>243</v>
      </c>
      <c r="I194" s="5">
        <f t="shared" ref="I194:I257" si="17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2034</v>
      </c>
      <c r="R194" t="s">
        <v>2035</v>
      </c>
      <c r="S194" s="10">
        <f t="shared" si="14"/>
        <v>41817.208333333336</v>
      </c>
      <c r="T194" s="10">
        <f t="shared" si="15"/>
        <v>41821.208333333336</v>
      </c>
      <c r="AJ194" t="s">
        <v>20</v>
      </c>
      <c r="AK194">
        <v>190</v>
      </c>
    </row>
    <row r="195" spans="1:37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6">
        <f t="shared" si="16"/>
        <v>45.636363636363633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2034</v>
      </c>
      <c r="R195" t="s">
        <v>2044</v>
      </c>
      <c r="S195" s="10">
        <f t="shared" ref="S195:S258" si="18">(((L195/60)/60)/24)+DATE(1970,1,1)</f>
        <v>43198.208333333328</v>
      </c>
      <c r="T195" s="10">
        <f t="shared" ref="T195:T258" si="19">(((M195/60)/60)/24)+DATE(1970,1,1)</f>
        <v>43202.208333333328</v>
      </c>
      <c r="AJ195" t="s">
        <v>20</v>
      </c>
      <c r="AK195">
        <v>470</v>
      </c>
    </row>
    <row r="196" spans="1:37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6">
        <f t="shared" si="16"/>
        <v>122.7605633802817</v>
      </c>
      <c r="H196">
        <v>126</v>
      </c>
      <c r="I196" s="5">
        <f t="shared" si="1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2034</v>
      </c>
      <c r="R196" t="s">
        <v>2056</v>
      </c>
      <c r="S196" s="10">
        <f t="shared" si="18"/>
        <v>42261.208333333328</v>
      </c>
      <c r="T196" s="10">
        <f t="shared" si="19"/>
        <v>42277.208333333328</v>
      </c>
      <c r="AJ196" t="s">
        <v>20</v>
      </c>
      <c r="AK196">
        <v>253</v>
      </c>
    </row>
    <row r="197" spans="1:37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6">
        <f t="shared" si="16"/>
        <v>361.75316455696202</v>
      </c>
      <c r="H197">
        <v>524</v>
      </c>
      <c r="I197" s="5">
        <f t="shared" si="1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2034</v>
      </c>
      <c r="R197" t="s">
        <v>2042</v>
      </c>
      <c r="S197" s="10">
        <f t="shared" si="18"/>
        <v>43310.208333333328</v>
      </c>
      <c r="T197" s="10">
        <f t="shared" si="19"/>
        <v>43317.208333333328</v>
      </c>
      <c r="AJ197" t="s">
        <v>20</v>
      </c>
      <c r="AK197">
        <v>1113</v>
      </c>
    </row>
    <row r="198" spans="1:37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6">
        <f t="shared" si="16"/>
        <v>63.146341463414636</v>
      </c>
      <c r="H198">
        <v>100</v>
      </c>
      <c r="I198" s="5">
        <f t="shared" si="1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2036</v>
      </c>
      <c r="R198" t="s">
        <v>2045</v>
      </c>
      <c r="S198" s="10">
        <f t="shared" si="18"/>
        <v>42616.208333333328</v>
      </c>
      <c r="T198" s="10">
        <f t="shared" si="19"/>
        <v>42635.208333333328</v>
      </c>
      <c r="AJ198" t="s">
        <v>20</v>
      </c>
      <c r="AK198">
        <v>2283</v>
      </c>
    </row>
    <row r="199" spans="1:37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6">
        <f t="shared" si="16"/>
        <v>298.20475319926874</v>
      </c>
      <c r="H199">
        <v>1989</v>
      </c>
      <c r="I199" s="5">
        <f t="shared" si="1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2040</v>
      </c>
      <c r="R199" t="s">
        <v>2043</v>
      </c>
      <c r="S199" s="10">
        <f t="shared" si="18"/>
        <v>42909.208333333328</v>
      </c>
      <c r="T199" s="10">
        <f t="shared" si="19"/>
        <v>42923.208333333328</v>
      </c>
      <c r="AJ199" t="s">
        <v>20</v>
      </c>
      <c r="AK199">
        <v>1095</v>
      </c>
    </row>
    <row r="200" spans="1:37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6">
        <f t="shared" si="16"/>
        <v>9.5585443037974684</v>
      </c>
      <c r="H200">
        <v>168</v>
      </c>
      <c r="I200" s="5">
        <f t="shared" si="1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2034</v>
      </c>
      <c r="R200" t="s">
        <v>2042</v>
      </c>
      <c r="S200" s="10">
        <f t="shared" si="18"/>
        <v>40396.208333333336</v>
      </c>
      <c r="T200" s="10">
        <f t="shared" si="19"/>
        <v>40425.208333333336</v>
      </c>
      <c r="AJ200" t="s">
        <v>20</v>
      </c>
      <c r="AK200">
        <v>1690</v>
      </c>
    </row>
    <row r="201" spans="1:37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6">
        <f t="shared" si="16"/>
        <v>53.777777777777779</v>
      </c>
      <c r="H201">
        <v>13</v>
      </c>
      <c r="I201" s="5">
        <f t="shared" si="1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2034</v>
      </c>
      <c r="R201" t="s">
        <v>2035</v>
      </c>
      <c r="S201" s="10">
        <f t="shared" si="18"/>
        <v>42192.208333333328</v>
      </c>
      <c r="T201" s="10">
        <f t="shared" si="19"/>
        <v>42196.208333333328</v>
      </c>
      <c r="AJ201" t="s">
        <v>20</v>
      </c>
      <c r="AK201">
        <v>191</v>
      </c>
    </row>
    <row r="202" spans="1:37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6">
        <f t="shared" si="16"/>
        <v>2</v>
      </c>
      <c r="H202">
        <v>1</v>
      </c>
      <c r="I202" s="5">
        <f t="shared" si="1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2038</v>
      </c>
      <c r="R202" t="s">
        <v>2039</v>
      </c>
      <c r="S202" s="10">
        <f t="shared" si="18"/>
        <v>40262.208333333336</v>
      </c>
      <c r="T202" s="10">
        <f t="shared" si="19"/>
        <v>40273.208333333336</v>
      </c>
      <c r="AJ202" t="s">
        <v>20</v>
      </c>
      <c r="AK202">
        <v>2013</v>
      </c>
    </row>
    <row r="203" spans="1:37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6">
        <f t="shared" si="16"/>
        <v>681.19047619047615</v>
      </c>
      <c r="H203">
        <v>157</v>
      </c>
      <c r="I203" s="5">
        <f t="shared" si="1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2036</v>
      </c>
      <c r="R203" t="s">
        <v>2037</v>
      </c>
      <c r="S203" s="10">
        <f t="shared" si="18"/>
        <v>41845.208333333336</v>
      </c>
      <c r="T203" s="10">
        <f t="shared" si="19"/>
        <v>41863.208333333336</v>
      </c>
      <c r="AJ203" t="s">
        <v>20</v>
      </c>
      <c r="AK203">
        <v>1703</v>
      </c>
    </row>
    <row r="204" spans="1:37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6">
        <f t="shared" si="16"/>
        <v>78.831325301204828</v>
      </c>
      <c r="H204">
        <v>82</v>
      </c>
      <c r="I204" s="5">
        <f t="shared" si="1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2032</v>
      </c>
      <c r="R204" t="s">
        <v>2033</v>
      </c>
      <c r="S204" s="10">
        <f t="shared" si="18"/>
        <v>40818.208333333336</v>
      </c>
      <c r="T204" s="10">
        <f t="shared" si="19"/>
        <v>40822.208333333336</v>
      </c>
      <c r="AJ204" t="s">
        <v>20</v>
      </c>
      <c r="AK204">
        <v>80</v>
      </c>
    </row>
    <row r="205" spans="1:37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6">
        <f t="shared" si="16"/>
        <v>134.40792216817235</v>
      </c>
      <c r="H205">
        <v>4498</v>
      </c>
      <c r="I205" s="5">
        <f t="shared" si="1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2038</v>
      </c>
      <c r="R205" t="s">
        <v>2039</v>
      </c>
      <c r="S205" s="10">
        <f t="shared" si="18"/>
        <v>42752.25</v>
      </c>
      <c r="T205" s="10">
        <f t="shared" si="19"/>
        <v>42754.25</v>
      </c>
      <c r="AJ205" t="s">
        <v>20</v>
      </c>
      <c r="AK205">
        <v>41</v>
      </c>
    </row>
    <row r="206" spans="1:37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6">
        <f t="shared" si="16"/>
        <v>3.3719999999999999</v>
      </c>
      <c r="H206">
        <v>40</v>
      </c>
      <c r="I206" s="5">
        <f t="shared" si="1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2034</v>
      </c>
      <c r="R206" t="s">
        <v>2057</v>
      </c>
      <c r="S206" s="10">
        <f t="shared" si="18"/>
        <v>40636.208333333336</v>
      </c>
      <c r="T206" s="10">
        <f t="shared" si="19"/>
        <v>40646.208333333336</v>
      </c>
      <c r="AJ206" t="s">
        <v>20</v>
      </c>
      <c r="AK206">
        <v>187</v>
      </c>
    </row>
    <row r="207" spans="1:37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6">
        <f t="shared" si="16"/>
        <v>431.84615384615387</v>
      </c>
      <c r="H207">
        <v>80</v>
      </c>
      <c r="I207" s="5">
        <f t="shared" si="1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2038</v>
      </c>
      <c r="R207" t="s">
        <v>2039</v>
      </c>
      <c r="S207" s="10">
        <f t="shared" si="18"/>
        <v>43390.208333333328</v>
      </c>
      <c r="T207" s="10">
        <f t="shared" si="19"/>
        <v>43402.208333333328</v>
      </c>
      <c r="AJ207" t="s">
        <v>20</v>
      </c>
      <c r="AK207">
        <v>2875</v>
      </c>
    </row>
    <row r="208" spans="1:37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6">
        <f t="shared" si="16"/>
        <v>38.844444444444441</v>
      </c>
      <c r="H208">
        <v>57</v>
      </c>
      <c r="I208" s="5">
        <f t="shared" si="1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2046</v>
      </c>
      <c r="R208" t="s">
        <v>2052</v>
      </c>
      <c r="S208" s="10">
        <f t="shared" si="18"/>
        <v>40236.25</v>
      </c>
      <c r="T208" s="10">
        <f t="shared" si="19"/>
        <v>40245.25</v>
      </c>
      <c r="AJ208" t="s">
        <v>20</v>
      </c>
      <c r="AK208">
        <v>88</v>
      </c>
    </row>
    <row r="209" spans="1:37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6">
        <f t="shared" si="16"/>
        <v>425.7</v>
      </c>
      <c r="H209">
        <v>43</v>
      </c>
      <c r="I209" s="5">
        <f t="shared" si="1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2034</v>
      </c>
      <c r="R209" t="s">
        <v>2035</v>
      </c>
      <c r="S209" s="10">
        <f t="shared" si="18"/>
        <v>43340.208333333328</v>
      </c>
      <c r="T209" s="10">
        <f t="shared" si="19"/>
        <v>43360.208333333328</v>
      </c>
      <c r="AJ209" t="s">
        <v>20</v>
      </c>
      <c r="AK209">
        <v>191</v>
      </c>
    </row>
    <row r="210" spans="1:37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6">
        <f t="shared" si="16"/>
        <v>101.12239715591672</v>
      </c>
      <c r="H210">
        <v>2053</v>
      </c>
      <c r="I210" s="5">
        <f t="shared" si="1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2040</v>
      </c>
      <c r="R210" t="s">
        <v>2041</v>
      </c>
      <c r="S210" s="10">
        <f t="shared" si="18"/>
        <v>43048.25</v>
      </c>
      <c r="T210" s="10">
        <f t="shared" si="19"/>
        <v>43072.25</v>
      </c>
      <c r="AJ210" t="s">
        <v>20</v>
      </c>
      <c r="AK210">
        <v>139</v>
      </c>
    </row>
    <row r="211" spans="1:37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6">
        <f t="shared" si="16"/>
        <v>21.188688946015425</v>
      </c>
      <c r="H211">
        <v>808</v>
      </c>
      <c r="I211" s="5">
        <f t="shared" si="1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2040</v>
      </c>
      <c r="R211" t="s">
        <v>2041</v>
      </c>
      <c r="S211" s="10">
        <f t="shared" si="18"/>
        <v>42496.208333333328</v>
      </c>
      <c r="T211" s="10">
        <f t="shared" si="19"/>
        <v>42503.208333333328</v>
      </c>
      <c r="AJ211" t="s">
        <v>20</v>
      </c>
      <c r="AK211">
        <v>186</v>
      </c>
    </row>
    <row r="212" spans="1:37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6">
        <f t="shared" si="16"/>
        <v>67.425531914893625</v>
      </c>
      <c r="H212">
        <v>226</v>
      </c>
      <c r="I212" s="5">
        <f t="shared" si="1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2040</v>
      </c>
      <c r="R212" t="s">
        <v>2062</v>
      </c>
      <c r="S212" s="10">
        <f t="shared" si="18"/>
        <v>42797.25</v>
      </c>
      <c r="T212" s="10">
        <f t="shared" si="19"/>
        <v>42824.208333333328</v>
      </c>
      <c r="AJ212" t="s">
        <v>20</v>
      </c>
      <c r="AK212">
        <v>112</v>
      </c>
    </row>
    <row r="213" spans="1:37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6">
        <f t="shared" si="16"/>
        <v>94.923371647509583</v>
      </c>
      <c r="H213">
        <v>1625</v>
      </c>
      <c r="I213" s="5">
        <f t="shared" si="1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2038</v>
      </c>
      <c r="R213" t="s">
        <v>2039</v>
      </c>
      <c r="S213" s="10">
        <f t="shared" si="18"/>
        <v>41513.208333333336</v>
      </c>
      <c r="T213" s="10">
        <f t="shared" si="19"/>
        <v>41537.208333333336</v>
      </c>
      <c r="AJ213" t="s">
        <v>20</v>
      </c>
      <c r="AK213">
        <v>101</v>
      </c>
    </row>
    <row r="214" spans="1:37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6">
        <f t="shared" si="16"/>
        <v>151.85185185185185</v>
      </c>
      <c r="H214">
        <v>168</v>
      </c>
      <c r="I214" s="5">
        <f t="shared" si="1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2038</v>
      </c>
      <c r="R214" t="s">
        <v>2039</v>
      </c>
      <c r="S214" s="10">
        <f t="shared" si="18"/>
        <v>43814.25</v>
      </c>
      <c r="T214" s="10">
        <f t="shared" si="19"/>
        <v>43860.25</v>
      </c>
      <c r="AJ214" t="s">
        <v>20</v>
      </c>
      <c r="AK214">
        <v>206</v>
      </c>
    </row>
    <row r="215" spans="1:37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6">
        <f t="shared" si="16"/>
        <v>195.16382252559728</v>
      </c>
      <c r="H215">
        <v>4289</v>
      </c>
      <c r="I215" s="5">
        <f t="shared" si="1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2034</v>
      </c>
      <c r="R215" t="s">
        <v>2044</v>
      </c>
      <c r="S215" s="10">
        <f t="shared" si="18"/>
        <v>40488.208333333336</v>
      </c>
      <c r="T215" s="10">
        <f t="shared" si="19"/>
        <v>40496.25</v>
      </c>
      <c r="AJ215" t="s">
        <v>20</v>
      </c>
      <c r="AK215">
        <v>154</v>
      </c>
    </row>
    <row r="216" spans="1:37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6">
        <f t="shared" si="16"/>
        <v>1023.1428571428571</v>
      </c>
      <c r="H216">
        <v>165</v>
      </c>
      <c r="I216" s="5">
        <f t="shared" si="1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2034</v>
      </c>
      <c r="R216" t="s">
        <v>2035</v>
      </c>
      <c r="S216" s="10">
        <f t="shared" si="18"/>
        <v>40409.208333333336</v>
      </c>
      <c r="T216" s="10">
        <f t="shared" si="19"/>
        <v>40415.208333333336</v>
      </c>
      <c r="AJ216" t="s">
        <v>20</v>
      </c>
      <c r="AK216">
        <v>5966</v>
      </c>
    </row>
    <row r="217" spans="1:37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6">
        <f t="shared" si="16"/>
        <v>3.841836734693878</v>
      </c>
      <c r="H217">
        <v>143</v>
      </c>
      <c r="I217" s="5">
        <f t="shared" si="1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2038</v>
      </c>
      <c r="R217" t="s">
        <v>2039</v>
      </c>
      <c r="S217" s="10">
        <f t="shared" si="18"/>
        <v>43509.25</v>
      </c>
      <c r="T217" s="10">
        <f t="shared" si="19"/>
        <v>43511.25</v>
      </c>
      <c r="AJ217" t="s">
        <v>20</v>
      </c>
      <c r="AK217">
        <v>169</v>
      </c>
    </row>
    <row r="218" spans="1:37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6">
        <f t="shared" si="16"/>
        <v>155.07066557107643</v>
      </c>
      <c r="H218">
        <v>1815</v>
      </c>
      <c r="I218" s="5">
        <f t="shared" si="1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2038</v>
      </c>
      <c r="R218" t="s">
        <v>2039</v>
      </c>
      <c r="S218" s="10">
        <f t="shared" si="18"/>
        <v>40869.25</v>
      </c>
      <c r="T218" s="10">
        <f t="shared" si="19"/>
        <v>40871.25</v>
      </c>
      <c r="AJ218" t="s">
        <v>20</v>
      </c>
      <c r="AK218">
        <v>2106</v>
      </c>
    </row>
    <row r="219" spans="1:37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6">
        <f t="shared" si="16"/>
        <v>44.753477588871718</v>
      </c>
      <c r="H219">
        <v>934</v>
      </c>
      <c r="I219" s="5">
        <f t="shared" si="1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2040</v>
      </c>
      <c r="R219" t="s">
        <v>2062</v>
      </c>
      <c r="S219" s="10">
        <f t="shared" si="18"/>
        <v>43583.208333333328</v>
      </c>
      <c r="T219" s="10">
        <f t="shared" si="19"/>
        <v>43592.208333333328</v>
      </c>
      <c r="AJ219" t="s">
        <v>20</v>
      </c>
      <c r="AK219">
        <v>131</v>
      </c>
    </row>
    <row r="220" spans="1:37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6">
        <f t="shared" si="16"/>
        <v>215.94736842105263</v>
      </c>
      <c r="H220">
        <v>397</v>
      </c>
      <c r="I220" s="5">
        <f t="shared" si="1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2040</v>
      </c>
      <c r="R220" t="s">
        <v>2051</v>
      </c>
      <c r="S220" s="10">
        <f t="shared" si="18"/>
        <v>40858.25</v>
      </c>
      <c r="T220" s="10">
        <f t="shared" si="19"/>
        <v>40892.25</v>
      </c>
      <c r="AJ220" t="s">
        <v>20</v>
      </c>
      <c r="AK220">
        <v>84</v>
      </c>
    </row>
    <row r="221" spans="1:37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6">
        <f t="shared" si="16"/>
        <v>332.12709832134288</v>
      </c>
      <c r="H221">
        <v>1539</v>
      </c>
      <c r="I221" s="5">
        <f t="shared" si="1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2040</v>
      </c>
      <c r="R221" t="s">
        <v>2048</v>
      </c>
      <c r="S221" s="10">
        <f t="shared" si="18"/>
        <v>41137.208333333336</v>
      </c>
      <c r="T221" s="10">
        <f t="shared" si="19"/>
        <v>41149.208333333336</v>
      </c>
      <c r="AJ221" t="s">
        <v>20</v>
      </c>
      <c r="AK221">
        <v>155</v>
      </c>
    </row>
    <row r="222" spans="1:37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6">
        <f t="shared" si="16"/>
        <v>8.4430379746835449</v>
      </c>
      <c r="H222">
        <v>17</v>
      </c>
      <c r="I222" s="5">
        <f t="shared" si="1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2038</v>
      </c>
      <c r="R222" t="s">
        <v>2039</v>
      </c>
      <c r="S222" s="10">
        <f t="shared" si="18"/>
        <v>40725.208333333336</v>
      </c>
      <c r="T222" s="10">
        <f t="shared" si="19"/>
        <v>40743.208333333336</v>
      </c>
      <c r="AJ222" t="s">
        <v>20</v>
      </c>
      <c r="AK222">
        <v>189</v>
      </c>
    </row>
    <row r="223" spans="1:37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6">
        <f t="shared" si="16"/>
        <v>98.625514403292186</v>
      </c>
      <c r="H223">
        <v>2179</v>
      </c>
      <c r="I223" s="5">
        <f t="shared" si="1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2032</v>
      </c>
      <c r="R223" t="s">
        <v>2033</v>
      </c>
      <c r="S223" s="10">
        <f t="shared" si="18"/>
        <v>41081.208333333336</v>
      </c>
      <c r="T223" s="10">
        <f t="shared" si="19"/>
        <v>41083.208333333336</v>
      </c>
      <c r="AJ223" t="s">
        <v>20</v>
      </c>
      <c r="AK223">
        <v>4799</v>
      </c>
    </row>
    <row r="224" spans="1:37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6">
        <f t="shared" si="16"/>
        <v>137.97916666666669</v>
      </c>
      <c r="H224">
        <v>138</v>
      </c>
      <c r="I224" s="5">
        <f t="shared" si="1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2053</v>
      </c>
      <c r="R224" t="s">
        <v>2054</v>
      </c>
      <c r="S224" s="10">
        <f t="shared" si="18"/>
        <v>41914.208333333336</v>
      </c>
      <c r="T224" s="10">
        <f t="shared" si="19"/>
        <v>41915.208333333336</v>
      </c>
      <c r="AJ224" t="s">
        <v>20</v>
      </c>
      <c r="AK224">
        <v>1137</v>
      </c>
    </row>
    <row r="225" spans="1:37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6">
        <f t="shared" si="16"/>
        <v>93.81099656357388</v>
      </c>
      <c r="H225">
        <v>931</v>
      </c>
      <c r="I225" s="5">
        <f t="shared" si="1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2038</v>
      </c>
      <c r="R225" t="s">
        <v>2039</v>
      </c>
      <c r="S225" s="10">
        <f t="shared" si="18"/>
        <v>42445.208333333328</v>
      </c>
      <c r="T225" s="10">
        <f t="shared" si="19"/>
        <v>42459.208333333328</v>
      </c>
      <c r="AJ225" t="s">
        <v>20</v>
      </c>
      <c r="AK225">
        <v>1152</v>
      </c>
    </row>
    <row r="226" spans="1:37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6">
        <f t="shared" si="16"/>
        <v>403.63930885529157</v>
      </c>
      <c r="H226">
        <v>3594</v>
      </c>
      <c r="I226" s="5">
        <f t="shared" si="1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2040</v>
      </c>
      <c r="R226" t="s">
        <v>2062</v>
      </c>
      <c r="S226" s="10">
        <f t="shared" si="18"/>
        <v>41906.208333333336</v>
      </c>
      <c r="T226" s="10">
        <f t="shared" si="19"/>
        <v>41951.25</v>
      </c>
      <c r="AJ226" t="s">
        <v>20</v>
      </c>
      <c r="AK226">
        <v>50</v>
      </c>
    </row>
    <row r="227" spans="1:37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6">
        <f t="shared" si="16"/>
        <v>260.1740412979351</v>
      </c>
      <c r="H227">
        <v>5880</v>
      </c>
      <c r="I227" s="5">
        <f t="shared" si="1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2034</v>
      </c>
      <c r="R227" t="s">
        <v>2035</v>
      </c>
      <c r="S227" s="10">
        <f t="shared" si="18"/>
        <v>41762.208333333336</v>
      </c>
      <c r="T227" s="10">
        <f t="shared" si="19"/>
        <v>41762.208333333336</v>
      </c>
      <c r="AJ227" t="s">
        <v>20</v>
      </c>
      <c r="AK227">
        <v>3059</v>
      </c>
    </row>
    <row r="228" spans="1:37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6">
        <f t="shared" si="16"/>
        <v>366.63333333333333</v>
      </c>
      <c r="H228">
        <v>112</v>
      </c>
      <c r="I228" s="5">
        <f t="shared" si="1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2053</v>
      </c>
      <c r="R228" t="s">
        <v>2054</v>
      </c>
      <c r="S228" s="10">
        <f t="shared" si="18"/>
        <v>40276.208333333336</v>
      </c>
      <c r="T228" s="10">
        <f t="shared" si="19"/>
        <v>40313.208333333336</v>
      </c>
      <c r="AJ228" t="s">
        <v>20</v>
      </c>
      <c r="AK228">
        <v>34</v>
      </c>
    </row>
    <row r="229" spans="1:37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6">
        <f t="shared" si="16"/>
        <v>168.72085385878489</v>
      </c>
      <c r="H229">
        <v>943</v>
      </c>
      <c r="I229" s="5">
        <f t="shared" si="1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2049</v>
      </c>
      <c r="R229" t="s">
        <v>2060</v>
      </c>
      <c r="S229" s="10">
        <f t="shared" si="18"/>
        <v>42139.208333333328</v>
      </c>
      <c r="T229" s="10">
        <f t="shared" si="19"/>
        <v>42145.208333333328</v>
      </c>
      <c r="AJ229" t="s">
        <v>20</v>
      </c>
      <c r="AK229">
        <v>220</v>
      </c>
    </row>
    <row r="230" spans="1:37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6">
        <f t="shared" si="16"/>
        <v>119.90717911530093</v>
      </c>
      <c r="H230">
        <v>2468</v>
      </c>
      <c r="I230" s="5">
        <f t="shared" si="1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2040</v>
      </c>
      <c r="R230" t="s">
        <v>2048</v>
      </c>
      <c r="S230" s="10">
        <f t="shared" si="18"/>
        <v>42613.208333333328</v>
      </c>
      <c r="T230" s="10">
        <f t="shared" si="19"/>
        <v>42638.208333333328</v>
      </c>
      <c r="AJ230" t="s">
        <v>20</v>
      </c>
      <c r="AK230">
        <v>1604</v>
      </c>
    </row>
    <row r="231" spans="1:37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6">
        <f t="shared" si="16"/>
        <v>193.68925233644859</v>
      </c>
      <c r="H231">
        <v>2551</v>
      </c>
      <c r="I231" s="5">
        <f t="shared" si="1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2049</v>
      </c>
      <c r="R231" t="s">
        <v>2060</v>
      </c>
      <c r="S231" s="10">
        <f t="shared" si="18"/>
        <v>42887.208333333328</v>
      </c>
      <c r="T231" s="10">
        <f t="shared" si="19"/>
        <v>42935.208333333328</v>
      </c>
      <c r="AJ231" t="s">
        <v>20</v>
      </c>
      <c r="AK231">
        <v>454</v>
      </c>
    </row>
    <row r="232" spans="1:37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6">
        <f t="shared" si="16"/>
        <v>420.16666666666669</v>
      </c>
      <c r="H232">
        <v>101</v>
      </c>
      <c r="I232" s="5">
        <f t="shared" si="1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2049</v>
      </c>
      <c r="R232" t="s">
        <v>2050</v>
      </c>
      <c r="S232" s="10">
        <f t="shared" si="18"/>
        <v>43805.25</v>
      </c>
      <c r="T232" s="10">
        <f t="shared" si="19"/>
        <v>43805.25</v>
      </c>
      <c r="AJ232" t="s">
        <v>20</v>
      </c>
      <c r="AK232">
        <v>123</v>
      </c>
    </row>
    <row r="233" spans="1:37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6">
        <f t="shared" si="16"/>
        <v>76.708333333333329</v>
      </c>
      <c r="H233">
        <v>67</v>
      </c>
      <c r="I233" s="5">
        <f t="shared" si="1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2038</v>
      </c>
      <c r="R233" t="s">
        <v>2039</v>
      </c>
      <c r="S233" s="10">
        <f t="shared" si="18"/>
        <v>41415.208333333336</v>
      </c>
      <c r="T233" s="10">
        <f t="shared" si="19"/>
        <v>41473.208333333336</v>
      </c>
      <c r="AJ233" t="s">
        <v>20</v>
      </c>
      <c r="AK233">
        <v>299</v>
      </c>
    </row>
    <row r="234" spans="1:37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6">
        <f t="shared" si="16"/>
        <v>171.26470588235293</v>
      </c>
      <c r="H234">
        <v>92</v>
      </c>
      <c r="I234" s="5">
        <f t="shared" si="1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2038</v>
      </c>
      <c r="R234" t="s">
        <v>2039</v>
      </c>
      <c r="S234" s="10">
        <f t="shared" si="18"/>
        <v>42576.208333333328</v>
      </c>
      <c r="T234" s="10">
        <f t="shared" si="19"/>
        <v>42577.208333333328</v>
      </c>
      <c r="AJ234" t="s">
        <v>20</v>
      </c>
      <c r="AK234">
        <v>2237</v>
      </c>
    </row>
    <row r="235" spans="1:37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6">
        <f t="shared" si="16"/>
        <v>157.89473684210526</v>
      </c>
      <c r="H235">
        <v>62</v>
      </c>
      <c r="I235" s="5">
        <f t="shared" si="1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2040</v>
      </c>
      <c r="R235" t="s">
        <v>2048</v>
      </c>
      <c r="S235" s="10">
        <f t="shared" si="18"/>
        <v>40706.208333333336</v>
      </c>
      <c r="T235" s="10">
        <f t="shared" si="19"/>
        <v>40722.208333333336</v>
      </c>
      <c r="AJ235" t="s">
        <v>20</v>
      </c>
      <c r="AK235">
        <v>645</v>
      </c>
    </row>
    <row r="236" spans="1:37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6">
        <f t="shared" si="16"/>
        <v>109.08</v>
      </c>
      <c r="H236">
        <v>149</v>
      </c>
      <c r="I236" s="5">
        <f t="shared" si="1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2049</v>
      </c>
      <c r="R236" t="s">
        <v>2050</v>
      </c>
      <c r="S236" s="10">
        <f t="shared" si="18"/>
        <v>42969.208333333328</v>
      </c>
      <c r="T236" s="10">
        <f t="shared" si="19"/>
        <v>42976.208333333328</v>
      </c>
      <c r="AJ236" t="s">
        <v>20</v>
      </c>
      <c r="AK236">
        <v>484</v>
      </c>
    </row>
    <row r="237" spans="1:37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6">
        <f t="shared" si="16"/>
        <v>41.732558139534881</v>
      </c>
      <c r="H237">
        <v>92</v>
      </c>
      <c r="I237" s="5">
        <f t="shared" si="1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2040</v>
      </c>
      <c r="R237" t="s">
        <v>2048</v>
      </c>
      <c r="S237" s="10">
        <f t="shared" si="18"/>
        <v>42779.25</v>
      </c>
      <c r="T237" s="10">
        <f t="shared" si="19"/>
        <v>42784.25</v>
      </c>
      <c r="AJ237" t="s">
        <v>20</v>
      </c>
      <c r="AK237">
        <v>154</v>
      </c>
    </row>
    <row r="238" spans="1:37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6">
        <f t="shared" si="16"/>
        <v>10.944303797468354</v>
      </c>
      <c r="H238">
        <v>57</v>
      </c>
      <c r="I238" s="5">
        <f t="shared" si="1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2034</v>
      </c>
      <c r="R238" t="s">
        <v>2035</v>
      </c>
      <c r="S238" s="10">
        <f t="shared" si="18"/>
        <v>43641.208333333328</v>
      </c>
      <c r="T238" s="10">
        <f t="shared" si="19"/>
        <v>43648.208333333328</v>
      </c>
      <c r="AJ238" t="s">
        <v>20</v>
      </c>
      <c r="AK238">
        <v>82</v>
      </c>
    </row>
    <row r="239" spans="1:37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6">
        <f t="shared" si="16"/>
        <v>159.3763440860215</v>
      </c>
      <c r="H239">
        <v>329</v>
      </c>
      <c r="I239" s="5">
        <f t="shared" si="1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2040</v>
      </c>
      <c r="R239" t="s">
        <v>2048</v>
      </c>
      <c r="S239" s="10">
        <f t="shared" si="18"/>
        <v>41754.208333333336</v>
      </c>
      <c r="T239" s="10">
        <f t="shared" si="19"/>
        <v>41756.208333333336</v>
      </c>
      <c r="AJ239" t="s">
        <v>20</v>
      </c>
      <c r="AK239">
        <v>134</v>
      </c>
    </row>
    <row r="240" spans="1:37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6">
        <f t="shared" si="16"/>
        <v>422.41666666666669</v>
      </c>
      <c r="H240">
        <v>97</v>
      </c>
      <c r="I240" s="5">
        <f t="shared" si="1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2038</v>
      </c>
      <c r="R240" t="s">
        <v>2039</v>
      </c>
      <c r="S240" s="10">
        <f t="shared" si="18"/>
        <v>43083.25</v>
      </c>
      <c r="T240" s="10">
        <f t="shared" si="19"/>
        <v>43108.25</v>
      </c>
      <c r="AJ240" t="s">
        <v>20</v>
      </c>
      <c r="AK240">
        <v>5203</v>
      </c>
    </row>
    <row r="241" spans="1:37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6">
        <f t="shared" si="16"/>
        <v>97.71875</v>
      </c>
      <c r="H241">
        <v>41</v>
      </c>
      <c r="I241" s="5">
        <f t="shared" si="1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2036</v>
      </c>
      <c r="R241" t="s">
        <v>2045</v>
      </c>
      <c r="S241" s="10">
        <f t="shared" si="18"/>
        <v>42245.208333333328</v>
      </c>
      <c r="T241" s="10">
        <f t="shared" si="19"/>
        <v>42249.208333333328</v>
      </c>
      <c r="AJ241" t="s">
        <v>20</v>
      </c>
      <c r="AK241">
        <v>94</v>
      </c>
    </row>
    <row r="242" spans="1:37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6">
        <f t="shared" si="16"/>
        <v>418.78911564625849</v>
      </c>
      <c r="H242">
        <v>1784</v>
      </c>
      <c r="I242" s="5">
        <f t="shared" si="1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2038</v>
      </c>
      <c r="R242" t="s">
        <v>2039</v>
      </c>
      <c r="S242" s="10">
        <f t="shared" si="18"/>
        <v>40396.208333333336</v>
      </c>
      <c r="T242" s="10">
        <f t="shared" si="19"/>
        <v>40397.208333333336</v>
      </c>
      <c r="AJ242" t="s">
        <v>20</v>
      </c>
      <c r="AK242">
        <v>205</v>
      </c>
    </row>
    <row r="243" spans="1:37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6">
        <f t="shared" si="16"/>
        <v>101.91632047477745</v>
      </c>
      <c r="H243">
        <v>1684</v>
      </c>
      <c r="I243" s="5">
        <f t="shared" si="1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2046</v>
      </c>
      <c r="R243" t="s">
        <v>2047</v>
      </c>
      <c r="S243" s="10">
        <f t="shared" si="18"/>
        <v>41742.208333333336</v>
      </c>
      <c r="T243" s="10">
        <f t="shared" si="19"/>
        <v>41752.208333333336</v>
      </c>
      <c r="AJ243" t="s">
        <v>20</v>
      </c>
      <c r="AK243">
        <v>92</v>
      </c>
    </row>
    <row r="244" spans="1:37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6">
        <f t="shared" si="16"/>
        <v>127.72619047619047</v>
      </c>
      <c r="H244">
        <v>250</v>
      </c>
      <c r="I244" s="5">
        <f t="shared" si="1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2034</v>
      </c>
      <c r="R244" t="s">
        <v>2035</v>
      </c>
      <c r="S244" s="10">
        <f t="shared" si="18"/>
        <v>42865.208333333328</v>
      </c>
      <c r="T244" s="10">
        <f t="shared" si="19"/>
        <v>42875.208333333328</v>
      </c>
      <c r="AJ244" t="s">
        <v>20</v>
      </c>
      <c r="AK244">
        <v>219</v>
      </c>
    </row>
    <row r="245" spans="1:37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6">
        <f t="shared" si="16"/>
        <v>445.21739130434781</v>
      </c>
      <c r="H245">
        <v>238</v>
      </c>
      <c r="I245" s="5">
        <f t="shared" si="1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2038</v>
      </c>
      <c r="R245" t="s">
        <v>2039</v>
      </c>
      <c r="S245" s="10">
        <f t="shared" si="18"/>
        <v>43163.25</v>
      </c>
      <c r="T245" s="10">
        <f t="shared" si="19"/>
        <v>43166.25</v>
      </c>
      <c r="AJ245" t="s">
        <v>20</v>
      </c>
      <c r="AK245">
        <v>2526</v>
      </c>
    </row>
    <row r="246" spans="1:37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6">
        <f t="shared" si="16"/>
        <v>569.71428571428578</v>
      </c>
      <c r="H246">
        <v>53</v>
      </c>
      <c r="I246" s="5">
        <f t="shared" si="1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2038</v>
      </c>
      <c r="R246" t="s">
        <v>2039</v>
      </c>
      <c r="S246" s="10">
        <f t="shared" si="18"/>
        <v>41834.208333333336</v>
      </c>
      <c r="T246" s="10">
        <f t="shared" si="19"/>
        <v>41886.208333333336</v>
      </c>
      <c r="AJ246" t="s">
        <v>20</v>
      </c>
      <c r="AK246">
        <v>94</v>
      </c>
    </row>
    <row r="247" spans="1:37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6">
        <f t="shared" si="16"/>
        <v>509.34482758620686</v>
      </c>
      <c r="H247">
        <v>214</v>
      </c>
      <c r="I247" s="5">
        <f t="shared" si="1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2038</v>
      </c>
      <c r="R247" t="s">
        <v>2039</v>
      </c>
      <c r="S247" s="10">
        <f t="shared" si="18"/>
        <v>41736.208333333336</v>
      </c>
      <c r="T247" s="10">
        <f t="shared" si="19"/>
        <v>41737.208333333336</v>
      </c>
      <c r="AJ247" t="s">
        <v>20</v>
      </c>
      <c r="AK247">
        <v>1713</v>
      </c>
    </row>
    <row r="248" spans="1:37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6">
        <f t="shared" si="16"/>
        <v>325.5333333333333</v>
      </c>
      <c r="H248">
        <v>222</v>
      </c>
      <c r="I248" s="5">
        <f t="shared" si="1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2036</v>
      </c>
      <c r="R248" t="s">
        <v>2037</v>
      </c>
      <c r="S248" s="10">
        <f t="shared" si="18"/>
        <v>41491.208333333336</v>
      </c>
      <c r="T248" s="10">
        <f t="shared" si="19"/>
        <v>41495.208333333336</v>
      </c>
      <c r="AJ248" t="s">
        <v>20</v>
      </c>
      <c r="AK248">
        <v>249</v>
      </c>
    </row>
    <row r="249" spans="1:37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6">
        <f t="shared" si="16"/>
        <v>932.61616161616166</v>
      </c>
      <c r="H249">
        <v>1884</v>
      </c>
      <c r="I249" s="5">
        <f t="shared" si="1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2046</v>
      </c>
      <c r="R249" t="s">
        <v>2052</v>
      </c>
      <c r="S249" s="10">
        <f t="shared" si="18"/>
        <v>42726.25</v>
      </c>
      <c r="T249" s="10">
        <f t="shared" si="19"/>
        <v>42741.25</v>
      </c>
      <c r="AJ249" t="s">
        <v>20</v>
      </c>
      <c r="AK249">
        <v>192</v>
      </c>
    </row>
    <row r="250" spans="1:37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6">
        <f t="shared" si="16"/>
        <v>211.33870967741933</v>
      </c>
      <c r="H250">
        <v>218</v>
      </c>
      <c r="I250" s="5">
        <f t="shared" si="1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2049</v>
      </c>
      <c r="R250" t="s">
        <v>2060</v>
      </c>
      <c r="S250" s="10">
        <f t="shared" si="18"/>
        <v>42004.25</v>
      </c>
      <c r="T250" s="10">
        <f t="shared" si="19"/>
        <v>42009.25</v>
      </c>
      <c r="AJ250" t="s">
        <v>20</v>
      </c>
      <c r="AK250">
        <v>247</v>
      </c>
    </row>
    <row r="251" spans="1:37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6">
        <f t="shared" si="16"/>
        <v>273.32520325203251</v>
      </c>
      <c r="H251">
        <v>6465</v>
      </c>
      <c r="I251" s="5">
        <f t="shared" si="1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2046</v>
      </c>
      <c r="R251" t="s">
        <v>2058</v>
      </c>
      <c r="S251" s="10">
        <f t="shared" si="18"/>
        <v>42006.25</v>
      </c>
      <c r="T251" s="10">
        <f t="shared" si="19"/>
        <v>42013.25</v>
      </c>
      <c r="AJ251" t="s">
        <v>20</v>
      </c>
      <c r="AK251">
        <v>2293</v>
      </c>
    </row>
    <row r="252" spans="1:37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6">
        <f t="shared" si="16"/>
        <v>3</v>
      </c>
      <c r="H252">
        <v>1</v>
      </c>
      <c r="I252" s="5">
        <f t="shared" si="1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2034</v>
      </c>
      <c r="R252" t="s">
        <v>2035</v>
      </c>
      <c r="S252" s="10">
        <f t="shared" si="18"/>
        <v>40203.25</v>
      </c>
      <c r="T252" s="10">
        <f t="shared" si="19"/>
        <v>40238.25</v>
      </c>
      <c r="AJ252" t="s">
        <v>20</v>
      </c>
      <c r="AK252">
        <v>3131</v>
      </c>
    </row>
    <row r="253" spans="1:37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6">
        <f t="shared" si="16"/>
        <v>54.084507042253513</v>
      </c>
      <c r="H253">
        <v>101</v>
      </c>
      <c r="I253" s="5">
        <f t="shared" si="1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2038</v>
      </c>
      <c r="R253" t="s">
        <v>2039</v>
      </c>
      <c r="S253" s="10">
        <f t="shared" si="18"/>
        <v>41252.25</v>
      </c>
      <c r="T253" s="10">
        <f t="shared" si="19"/>
        <v>41254.25</v>
      </c>
      <c r="AJ253" t="s">
        <v>20</v>
      </c>
      <c r="AK253">
        <v>143</v>
      </c>
    </row>
    <row r="254" spans="1:37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6">
        <f t="shared" si="16"/>
        <v>626.29999999999995</v>
      </c>
      <c r="H254">
        <v>59</v>
      </c>
      <c r="I254" s="5">
        <f t="shared" si="1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2038</v>
      </c>
      <c r="R254" t="s">
        <v>2039</v>
      </c>
      <c r="S254" s="10">
        <f t="shared" si="18"/>
        <v>41572.208333333336</v>
      </c>
      <c r="T254" s="10">
        <f t="shared" si="19"/>
        <v>41577.208333333336</v>
      </c>
      <c r="AJ254" t="s">
        <v>20</v>
      </c>
      <c r="AK254">
        <v>296</v>
      </c>
    </row>
    <row r="255" spans="1:37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6">
        <f t="shared" si="16"/>
        <v>89.021399176954731</v>
      </c>
      <c r="H255">
        <v>1335</v>
      </c>
      <c r="I255" s="5">
        <f t="shared" si="1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2040</v>
      </c>
      <c r="R255" t="s">
        <v>2043</v>
      </c>
      <c r="S255" s="10">
        <f t="shared" si="18"/>
        <v>40641.208333333336</v>
      </c>
      <c r="T255" s="10">
        <f t="shared" si="19"/>
        <v>40653.208333333336</v>
      </c>
      <c r="AJ255" t="s">
        <v>20</v>
      </c>
      <c r="AK255">
        <v>170</v>
      </c>
    </row>
    <row r="256" spans="1:37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6">
        <f t="shared" si="16"/>
        <v>184.89130434782609</v>
      </c>
      <c r="H256">
        <v>88</v>
      </c>
      <c r="I256" s="5">
        <f t="shared" si="1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2046</v>
      </c>
      <c r="R256" t="s">
        <v>2047</v>
      </c>
      <c r="S256" s="10">
        <f t="shared" si="18"/>
        <v>42787.25</v>
      </c>
      <c r="T256" s="10">
        <f t="shared" si="19"/>
        <v>42789.25</v>
      </c>
      <c r="AJ256" t="s">
        <v>20</v>
      </c>
      <c r="AK256">
        <v>86</v>
      </c>
    </row>
    <row r="257" spans="1:37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6">
        <f t="shared" si="16"/>
        <v>120.16770186335404</v>
      </c>
      <c r="H257">
        <v>1697</v>
      </c>
      <c r="I257" s="5">
        <f t="shared" si="1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2034</v>
      </c>
      <c r="R257" t="s">
        <v>2035</v>
      </c>
      <c r="S257" s="10">
        <f t="shared" si="18"/>
        <v>40590.25</v>
      </c>
      <c r="T257" s="10">
        <f t="shared" si="19"/>
        <v>40595.25</v>
      </c>
      <c r="AJ257" t="s">
        <v>20</v>
      </c>
      <c r="AK257">
        <v>6286</v>
      </c>
    </row>
    <row r="258" spans="1:37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6">
        <f t="shared" ref="G258:G321" si="20">(E258/D258)*100</f>
        <v>23.390243902439025</v>
      </c>
      <c r="H258">
        <v>15</v>
      </c>
      <c r="I258" s="5">
        <f t="shared" ref="I258:I321" si="21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2034</v>
      </c>
      <c r="R258" t="s">
        <v>2035</v>
      </c>
      <c r="S258" s="10">
        <f t="shared" si="18"/>
        <v>42393.25</v>
      </c>
      <c r="T258" s="10">
        <f t="shared" si="19"/>
        <v>42430.25</v>
      </c>
      <c r="AJ258" t="s">
        <v>20</v>
      </c>
      <c r="AK258">
        <v>3727</v>
      </c>
    </row>
    <row r="259" spans="1:37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6">
        <f t="shared" si="20"/>
        <v>146</v>
      </c>
      <c r="H259">
        <v>92</v>
      </c>
      <c r="I259" s="5">
        <f t="shared" si="21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2038</v>
      </c>
      <c r="R259" t="s">
        <v>2039</v>
      </c>
      <c r="S259" s="10">
        <f t="shared" ref="S259:S322" si="22">(((L259/60)/60)/24)+DATE(1970,1,1)</f>
        <v>41338.25</v>
      </c>
      <c r="T259" s="10">
        <f t="shared" ref="T259:T322" si="23">(((M259/60)/60)/24)+DATE(1970,1,1)</f>
        <v>41352.208333333336</v>
      </c>
      <c r="AJ259" t="s">
        <v>20</v>
      </c>
      <c r="AK259">
        <v>1605</v>
      </c>
    </row>
    <row r="260" spans="1:37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6">
        <f t="shared" si="20"/>
        <v>268.48</v>
      </c>
      <c r="H260">
        <v>186</v>
      </c>
      <c r="I260" s="5">
        <f t="shared" si="21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2038</v>
      </c>
      <c r="R260" t="s">
        <v>2039</v>
      </c>
      <c r="S260" s="10">
        <f t="shared" si="22"/>
        <v>42712.25</v>
      </c>
      <c r="T260" s="10">
        <f t="shared" si="23"/>
        <v>42732.25</v>
      </c>
      <c r="AJ260" t="s">
        <v>20</v>
      </c>
      <c r="AK260">
        <v>2120</v>
      </c>
    </row>
    <row r="261" spans="1:37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6">
        <f t="shared" si="20"/>
        <v>597.5</v>
      </c>
      <c r="H261">
        <v>138</v>
      </c>
      <c r="I261" s="5">
        <f t="shared" si="21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2053</v>
      </c>
      <c r="R261" t="s">
        <v>2054</v>
      </c>
      <c r="S261" s="10">
        <f t="shared" si="22"/>
        <v>41251.25</v>
      </c>
      <c r="T261" s="10">
        <f t="shared" si="23"/>
        <v>41270.25</v>
      </c>
      <c r="AJ261" t="s">
        <v>20</v>
      </c>
      <c r="AK261">
        <v>50</v>
      </c>
    </row>
    <row r="262" spans="1:37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6">
        <f t="shared" si="20"/>
        <v>157.69841269841268</v>
      </c>
      <c r="H262">
        <v>261</v>
      </c>
      <c r="I262" s="5">
        <f t="shared" si="21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2034</v>
      </c>
      <c r="R262" t="s">
        <v>2035</v>
      </c>
      <c r="S262" s="10">
        <f t="shared" si="22"/>
        <v>41180.208333333336</v>
      </c>
      <c r="T262" s="10">
        <f t="shared" si="23"/>
        <v>41192.208333333336</v>
      </c>
      <c r="AJ262" t="s">
        <v>20</v>
      </c>
      <c r="AK262">
        <v>2080</v>
      </c>
    </row>
    <row r="263" spans="1:37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6">
        <f t="shared" si="20"/>
        <v>31.201660735468568</v>
      </c>
      <c r="H263">
        <v>454</v>
      </c>
      <c r="I263" s="5">
        <f t="shared" si="21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2034</v>
      </c>
      <c r="R263" t="s">
        <v>2035</v>
      </c>
      <c r="S263" s="10">
        <f t="shared" si="22"/>
        <v>40415.208333333336</v>
      </c>
      <c r="T263" s="10">
        <f t="shared" si="23"/>
        <v>40419.208333333336</v>
      </c>
      <c r="AJ263" t="s">
        <v>20</v>
      </c>
      <c r="AK263">
        <v>2105</v>
      </c>
    </row>
    <row r="264" spans="1:37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6">
        <f t="shared" si="20"/>
        <v>313.41176470588238</v>
      </c>
      <c r="H264">
        <v>107</v>
      </c>
      <c r="I264" s="5">
        <f t="shared" si="21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2034</v>
      </c>
      <c r="R264" t="s">
        <v>2044</v>
      </c>
      <c r="S264" s="10">
        <f t="shared" si="22"/>
        <v>40638.208333333336</v>
      </c>
      <c r="T264" s="10">
        <f t="shared" si="23"/>
        <v>40664.208333333336</v>
      </c>
      <c r="AJ264" t="s">
        <v>20</v>
      </c>
      <c r="AK264">
        <v>2436</v>
      </c>
    </row>
    <row r="265" spans="1:37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6">
        <f t="shared" si="20"/>
        <v>370.89655172413791</v>
      </c>
      <c r="H265">
        <v>199</v>
      </c>
      <c r="I265" s="5">
        <f t="shared" si="21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2053</v>
      </c>
      <c r="R265" t="s">
        <v>2054</v>
      </c>
      <c r="S265" s="10">
        <f t="shared" si="22"/>
        <v>40187.25</v>
      </c>
      <c r="T265" s="10">
        <f t="shared" si="23"/>
        <v>40187.25</v>
      </c>
      <c r="AJ265" t="s">
        <v>20</v>
      </c>
      <c r="AK265">
        <v>80</v>
      </c>
    </row>
    <row r="266" spans="1:37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6">
        <f t="shared" si="20"/>
        <v>362.66447368421052</v>
      </c>
      <c r="H266">
        <v>5512</v>
      </c>
      <c r="I266" s="5">
        <f t="shared" si="21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2038</v>
      </c>
      <c r="R266" t="s">
        <v>2039</v>
      </c>
      <c r="S266" s="10">
        <f t="shared" si="22"/>
        <v>41317.25</v>
      </c>
      <c r="T266" s="10">
        <f t="shared" si="23"/>
        <v>41333.25</v>
      </c>
      <c r="AJ266" t="s">
        <v>20</v>
      </c>
      <c r="AK266">
        <v>42</v>
      </c>
    </row>
    <row r="267" spans="1:37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6">
        <f t="shared" si="20"/>
        <v>123.08163265306122</v>
      </c>
      <c r="H267">
        <v>86</v>
      </c>
      <c r="I267" s="5">
        <f t="shared" si="21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2038</v>
      </c>
      <c r="R267" t="s">
        <v>2039</v>
      </c>
      <c r="S267" s="10">
        <f t="shared" si="22"/>
        <v>42372.25</v>
      </c>
      <c r="T267" s="10">
        <f t="shared" si="23"/>
        <v>42416.25</v>
      </c>
      <c r="AJ267" t="s">
        <v>20</v>
      </c>
      <c r="AK267">
        <v>139</v>
      </c>
    </row>
    <row r="268" spans="1:37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6">
        <f t="shared" si="20"/>
        <v>76.766756032171585</v>
      </c>
      <c r="H268">
        <v>3182</v>
      </c>
      <c r="I268" s="5">
        <f t="shared" si="21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2034</v>
      </c>
      <c r="R268" t="s">
        <v>2057</v>
      </c>
      <c r="S268" s="10">
        <f t="shared" si="22"/>
        <v>41950.25</v>
      </c>
      <c r="T268" s="10">
        <f t="shared" si="23"/>
        <v>41983.25</v>
      </c>
      <c r="AJ268" t="s">
        <v>20</v>
      </c>
      <c r="AK268">
        <v>159</v>
      </c>
    </row>
    <row r="269" spans="1:37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6">
        <f t="shared" si="20"/>
        <v>233.62012987012989</v>
      </c>
      <c r="H269">
        <v>2768</v>
      </c>
      <c r="I269" s="5">
        <f t="shared" si="21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2038</v>
      </c>
      <c r="R269" t="s">
        <v>2039</v>
      </c>
      <c r="S269" s="10">
        <f t="shared" si="22"/>
        <v>41206.208333333336</v>
      </c>
      <c r="T269" s="10">
        <f t="shared" si="23"/>
        <v>41222.25</v>
      </c>
      <c r="AJ269" t="s">
        <v>20</v>
      </c>
      <c r="AK269">
        <v>381</v>
      </c>
    </row>
    <row r="270" spans="1:37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6">
        <f t="shared" si="20"/>
        <v>180.53333333333333</v>
      </c>
      <c r="H270">
        <v>48</v>
      </c>
      <c r="I270" s="5">
        <f t="shared" si="21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2040</v>
      </c>
      <c r="R270" t="s">
        <v>2041</v>
      </c>
      <c r="S270" s="10">
        <f t="shared" si="22"/>
        <v>41186.208333333336</v>
      </c>
      <c r="T270" s="10">
        <f t="shared" si="23"/>
        <v>41232.25</v>
      </c>
      <c r="AJ270" t="s">
        <v>20</v>
      </c>
      <c r="AK270">
        <v>194</v>
      </c>
    </row>
    <row r="271" spans="1:37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6">
        <f t="shared" si="20"/>
        <v>252.62857142857143</v>
      </c>
      <c r="H271">
        <v>87</v>
      </c>
      <c r="I271" s="5">
        <f t="shared" si="21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2040</v>
      </c>
      <c r="R271" t="s">
        <v>2059</v>
      </c>
      <c r="S271" s="10">
        <f t="shared" si="22"/>
        <v>43496.25</v>
      </c>
      <c r="T271" s="10">
        <f t="shared" si="23"/>
        <v>43517.25</v>
      </c>
      <c r="AJ271" t="s">
        <v>20</v>
      </c>
      <c r="AK271">
        <v>106</v>
      </c>
    </row>
    <row r="272" spans="1:37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6">
        <f t="shared" si="20"/>
        <v>27.176538240368025</v>
      </c>
      <c r="H272">
        <v>1890</v>
      </c>
      <c r="I272" s="5">
        <f t="shared" si="21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2049</v>
      </c>
      <c r="R272" t="s">
        <v>2050</v>
      </c>
      <c r="S272" s="10">
        <f t="shared" si="22"/>
        <v>40514.25</v>
      </c>
      <c r="T272" s="10">
        <f t="shared" si="23"/>
        <v>40516.25</v>
      </c>
      <c r="AJ272" t="s">
        <v>20</v>
      </c>
      <c r="AK272">
        <v>142</v>
      </c>
    </row>
    <row r="273" spans="1:37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6">
        <f t="shared" si="20"/>
        <v>1.2706571242680547</v>
      </c>
      <c r="H273">
        <v>61</v>
      </c>
      <c r="I273" s="5">
        <f t="shared" si="21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2053</v>
      </c>
      <c r="R273" t="s">
        <v>2054</v>
      </c>
      <c r="S273" s="10">
        <f t="shared" si="22"/>
        <v>42345.25</v>
      </c>
      <c r="T273" s="10">
        <f t="shared" si="23"/>
        <v>42376.25</v>
      </c>
      <c r="AJ273" t="s">
        <v>20</v>
      </c>
      <c r="AK273">
        <v>211</v>
      </c>
    </row>
    <row r="274" spans="1:37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6">
        <f t="shared" si="20"/>
        <v>304.0097847358121</v>
      </c>
      <c r="H274">
        <v>1894</v>
      </c>
      <c r="I274" s="5">
        <f t="shared" si="21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2038</v>
      </c>
      <c r="R274" t="s">
        <v>2039</v>
      </c>
      <c r="S274" s="10">
        <f t="shared" si="22"/>
        <v>43656.208333333328</v>
      </c>
      <c r="T274" s="10">
        <f t="shared" si="23"/>
        <v>43681.208333333328</v>
      </c>
      <c r="AJ274" t="s">
        <v>20</v>
      </c>
      <c r="AK274">
        <v>2756</v>
      </c>
    </row>
    <row r="275" spans="1:37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6">
        <f t="shared" si="20"/>
        <v>137.23076923076923</v>
      </c>
      <c r="H275">
        <v>282</v>
      </c>
      <c r="I275" s="5">
        <f t="shared" si="21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2038</v>
      </c>
      <c r="R275" t="s">
        <v>2039</v>
      </c>
      <c r="S275" s="10">
        <f t="shared" si="22"/>
        <v>42995.208333333328</v>
      </c>
      <c r="T275" s="10">
        <f t="shared" si="23"/>
        <v>42998.208333333328</v>
      </c>
      <c r="AJ275" t="s">
        <v>20</v>
      </c>
      <c r="AK275">
        <v>173</v>
      </c>
    </row>
    <row r="276" spans="1:37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6">
        <f t="shared" si="20"/>
        <v>32.208333333333336</v>
      </c>
      <c r="H276">
        <v>15</v>
      </c>
      <c r="I276" s="5">
        <f t="shared" si="21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2038</v>
      </c>
      <c r="R276" t="s">
        <v>2039</v>
      </c>
      <c r="S276" s="10">
        <f t="shared" si="22"/>
        <v>43045.25</v>
      </c>
      <c r="T276" s="10">
        <f t="shared" si="23"/>
        <v>43050.25</v>
      </c>
      <c r="AJ276" t="s">
        <v>20</v>
      </c>
      <c r="AK276">
        <v>87</v>
      </c>
    </row>
    <row r="277" spans="1:37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6">
        <f t="shared" si="20"/>
        <v>241.51282051282053</v>
      </c>
      <c r="H277">
        <v>116</v>
      </c>
      <c r="I277" s="5">
        <f t="shared" si="21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2046</v>
      </c>
      <c r="R277" t="s">
        <v>2058</v>
      </c>
      <c r="S277" s="10">
        <f t="shared" si="22"/>
        <v>43561.208333333328</v>
      </c>
      <c r="T277" s="10">
        <f t="shared" si="23"/>
        <v>43569.208333333328</v>
      </c>
      <c r="AJ277" t="s">
        <v>20</v>
      </c>
      <c r="AK277">
        <v>1572</v>
      </c>
    </row>
    <row r="278" spans="1:37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6">
        <f t="shared" si="20"/>
        <v>96.8</v>
      </c>
      <c r="H278">
        <v>133</v>
      </c>
      <c r="I278" s="5">
        <f t="shared" si="21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2049</v>
      </c>
      <c r="R278" t="s">
        <v>2050</v>
      </c>
      <c r="S278" s="10">
        <f t="shared" si="22"/>
        <v>41018.208333333336</v>
      </c>
      <c r="T278" s="10">
        <f t="shared" si="23"/>
        <v>41023.208333333336</v>
      </c>
      <c r="AJ278" t="s">
        <v>20</v>
      </c>
      <c r="AK278">
        <v>2346</v>
      </c>
    </row>
    <row r="279" spans="1:37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6">
        <f t="shared" si="20"/>
        <v>1066.4285714285716</v>
      </c>
      <c r="H279">
        <v>83</v>
      </c>
      <c r="I279" s="5">
        <f t="shared" si="21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2038</v>
      </c>
      <c r="R279" t="s">
        <v>2039</v>
      </c>
      <c r="S279" s="10">
        <f t="shared" si="22"/>
        <v>40378.208333333336</v>
      </c>
      <c r="T279" s="10">
        <f t="shared" si="23"/>
        <v>40380.208333333336</v>
      </c>
      <c r="AJ279" t="s">
        <v>20</v>
      </c>
      <c r="AK279">
        <v>115</v>
      </c>
    </row>
    <row r="280" spans="1:37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6">
        <f t="shared" si="20"/>
        <v>325.88888888888891</v>
      </c>
      <c r="H280">
        <v>91</v>
      </c>
      <c r="I280" s="5">
        <f t="shared" si="21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2036</v>
      </c>
      <c r="R280" t="s">
        <v>2037</v>
      </c>
      <c r="S280" s="10">
        <f t="shared" si="22"/>
        <v>41239.25</v>
      </c>
      <c r="T280" s="10">
        <f t="shared" si="23"/>
        <v>41264.25</v>
      </c>
      <c r="AJ280" t="s">
        <v>20</v>
      </c>
      <c r="AK280">
        <v>85</v>
      </c>
    </row>
    <row r="281" spans="1:37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6">
        <f t="shared" si="20"/>
        <v>170.70000000000002</v>
      </c>
      <c r="H281">
        <v>546</v>
      </c>
      <c r="I281" s="5">
        <f t="shared" si="21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2038</v>
      </c>
      <c r="R281" t="s">
        <v>2039</v>
      </c>
      <c r="S281" s="10">
        <f t="shared" si="22"/>
        <v>43346.208333333328</v>
      </c>
      <c r="T281" s="10">
        <f t="shared" si="23"/>
        <v>43349.208333333328</v>
      </c>
      <c r="AJ281" t="s">
        <v>20</v>
      </c>
      <c r="AK281">
        <v>144</v>
      </c>
    </row>
    <row r="282" spans="1:37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6">
        <f t="shared" si="20"/>
        <v>581.44000000000005</v>
      </c>
      <c r="H282">
        <v>393</v>
      </c>
      <c r="I282" s="5">
        <f t="shared" si="21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2040</v>
      </c>
      <c r="R282" t="s">
        <v>2048</v>
      </c>
      <c r="S282" s="10">
        <f t="shared" si="22"/>
        <v>43060.25</v>
      </c>
      <c r="T282" s="10">
        <f t="shared" si="23"/>
        <v>43066.25</v>
      </c>
      <c r="AJ282" t="s">
        <v>20</v>
      </c>
      <c r="AK282">
        <v>2443</v>
      </c>
    </row>
    <row r="283" spans="1:37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6">
        <f t="shared" si="20"/>
        <v>91.520972644376897</v>
      </c>
      <c r="H283">
        <v>2062</v>
      </c>
      <c r="I283" s="5">
        <f t="shared" si="21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2038</v>
      </c>
      <c r="R283" t="s">
        <v>2039</v>
      </c>
      <c r="S283" s="10">
        <f t="shared" si="22"/>
        <v>40979.25</v>
      </c>
      <c r="T283" s="10">
        <f t="shared" si="23"/>
        <v>41000.208333333336</v>
      </c>
      <c r="AJ283" t="s">
        <v>20</v>
      </c>
      <c r="AK283">
        <v>64</v>
      </c>
    </row>
    <row r="284" spans="1:37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6">
        <f t="shared" si="20"/>
        <v>108.04761904761904</v>
      </c>
      <c r="H284">
        <v>133</v>
      </c>
      <c r="I284" s="5">
        <f t="shared" si="21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2040</v>
      </c>
      <c r="R284" t="s">
        <v>2059</v>
      </c>
      <c r="S284" s="10">
        <f t="shared" si="22"/>
        <v>42701.25</v>
      </c>
      <c r="T284" s="10">
        <f t="shared" si="23"/>
        <v>42707.25</v>
      </c>
      <c r="AJ284" t="s">
        <v>20</v>
      </c>
      <c r="AK284">
        <v>268</v>
      </c>
    </row>
    <row r="285" spans="1:37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6">
        <f t="shared" si="20"/>
        <v>18.728395061728396</v>
      </c>
      <c r="H285">
        <v>29</v>
      </c>
      <c r="I285" s="5">
        <f t="shared" si="21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2034</v>
      </c>
      <c r="R285" t="s">
        <v>2035</v>
      </c>
      <c r="S285" s="10">
        <f t="shared" si="22"/>
        <v>42520.208333333328</v>
      </c>
      <c r="T285" s="10">
        <f t="shared" si="23"/>
        <v>42525.208333333328</v>
      </c>
      <c r="AJ285" t="s">
        <v>20</v>
      </c>
      <c r="AK285">
        <v>195</v>
      </c>
    </row>
    <row r="286" spans="1:37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6">
        <f t="shared" si="20"/>
        <v>83.193877551020407</v>
      </c>
      <c r="H286">
        <v>132</v>
      </c>
      <c r="I286" s="5">
        <f t="shared" si="21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2036</v>
      </c>
      <c r="R286" t="s">
        <v>2037</v>
      </c>
      <c r="S286" s="10">
        <f t="shared" si="22"/>
        <v>41030.208333333336</v>
      </c>
      <c r="T286" s="10">
        <f t="shared" si="23"/>
        <v>41035.208333333336</v>
      </c>
      <c r="AJ286" t="s">
        <v>20</v>
      </c>
      <c r="AK286">
        <v>186</v>
      </c>
    </row>
    <row r="287" spans="1:37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6">
        <f t="shared" si="20"/>
        <v>706.33333333333337</v>
      </c>
      <c r="H287">
        <v>254</v>
      </c>
      <c r="I287" s="5">
        <f t="shared" si="21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2038</v>
      </c>
      <c r="R287" t="s">
        <v>2039</v>
      </c>
      <c r="S287" s="10">
        <f t="shared" si="22"/>
        <v>42623.208333333328</v>
      </c>
      <c r="T287" s="10">
        <f t="shared" si="23"/>
        <v>42661.208333333328</v>
      </c>
      <c r="AJ287" t="s">
        <v>20</v>
      </c>
      <c r="AK287">
        <v>460</v>
      </c>
    </row>
    <row r="288" spans="1:37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6">
        <f t="shared" si="20"/>
        <v>17.446030330062445</v>
      </c>
      <c r="H288">
        <v>184</v>
      </c>
      <c r="I288" s="5">
        <f t="shared" si="21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2038</v>
      </c>
      <c r="R288" t="s">
        <v>2039</v>
      </c>
      <c r="S288" s="10">
        <f t="shared" si="22"/>
        <v>42697.25</v>
      </c>
      <c r="T288" s="10">
        <f t="shared" si="23"/>
        <v>42704.25</v>
      </c>
      <c r="AJ288" t="s">
        <v>20</v>
      </c>
      <c r="AK288">
        <v>2528</v>
      </c>
    </row>
    <row r="289" spans="1:37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6">
        <f t="shared" si="20"/>
        <v>209.73015873015873</v>
      </c>
      <c r="H289">
        <v>176</v>
      </c>
      <c r="I289" s="5">
        <f t="shared" si="21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2034</v>
      </c>
      <c r="R289" t="s">
        <v>2042</v>
      </c>
      <c r="S289" s="10">
        <f t="shared" si="22"/>
        <v>42122.208333333328</v>
      </c>
      <c r="T289" s="10">
        <f t="shared" si="23"/>
        <v>42122.208333333328</v>
      </c>
      <c r="AJ289" t="s">
        <v>20</v>
      </c>
      <c r="AK289">
        <v>3657</v>
      </c>
    </row>
    <row r="290" spans="1:37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6">
        <f t="shared" si="20"/>
        <v>97.785714285714292</v>
      </c>
      <c r="H290">
        <v>137</v>
      </c>
      <c r="I290" s="5">
        <f t="shared" si="21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2034</v>
      </c>
      <c r="R290" t="s">
        <v>2056</v>
      </c>
      <c r="S290" s="10">
        <f t="shared" si="22"/>
        <v>40982.208333333336</v>
      </c>
      <c r="T290" s="10">
        <f t="shared" si="23"/>
        <v>40983.208333333336</v>
      </c>
      <c r="AJ290" t="s">
        <v>20</v>
      </c>
      <c r="AK290">
        <v>131</v>
      </c>
    </row>
    <row r="291" spans="1:37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6">
        <f t="shared" si="20"/>
        <v>1684.25</v>
      </c>
      <c r="H291">
        <v>337</v>
      </c>
      <c r="I291" s="5">
        <f t="shared" si="21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2038</v>
      </c>
      <c r="R291" t="s">
        <v>2039</v>
      </c>
      <c r="S291" s="10">
        <f t="shared" si="22"/>
        <v>42219.208333333328</v>
      </c>
      <c r="T291" s="10">
        <f t="shared" si="23"/>
        <v>42222.208333333328</v>
      </c>
      <c r="AJ291" t="s">
        <v>20</v>
      </c>
      <c r="AK291">
        <v>239</v>
      </c>
    </row>
    <row r="292" spans="1:37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6">
        <f t="shared" si="20"/>
        <v>54.402135231316727</v>
      </c>
      <c r="H292">
        <v>908</v>
      </c>
      <c r="I292" s="5">
        <f t="shared" si="21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2040</v>
      </c>
      <c r="R292" t="s">
        <v>2041</v>
      </c>
      <c r="S292" s="10">
        <f t="shared" si="22"/>
        <v>41404.208333333336</v>
      </c>
      <c r="T292" s="10">
        <f t="shared" si="23"/>
        <v>41436.208333333336</v>
      </c>
      <c r="AJ292" t="s">
        <v>20</v>
      </c>
      <c r="AK292">
        <v>78</v>
      </c>
    </row>
    <row r="293" spans="1:37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6">
        <f t="shared" si="20"/>
        <v>456.61111111111109</v>
      </c>
      <c r="H293">
        <v>107</v>
      </c>
      <c r="I293" s="5">
        <f t="shared" si="21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2036</v>
      </c>
      <c r="R293" t="s">
        <v>2037</v>
      </c>
      <c r="S293" s="10">
        <f t="shared" si="22"/>
        <v>40831.208333333336</v>
      </c>
      <c r="T293" s="10">
        <f t="shared" si="23"/>
        <v>40835.208333333336</v>
      </c>
      <c r="AJ293" t="s">
        <v>20</v>
      </c>
      <c r="AK293">
        <v>1773</v>
      </c>
    </row>
    <row r="294" spans="1:37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6">
        <f t="shared" si="20"/>
        <v>9.8219178082191778</v>
      </c>
      <c r="H294">
        <v>10</v>
      </c>
      <c r="I294" s="5">
        <f t="shared" si="21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2032</v>
      </c>
      <c r="R294" t="s">
        <v>2033</v>
      </c>
      <c r="S294" s="10">
        <f t="shared" si="22"/>
        <v>40984.208333333336</v>
      </c>
      <c r="T294" s="10">
        <f t="shared" si="23"/>
        <v>41002.208333333336</v>
      </c>
      <c r="AJ294" t="s">
        <v>20</v>
      </c>
      <c r="AK294">
        <v>32</v>
      </c>
    </row>
    <row r="295" spans="1:37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6">
        <f t="shared" si="20"/>
        <v>16.384615384615383</v>
      </c>
      <c r="H295">
        <v>32</v>
      </c>
      <c r="I295" s="5">
        <f t="shared" si="21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2038</v>
      </c>
      <c r="R295" t="s">
        <v>2039</v>
      </c>
      <c r="S295" s="10">
        <f t="shared" si="22"/>
        <v>40456.208333333336</v>
      </c>
      <c r="T295" s="10">
        <f t="shared" si="23"/>
        <v>40465.208333333336</v>
      </c>
      <c r="AJ295" t="s">
        <v>20</v>
      </c>
      <c r="AK295">
        <v>369</v>
      </c>
    </row>
    <row r="296" spans="1:37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6">
        <f t="shared" si="20"/>
        <v>1339.6666666666667</v>
      </c>
      <c r="H296">
        <v>183</v>
      </c>
      <c r="I296" s="5">
        <f t="shared" si="21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2038</v>
      </c>
      <c r="R296" t="s">
        <v>2039</v>
      </c>
      <c r="S296" s="10">
        <f t="shared" si="22"/>
        <v>43399.208333333328</v>
      </c>
      <c r="T296" s="10">
        <f t="shared" si="23"/>
        <v>43411.25</v>
      </c>
      <c r="AJ296" t="s">
        <v>20</v>
      </c>
      <c r="AK296">
        <v>89</v>
      </c>
    </row>
    <row r="297" spans="1:37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6">
        <f t="shared" si="20"/>
        <v>35.650077760497666</v>
      </c>
      <c r="H297">
        <v>1910</v>
      </c>
      <c r="I297" s="5">
        <f t="shared" si="21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2038</v>
      </c>
      <c r="R297" t="s">
        <v>2039</v>
      </c>
      <c r="S297" s="10">
        <f t="shared" si="22"/>
        <v>41562.208333333336</v>
      </c>
      <c r="T297" s="10">
        <f t="shared" si="23"/>
        <v>41587.25</v>
      </c>
      <c r="AJ297" t="s">
        <v>20</v>
      </c>
      <c r="AK297">
        <v>147</v>
      </c>
    </row>
    <row r="298" spans="1:37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6">
        <f t="shared" si="20"/>
        <v>54.950819672131146</v>
      </c>
      <c r="H298">
        <v>38</v>
      </c>
      <c r="I298" s="5">
        <f t="shared" si="21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2038</v>
      </c>
      <c r="R298" t="s">
        <v>2039</v>
      </c>
      <c r="S298" s="10">
        <f t="shared" si="22"/>
        <v>43493.25</v>
      </c>
      <c r="T298" s="10">
        <f t="shared" si="23"/>
        <v>43515.25</v>
      </c>
      <c r="AJ298" t="s">
        <v>20</v>
      </c>
      <c r="AK298">
        <v>126</v>
      </c>
    </row>
    <row r="299" spans="1:37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6">
        <f t="shared" si="20"/>
        <v>94.236111111111114</v>
      </c>
      <c r="H299">
        <v>104</v>
      </c>
      <c r="I299" s="5">
        <f t="shared" si="21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2038</v>
      </c>
      <c r="R299" t="s">
        <v>2039</v>
      </c>
      <c r="S299" s="10">
        <f t="shared" si="22"/>
        <v>41653.25</v>
      </c>
      <c r="T299" s="10">
        <f t="shared" si="23"/>
        <v>41662.25</v>
      </c>
      <c r="AJ299" t="s">
        <v>20</v>
      </c>
      <c r="AK299">
        <v>2218</v>
      </c>
    </row>
    <row r="300" spans="1:37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6">
        <f t="shared" si="20"/>
        <v>143.91428571428571</v>
      </c>
      <c r="H300">
        <v>72</v>
      </c>
      <c r="I300" s="5">
        <f t="shared" si="21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2034</v>
      </c>
      <c r="R300" t="s">
        <v>2035</v>
      </c>
      <c r="S300" s="10">
        <f t="shared" si="22"/>
        <v>42426.25</v>
      </c>
      <c r="T300" s="10">
        <f t="shared" si="23"/>
        <v>42444.208333333328</v>
      </c>
      <c r="AJ300" t="s">
        <v>20</v>
      </c>
      <c r="AK300">
        <v>202</v>
      </c>
    </row>
    <row r="301" spans="1:37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6">
        <f t="shared" si="20"/>
        <v>51.421052631578945</v>
      </c>
      <c r="H301">
        <v>49</v>
      </c>
      <c r="I301" s="5">
        <f t="shared" si="21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2032</v>
      </c>
      <c r="R301" t="s">
        <v>2033</v>
      </c>
      <c r="S301" s="10">
        <f t="shared" si="22"/>
        <v>42432.25</v>
      </c>
      <c r="T301" s="10">
        <f t="shared" si="23"/>
        <v>42488.208333333328</v>
      </c>
      <c r="AJ301" t="s">
        <v>20</v>
      </c>
      <c r="AK301">
        <v>140</v>
      </c>
    </row>
    <row r="302" spans="1:37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6">
        <f t="shared" si="20"/>
        <v>5</v>
      </c>
      <c r="H302">
        <v>1</v>
      </c>
      <c r="I302" s="5">
        <f t="shared" si="21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2046</v>
      </c>
      <c r="R302" t="s">
        <v>2047</v>
      </c>
      <c r="S302" s="10">
        <f t="shared" si="22"/>
        <v>42977.208333333328</v>
      </c>
      <c r="T302" s="10">
        <f t="shared" si="23"/>
        <v>42978.208333333328</v>
      </c>
      <c r="AJ302" t="s">
        <v>20</v>
      </c>
      <c r="AK302">
        <v>1052</v>
      </c>
    </row>
    <row r="303" spans="1:37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6">
        <f t="shared" si="20"/>
        <v>1344.6666666666667</v>
      </c>
      <c r="H303">
        <v>295</v>
      </c>
      <c r="I303" s="5">
        <f t="shared" si="21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2040</v>
      </c>
      <c r="R303" t="s">
        <v>2041</v>
      </c>
      <c r="S303" s="10">
        <f t="shared" si="22"/>
        <v>42061.25</v>
      </c>
      <c r="T303" s="10">
        <f t="shared" si="23"/>
        <v>42078.208333333328</v>
      </c>
      <c r="AJ303" t="s">
        <v>20</v>
      </c>
      <c r="AK303">
        <v>247</v>
      </c>
    </row>
    <row r="304" spans="1:37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6">
        <f t="shared" si="20"/>
        <v>31.844940867279899</v>
      </c>
      <c r="H304">
        <v>245</v>
      </c>
      <c r="I304" s="5">
        <f t="shared" si="21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2038</v>
      </c>
      <c r="R304" t="s">
        <v>2039</v>
      </c>
      <c r="S304" s="10">
        <f t="shared" si="22"/>
        <v>43345.208333333328</v>
      </c>
      <c r="T304" s="10">
        <f t="shared" si="23"/>
        <v>43359.208333333328</v>
      </c>
      <c r="AJ304" t="s">
        <v>20</v>
      </c>
      <c r="AK304">
        <v>84</v>
      </c>
    </row>
    <row r="305" spans="1:37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6">
        <f t="shared" si="20"/>
        <v>82.617647058823536</v>
      </c>
      <c r="H305">
        <v>32</v>
      </c>
      <c r="I305" s="5">
        <f t="shared" si="21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2034</v>
      </c>
      <c r="R305" t="s">
        <v>2044</v>
      </c>
      <c r="S305" s="10">
        <f t="shared" si="22"/>
        <v>42376.25</v>
      </c>
      <c r="T305" s="10">
        <f t="shared" si="23"/>
        <v>42381.25</v>
      </c>
      <c r="AJ305" t="s">
        <v>20</v>
      </c>
      <c r="AK305">
        <v>88</v>
      </c>
    </row>
    <row r="306" spans="1:37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6">
        <f t="shared" si="20"/>
        <v>546.14285714285722</v>
      </c>
      <c r="H306">
        <v>142</v>
      </c>
      <c r="I306" s="5">
        <f t="shared" si="21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2040</v>
      </c>
      <c r="R306" t="s">
        <v>2041</v>
      </c>
      <c r="S306" s="10">
        <f t="shared" si="22"/>
        <v>42589.208333333328</v>
      </c>
      <c r="T306" s="10">
        <f t="shared" si="23"/>
        <v>42630.208333333328</v>
      </c>
      <c r="AJ306" t="s">
        <v>20</v>
      </c>
      <c r="AK306">
        <v>156</v>
      </c>
    </row>
    <row r="307" spans="1:37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6">
        <f t="shared" si="20"/>
        <v>286.21428571428572</v>
      </c>
      <c r="H307">
        <v>85</v>
      </c>
      <c r="I307" s="5">
        <f t="shared" si="21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2038</v>
      </c>
      <c r="R307" t="s">
        <v>2039</v>
      </c>
      <c r="S307" s="10">
        <f t="shared" si="22"/>
        <v>42448.208333333328</v>
      </c>
      <c r="T307" s="10">
        <f t="shared" si="23"/>
        <v>42489.208333333328</v>
      </c>
      <c r="AJ307" t="s">
        <v>20</v>
      </c>
      <c r="AK307">
        <v>2985</v>
      </c>
    </row>
    <row r="308" spans="1:37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6">
        <f t="shared" si="20"/>
        <v>7.9076923076923071</v>
      </c>
      <c r="H308">
        <v>7</v>
      </c>
      <c r="I308" s="5">
        <f t="shared" si="21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2038</v>
      </c>
      <c r="R308" t="s">
        <v>2039</v>
      </c>
      <c r="S308" s="10">
        <f t="shared" si="22"/>
        <v>42930.208333333328</v>
      </c>
      <c r="T308" s="10">
        <f t="shared" si="23"/>
        <v>42933.208333333328</v>
      </c>
      <c r="AJ308" t="s">
        <v>20</v>
      </c>
      <c r="AK308">
        <v>762</v>
      </c>
    </row>
    <row r="309" spans="1:37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6">
        <f t="shared" si="20"/>
        <v>132.13677811550153</v>
      </c>
      <c r="H309">
        <v>659</v>
      </c>
      <c r="I309" s="5">
        <f t="shared" si="21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2046</v>
      </c>
      <c r="R309" t="s">
        <v>2052</v>
      </c>
      <c r="S309" s="10">
        <f t="shared" si="22"/>
        <v>41066.208333333336</v>
      </c>
      <c r="T309" s="10">
        <f t="shared" si="23"/>
        <v>41086.208333333336</v>
      </c>
      <c r="AJ309" t="s">
        <v>20</v>
      </c>
      <c r="AK309">
        <v>554</v>
      </c>
    </row>
    <row r="310" spans="1:37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6">
        <f t="shared" si="20"/>
        <v>74.077834179357026</v>
      </c>
      <c r="H310">
        <v>803</v>
      </c>
      <c r="I310" s="5">
        <f t="shared" si="21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2038</v>
      </c>
      <c r="R310" t="s">
        <v>2039</v>
      </c>
      <c r="S310" s="10">
        <f t="shared" si="22"/>
        <v>40651.208333333336</v>
      </c>
      <c r="T310" s="10">
        <f t="shared" si="23"/>
        <v>40652.208333333336</v>
      </c>
      <c r="AJ310" t="s">
        <v>20</v>
      </c>
      <c r="AK310">
        <v>135</v>
      </c>
    </row>
    <row r="311" spans="1:37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6">
        <f t="shared" si="20"/>
        <v>75.292682926829272</v>
      </c>
      <c r="H311">
        <v>75</v>
      </c>
      <c r="I311" s="5">
        <f t="shared" si="21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2034</v>
      </c>
      <c r="R311" t="s">
        <v>2044</v>
      </c>
      <c r="S311" s="10">
        <f t="shared" si="22"/>
        <v>40807.208333333336</v>
      </c>
      <c r="T311" s="10">
        <f t="shared" si="23"/>
        <v>40827.208333333336</v>
      </c>
      <c r="AJ311" t="s">
        <v>20</v>
      </c>
      <c r="AK311">
        <v>122</v>
      </c>
    </row>
    <row r="312" spans="1:37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6">
        <f t="shared" si="20"/>
        <v>20.333333333333332</v>
      </c>
      <c r="H312">
        <v>16</v>
      </c>
      <c r="I312" s="5">
        <f t="shared" si="21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2049</v>
      </c>
      <c r="R312" t="s">
        <v>2050</v>
      </c>
      <c r="S312" s="10">
        <f t="shared" si="22"/>
        <v>40277.208333333336</v>
      </c>
      <c r="T312" s="10">
        <f t="shared" si="23"/>
        <v>40293.208333333336</v>
      </c>
      <c r="AJ312" t="s">
        <v>20</v>
      </c>
      <c r="AK312">
        <v>221</v>
      </c>
    </row>
    <row r="313" spans="1:37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6">
        <f t="shared" si="20"/>
        <v>203.36507936507937</v>
      </c>
      <c r="H313">
        <v>121</v>
      </c>
      <c r="I313" s="5">
        <f t="shared" si="21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2038</v>
      </c>
      <c r="R313" t="s">
        <v>2039</v>
      </c>
      <c r="S313" s="10">
        <f t="shared" si="22"/>
        <v>40590.25</v>
      </c>
      <c r="T313" s="10">
        <f t="shared" si="23"/>
        <v>40602.25</v>
      </c>
      <c r="AJ313" t="s">
        <v>20</v>
      </c>
      <c r="AK313">
        <v>126</v>
      </c>
    </row>
    <row r="314" spans="1:37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6">
        <f t="shared" si="20"/>
        <v>310.2284263959391</v>
      </c>
      <c r="H314">
        <v>3742</v>
      </c>
      <c r="I314" s="5">
        <f t="shared" si="21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2038</v>
      </c>
      <c r="R314" t="s">
        <v>2039</v>
      </c>
      <c r="S314" s="10">
        <f t="shared" si="22"/>
        <v>41572.208333333336</v>
      </c>
      <c r="T314" s="10">
        <f t="shared" si="23"/>
        <v>41579.208333333336</v>
      </c>
      <c r="AJ314" t="s">
        <v>20</v>
      </c>
      <c r="AK314">
        <v>1022</v>
      </c>
    </row>
    <row r="315" spans="1:37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6">
        <f t="shared" si="20"/>
        <v>395.31818181818181</v>
      </c>
      <c r="H315">
        <v>223</v>
      </c>
      <c r="I315" s="5">
        <f t="shared" si="21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2034</v>
      </c>
      <c r="R315" t="s">
        <v>2035</v>
      </c>
      <c r="S315" s="10">
        <f t="shared" si="22"/>
        <v>40966.25</v>
      </c>
      <c r="T315" s="10">
        <f t="shared" si="23"/>
        <v>40968.25</v>
      </c>
      <c r="AJ315" t="s">
        <v>20</v>
      </c>
      <c r="AK315">
        <v>3177</v>
      </c>
    </row>
    <row r="316" spans="1:37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6">
        <f t="shared" si="20"/>
        <v>294.71428571428572</v>
      </c>
      <c r="H316">
        <v>133</v>
      </c>
      <c r="I316" s="5">
        <f t="shared" si="21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2040</v>
      </c>
      <c r="R316" t="s">
        <v>2041</v>
      </c>
      <c r="S316" s="10">
        <f t="shared" si="22"/>
        <v>43536.208333333328</v>
      </c>
      <c r="T316" s="10">
        <f t="shared" si="23"/>
        <v>43541.208333333328</v>
      </c>
      <c r="AJ316" t="s">
        <v>20</v>
      </c>
      <c r="AK316">
        <v>198</v>
      </c>
    </row>
    <row r="317" spans="1:37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6">
        <f t="shared" si="20"/>
        <v>33.89473684210526</v>
      </c>
      <c r="H317">
        <v>31</v>
      </c>
      <c r="I317" s="5">
        <f t="shared" si="21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2038</v>
      </c>
      <c r="R317" t="s">
        <v>2039</v>
      </c>
      <c r="S317" s="10">
        <f t="shared" si="22"/>
        <v>41783.208333333336</v>
      </c>
      <c r="T317" s="10">
        <f t="shared" si="23"/>
        <v>41812.208333333336</v>
      </c>
      <c r="AJ317" t="s">
        <v>20</v>
      </c>
      <c r="AK317">
        <v>85</v>
      </c>
    </row>
    <row r="318" spans="1:37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6">
        <f t="shared" si="20"/>
        <v>66.677083333333329</v>
      </c>
      <c r="H318">
        <v>108</v>
      </c>
      <c r="I318" s="5">
        <f t="shared" si="21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2032</v>
      </c>
      <c r="R318" t="s">
        <v>2033</v>
      </c>
      <c r="S318" s="10">
        <f t="shared" si="22"/>
        <v>43788.25</v>
      </c>
      <c r="T318" s="10">
        <f t="shared" si="23"/>
        <v>43789.25</v>
      </c>
      <c r="AJ318" t="s">
        <v>20</v>
      </c>
      <c r="AK318">
        <v>3596</v>
      </c>
    </row>
    <row r="319" spans="1:37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6">
        <f t="shared" si="20"/>
        <v>19.227272727272727</v>
      </c>
      <c r="H319">
        <v>30</v>
      </c>
      <c r="I319" s="5">
        <f t="shared" si="21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2038</v>
      </c>
      <c r="R319" t="s">
        <v>2039</v>
      </c>
      <c r="S319" s="10">
        <f t="shared" si="22"/>
        <v>42869.208333333328</v>
      </c>
      <c r="T319" s="10">
        <f t="shared" si="23"/>
        <v>42882.208333333328</v>
      </c>
      <c r="AJ319" t="s">
        <v>20</v>
      </c>
      <c r="AK319">
        <v>244</v>
      </c>
    </row>
    <row r="320" spans="1:37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6">
        <f t="shared" si="20"/>
        <v>15.842105263157894</v>
      </c>
      <c r="H320">
        <v>17</v>
      </c>
      <c r="I320" s="5">
        <f t="shared" si="21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2034</v>
      </c>
      <c r="R320" t="s">
        <v>2035</v>
      </c>
      <c r="S320" s="10">
        <f t="shared" si="22"/>
        <v>41684.25</v>
      </c>
      <c r="T320" s="10">
        <f t="shared" si="23"/>
        <v>41686.25</v>
      </c>
      <c r="AJ320" t="s">
        <v>20</v>
      </c>
      <c r="AK320">
        <v>5180</v>
      </c>
    </row>
    <row r="321" spans="1:37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6">
        <f t="shared" si="20"/>
        <v>38.702380952380956</v>
      </c>
      <c r="H321">
        <v>64</v>
      </c>
      <c r="I321" s="5">
        <f t="shared" si="21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2036</v>
      </c>
      <c r="R321" t="s">
        <v>2037</v>
      </c>
      <c r="S321" s="10">
        <f t="shared" si="22"/>
        <v>40402.208333333336</v>
      </c>
      <c r="T321" s="10">
        <f t="shared" si="23"/>
        <v>40426.208333333336</v>
      </c>
      <c r="AJ321" t="s">
        <v>20</v>
      </c>
      <c r="AK321">
        <v>589</v>
      </c>
    </row>
    <row r="322" spans="1:37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6">
        <f t="shared" ref="G322:G385" si="24">(E322/D322)*100</f>
        <v>9.5876777251184837</v>
      </c>
      <c r="H322">
        <v>80</v>
      </c>
      <c r="I322" s="5">
        <f t="shared" ref="I322:I385" si="25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2046</v>
      </c>
      <c r="R322" t="s">
        <v>2052</v>
      </c>
      <c r="S322" s="10">
        <f t="shared" si="22"/>
        <v>40673.208333333336</v>
      </c>
      <c r="T322" s="10">
        <f t="shared" si="23"/>
        <v>40682.208333333336</v>
      </c>
      <c r="AJ322" t="s">
        <v>20</v>
      </c>
      <c r="AK322">
        <v>2725</v>
      </c>
    </row>
    <row r="323" spans="1:37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6">
        <f t="shared" si="24"/>
        <v>94.144366197183089</v>
      </c>
      <c r="H323">
        <v>2468</v>
      </c>
      <c r="I323" s="5">
        <f t="shared" si="25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2040</v>
      </c>
      <c r="R323" t="s">
        <v>2051</v>
      </c>
      <c r="S323" s="10">
        <f t="shared" ref="S323:S386" si="26">(((L323/60)/60)/24)+DATE(1970,1,1)</f>
        <v>40634.208333333336</v>
      </c>
      <c r="T323" s="10">
        <f t="shared" ref="T323:T386" si="27">(((M323/60)/60)/24)+DATE(1970,1,1)</f>
        <v>40642.208333333336</v>
      </c>
      <c r="AJ323" t="s">
        <v>20</v>
      </c>
      <c r="AK323">
        <v>300</v>
      </c>
    </row>
    <row r="324" spans="1:37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6">
        <f t="shared" si="24"/>
        <v>166.56234096692114</v>
      </c>
      <c r="H324">
        <v>5168</v>
      </c>
      <c r="I324" s="5">
        <f t="shared" si="2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2038</v>
      </c>
      <c r="R324" t="s">
        <v>2039</v>
      </c>
      <c r="S324" s="10">
        <f t="shared" si="26"/>
        <v>40507.25</v>
      </c>
      <c r="T324" s="10">
        <f t="shared" si="27"/>
        <v>40520.25</v>
      </c>
      <c r="AJ324" t="s">
        <v>20</v>
      </c>
      <c r="AK324">
        <v>144</v>
      </c>
    </row>
    <row r="325" spans="1:37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6">
        <f t="shared" si="24"/>
        <v>24.134831460674157</v>
      </c>
      <c r="H325">
        <v>26</v>
      </c>
      <c r="I325" s="5">
        <f t="shared" si="2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2040</v>
      </c>
      <c r="R325" t="s">
        <v>2041</v>
      </c>
      <c r="S325" s="10">
        <f t="shared" si="26"/>
        <v>41725.208333333336</v>
      </c>
      <c r="T325" s="10">
        <f t="shared" si="27"/>
        <v>41727.208333333336</v>
      </c>
      <c r="AJ325" t="s">
        <v>20</v>
      </c>
      <c r="AK325">
        <v>87</v>
      </c>
    </row>
    <row r="326" spans="1:37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6">
        <f t="shared" si="24"/>
        <v>164.05633802816902</v>
      </c>
      <c r="H326">
        <v>307</v>
      </c>
      <c r="I326" s="5">
        <f t="shared" si="2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2038</v>
      </c>
      <c r="R326" t="s">
        <v>2039</v>
      </c>
      <c r="S326" s="10">
        <f t="shared" si="26"/>
        <v>42176.208333333328</v>
      </c>
      <c r="T326" s="10">
        <f t="shared" si="27"/>
        <v>42188.208333333328</v>
      </c>
      <c r="AJ326" t="s">
        <v>20</v>
      </c>
      <c r="AK326">
        <v>3116</v>
      </c>
    </row>
    <row r="327" spans="1:37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6">
        <f t="shared" si="24"/>
        <v>90.723076923076931</v>
      </c>
      <c r="H327">
        <v>73</v>
      </c>
      <c r="I327" s="5">
        <f t="shared" si="2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2038</v>
      </c>
      <c r="R327" t="s">
        <v>2039</v>
      </c>
      <c r="S327" s="10">
        <f t="shared" si="26"/>
        <v>43267.208333333328</v>
      </c>
      <c r="T327" s="10">
        <f t="shared" si="27"/>
        <v>43290.208333333328</v>
      </c>
      <c r="AJ327" t="s">
        <v>20</v>
      </c>
      <c r="AK327">
        <v>909</v>
      </c>
    </row>
    <row r="328" spans="1:37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6">
        <f t="shared" si="24"/>
        <v>46.194444444444443</v>
      </c>
      <c r="H328">
        <v>128</v>
      </c>
      <c r="I328" s="5">
        <f t="shared" si="25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2040</v>
      </c>
      <c r="R328" t="s">
        <v>2048</v>
      </c>
      <c r="S328" s="10">
        <f t="shared" si="26"/>
        <v>42364.25</v>
      </c>
      <c r="T328" s="10">
        <f t="shared" si="27"/>
        <v>42370.25</v>
      </c>
      <c r="AJ328" t="s">
        <v>20</v>
      </c>
      <c r="AK328">
        <v>1613</v>
      </c>
    </row>
    <row r="329" spans="1:37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6">
        <f t="shared" si="24"/>
        <v>38.53846153846154</v>
      </c>
      <c r="H329">
        <v>33</v>
      </c>
      <c r="I329" s="5">
        <f t="shared" si="2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2038</v>
      </c>
      <c r="R329" t="s">
        <v>2039</v>
      </c>
      <c r="S329" s="10">
        <f t="shared" si="26"/>
        <v>43705.208333333328</v>
      </c>
      <c r="T329" s="10">
        <f t="shared" si="27"/>
        <v>43709.208333333328</v>
      </c>
      <c r="AJ329" t="s">
        <v>20</v>
      </c>
      <c r="AK329">
        <v>136</v>
      </c>
    </row>
    <row r="330" spans="1:37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6">
        <f t="shared" si="24"/>
        <v>133.56231003039514</v>
      </c>
      <c r="H330">
        <v>2441</v>
      </c>
      <c r="I330" s="5">
        <f t="shared" si="2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2034</v>
      </c>
      <c r="R330" t="s">
        <v>2035</v>
      </c>
      <c r="S330" s="10">
        <f t="shared" si="26"/>
        <v>43434.25</v>
      </c>
      <c r="T330" s="10">
        <f t="shared" si="27"/>
        <v>43445.25</v>
      </c>
      <c r="AJ330" t="s">
        <v>20</v>
      </c>
      <c r="AK330">
        <v>130</v>
      </c>
    </row>
    <row r="331" spans="1:37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6">
        <f t="shared" si="24"/>
        <v>22.896588486140725</v>
      </c>
      <c r="H331">
        <v>211</v>
      </c>
      <c r="I331" s="5">
        <f t="shared" si="2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2049</v>
      </c>
      <c r="R331" t="s">
        <v>2050</v>
      </c>
      <c r="S331" s="10">
        <f t="shared" si="26"/>
        <v>42716.25</v>
      </c>
      <c r="T331" s="10">
        <f t="shared" si="27"/>
        <v>42727.25</v>
      </c>
      <c r="AJ331" t="s">
        <v>20</v>
      </c>
      <c r="AK331">
        <v>102</v>
      </c>
    </row>
    <row r="332" spans="1:37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6">
        <f t="shared" si="24"/>
        <v>184.95548961424333</v>
      </c>
      <c r="H332">
        <v>1385</v>
      </c>
      <c r="I332" s="5">
        <f t="shared" si="2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2040</v>
      </c>
      <c r="R332" t="s">
        <v>2041</v>
      </c>
      <c r="S332" s="10">
        <f t="shared" si="26"/>
        <v>43077.25</v>
      </c>
      <c r="T332" s="10">
        <f t="shared" si="27"/>
        <v>43078.25</v>
      </c>
      <c r="AJ332" t="s">
        <v>20</v>
      </c>
      <c r="AK332">
        <v>4006</v>
      </c>
    </row>
    <row r="333" spans="1:37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6">
        <f t="shared" si="24"/>
        <v>443.72727272727275</v>
      </c>
      <c r="H333">
        <v>190</v>
      </c>
      <c r="I333" s="5">
        <f t="shared" si="2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2032</v>
      </c>
      <c r="R333" t="s">
        <v>2033</v>
      </c>
      <c r="S333" s="10">
        <f t="shared" si="26"/>
        <v>40896.25</v>
      </c>
      <c r="T333" s="10">
        <f t="shared" si="27"/>
        <v>40897.25</v>
      </c>
      <c r="AJ333" t="s">
        <v>20</v>
      </c>
      <c r="AK333">
        <v>1629</v>
      </c>
    </row>
    <row r="334" spans="1:37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6">
        <f t="shared" si="24"/>
        <v>199.9806763285024</v>
      </c>
      <c r="H334">
        <v>470</v>
      </c>
      <c r="I334" s="5">
        <f t="shared" si="2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2036</v>
      </c>
      <c r="R334" t="s">
        <v>2045</v>
      </c>
      <c r="S334" s="10">
        <f t="shared" si="26"/>
        <v>41361.208333333336</v>
      </c>
      <c r="T334" s="10">
        <f t="shared" si="27"/>
        <v>41362.208333333336</v>
      </c>
      <c r="AJ334" t="s">
        <v>20</v>
      </c>
      <c r="AK334">
        <v>2188</v>
      </c>
    </row>
    <row r="335" spans="1:37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6">
        <f t="shared" si="24"/>
        <v>123.95833333333333</v>
      </c>
      <c r="H335">
        <v>253</v>
      </c>
      <c r="I335" s="5">
        <f t="shared" si="2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2038</v>
      </c>
      <c r="R335" t="s">
        <v>2039</v>
      </c>
      <c r="S335" s="10">
        <f t="shared" si="26"/>
        <v>43424.25</v>
      </c>
      <c r="T335" s="10">
        <f t="shared" si="27"/>
        <v>43452.25</v>
      </c>
      <c r="AJ335" t="s">
        <v>20</v>
      </c>
      <c r="AK335">
        <v>2409</v>
      </c>
    </row>
    <row r="336" spans="1:37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6">
        <f t="shared" si="24"/>
        <v>186.61329305135951</v>
      </c>
      <c r="H336">
        <v>1113</v>
      </c>
      <c r="I336" s="5">
        <f t="shared" si="2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2034</v>
      </c>
      <c r="R336" t="s">
        <v>2035</v>
      </c>
      <c r="S336" s="10">
        <f t="shared" si="26"/>
        <v>43110.25</v>
      </c>
      <c r="T336" s="10">
        <f t="shared" si="27"/>
        <v>43117.25</v>
      </c>
      <c r="AJ336" t="s">
        <v>20</v>
      </c>
      <c r="AK336">
        <v>194</v>
      </c>
    </row>
    <row r="337" spans="1:37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6">
        <f t="shared" si="24"/>
        <v>114.28538550057536</v>
      </c>
      <c r="H337">
        <v>2283</v>
      </c>
      <c r="I337" s="5">
        <f t="shared" si="2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2034</v>
      </c>
      <c r="R337" t="s">
        <v>2035</v>
      </c>
      <c r="S337" s="10">
        <f t="shared" si="26"/>
        <v>43784.25</v>
      </c>
      <c r="T337" s="10">
        <f t="shared" si="27"/>
        <v>43797.25</v>
      </c>
      <c r="AJ337" t="s">
        <v>20</v>
      </c>
      <c r="AK337">
        <v>1140</v>
      </c>
    </row>
    <row r="338" spans="1:37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6">
        <f t="shared" si="24"/>
        <v>97.032531824611041</v>
      </c>
      <c r="H338">
        <v>1072</v>
      </c>
      <c r="I338" s="5">
        <f t="shared" si="2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2034</v>
      </c>
      <c r="R338" t="s">
        <v>2035</v>
      </c>
      <c r="S338" s="10">
        <f t="shared" si="26"/>
        <v>40527.25</v>
      </c>
      <c r="T338" s="10">
        <f t="shared" si="27"/>
        <v>40528.25</v>
      </c>
      <c r="AJ338" t="s">
        <v>20</v>
      </c>
      <c r="AK338">
        <v>102</v>
      </c>
    </row>
    <row r="339" spans="1:37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6">
        <f t="shared" si="24"/>
        <v>122.81904761904762</v>
      </c>
      <c r="H339">
        <v>1095</v>
      </c>
      <c r="I339" s="5">
        <f t="shared" si="2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2038</v>
      </c>
      <c r="R339" t="s">
        <v>2039</v>
      </c>
      <c r="S339" s="10">
        <f t="shared" si="26"/>
        <v>43780.25</v>
      </c>
      <c r="T339" s="10">
        <f t="shared" si="27"/>
        <v>43781.25</v>
      </c>
      <c r="AJ339" t="s">
        <v>20</v>
      </c>
      <c r="AK339">
        <v>2857</v>
      </c>
    </row>
    <row r="340" spans="1:37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6">
        <f t="shared" si="24"/>
        <v>179.14326647564468</v>
      </c>
      <c r="H340">
        <v>1690</v>
      </c>
      <c r="I340" s="5">
        <f t="shared" si="2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2038</v>
      </c>
      <c r="R340" t="s">
        <v>2039</v>
      </c>
      <c r="S340" s="10">
        <f t="shared" si="26"/>
        <v>40821.208333333336</v>
      </c>
      <c r="T340" s="10">
        <f t="shared" si="27"/>
        <v>40851.208333333336</v>
      </c>
      <c r="AJ340" t="s">
        <v>20</v>
      </c>
      <c r="AK340">
        <v>107</v>
      </c>
    </row>
    <row r="341" spans="1:37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6">
        <f t="shared" si="24"/>
        <v>79.951577402787962</v>
      </c>
      <c r="H341">
        <v>1297</v>
      </c>
      <c r="I341" s="5">
        <f t="shared" si="2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2038</v>
      </c>
      <c r="R341" t="s">
        <v>2039</v>
      </c>
      <c r="S341" s="10">
        <f t="shared" si="26"/>
        <v>42949.208333333328</v>
      </c>
      <c r="T341" s="10">
        <f t="shared" si="27"/>
        <v>42963.208333333328</v>
      </c>
      <c r="AJ341" t="s">
        <v>20</v>
      </c>
      <c r="AK341">
        <v>160</v>
      </c>
    </row>
    <row r="342" spans="1:37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6">
        <f t="shared" si="24"/>
        <v>94.242587601078171</v>
      </c>
      <c r="H342">
        <v>393</v>
      </c>
      <c r="I342" s="5">
        <f t="shared" si="2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2053</v>
      </c>
      <c r="R342" t="s">
        <v>2054</v>
      </c>
      <c r="S342" s="10">
        <f t="shared" si="26"/>
        <v>40889.25</v>
      </c>
      <c r="T342" s="10">
        <f t="shared" si="27"/>
        <v>40890.25</v>
      </c>
      <c r="AJ342" t="s">
        <v>20</v>
      </c>
      <c r="AK342">
        <v>2230</v>
      </c>
    </row>
    <row r="343" spans="1:37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6">
        <f t="shared" si="24"/>
        <v>84.669291338582681</v>
      </c>
      <c r="H343">
        <v>1257</v>
      </c>
      <c r="I343" s="5">
        <f t="shared" si="2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2034</v>
      </c>
      <c r="R343" t="s">
        <v>2044</v>
      </c>
      <c r="S343" s="10">
        <f t="shared" si="26"/>
        <v>42244.208333333328</v>
      </c>
      <c r="T343" s="10">
        <f t="shared" si="27"/>
        <v>42251.208333333328</v>
      </c>
      <c r="AJ343" t="s">
        <v>20</v>
      </c>
      <c r="AK343">
        <v>316</v>
      </c>
    </row>
    <row r="344" spans="1:37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6">
        <f t="shared" si="24"/>
        <v>66.521920668058456</v>
      </c>
      <c r="H344">
        <v>328</v>
      </c>
      <c r="I344" s="5">
        <f t="shared" si="2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2038</v>
      </c>
      <c r="R344" t="s">
        <v>2039</v>
      </c>
      <c r="S344" s="10">
        <f t="shared" si="26"/>
        <v>41475.208333333336</v>
      </c>
      <c r="T344" s="10">
        <f t="shared" si="27"/>
        <v>41487.208333333336</v>
      </c>
      <c r="AJ344" t="s">
        <v>20</v>
      </c>
      <c r="AK344">
        <v>117</v>
      </c>
    </row>
    <row r="345" spans="1:37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6">
        <f t="shared" si="24"/>
        <v>53.922222222222224</v>
      </c>
      <c r="H345">
        <v>147</v>
      </c>
      <c r="I345" s="5">
        <f t="shared" si="2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2038</v>
      </c>
      <c r="R345" t="s">
        <v>2039</v>
      </c>
      <c r="S345" s="10">
        <f t="shared" si="26"/>
        <v>41597.25</v>
      </c>
      <c r="T345" s="10">
        <f t="shared" si="27"/>
        <v>41650.25</v>
      </c>
      <c r="AJ345" t="s">
        <v>20</v>
      </c>
      <c r="AK345">
        <v>6406</v>
      </c>
    </row>
    <row r="346" spans="1:37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6">
        <f t="shared" si="24"/>
        <v>41.983299595141702</v>
      </c>
      <c r="H346">
        <v>830</v>
      </c>
      <c r="I346" s="5">
        <f t="shared" si="2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2049</v>
      </c>
      <c r="R346" t="s">
        <v>2050</v>
      </c>
      <c r="S346" s="10">
        <f t="shared" si="26"/>
        <v>43122.25</v>
      </c>
      <c r="T346" s="10">
        <f t="shared" si="27"/>
        <v>43162.25</v>
      </c>
      <c r="AJ346" t="s">
        <v>20</v>
      </c>
      <c r="AK346">
        <v>192</v>
      </c>
    </row>
    <row r="347" spans="1:37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6">
        <f t="shared" si="24"/>
        <v>14.69479695431472</v>
      </c>
      <c r="H347">
        <v>331</v>
      </c>
      <c r="I347" s="5">
        <f t="shared" si="2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2040</v>
      </c>
      <c r="R347" t="s">
        <v>2043</v>
      </c>
      <c r="S347" s="10">
        <f t="shared" si="26"/>
        <v>42194.208333333328</v>
      </c>
      <c r="T347" s="10">
        <f t="shared" si="27"/>
        <v>42195.208333333328</v>
      </c>
      <c r="AJ347" t="s">
        <v>20</v>
      </c>
      <c r="AK347">
        <v>26</v>
      </c>
    </row>
    <row r="348" spans="1:37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6">
        <f t="shared" si="24"/>
        <v>34.475000000000001</v>
      </c>
      <c r="H348">
        <v>25</v>
      </c>
      <c r="I348" s="5">
        <f t="shared" si="25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2034</v>
      </c>
      <c r="R348" t="s">
        <v>2044</v>
      </c>
      <c r="S348" s="10">
        <f t="shared" si="26"/>
        <v>42971.208333333328</v>
      </c>
      <c r="T348" s="10">
        <f t="shared" si="27"/>
        <v>43026.208333333328</v>
      </c>
      <c r="AJ348" t="s">
        <v>20</v>
      </c>
      <c r="AK348">
        <v>723</v>
      </c>
    </row>
    <row r="349" spans="1:37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6">
        <f t="shared" si="24"/>
        <v>1400.7777777777778</v>
      </c>
      <c r="H349">
        <v>191</v>
      </c>
      <c r="I349" s="5">
        <f t="shared" si="2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2036</v>
      </c>
      <c r="R349" t="s">
        <v>2037</v>
      </c>
      <c r="S349" s="10">
        <f t="shared" si="26"/>
        <v>42046.25</v>
      </c>
      <c r="T349" s="10">
        <f t="shared" si="27"/>
        <v>42070.25</v>
      </c>
      <c r="AJ349" t="s">
        <v>20</v>
      </c>
      <c r="AK349">
        <v>170</v>
      </c>
    </row>
    <row r="350" spans="1:37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6">
        <f t="shared" si="24"/>
        <v>71.770351758793964</v>
      </c>
      <c r="H350">
        <v>3483</v>
      </c>
      <c r="I350" s="5">
        <f t="shared" si="2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2032</v>
      </c>
      <c r="R350" t="s">
        <v>2033</v>
      </c>
      <c r="S350" s="10">
        <f t="shared" si="26"/>
        <v>42782.25</v>
      </c>
      <c r="T350" s="10">
        <f t="shared" si="27"/>
        <v>42795.25</v>
      </c>
      <c r="AJ350" t="s">
        <v>20</v>
      </c>
      <c r="AK350">
        <v>238</v>
      </c>
    </row>
    <row r="351" spans="1:37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6">
        <f t="shared" si="24"/>
        <v>53.074115044247783</v>
      </c>
      <c r="H351">
        <v>923</v>
      </c>
      <c r="I351" s="5">
        <f t="shared" si="2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2038</v>
      </c>
      <c r="R351" t="s">
        <v>2039</v>
      </c>
      <c r="S351" s="10">
        <f t="shared" si="26"/>
        <v>42930.208333333328</v>
      </c>
      <c r="T351" s="10">
        <f t="shared" si="27"/>
        <v>42960.208333333328</v>
      </c>
      <c r="AJ351" t="s">
        <v>20</v>
      </c>
      <c r="AK351">
        <v>55</v>
      </c>
    </row>
    <row r="352" spans="1:37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6">
        <f t="shared" si="24"/>
        <v>5</v>
      </c>
      <c r="H352">
        <v>1</v>
      </c>
      <c r="I352" s="5">
        <f t="shared" si="25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2034</v>
      </c>
      <c r="R352" t="s">
        <v>2057</v>
      </c>
      <c r="S352" s="10">
        <f t="shared" si="26"/>
        <v>42144.208333333328</v>
      </c>
      <c r="T352" s="10">
        <f t="shared" si="27"/>
        <v>42162.208333333328</v>
      </c>
      <c r="AJ352" t="s">
        <v>20</v>
      </c>
      <c r="AK352">
        <v>128</v>
      </c>
    </row>
    <row r="353" spans="1:37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6">
        <f t="shared" si="24"/>
        <v>127.70715249662618</v>
      </c>
      <c r="H353">
        <v>2013</v>
      </c>
      <c r="I353" s="5">
        <f t="shared" si="2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2034</v>
      </c>
      <c r="R353" t="s">
        <v>2035</v>
      </c>
      <c r="S353" s="10">
        <f t="shared" si="26"/>
        <v>42240.208333333328</v>
      </c>
      <c r="T353" s="10">
        <f t="shared" si="27"/>
        <v>42254.208333333328</v>
      </c>
      <c r="AJ353" t="s">
        <v>20</v>
      </c>
      <c r="AK353">
        <v>2144</v>
      </c>
    </row>
    <row r="354" spans="1:37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6">
        <f t="shared" si="24"/>
        <v>34.892857142857139</v>
      </c>
      <c r="H354">
        <v>33</v>
      </c>
      <c r="I354" s="5">
        <f t="shared" si="2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2038</v>
      </c>
      <c r="R354" t="s">
        <v>2039</v>
      </c>
      <c r="S354" s="10">
        <f t="shared" si="26"/>
        <v>42315.25</v>
      </c>
      <c r="T354" s="10">
        <f t="shared" si="27"/>
        <v>42323.25</v>
      </c>
      <c r="AJ354" t="s">
        <v>20</v>
      </c>
      <c r="AK354">
        <v>2693</v>
      </c>
    </row>
    <row r="355" spans="1:37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6">
        <f t="shared" si="24"/>
        <v>410.59821428571428</v>
      </c>
      <c r="H355">
        <v>1703</v>
      </c>
      <c r="I355" s="5">
        <f t="shared" si="2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2038</v>
      </c>
      <c r="R355" t="s">
        <v>2039</v>
      </c>
      <c r="S355" s="10">
        <f t="shared" si="26"/>
        <v>43651.208333333328</v>
      </c>
      <c r="T355" s="10">
        <f t="shared" si="27"/>
        <v>43652.208333333328</v>
      </c>
      <c r="AJ355" t="s">
        <v>20</v>
      </c>
      <c r="AK355">
        <v>432</v>
      </c>
    </row>
    <row r="356" spans="1:37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6">
        <f t="shared" si="24"/>
        <v>123.73770491803278</v>
      </c>
      <c r="H356">
        <v>80</v>
      </c>
      <c r="I356" s="5">
        <f t="shared" si="25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2040</v>
      </c>
      <c r="R356" t="s">
        <v>2041</v>
      </c>
      <c r="S356" s="10">
        <f t="shared" si="26"/>
        <v>41520.208333333336</v>
      </c>
      <c r="T356" s="10">
        <f t="shared" si="27"/>
        <v>41527.208333333336</v>
      </c>
      <c r="AJ356" t="s">
        <v>20</v>
      </c>
      <c r="AK356">
        <v>189</v>
      </c>
    </row>
    <row r="357" spans="1:37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6">
        <f t="shared" si="24"/>
        <v>58.973684210526315</v>
      </c>
      <c r="H357">
        <v>86</v>
      </c>
      <c r="I357" s="5">
        <f t="shared" si="2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2036</v>
      </c>
      <c r="R357" t="s">
        <v>2045</v>
      </c>
      <c r="S357" s="10">
        <f t="shared" si="26"/>
        <v>42757.25</v>
      </c>
      <c r="T357" s="10">
        <f t="shared" si="27"/>
        <v>42797.25</v>
      </c>
      <c r="AJ357" t="s">
        <v>20</v>
      </c>
      <c r="AK357">
        <v>154</v>
      </c>
    </row>
    <row r="358" spans="1:37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6">
        <f t="shared" si="24"/>
        <v>36.892473118279568</v>
      </c>
      <c r="H358">
        <v>40</v>
      </c>
      <c r="I358" s="5">
        <f t="shared" si="2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2038</v>
      </c>
      <c r="R358" t="s">
        <v>2039</v>
      </c>
      <c r="S358" s="10">
        <f t="shared" si="26"/>
        <v>40922.25</v>
      </c>
      <c r="T358" s="10">
        <f t="shared" si="27"/>
        <v>40931.25</v>
      </c>
      <c r="AJ358" t="s">
        <v>20</v>
      </c>
      <c r="AK358">
        <v>96</v>
      </c>
    </row>
    <row r="359" spans="1:37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6">
        <f t="shared" si="24"/>
        <v>184.91304347826087</v>
      </c>
      <c r="H359">
        <v>41</v>
      </c>
      <c r="I359" s="5">
        <f t="shared" si="2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2049</v>
      </c>
      <c r="R359" t="s">
        <v>2050</v>
      </c>
      <c r="S359" s="10">
        <f t="shared" si="26"/>
        <v>42250.208333333328</v>
      </c>
      <c r="T359" s="10">
        <f t="shared" si="27"/>
        <v>42275.208333333328</v>
      </c>
      <c r="AJ359" t="s">
        <v>20</v>
      </c>
      <c r="AK359">
        <v>3063</v>
      </c>
    </row>
    <row r="360" spans="1:37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6">
        <f t="shared" si="24"/>
        <v>11.814432989690722</v>
      </c>
      <c r="H360">
        <v>23</v>
      </c>
      <c r="I360" s="5">
        <f t="shared" si="2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2053</v>
      </c>
      <c r="R360" t="s">
        <v>2054</v>
      </c>
      <c r="S360" s="10">
        <f t="shared" si="26"/>
        <v>43322.208333333328</v>
      </c>
      <c r="T360" s="10">
        <f t="shared" si="27"/>
        <v>43325.208333333328</v>
      </c>
      <c r="AJ360" t="s">
        <v>20</v>
      </c>
      <c r="AK360">
        <v>2266</v>
      </c>
    </row>
    <row r="361" spans="1:37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6">
        <f t="shared" si="24"/>
        <v>298.7</v>
      </c>
      <c r="H361">
        <v>187</v>
      </c>
      <c r="I361" s="5">
        <f t="shared" si="2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2040</v>
      </c>
      <c r="R361" t="s">
        <v>2048</v>
      </c>
      <c r="S361" s="10">
        <f t="shared" si="26"/>
        <v>40782.208333333336</v>
      </c>
      <c r="T361" s="10">
        <f t="shared" si="27"/>
        <v>40789.208333333336</v>
      </c>
      <c r="AJ361" t="s">
        <v>20</v>
      </c>
      <c r="AK361">
        <v>194</v>
      </c>
    </row>
    <row r="362" spans="1:37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6">
        <f t="shared" si="24"/>
        <v>226.35175879396985</v>
      </c>
      <c r="H362">
        <v>2875</v>
      </c>
      <c r="I362" s="5">
        <f t="shared" si="2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2038</v>
      </c>
      <c r="R362" t="s">
        <v>2039</v>
      </c>
      <c r="S362" s="10">
        <f t="shared" si="26"/>
        <v>40544.25</v>
      </c>
      <c r="T362" s="10">
        <f t="shared" si="27"/>
        <v>40558.25</v>
      </c>
      <c r="AJ362" t="s">
        <v>20</v>
      </c>
      <c r="AK362">
        <v>129</v>
      </c>
    </row>
    <row r="363" spans="1:37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6">
        <f t="shared" si="24"/>
        <v>173.56363636363636</v>
      </c>
      <c r="H363">
        <v>88</v>
      </c>
      <c r="I363" s="5">
        <f t="shared" si="2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2038</v>
      </c>
      <c r="R363" t="s">
        <v>2039</v>
      </c>
      <c r="S363" s="10">
        <f t="shared" si="26"/>
        <v>43015.208333333328</v>
      </c>
      <c r="T363" s="10">
        <f t="shared" si="27"/>
        <v>43039.208333333328</v>
      </c>
      <c r="AJ363" t="s">
        <v>20</v>
      </c>
      <c r="AK363">
        <v>375</v>
      </c>
    </row>
    <row r="364" spans="1:37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6">
        <f t="shared" si="24"/>
        <v>371.75675675675677</v>
      </c>
      <c r="H364">
        <v>191</v>
      </c>
      <c r="I364" s="5">
        <f t="shared" si="2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2034</v>
      </c>
      <c r="R364" t="s">
        <v>2035</v>
      </c>
      <c r="S364" s="10">
        <f t="shared" si="26"/>
        <v>40570.25</v>
      </c>
      <c r="T364" s="10">
        <f t="shared" si="27"/>
        <v>40608.25</v>
      </c>
      <c r="AJ364" t="s">
        <v>20</v>
      </c>
      <c r="AK364">
        <v>409</v>
      </c>
    </row>
    <row r="365" spans="1:37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6">
        <f t="shared" si="24"/>
        <v>160.19230769230771</v>
      </c>
      <c r="H365">
        <v>139</v>
      </c>
      <c r="I365" s="5">
        <f t="shared" si="2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2034</v>
      </c>
      <c r="R365" t="s">
        <v>2035</v>
      </c>
      <c r="S365" s="10">
        <f t="shared" si="26"/>
        <v>40904.25</v>
      </c>
      <c r="T365" s="10">
        <f t="shared" si="27"/>
        <v>40905.25</v>
      </c>
      <c r="AJ365" t="s">
        <v>20</v>
      </c>
      <c r="AK365">
        <v>234</v>
      </c>
    </row>
    <row r="366" spans="1:37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6">
        <f t="shared" si="24"/>
        <v>1616.3333333333335</v>
      </c>
      <c r="H366">
        <v>186</v>
      </c>
      <c r="I366" s="5">
        <f t="shared" si="2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2034</v>
      </c>
      <c r="R366" t="s">
        <v>2044</v>
      </c>
      <c r="S366" s="10">
        <f t="shared" si="26"/>
        <v>43164.25</v>
      </c>
      <c r="T366" s="10">
        <f t="shared" si="27"/>
        <v>43194.208333333328</v>
      </c>
      <c r="AJ366" t="s">
        <v>20</v>
      </c>
      <c r="AK366">
        <v>3016</v>
      </c>
    </row>
    <row r="367" spans="1:37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6">
        <f t="shared" si="24"/>
        <v>733.4375</v>
      </c>
      <c r="H367">
        <v>112</v>
      </c>
      <c r="I367" s="5">
        <f t="shared" si="2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2038</v>
      </c>
      <c r="R367" t="s">
        <v>2039</v>
      </c>
      <c r="S367" s="10">
        <f t="shared" si="26"/>
        <v>42733.25</v>
      </c>
      <c r="T367" s="10">
        <f t="shared" si="27"/>
        <v>42760.25</v>
      </c>
      <c r="AJ367" t="s">
        <v>20</v>
      </c>
      <c r="AK367">
        <v>264</v>
      </c>
    </row>
    <row r="368" spans="1:37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6">
        <f t="shared" si="24"/>
        <v>592.11111111111109</v>
      </c>
      <c r="H368">
        <v>101</v>
      </c>
      <c r="I368" s="5">
        <f t="shared" si="2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2038</v>
      </c>
      <c r="R368" t="s">
        <v>2039</v>
      </c>
      <c r="S368" s="10">
        <f t="shared" si="26"/>
        <v>40546.25</v>
      </c>
      <c r="T368" s="10">
        <f t="shared" si="27"/>
        <v>40547.25</v>
      </c>
      <c r="AJ368" t="s">
        <v>20</v>
      </c>
      <c r="AK368">
        <v>272</v>
      </c>
    </row>
    <row r="369" spans="1:37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6">
        <f t="shared" si="24"/>
        <v>18.888888888888889</v>
      </c>
      <c r="H369">
        <v>75</v>
      </c>
      <c r="I369" s="5">
        <f t="shared" si="2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2038</v>
      </c>
      <c r="R369" t="s">
        <v>2039</v>
      </c>
      <c r="S369" s="10">
        <f t="shared" si="26"/>
        <v>41930.208333333336</v>
      </c>
      <c r="T369" s="10">
        <f t="shared" si="27"/>
        <v>41954.25</v>
      </c>
      <c r="AJ369" t="s">
        <v>20</v>
      </c>
      <c r="AK369">
        <v>419</v>
      </c>
    </row>
    <row r="370" spans="1:37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6">
        <f t="shared" si="24"/>
        <v>276.80769230769232</v>
      </c>
      <c r="H370">
        <v>206</v>
      </c>
      <c r="I370" s="5">
        <f t="shared" si="2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2040</v>
      </c>
      <c r="R370" t="s">
        <v>2041</v>
      </c>
      <c r="S370" s="10">
        <f t="shared" si="26"/>
        <v>40464.208333333336</v>
      </c>
      <c r="T370" s="10">
        <f t="shared" si="27"/>
        <v>40487.208333333336</v>
      </c>
      <c r="AJ370" t="s">
        <v>20</v>
      </c>
      <c r="AK370">
        <v>1621</v>
      </c>
    </row>
    <row r="371" spans="1:37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6">
        <f t="shared" si="24"/>
        <v>273.01851851851848</v>
      </c>
      <c r="H371">
        <v>154</v>
      </c>
      <c r="I371" s="5">
        <f t="shared" si="2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2040</v>
      </c>
      <c r="R371" t="s">
        <v>2059</v>
      </c>
      <c r="S371" s="10">
        <f t="shared" si="26"/>
        <v>41308.25</v>
      </c>
      <c r="T371" s="10">
        <f t="shared" si="27"/>
        <v>41347.208333333336</v>
      </c>
      <c r="AJ371" t="s">
        <v>20</v>
      </c>
      <c r="AK371">
        <v>1101</v>
      </c>
    </row>
    <row r="372" spans="1:37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6">
        <f t="shared" si="24"/>
        <v>159.36331255565449</v>
      </c>
      <c r="H372">
        <v>5966</v>
      </c>
      <c r="I372" s="5">
        <f t="shared" si="2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2038</v>
      </c>
      <c r="R372" t="s">
        <v>2039</v>
      </c>
      <c r="S372" s="10">
        <f t="shared" si="26"/>
        <v>43570.208333333328</v>
      </c>
      <c r="T372" s="10">
        <f t="shared" si="27"/>
        <v>43576.208333333328</v>
      </c>
      <c r="AJ372" t="s">
        <v>20</v>
      </c>
      <c r="AK372">
        <v>1073</v>
      </c>
    </row>
    <row r="373" spans="1:37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6">
        <f t="shared" si="24"/>
        <v>67.869978858350947</v>
      </c>
      <c r="H373">
        <v>2176</v>
      </c>
      <c r="I373" s="5">
        <f t="shared" si="2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2038</v>
      </c>
      <c r="R373" t="s">
        <v>2039</v>
      </c>
      <c r="S373" s="10">
        <f t="shared" si="26"/>
        <v>42043.25</v>
      </c>
      <c r="T373" s="10">
        <f t="shared" si="27"/>
        <v>42094.208333333328</v>
      </c>
      <c r="AJ373" t="s">
        <v>20</v>
      </c>
      <c r="AK373">
        <v>331</v>
      </c>
    </row>
    <row r="374" spans="1:37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6">
        <f t="shared" si="24"/>
        <v>1591.5555555555554</v>
      </c>
      <c r="H374">
        <v>169</v>
      </c>
      <c r="I374" s="5">
        <f t="shared" si="2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2040</v>
      </c>
      <c r="R374" t="s">
        <v>2041</v>
      </c>
      <c r="S374" s="10">
        <f t="shared" si="26"/>
        <v>42012.25</v>
      </c>
      <c r="T374" s="10">
        <f t="shared" si="27"/>
        <v>42032.25</v>
      </c>
      <c r="AJ374" t="s">
        <v>20</v>
      </c>
      <c r="AK374">
        <v>1170</v>
      </c>
    </row>
    <row r="375" spans="1:37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6">
        <f t="shared" si="24"/>
        <v>730.18222222222221</v>
      </c>
      <c r="H375">
        <v>2106</v>
      </c>
      <c r="I375" s="5">
        <f t="shared" si="2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2038</v>
      </c>
      <c r="R375" t="s">
        <v>2039</v>
      </c>
      <c r="S375" s="10">
        <f t="shared" si="26"/>
        <v>42964.208333333328</v>
      </c>
      <c r="T375" s="10">
        <f t="shared" si="27"/>
        <v>42972.208333333328</v>
      </c>
      <c r="AJ375" t="s">
        <v>20</v>
      </c>
      <c r="AK375">
        <v>363</v>
      </c>
    </row>
    <row r="376" spans="1:37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6">
        <f t="shared" si="24"/>
        <v>13.185782556750297</v>
      </c>
      <c r="H376">
        <v>441</v>
      </c>
      <c r="I376" s="5">
        <f t="shared" si="2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2040</v>
      </c>
      <c r="R376" t="s">
        <v>2041</v>
      </c>
      <c r="S376" s="10">
        <f t="shared" si="26"/>
        <v>43476.25</v>
      </c>
      <c r="T376" s="10">
        <f t="shared" si="27"/>
        <v>43481.25</v>
      </c>
      <c r="AJ376" t="s">
        <v>20</v>
      </c>
      <c r="AK376">
        <v>103</v>
      </c>
    </row>
    <row r="377" spans="1:37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6">
        <f t="shared" si="24"/>
        <v>54.777777777777779</v>
      </c>
      <c r="H377">
        <v>25</v>
      </c>
      <c r="I377" s="5">
        <f t="shared" si="25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2034</v>
      </c>
      <c r="R377" t="s">
        <v>2044</v>
      </c>
      <c r="S377" s="10">
        <f t="shared" si="26"/>
        <v>42293.208333333328</v>
      </c>
      <c r="T377" s="10">
        <f t="shared" si="27"/>
        <v>42350.25</v>
      </c>
      <c r="AJ377" t="s">
        <v>20</v>
      </c>
      <c r="AK377">
        <v>147</v>
      </c>
    </row>
    <row r="378" spans="1:37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6">
        <f t="shared" si="24"/>
        <v>361.02941176470591</v>
      </c>
      <c r="H378">
        <v>131</v>
      </c>
      <c r="I378" s="5">
        <f t="shared" si="2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2034</v>
      </c>
      <c r="R378" t="s">
        <v>2035</v>
      </c>
      <c r="S378" s="10">
        <f t="shared" si="26"/>
        <v>41826.208333333336</v>
      </c>
      <c r="T378" s="10">
        <f t="shared" si="27"/>
        <v>41832.208333333336</v>
      </c>
      <c r="AJ378" t="s">
        <v>20</v>
      </c>
      <c r="AK378">
        <v>110</v>
      </c>
    </row>
    <row r="379" spans="1:37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6">
        <f t="shared" si="24"/>
        <v>10.257545271629779</v>
      </c>
      <c r="H379">
        <v>127</v>
      </c>
      <c r="I379" s="5">
        <f t="shared" si="2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2038</v>
      </c>
      <c r="R379" t="s">
        <v>2039</v>
      </c>
      <c r="S379" s="10">
        <f t="shared" si="26"/>
        <v>43760.208333333328</v>
      </c>
      <c r="T379" s="10">
        <f t="shared" si="27"/>
        <v>43774.25</v>
      </c>
      <c r="AJ379" t="s">
        <v>20</v>
      </c>
      <c r="AK379">
        <v>134</v>
      </c>
    </row>
    <row r="380" spans="1:37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6">
        <f t="shared" si="24"/>
        <v>13.962962962962964</v>
      </c>
      <c r="H380">
        <v>355</v>
      </c>
      <c r="I380" s="5">
        <f t="shared" si="2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2040</v>
      </c>
      <c r="R380" t="s">
        <v>2041</v>
      </c>
      <c r="S380" s="10">
        <f t="shared" si="26"/>
        <v>43241.208333333328</v>
      </c>
      <c r="T380" s="10">
        <f t="shared" si="27"/>
        <v>43279.208333333328</v>
      </c>
      <c r="AJ380" t="s">
        <v>20</v>
      </c>
      <c r="AK380">
        <v>269</v>
      </c>
    </row>
    <row r="381" spans="1:37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6">
        <f t="shared" si="24"/>
        <v>40.444444444444443</v>
      </c>
      <c r="H381">
        <v>44</v>
      </c>
      <c r="I381" s="5">
        <f t="shared" si="2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2038</v>
      </c>
      <c r="R381" t="s">
        <v>2039</v>
      </c>
      <c r="S381" s="10">
        <f t="shared" si="26"/>
        <v>40843.208333333336</v>
      </c>
      <c r="T381" s="10">
        <f t="shared" si="27"/>
        <v>40857.25</v>
      </c>
      <c r="AJ381" t="s">
        <v>20</v>
      </c>
      <c r="AK381">
        <v>175</v>
      </c>
    </row>
    <row r="382" spans="1:37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6">
        <f t="shared" si="24"/>
        <v>160.32</v>
      </c>
      <c r="H382">
        <v>84</v>
      </c>
      <c r="I382" s="5">
        <f t="shared" si="2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2038</v>
      </c>
      <c r="R382" t="s">
        <v>2039</v>
      </c>
      <c r="S382" s="10">
        <f t="shared" si="26"/>
        <v>41448.208333333336</v>
      </c>
      <c r="T382" s="10">
        <f t="shared" si="27"/>
        <v>41453.208333333336</v>
      </c>
      <c r="AJ382" t="s">
        <v>20</v>
      </c>
      <c r="AK382">
        <v>69</v>
      </c>
    </row>
    <row r="383" spans="1:37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6">
        <f t="shared" si="24"/>
        <v>183.9433962264151</v>
      </c>
      <c r="H383">
        <v>155</v>
      </c>
      <c r="I383" s="5">
        <f t="shared" si="2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2038</v>
      </c>
      <c r="R383" t="s">
        <v>2039</v>
      </c>
      <c r="S383" s="10">
        <f t="shared" si="26"/>
        <v>42163.208333333328</v>
      </c>
      <c r="T383" s="10">
        <f t="shared" si="27"/>
        <v>42209.208333333328</v>
      </c>
      <c r="AJ383" t="s">
        <v>20</v>
      </c>
      <c r="AK383">
        <v>190</v>
      </c>
    </row>
    <row r="384" spans="1:37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6">
        <f t="shared" si="24"/>
        <v>63.769230769230766</v>
      </c>
      <c r="H384">
        <v>67</v>
      </c>
      <c r="I384" s="5">
        <f t="shared" si="2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2053</v>
      </c>
      <c r="R384" t="s">
        <v>2054</v>
      </c>
      <c r="S384" s="10">
        <f t="shared" si="26"/>
        <v>43024.208333333328</v>
      </c>
      <c r="T384" s="10">
        <f t="shared" si="27"/>
        <v>43043.208333333328</v>
      </c>
      <c r="AJ384" t="s">
        <v>20</v>
      </c>
      <c r="AK384">
        <v>237</v>
      </c>
    </row>
    <row r="385" spans="1:37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6">
        <f t="shared" si="24"/>
        <v>225.38095238095238</v>
      </c>
      <c r="H385">
        <v>189</v>
      </c>
      <c r="I385" s="5">
        <f t="shared" si="2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2032</v>
      </c>
      <c r="R385" t="s">
        <v>2033</v>
      </c>
      <c r="S385" s="10">
        <f t="shared" si="26"/>
        <v>43509.25</v>
      </c>
      <c r="T385" s="10">
        <f t="shared" si="27"/>
        <v>43515.25</v>
      </c>
      <c r="AJ385" t="s">
        <v>20</v>
      </c>
      <c r="AK385">
        <v>196</v>
      </c>
    </row>
    <row r="386" spans="1:37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6">
        <f t="shared" ref="G386:G449" si="28">(E386/D386)*100</f>
        <v>172.00961538461539</v>
      </c>
      <c r="H386">
        <v>4799</v>
      </c>
      <c r="I386" s="5">
        <f t="shared" ref="I386:I449" si="29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2040</v>
      </c>
      <c r="R386" t="s">
        <v>2041</v>
      </c>
      <c r="S386" s="10">
        <f t="shared" si="26"/>
        <v>42776.25</v>
      </c>
      <c r="T386" s="10">
        <f t="shared" si="27"/>
        <v>42803.25</v>
      </c>
      <c r="AJ386" t="s">
        <v>20</v>
      </c>
      <c r="AK386">
        <v>7295</v>
      </c>
    </row>
    <row r="387" spans="1:37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6">
        <f t="shared" si="28"/>
        <v>146.16709511568124</v>
      </c>
      <c r="H387">
        <v>1137</v>
      </c>
      <c r="I387" s="5">
        <f t="shared" si="29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2046</v>
      </c>
      <c r="R387" t="s">
        <v>2047</v>
      </c>
      <c r="S387" s="10">
        <f t="shared" ref="S387:S450" si="30">(((L387/60)/60)/24)+DATE(1970,1,1)</f>
        <v>43553.208333333328</v>
      </c>
      <c r="T387" s="10">
        <f t="shared" ref="T387:T450" si="31">(((M387/60)/60)/24)+DATE(1970,1,1)</f>
        <v>43585.208333333328</v>
      </c>
      <c r="AJ387" t="s">
        <v>20</v>
      </c>
      <c r="AK387">
        <v>2893</v>
      </c>
    </row>
    <row r="388" spans="1:37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6">
        <f t="shared" si="28"/>
        <v>76.42361623616236</v>
      </c>
      <c r="H388">
        <v>1068</v>
      </c>
      <c r="I388" s="5">
        <f t="shared" si="29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2038</v>
      </c>
      <c r="R388" t="s">
        <v>2039</v>
      </c>
      <c r="S388" s="10">
        <f t="shared" si="30"/>
        <v>40355.208333333336</v>
      </c>
      <c r="T388" s="10">
        <f t="shared" si="31"/>
        <v>40367.208333333336</v>
      </c>
      <c r="AJ388" t="s">
        <v>20</v>
      </c>
      <c r="AK388">
        <v>820</v>
      </c>
    </row>
    <row r="389" spans="1:37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6">
        <f t="shared" si="28"/>
        <v>39.261467889908261</v>
      </c>
      <c r="H389">
        <v>424</v>
      </c>
      <c r="I389" s="5">
        <f t="shared" si="29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2036</v>
      </c>
      <c r="R389" t="s">
        <v>2045</v>
      </c>
      <c r="S389" s="10">
        <f t="shared" si="30"/>
        <v>41072.208333333336</v>
      </c>
      <c r="T389" s="10">
        <f t="shared" si="31"/>
        <v>41077.208333333336</v>
      </c>
      <c r="AJ389" t="s">
        <v>20</v>
      </c>
      <c r="AK389">
        <v>2038</v>
      </c>
    </row>
    <row r="390" spans="1:37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6">
        <f t="shared" si="28"/>
        <v>11.270034843205574</v>
      </c>
      <c r="H390">
        <v>145</v>
      </c>
      <c r="I390" s="5">
        <f t="shared" si="29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2034</v>
      </c>
      <c r="R390" t="s">
        <v>2044</v>
      </c>
      <c r="S390" s="10">
        <f t="shared" si="30"/>
        <v>40912.25</v>
      </c>
      <c r="T390" s="10">
        <f t="shared" si="31"/>
        <v>40914.25</v>
      </c>
      <c r="AJ390" t="s">
        <v>20</v>
      </c>
      <c r="AK390">
        <v>116</v>
      </c>
    </row>
    <row r="391" spans="1:37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6">
        <f t="shared" si="28"/>
        <v>122.11084337349398</v>
      </c>
      <c r="H391">
        <v>1152</v>
      </c>
      <c r="I391" s="5">
        <f t="shared" si="29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2038</v>
      </c>
      <c r="R391" t="s">
        <v>2039</v>
      </c>
      <c r="S391" s="10">
        <f t="shared" si="30"/>
        <v>40479.208333333336</v>
      </c>
      <c r="T391" s="10">
        <f t="shared" si="31"/>
        <v>40506.25</v>
      </c>
      <c r="AJ391" t="s">
        <v>20</v>
      </c>
      <c r="AK391">
        <v>1345</v>
      </c>
    </row>
    <row r="392" spans="1:37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6">
        <f t="shared" si="28"/>
        <v>186.54166666666669</v>
      </c>
      <c r="H392">
        <v>50</v>
      </c>
      <c r="I392" s="5">
        <f t="shared" si="29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2053</v>
      </c>
      <c r="R392" t="s">
        <v>2054</v>
      </c>
      <c r="S392" s="10">
        <f t="shared" si="30"/>
        <v>41530.208333333336</v>
      </c>
      <c r="T392" s="10">
        <f t="shared" si="31"/>
        <v>41545.208333333336</v>
      </c>
      <c r="AJ392" t="s">
        <v>20</v>
      </c>
      <c r="AK392">
        <v>168</v>
      </c>
    </row>
    <row r="393" spans="1:37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6">
        <f t="shared" si="28"/>
        <v>7.2731788079470201</v>
      </c>
      <c r="H393">
        <v>151</v>
      </c>
      <c r="I393" s="5">
        <f t="shared" si="29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2046</v>
      </c>
      <c r="R393" t="s">
        <v>2047</v>
      </c>
      <c r="S393" s="10">
        <f t="shared" si="30"/>
        <v>41653.25</v>
      </c>
      <c r="T393" s="10">
        <f t="shared" si="31"/>
        <v>41655.25</v>
      </c>
      <c r="AJ393" t="s">
        <v>20</v>
      </c>
      <c r="AK393">
        <v>137</v>
      </c>
    </row>
    <row r="394" spans="1:37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6">
        <f t="shared" si="28"/>
        <v>65.642371234207957</v>
      </c>
      <c r="H394">
        <v>1608</v>
      </c>
      <c r="I394" s="5">
        <f t="shared" si="29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2036</v>
      </c>
      <c r="R394" t="s">
        <v>2045</v>
      </c>
      <c r="S394" s="10">
        <f t="shared" si="30"/>
        <v>40549.25</v>
      </c>
      <c r="T394" s="10">
        <f t="shared" si="31"/>
        <v>40551.25</v>
      </c>
      <c r="AJ394" t="s">
        <v>20</v>
      </c>
      <c r="AK394">
        <v>186</v>
      </c>
    </row>
    <row r="395" spans="1:37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6">
        <f t="shared" si="28"/>
        <v>228.96178343949046</v>
      </c>
      <c r="H395">
        <v>3059</v>
      </c>
      <c r="I395" s="5">
        <f t="shared" si="29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2034</v>
      </c>
      <c r="R395" t="s">
        <v>2057</v>
      </c>
      <c r="S395" s="10">
        <f t="shared" si="30"/>
        <v>42933.208333333328</v>
      </c>
      <c r="T395" s="10">
        <f t="shared" si="31"/>
        <v>42934.208333333328</v>
      </c>
      <c r="AJ395" t="s">
        <v>20</v>
      </c>
      <c r="AK395">
        <v>125</v>
      </c>
    </row>
    <row r="396" spans="1:37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6">
        <f t="shared" si="28"/>
        <v>469.37499999999994</v>
      </c>
      <c r="H396">
        <v>34</v>
      </c>
      <c r="I396" s="5">
        <f t="shared" si="29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2040</v>
      </c>
      <c r="R396" t="s">
        <v>2041</v>
      </c>
      <c r="S396" s="10">
        <f t="shared" si="30"/>
        <v>41484.208333333336</v>
      </c>
      <c r="T396" s="10">
        <f t="shared" si="31"/>
        <v>41494.208333333336</v>
      </c>
      <c r="AJ396" t="s">
        <v>20</v>
      </c>
      <c r="AK396">
        <v>202</v>
      </c>
    </row>
    <row r="397" spans="1:37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6">
        <f t="shared" si="28"/>
        <v>130.11267605633802</v>
      </c>
      <c r="H397">
        <v>220</v>
      </c>
      <c r="I397" s="5">
        <f t="shared" si="29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2038</v>
      </c>
      <c r="R397" t="s">
        <v>2039</v>
      </c>
      <c r="S397" s="10">
        <f t="shared" si="30"/>
        <v>40885.25</v>
      </c>
      <c r="T397" s="10">
        <f t="shared" si="31"/>
        <v>40886.25</v>
      </c>
      <c r="AJ397" t="s">
        <v>20</v>
      </c>
      <c r="AK397">
        <v>103</v>
      </c>
    </row>
    <row r="398" spans="1:37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6">
        <f t="shared" si="28"/>
        <v>167.05422993492408</v>
      </c>
      <c r="H398">
        <v>1604</v>
      </c>
      <c r="I398" s="5">
        <f t="shared" si="29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2040</v>
      </c>
      <c r="R398" t="s">
        <v>2043</v>
      </c>
      <c r="S398" s="10">
        <f t="shared" si="30"/>
        <v>43378.208333333328</v>
      </c>
      <c r="T398" s="10">
        <f t="shared" si="31"/>
        <v>43386.208333333328</v>
      </c>
      <c r="AJ398" t="s">
        <v>20</v>
      </c>
      <c r="AK398">
        <v>1785</v>
      </c>
    </row>
    <row r="399" spans="1:37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6">
        <f t="shared" si="28"/>
        <v>173.8641975308642</v>
      </c>
      <c r="H399">
        <v>454</v>
      </c>
      <c r="I399" s="5">
        <f t="shared" si="29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2034</v>
      </c>
      <c r="R399" t="s">
        <v>2035</v>
      </c>
      <c r="S399" s="10">
        <f t="shared" si="30"/>
        <v>41417.208333333336</v>
      </c>
      <c r="T399" s="10">
        <f t="shared" si="31"/>
        <v>41423.208333333336</v>
      </c>
      <c r="AJ399" t="s">
        <v>20</v>
      </c>
      <c r="AK399">
        <v>157</v>
      </c>
    </row>
    <row r="400" spans="1:37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6">
        <f t="shared" si="28"/>
        <v>717.76470588235293</v>
      </c>
      <c r="H400">
        <v>123</v>
      </c>
      <c r="I400" s="5">
        <f t="shared" si="29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2040</v>
      </c>
      <c r="R400" t="s">
        <v>2048</v>
      </c>
      <c r="S400" s="10">
        <f t="shared" si="30"/>
        <v>43228.208333333328</v>
      </c>
      <c r="T400" s="10">
        <f t="shared" si="31"/>
        <v>43230.208333333328</v>
      </c>
      <c r="AJ400" t="s">
        <v>20</v>
      </c>
      <c r="AK400">
        <v>555</v>
      </c>
    </row>
    <row r="401" spans="1:37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6">
        <f t="shared" si="28"/>
        <v>63.850976361767728</v>
      </c>
      <c r="H401">
        <v>941</v>
      </c>
      <c r="I401" s="5">
        <f t="shared" si="29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2034</v>
      </c>
      <c r="R401" t="s">
        <v>2044</v>
      </c>
      <c r="S401" s="10">
        <f t="shared" si="30"/>
        <v>40576.25</v>
      </c>
      <c r="T401" s="10">
        <f t="shared" si="31"/>
        <v>40583.25</v>
      </c>
      <c r="AJ401" t="s">
        <v>20</v>
      </c>
      <c r="AK401">
        <v>297</v>
      </c>
    </row>
    <row r="402" spans="1:37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6">
        <f t="shared" si="28"/>
        <v>2</v>
      </c>
      <c r="H402">
        <v>1</v>
      </c>
      <c r="I402" s="5">
        <f t="shared" si="29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2053</v>
      </c>
      <c r="R402" t="s">
        <v>2054</v>
      </c>
      <c r="S402" s="10">
        <f t="shared" si="30"/>
        <v>41502.208333333336</v>
      </c>
      <c r="T402" s="10">
        <f t="shared" si="31"/>
        <v>41524.208333333336</v>
      </c>
      <c r="AJ402" t="s">
        <v>20</v>
      </c>
      <c r="AK402">
        <v>123</v>
      </c>
    </row>
    <row r="403" spans="1:37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6">
        <f t="shared" si="28"/>
        <v>1530.2222222222222</v>
      </c>
      <c r="H403">
        <v>299</v>
      </c>
      <c r="I403" s="5">
        <f t="shared" si="29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2038</v>
      </c>
      <c r="R403" t="s">
        <v>2039</v>
      </c>
      <c r="S403" s="10">
        <f t="shared" si="30"/>
        <v>43765.208333333328</v>
      </c>
      <c r="T403" s="10">
        <f t="shared" si="31"/>
        <v>43765.208333333328</v>
      </c>
      <c r="AJ403" t="s">
        <v>20</v>
      </c>
      <c r="AK403">
        <v>3036</v>
      </c>
    </row>
    <row r="404" spans="1:37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6">
        <f t="shared" si="28"/>
        <v>40.356164383561641</v>
      </c>
      <c r="H404">
        <v>40</v>
      </c>
      <c r="I404" s="5">
        <f t="shared" si="2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2040</v>
      </c>
      <c r="R404" t="s">
        <v>2051</v>
      </c>
      <c r="S404" s="10">
        <f t="shared" si="30"/>
        <v>40914.25</v>
      </c>
      <c r="T404" s="10">
        <f t="shared" si="31"/>
        <v>40961.25</v>
      </c>
      <c r="AJ404" t="s">
        <v>20</v>
      </c>
      <c r="AK404">
        <v>144</v>
      </c>
    </row>
    <row r="405" spans="1:37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6">
        <f t="shared" si="28"/>
        <v>86.220633299284984</v>
      </c>
      <c r="H405">
        <v>3015</v>
      </c>
      <c r="I405" s="5">
        <f t="shared" si="29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2038</v>
      </c>
      <c r="R405" t="s">
        <v>2039</v>
      </c>
      <c r="S405" s="10">
        <f t="shared" si="30"/>
        <v>40310.208333333336</v>
      </c>
      <c r="T405" s="10">
        <f t="shared" si="31"/>
        <v>40346.208333333336</v>
      </c>
      <c r="AJ405" t="s">
        <v>20</v>
      </c>
      <c r="AK405">
        <v>121</v>
      </c>
    </row>
    <row r="406" spans="1:37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6">
        <f t="shared" si="28"/>
        <v>315.58486707566465</v>
      </c>
      <c r="H406">
        <v>2237</v>
      </c>
      <c r="I406" s="5">
        <f t="shared" si="29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2038</v>
      </c>
      <c r="R406" t="s">
        <v>2039</v>
      </c>
      <c r="S406" s="10">
        <f t="shared" si="30"/>
        <v>43053.25</v>
      </c>
      <c r="T406" s="10">
        <f t="shared" si="31"/>
        <v>43056.25</v>
      </c>
      <c r="AJ406" t="s">
        <v>20</v>
      </c>
      <c r="AK406">
        <v>181</v>
      </c>
    </row>
    <row r="407" spans="1:37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6">
        <f t="shared" si="28"/>
        <v>89.618243243243242</v>
      </c>
      <c r="H407">
        <v>435</v>
      </c>
      <c r="I407" s="5">
        <f t="shared" si="29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2038</v>
      </c>
      <c r="R407" t="s">
        <v>2039</v>
      </c>
      <c r="S407" s="10">
        <f t="shared" si="30"/>
        <v>43255.208333333328</v>
      </c>
      <c r="T407" s="10">
        <f t="shared" si="31"/>
        <v>43305.208333333328</v>
      </c>
      <c r="AJ407" t="s">
        <v>20</v>
      </c>
      <c r="AK407">
        <v>122</v>
      </c>
    </row>
    <row r="408" spans="1:37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6">
        <f t="shared" si="28"/>
        <v>182.14503816793894</v>
      </c>
      <c r="H408">
        <v>645</v>
      </c>
      <c r="I408" s="5">
        <f t="shared" si="29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2040</v>
      </c>
      <c r="R408" t="s">
        <v>2041</v>
      </c>
      <c r="S408" s="10">
        <f t="shared" si="30"/>
        <v>41304.25</v>
      </c>
      <c r="T408" s="10">
        <f t="shared" si="31"/>
        <v>41316.25</v>
      </c>
      <c r="AJ408" t="s">
        <v>20</v>
      </c>
      <c r="AK408">
        <v>1071</v>
      </c>
    </row>
    <row r="409" spans="1:37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6">
        <f t="shared" si="28"/>
        <v>355.88235294117646</v>
      </c>
      <c r="H409">
        <v>484</v>
      </c>
      <c r="I409" s="5">
        <f t="shared" si="29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2038</v>
      </c>
      <c r="R409" t="s">
        <v>2039</v>
      </c>
      <c r="S409" s="10">
        <f t="shared" si="30"/>
        <v>43751.208333333328</v>
      </c>
      <c r="T409" s="10">
        <f t="shared" si="31"/>
        <v>43758.208333333328</v>
      </c>
      <c r="AJ409" t="s">
        <v>20</v>
      </c>
      <c r="AK409">
        <v>980</v>
      </c>
    </row>
    <row r="410" spans="1:37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6">
        <f t="shared" si="28"/>
        <v>131.83695652173913</v>
      </c>
      <c r="H410">
        <v>154</v>
      </c>
      <c r="I410" s="5">
        <f t="shared" si="29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2040</v>
      </c>
      <c r="R410" t="s">
        <v>2041</v>
      </c>
      <c r="S410" s="10">
        <f t="shared" si="30"/>
        <v>42541.208333333328</v>
      </c>
      <c r="T410" s="10">
        <f t="shared" si="31"/>
        <v>42561.208333333328</v>
      </c>
      <c r="AJ410" t="s">
        <v>20</v>
      </c>
      <c r="AK410">
        <v>536</v>
      </c>
    </row>
    <row r="411" spans="1:37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6">
        <f t="shared" si="28"/>
        <v>46.315634218289084</v>
      </c>
      <c r="H411">
        <v>714</v>
      </c>
      <c r="I411" s="5">
        <f t="shared" si="29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2034</v>
      </c>
      <c r="R411" t="s">
        <v>2035</v>
      </c>
      <c r="S411" s="10">
        <f t="shared" si="30"/>
        <v>42843.208333333328</v>
      </c>
      <c r="T411" s="10">
        <f t="shared" si="31"/>
        <v>42847.208333333328</v>
      </c>
      <c r="AJ411" t="s">
        <v>20</v>
      </c>
      <c r="AK411">
        <v>1991</v>
      </c>
    </row>
    <row r="412" spans="1:37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6">
        <f t="shared" si="28"/>
        <v>36.132726089785294</v>
      </c>
      <c r="H412">
        <v>1111</v>
      </c>
      <c r="I412" s="5">
        <f t="shared" si="29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2049</v>
      </c>
      <c r="R412" t="s">
        <v>2060</v>
      </c>
      <c r="S412" s="10">
        <f t="shared" si="30"/>
        <v>42122.208333333328</v>
      </c>
      <c r="T412" s="10">
        <f t="shared" si="31"/>
        <v>42122.208333333328</v>
      </c>
      <c r="AJ412" t="s">
        <v>20</v>
      </c>
      <c r="AK412">
        <v>180</v>
      </c>
    </row>
    <row r="413" spans="1:37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6">
        <f t="shared" si="28"/>
        <v>104.62820512820512</v>
      </c>
      <c r="H413">
        <v>82</v>
      </c>
      <c r="I413" s="5">
        <f t="shared" si="29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2038</v>
      </c>
      <c r="R413" t="s">
        <v>2039</v>
      </c>
      <c r="S413" s="10">
        <f t="shared" si="30"/>
        <v>42884.208333333328</v>
      </c>
      <c r="T413" s="10">
        <f t="shared" si="31"/>
        <v>42886.208333333328</v>
      </c>
      <c r="AJ413" t="s">
        <v>20</v>
      </c>
      <c r="AK413">
        <v>130</v>
      </c>
    </row>
    <row r="414" spans="1:37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6">
        <f t="shared" si="28"/>
        <v>668.85714285714289</v>
      </c>
      <c r="H414">
        <v>134</v>
      </c>
      <c r="I414" s="5">
        <f t="shared" si="29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2046</v>
      </c>
      <c r="R414" t="s">
        <v>2052</v>
      </c>
      <c r="S414" s="10">
        <f t="shared" si="30"/>
        <v>41642.25</v>
      </c>
      <c r="T414" s="10">
        <f t="shared" si="31"/>
        <v>41652.25</v>
      </c>
      <c r="AJ414" t="s">
        <v>20</v>
      </c>
      <c r="AK414">
        <v>122</v>
      </c>
    </row>
    <row r="415" spans="1:37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6">
        <f t="shared" si="28"/>
        <v>62.072823218997364</v>
      </c>
      <c r="H415">
        <v>1089</v>
      </c>
      <c r="I415" s="5">
        <f t="shared" si="29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2040</v>
      </c>
      <c r="R415" t="s">
        <v>2048</v>
      </c>
      <c r="S415" s="10">
        <f t="shared" si="30"/>
        <v>43431.25</v>
      </c>
      <c r="T415" s="10">
        <f t="shared" si="31"/>
        <v>43458.25</v>
      </c>
      <c r="AJ415" t="s">
        <v>20</v>
      </c>
      <c r="AK415">
        <v>140</v>
      </c>
    </row>
    <row r="416" spans="1:37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6">
        <f t="shared" si="28"/>
        <v>84.699787460148784</v>
      </c>
      <c r="H416">
        <v>5497</v>
      </c>
      <c r="I416" s="5">
        <f t="shared" si="29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2032</v>
      </c>
      <c r="R416" t="s">
        <v>2033</v>
      </c>
      <c r="S416" s="10">
        <f t="shared" si="30"/>
        <v>40288.208333333336</v>
      </c>
      <c r="T416" s="10">
        <f t="shared" si="31"/>
        <v>40296.208333333336</v>
      </c>
      <c r="AJ416" t="s">
        <v>20</v>
      </c>
      <c r="AK416">
        <v>3388</v>
      </c>
    </row>
    <row r="417" spans="1:37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6">
        <f t="shared" si="28"/>
        <v>11.059030837004405</v>
      </c>
      <c r="H417">
        <v>418</v>
      </c>
      <c r="I417" s="5">
        <f t="shared" si="29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2038</v>
      </c>
      <c r="R417" t="s">
        <v>2039</v>
      </c>
      <c r="S417" s="10">
        <f t="shared" si="30"/>
        <v>40921.25</v>
      </c>
      <c r="T417" s="10">
        <f t="shared" si="31"/>
        <v>40938.25</v>
      </c>
      <c r="AJ417" t="s">
        <v>20</v>
      </c>
      <c r="AK417">
        <v>280</v>
      </c>
    </row>
    <row r="418" spans="1:37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6">
        <f t="shared" si="28"/>
        <v>43.838781575037146</v>
      </c>
      <c r="H418">
        <v>1439</v>
      </c>
      <c r="I418" s="5">
        <f t="shared" si="29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2040</v>
      </c>
      <c r="R418" t="s">
        <v>2041</v>
      </c>
      <c r="S418" s="10">
        <f t="shared" si="30"/>
        <v>40560.25</v>
      </c>
      <c r="T418" s="10">
        <f t="shared" si="31"/>
        <v>40569.25</v>
      </c>
      <c r="AJ418" t="s">
        <v>20</v>
      </c>
      <c r="AK418">
        <v>366</v>
      </c>
    </row>
    <row r="419" spans="1:37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6">
        <f t="shared" si="28"/>
        <v>55.470588235294116</v>
      </c>
      <c r="H419">
        <v>15</v>
      </c>
      <c r="I419" s="5">
        <f t="shared" si="29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2038</v>
      </c>
      <c r="R419" t="s">
        <v>2039</v>
      </c>
      <c r="S419" s="10">
        <f t="shared" si="30"/>
        <v>43407.208333333328</v>
      </c>
      <c r="T419" s="10">
        <f t="shared" si="31"/>
        <v>43431.25</v>
      </c>
      <c r="AJ419" t="s">
        <v>20</v>
      </c>
      <c r="AK419">
        <v>270</v>
      </c>
    </row>
    <row r="420" spans="1:37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6">
        <f t="shared" si="28"/>
        <v>57.399511301160658</v>
      </c>
      <c r="H420">
        <v>1999</v>
      </c>
      <c r="I420" s="5">
        <f t="shared" si="29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2040</v>
      </c>
      <c r="R420" t="s">
        <v>2041</v>
      </c>
      <c r="S420" s="10">
        <f t="shared" si="30"/>
        <v>41035.208333333336</v>
      </c>
      <c r="T420" s="10">
        <f t="shared" si="31"/>
        <v>41036.208333333336</v>
      </c>
      <c r="AJ420" t="s">
        <v>20</v>
      </c>
      <c r="AK420">
        <v>137</v>
      </c>
    </row>
    <row r="421" spans="1:37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6">
        <f t="shared" si="28"/>
        <v>123.43497363796135</v>
      </c>
      <c r="H421">
        <v>5203</v>
      </c>
      <c r="I421" s="5">
        <f t="shared" si="29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2036</v>
      </c>
      <c r="R421" t="s">
        <v>2037</v>
      </c>
      <c r="S421" s="10">
        <f t="shared" si="30"/>
        <v>40899.25</v>
      </c>
      <c r="T421" s="10">
        <f t="shared" si="31"/>
        <v>40905.25</v>
      </c>
      <c r="AJ421" t="s">
        <v>20</v>
      </c>
      <c r="AK421">
        <v>3205</v>
      </c>
    </row>
    <row r="422" spans="1:37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6">
        <f t="shared" si="28"/>
        <v>128.46</v>
      </c>
      <c r="H422">
        <v>94</v>
      </c>
      <c r="I422" s="5">
        <f t="shared" si="29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2038</v>
      </c>
      <c r="R422" t="s">
        <v>2039</v>
      </c>
      <c r="S422" s="10">
        <f t="shared" si="30"/>
        <v>42911.208333333328</v>
      </c>
      <c r="T422" s="10">
        <f t="shared" si="31"/>
        <v>42925.208333333328</v>
      </c>
      <c r="AJ422" t="s">
        <v>20</v>
      </c>
      <c r="AK422">
        <v>288</v>
      </c>
    </row>
    <row r="423" spans="1:37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6">
        <f t="shared" si="28"/>
        <v>63.989361702127653</v>
      </c>
      <c r="H423">
        <v>118</v>
      </c>
      <c r="I423" s="5">
        <f t="shared" si="29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2036</v>
      </c>
      <c r="R423" t="s">
        <v>2045</v>
      </c>
      <c r="S423" s="10">
        <f t="shared" si="30"/>
        <v>42915.208333333328</v>
      </c>
      <c r="T423" s="10">
        <f t="shared" si="31"/>
        <v>42945.208333333328</v>
      </c>
      <c r="AJ423" t="s">
        <v>20</v>
      </c>
      <c r="AK423">
        <v>148</v>
      </c>
    </row>
    <row r="424" spans="1:37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6">
        <f t="shared" si="28"/>
        <v>127.29885057471265</v>
      </c>
      <c r="H424">
        <v>205</v>
      </c>
      <c r="I424" s="5">
        <f t="shared" si="29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2038</v>
      </c>
      <c r="R424" t="s">
        <v>2039</v>
      </c>
      <c r="S424" s="10">
        <f t="shared" si="30"/>
        <v>40285.208333333336</v>
      </c>
      <c r="T424" s="10">
        <f t="shared" si="31"/>
        <v>40305.208333333336</v>
      </c>
      <c r="AJ424" t="s">
        <v>20</v>
      </c>
      <c r="AK424">
        <v>114</v>
      </c>
    </row>
    <row r="425" spans="1:37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6">
        <f t="shared" si="28"/>
        <v>10.638024357239512</v>
      </c>
      <c r="H425">
        <v>162</v>
      </c>
      <c r="I425" s="5">
        <f t="shared" si="29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2032</v>
      </c>
      <c r="R425" t="s">
        <v>2033</v>
      </c>
      <c r="S425" s="10">
        <f t="shared" si="30"/>
        <v>40808.208333333336</v>
      </c>
      <c r="T425" s="10">
        <f t="shared" si="31"/>
        <v>40810.208333333336</v>
      </c>
      <c r="AJ425" t="s">
        <v>20</v>
      </c>
      <c r="AK425">
        <v>1518</v>
      </c>
    </row>
    <row r="426" spans="1:37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6">
        <f t="shared" si="28"/>
        <v>40.470588235294116</v>
      </c>
      <c r="H426">
        <v>83</v>
      </c>
      <c r="I426" s="5">
        <f t="shared" si="29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2034</v>
      </c>
      <c r="R426" t="s">
        <v>2044</v>
      </c>
      <c r="S426" s="10">
        <f t="shared" si="30"/>
        <v>43208.208333333328</v>
      </c>
      <c r="T426" s="10">
        <f t="shared" si="31"/>
        <v>43214.208333333328</v>
      </c>
      <c r="AJ426" t="s">
        <v>20</v>
      </c>
      <c r="AK426">
        <v>166</v>
      </c>
    </row>
    <row r="427" spans="1:37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6">
        <f t="shared" si="28"/>
        <v>287.66666666666663</v>
      </c>
      <c r="H427">
        <v>92</v>
      </c>
      <c r="I427" s="5">
        <f t="shared" si="29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2053</v>
      </c>
      <c r="R427" t="s">
        <v>2054</v>
      </c>
      <c r="S427" s="10">
        <f t="shared" si="30"/>
        <v>42213.208333333328</v>
      </c>
      <c r="T427" s="10">
        <f t="shared" si="31"/>
        <v>42219.208333333328</v>
      </c>
      <c r="AJ427" t="s">
        <v>20</v>
      </c>
      <c r="AK427">
        <v>100</v>
      </c>
    </row>
    <row r="428" spans="1:37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6">
        <f t="shared" si="28"/>
        <v>572.94444444444446</v>
      </c>
      <c r="H428">
        <v>219</v>
      </c>
      <c r="I428" s="5">
        <f t="shared" si="29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2038</v>
      </c>
      <c r="R428" t="s">
        <v>2039</v>
      </c>
      <c r="S428" s="10">
        <f t="shared" si="30"/>
        <v>41332.25</v>
      </c>
      <c r="T428" s="10">
        <f t="shared" si="31"/>
        <v>41339.25</v>
      </c>
      <c r="AJ428" t="s">
        <v>20</v>
      </c>
      <c r="AK428">
        <v>235</v>
      </c>
    </row>
    <row r="429" spans="1:37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6">
        <f t="shared" si="28"/>
        <v>112.90429799426933</v>
      </c>
      <c r="H429">
        <v>2526</v>
      </c>
      <c r="I429" s="5">
        <f t="shared" si="29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2038</v>
      </c>
      <c r="R429" t="s">
        <v>2039</v>
      </c>
      <c r="S429" s="10">
        <f t="shared" si="30"/>
        <v>41895.208333333336</v>
      </c>
      <c r="T429" s="10">
        <f t="shared" si="31"/>
        <v>41927.208333333336</v>
      </c>
      <c r="AJ429" t="s">
        <v>20</v>
      </c>
      <c r="AK429">
        <v>148</v>
      </c>
    </row>
    <row r="430" spans="1:37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6">
        <f t="shared" si="28"/>
        <v>46.387573964497044</v>
      </c>
      <c r="H430">
        <v>747</v>
      </c>
      <c r="I430" s="5">
        <f t="shared" si="29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2040</v>
      </c>
      <c r="R430" t="s">
        <v>2048</v>
      </c>
      <c r="S430" s="10">
        <f t="shared" si="30"/>
        <v>40585.25</v>
      </c>
      <c r="T430" s="10">
        <f t="shared" si="31"/>
        <v>40592.25</v>
      </c>
      <c r="AJ430" t="s">
        <v>20</v>
      </c>
      <c r="AK430">
        <v>198</v>
      </c>
    </row>
    <row r="431" spans="1:37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6">
        <f t="shared" si="28"/>
        <v>90.675916230366497</v>
      </c>
      <c r="H431">
        <v>2138</v>
      </c>
      <c r="I431" s="5">
        <f t="shared" si="29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2053</v>
      </c>
      <c r="R431" t="s">
        <v>2054</v>
      </c>
      <c r="S431" s="10">
        <f t="shared" si="30"/>
        <v>41680.25</v>
      </c>
      <c r="T431" s="10">
        <f t="shared" si="31"/>
        <v>41708.208333333336</v>
      </c>
      <c r="AJ431" t="s">
        <v>20</v>
      </c>
      <c r="AK431">
        <v>150</v>
      </c>
    </row>
    <row r="432" spans="1:37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6">
        <f t="shared" si="28"/>
        <v>67.740740740740748</v>
      </c>
      <c r="H432">
        <v>84</v>
      </c>
      <c r="I432" s="5">
        <f t="shared" si="29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2038</v>
      </c>
      <c r="R432" t="s">
        <v>2039</v>
      </c>
      <c r="S432" s="10">
        <f t="shared" si="30"/>
        <v>43737.208333333328</v>
      </c>
      <c r="T432" s="10">
        <f t="shared" si="31"/>
        <v>43771.208333333328</v>
      </c>
      <c r="AJ432" t="s">
        <v>20</v>
      </c>
      <c r="AK432">
        <v>216</v>
      </c>
    </row>
    <row r="433" spans="1:37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6">
        <f t="shared" si="28"/>
        <v>192.49019607843135</v>
      </c>
      <c r="H433">
        <v>94</v>
      </c>
      <c r="I433" s="5">
        <f t="shared" si="29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2038</v>
      </c>
      <c r="R433" t="s">
        <v>2039</v>
      </c>
      <c r="S433" s="10">
        <f t="shared" si="30"/>
        <v>43273.208333333328</v>
      </c>
      <c r="T433" s="10">
        <f t="shared" si="31"/>
        <v>43290.208333333328</v>
      </c>
      <c r="AJ433" t="s">
        <v>20</v>
      </c>
      <c r="AK433">
        <v>5139</v>
      </c>
    </row>
    <row r="434" spans="1:37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6">
        <f t="shared" si="28"/>
        <v>82.714285714285722</v>
      </c>
      <c r="H434">
        <v>91</v>
      </c>
      <c r="I434" s="5">
        <f t="shared" si="29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2038</v>
      </c>
      <c r="R434" t="s">
        <v>2039</v>
      </c>
      <c r="S434" s="10">
        <f t="shared" si="30"/>
        <v>41761.208333333336</v>
      </c>
      <c r="T434" s="10">
        <f t="shared" si="31"/>
        <v>41781.208333333336</v>
      </c>
      <c r="AJ434" t="s">
        <v>20</v>
      </c>
      <c r="AK434">
        <v>2353</v>
      </c>
    </row>
    <row r="435" spans="1:37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6">
        <f t="shared" si="28"/>
        <v>54.163920922570021</v>
      </c>
      <c r="H435">
        <v>792</v>
      </c>
      <c r="I435" s="5">
        <f t="shared" si="29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2040</v>
      </c>
      <c r="R435" t="s">
        <v>2041</v>
      </c>
      <c r="S435" s="10">
        <f t="shared" si="30"/>
        <v>41603.25</v>
      </c>
      <c r="T435" s="10">
        <f t="shared" si="31"/>
        <v>41619.25</v>
      </c>
      <c r="AJ435" t="s">
        <v>20</v>
      </c>
      <c r="AK435">
        <v>78</v>
      </c>
    </row>
    <row r="436" spans="1:37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6">
        <f t="shared" si="28"/>
        <v>16.722222222222221</v>
      </c>
      <c r="H436">
        <v>10</v>
      </c>
      <c r="I436" s="5">
        <f t="shared" si="29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2038</v>
      </c>
      <c r="R436" t="s">
        <v>2039</v>
      </c>
      <c r="S436" s="10">
        <f t="shared" si="30"/>
        <v>42705.25</v>
      </c>
      <c r="T436" s="10">
        <f t="shared" si="31"/>
        <v>42719.25</v>
      </c>
      <c r="AJ436" t="s">
        <v>20</v>
      </c>
      <c r="AK436">
        <v>174</v>
      </c>
    </row>
    <row r="437" spans="1:37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6">
        <f t="shared" si="28"/>
        <v>116.87664041994749</v>
      </c>
      <c r="H437">
        <v>1713</v>
      </c>
      <c r="I437" s="5">
        <f t="shared" si="29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2038</v>
      </c>
      <c r="R437" t="s">
        <v>2039</v>
      </c>
      <c r="S437" s="10">
        <f t="shared" si="30"/>
        <v>41988.25</v>
      </c>
      <c r="T437" s="10">
        <f t="shared" si="31"/>
        <v>42000.25</v>
      </c>
      <c r="AJ437" t="s">
        <v>20</v>
      </c>
      <c r="AK437">
        <v>164</v>
      </c>
    </row>
    <row r="438" spans="1:37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6">
        <f t="shared" si="28"/>
        <v>1052.1538461538462</v>
      </c>
      <c r="H438">
        <v>249</v>
      </c>
      <c r="I438" s="5">
        <f t="shared" si="29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2034</v>
      </c>
      <c r="R438" t="s">
        <v>2057</v>
      </c>
      <c r="S438" s="10">
        <f t="shared" si="30"/>
        <v>43575.208333333328</v>
      </c>
      <c r="T438" s="10">
        <f t="shared" si="31"/>
        <v>43576.208333333328</v>
      </c>
      <c r="AJ438" t="s">
        <v>20</v>
      </c>
      <c r="AK438">
        <v>161</v>
      </c>
    </row>
    <row r="439" spans="1:37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6">
        <f t="shared" si="28"/>
        <v>123.07407407407408</v>
      </c>
      <c r="H439">
        <v>192</v>
      </c>
      <c r="I439" s="5">
        <f t="shared" si="29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2040</v>
      </c>
      <c r="R439" t="s">
        <v>2048</v>
      </c>
      <c r="S439" s="10">
        <f t="shared" si="30"/>
        <v>42260.208333333328</v>
      </c>
      <c r="T439" s="10">
        <f t="shared" si="31"/>
        <v>42263.208333333328</v>
      </c>
      <c r="AJ439" t="s">
        <v>20</v>
      </c>
      <c r="AK439">
        <v>138</v>
      </c>
    </row>
    <row r="440" spans="1:37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6">
        <f t="shared" si="28"/>
        <v>178.63855421686748</v>
      </c>
      <c r="H440">
        <v>247</v>
      </c>
      <c r="I440" s="5">
        <f t="shared" si="29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2038</v>
      </c>
      <c r="R440" t="s">
        <v>2039</v>
      </c>
      <c r="S440" s="10">
        <f t="shared" si="30"/>
        <v>41337.25</v>
      </c>
      <c r="T440" s="10">
        <f t="shared" si="31"/>
        <v>41367.208333333336</v>
      </c>
      <c r="AJ440" t="s">
        <v>20</v>
      </c>
      <c r="AK440">
        <v>3308</v>
      </c>
    </row>
    <row r="441" spans="1:37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6">
        <f t="shared" si="28"/>
        <v>355.28169014084506</v>
      </c>
      <c r="H441">
        <v>2293</v>
      </c>
      <c r="I441" s="5">
        <f t="shared" si="29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2040</v>
      </c>
      <c r="R441" t="s">
        <v>2062</v>
      </c>
      <c r="S441" s="10">
        <f t="shared" si="30"/>
        <v>42680.208333333328</v>
      </c>
      <c r="T441" s="10">
        <f t="shared" si="31"/>
        <v>42687.25</v>
      </c>
      <c r="AJ441" t="s">
        <v>20</v>
      </c>
      <c r="AK441">
        <v>127</v>
      </c>
    </row>
    <row r="442" spans="1:37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6">
        <f t="shared" si="28"/>
        <v>161.90634146341463</v>
      </c>
      <c r="H442">
        <v>3131</v>
      </c>
      <c r="I442" s="5">
        <f t="shared" si="29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2040</v>
      </c>
      <c r="R442" t="s">
        <v>2059</v>
      </c>
      <c r="S442" s="10">
        <f t="shared" si="30"/>
        <v>42916.208333333328</v>
      </c>
      <c r="T442" s="10">
        <f t="shared" si="31"/>
        <v>42926.208333333328</v>
      </c>
      <c r="AJ442" t="s">
        <v>20</v>
      </c>
      <c r="AK442">
        <v>207</v>
      </c>
    </row>
    <row r="443" spans="1:37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6">
        <f t="shared" si="28"/>
        <v>24.914285714285715</v>
      </c>
      <c r="H443">
        <v>32</v>
      </c>
      <c r="I443" s="5">
        <f t="shared" si="29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2036</v>
      </c>
      <c r="R443" t="s">
        <v>2045</v>
      </c>
      <c r="S443" s="10">
        <f t="shared" si="30"/>
        <v>41025.208333333336</v>
      </c>
      <c r="T443" s="10">
        <f t="shared" si="31"/>
        <v>41053.208333333336</v>
      </c>
      <c r="AJ443" t="s">
        <v>20</v>
      </c>
      <c r="AK443">
        <v>181</v>
      </c>
    </row>
    <row r="444" spans="1:37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6">
        <f t="shared" si="28"/>
        <v>198.72222222222223</v>
      </c>
      <c r="H444">
        <v>143</v>
      </c>
      <c r="I444" s="5">
        <f t="shared" si="29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2038</v>
      </c>
      <c r="R444" t="s">
        <v>2039</v>
      </c>
      <c r="S444" s="10">
        <f t="shared" si="30"/>
        <v>42980.208333333328</v>
      </c>
      <c r="T444" s="10">
        <f t="shared" si="31"/>
        <v>42996.208333333328</v>
      </c>
      <c r="AJ444" t="s">
        <v>20</v>
      </c>
      <c r="AK444">
        <v>110</v>
      </c>
    </row>
    <row r="445" spans="1:37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6">
        <f t="shared" si="28"/>
        <v>34.752688172043008</v>
      </c>
      <c r="H445">
        <v>90</v>
      </c>
      <c r="I445" s="5">
        <f t="shared" si="29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2038</v>
      </c>
      <c r="R445" t="s">
        <v>2039</v>
      </c>
      <c r="S445" s="10">
        <f t="shared" si="30"/>
        <v>40451.208333333336</v>
      </c>
      <c r="T445" s="10">
        <f t="shared" si="31"/>
        <v>40470.208333333336</v>
      </c>
      <c r="AJ445" t="s">
        <v>20</v>
      </c>
      <c r="AK445">
        <v>185</v>
      </c>
    </row>
    <row r="446" spans="1:37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6">
        <f t="shared" si="28"/>
        <v>176.41935483870967</v>
      </c>
      <c r="H446">
        <v>296</v>
      </c>
      <c r="I446" s="5">
        <f t="shared" si="29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2034</v>
      </c>
      <c r="R446" t="s">
        <v>2044</v>
      </c>
      <c r="S446" s="10">
        <f t="shared" si="30"/>
        <v>40748.208333333336</v>
      </c>
      <c r="T446" s="10">
        <f t="shared" si="31"/>
        <v>40750.208333333336</v>
      </c>
      <c r="AJ446" t="s">
        <v>20</v>
      </c>
      <c r="AK446">
        <v>121</v>
      </c>
    </row>
    <row r="447" spans="1:37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6">
        <f t="shared" si="28"/>
        <v>511.38095238095235</v>
      </c>
      <c r="H447">
        <v>170</v>
      </c>
      <c r="I447" s="5">
        <f t="shared" si="29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2038</v>
      </c>
      <c r="R447" t="s">
        <v>2039</v>
      </c>
      <c r="S447" s="10">
        <f t="shared" si="30"/>
        <v>40515.25</v>
      </c>
      <c r="T447" s="10">
        <f t="shared" si="31"/>
        <v>40536.25</v>
      </c>
      <c r="AJ447" t="s">
        <v>20</v>
      </c>
      <c r="AK447">
        <v>106</v>
      </c>
    </row>
    <row r="448" spans="1:37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6">
        <f t="shared" si="28"/>
        <v>82.044117647058826</v>
      </c>
      <c r="H448">
        <v>186</v>
      </c>
      <c r="I448" s="5">
        <f t="shared" si="29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2036</v>
      </c>
      <c r="R448" t="s">
        <v>2045</v>
      </c>
      <c r="S448" s="10">
        <f t="shared" si="30"/>
        <v>41261.25</v>
      </c>
      <c r="T448" s="10">
        <f t="shared" si="31"/>
        <v>41263.25</v>
      </c>
      <c r="AJ448" t="s">
        <v>20</v>
      </c>
      <c r="AK448">
        <v>142</v>
      </c>
    </row>
    <row r="449" spans="1:37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6">
        <f t="shared" si="28"/>
        <v>24.326030927835053</v>
      </c>
      <c r="H449">
        <v>439</v>
      </c>
      <c r="I449" s="5">
        <f t="shared" si="29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2040</v>
      </c>
      <c r="R449" t="s">
        <v>2059</v>
      </c>
      <c r="S449" s="10">
        <f t="shared" si="30"/>
        <v>43088.25</v>
      </c>
      <c r="T449" s="10">
        <f t="shared" si="31"/>
        <v>43104.25</v>
      </c>
      <c r="AJ449" t="s">
        <v>20</v>
      </c>
      <c r="AK449">
        <v>233</v>
      </c>
    </row>
    <row r="450" spans="1:37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6">
        <f t="shared" ref="G450:G513" si="32">(E450/D450)*100</f>
        <v>50.482758620689658</v>
      </c>
      <c r="H450">
        <v>605</v>
      </c>
      <c r="I450" s="5">
        <f t="shared" ref="I450:I513" si="33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2049</v>
      </c>
      <c r="R450" t="s">
        <v>2050</v>
      </c>
      <c r="S450" s="10">
        <f t="shared" si="30"/>
        <v>41378.208333333336</v>
      </c>
      <c r="T450" s="10">
        <f t="shared" si="31"/>
        <v>41380.208333333336</v>
      </c>
      <c r="AJ450" t="s">
        <v>20</v>
      </c>
      <c r="AK450">
        <v>218</v>
      </c>
    </row>
    <row r="451" spans="1:37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6">
        <f t="shared" si="32"/>
        <v>967</v>
      </c>
      <c r="H451">
        <v>86</v>
      </c>
      <c r="I451" s="5">
        <f t="shared" si="3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2049</v>
      </c>
      <c r="R451" t="s">
        <v>2050</v>
      </c>
      <c r="S451" s="10">
        <f t="shared" ref="S451:S514" si="34">(((L451/60)/60)/24)+DATE(1970,1,1)</f>
        <v>43530.25</v>
      </c>
      <c r="T451" s="10">
        <f t="shared" ref="T451:T514" si="35">(((M451/60)/60)/24)+DATE(1970,1,1)</f>
        <v>43547.208333333328</v>
      </c>
      <c r="AJ451" t="s">
        <v>20</v>
      </c>
      <c r="AK451">
        <v>76</v>
      </c>
    </row>
    <row r="452" spans="1:37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6">
        <f t="shared" si="32"/>
        <v>4</v>
      </c>
      <c r="H452">
        <v>1</v>
      </c>
      <c r="I452" s="5">
        <f t="shared" si="3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2040</v>
      </c>
      <c r="R452" t="s">
        <v>2048</v>
      </c>
      <c r="S452" s="10">
        <f t="shared" si="34"/>
        <v>43394.208333333328</v>
      </c>
      <c r="T452" s="10">
        <f t="shared" si="35"/>
        <v>43417.25</v>
      </c>
      <c r="AJ452" t="s">
        <v>20</v>
      </c>
      <c r="AK452">
        <v>43</v>
      </c>
    </row>
    <row r="453" spans="1:37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6">
        <f t="shared" si="32"/>
        <v>122.84501347708894</v>
      </c>
      <c r="H453">
        <v>6286</v>
      </c>
      <c r="I453" s="5">
        <f t="shared" si="3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2034</v>
      </c>
      <c r="R453" t="s">
        <v>2035</v>
      </c>
      <c r="S453" s="10">
        <f t="shared" si="34"/>
        <v>42935.208333333328</v>
      </c>
      <c r="T453" s="10">
        <f t="shared" si="35"/>
        <v>42966.208333333328</v>
      </c>
      <c r="AJ453" t="s">
        <v>20</v>
      </c>
      <c r="AK453">
        <v>221</v>
      </c>
    </row>
    <row r="454" spans="1:37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6">
        <f t="shared" si="32"/>
        <v>63.4375</v>
      </c>
      <c r="H454">
        <v>31</v>
      </c>
      <c r="I454" s="5">
        <f t="shared" si="3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2040</v>
      </c>
      <c r="R454" t="s">
        <v>2043</v>
      </c>
      <c r="S454" s="10">
        <f t="shared" si="34"/>
        <v>40365.208333333336</v>
      </c>
      <c r="T454" s="10">
        <f t="shared" si="35"/>
        <v>40366.208333333336</v>
      </c>
      <c r="AJ454" t="s">
        <v>20</v>
      </c>
      <c r="AK454">
        <v>2805</v>
      </c>
    </row>
    <row r="455" spans="1:37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6">
        <f t="shared" si="32"/>
        <v>56.331688596491226</v>
      </c>
      <c r="H455">
        <v>1181</v>
      </c>
      <c r="I455" s="5">
        <f t="shared" si="3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2040</v>
      </c>
      <c r="R455" t="s">
        <v>2062</v>
      </c>
      <c r="S455" s="10">
        <f t="shared" si="34"/>
        <v>42705.25</v>
      </c>
      <c r="T455" s="10">
        <f t="shared" si="35"/>
        <v>42746.25</v>
      </c>
      <c r="AJ455" t="s">
        <v>20</v>
      </c>
      <c r="AK455">
        <v>68</v>
      </c>
    </row>
    <row r="456" spans="1:37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6">
        <f t="shared" si="32"/>
        <v>44.074999999999996</v>
      </c>
      <c r="H456">
        <v>39</v>
      </c>
      <c r="I456" s="5">
        <f t="shared" si="3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2040</v>
      </c>
      <c r="R456" t="s">
        <v>2043</v>
      </c>
      <c r="S456" s="10">
        <f t="shared" si="34"/>
        <v>41568.208333333336</v>
      </c>
      <c r="T456" s="10">
        <f t="shared" si="35"/>
        <v>41604.25</v>
      </c>
      <c r="AJ456" t="s">
        <v>20</v>
      </c>
      <c r="AK456">
        <v>183</v>
      </c>
    </row>
    <row r="457" spans="1:37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6">
        <f t="shared" si="32"/>
        <v>118.37253218884121</v>
      </c>
      <c r="H457">
        <v>3727</v>
      </c>
      <c r="I457" s="5">
        <f t="shared" si="3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2038</v>
      </c>
      <c r="R457" t="s">
        <v>2039</v>
      </c>
      <c r="S457" s="10">
        <f t="shared" si="34"/>
        <v>40809.208333333336</v>
      </c>
      <c r="T457" s="10">
        <f t="shared" si="35"/>
        <v>40832.208333333336</v>
      </c>
      <c r="AJ457" t="s">
        <v>20</v>
      </c>
      <c r="AK457">
        <v>133</v>
      </c>
    </row>
    <row r="458" spans="1:37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6">
        <f t="shared" si="32"/>
        <v>104.1243169398907</v>
      </c>
      <c r="H458">
        <v>1605</v>
      </c>
      <c r="I458" s="5">
        <f t="shared" si="3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2034</v>
      </c>
      <c r="R458" t="s">
        <v>2044</v>
      </c>
      <c r="S458" s="10">
        <f t="shared" si="34"/>
        <v>43141.25</v>
      </c>
      <c r="T458" s="10">
        <f t="shared" si="35"/>
        <v>43141.25</v>
      </c>
      <c r="AJ458" t="s">
        <v>20</v>
      </c>
      <c r="AK458">
        <v>2489</v>
      </c>
    </row>
    <row r="459" spans="1:37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6">
        <f t="shared" si="32"/>
        <v>26.640000000000004</v>
      </c>
      <c r="H459">
        <v>46</v>
      </c>
      <c r="I459" s="5">
        <f t="shared" si="3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2038</v>
      </c>
      <c r="R459" t="s">
        <v>2039</v>
      </c>
      <c r="S459" s="10">
        <f t="shared" si="34"/>
        <v>42657.208333333328</v>
      </c>
      <c r="T459" s="10">
        <f t="shared" si="35"/>
        <v>42659.208333333328</v>
      </c>
      <c r="AJ459" t="s">
        <v>20</v>
      </c>
      <c r="AK459">
        <v>69</v>
      </c>
    </row>
    <row r="460" spans="1:37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6">
        <f t="shared" si="32"/>
        <v>351.20118343195264</v>
      </c>
      <c r="H460">
        <v>2120</v>
      </c>
      <c r="I460" s="5">
        <f t="shared" si="3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2038</v>
      </c>
      <c r="R460" t="s">
        <v>2039</v>
      </c>
      <c r="S460" s="10">
        <f t="shared" si="34"/>
        <v>40265.208333333336</v>
      </c>
      <c r="T460" s="10">
        <f t="shared" si="35"/>
        <v>40309.208333333336</v>
      </c>
      <c r="AJ460" t="s">
        <v>20</v>
      </c>
      <c r="AK460">
        <v>279</v>
      </c>
    </row>
    <row r="461" spans="1:37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6">
        <f t="shared" si="32"/>
        <v>90.063492063492063</v>
      </c>
      <c r="H461">
        <v>105</v>
      </c>
      <c r="I461" s="5">
        <f t="shared" si="3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2040</v>
      </c>
      <c r="R461" t="s">
        <v>2041</v>
      </c>
      <c r="S461" s="10">
        <f t="shared" si="34"/>
        <v>42001.25</v>
      </c>
      <c r="T461" s="10">
        <f t="shared" si="35"/>
        <v>42026.25</v>
      </c>
      <c r="AJ461" t="s">
        <v>20</v>
      </c>
      <c r="AK461">
        <v>210</v>
      </c>
    </row>
    <row r="462" spans="1:37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6">
        <f t="shared" si="32"/>
        <v>171.625</v>
      </c>
      <c r="H462">
        <v>50</v>
      </c>
      <c r="I462" s="5">
        <f t="shared" si="3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2038</v>
      </c>
      <c r="R462" t="s">
        <v>2039</v>
      </c>
      <c r="S462" s="10">
        <f t="shared" si="34"/>
        <v>40399.208333333336</v>
      </c>
      <c r="T462" s="10">
        <f t="shared" si="35"/>
        <v>40402.208333333336</v>
      </c>
      <c r="AJ462" t="s">
        <v>20</v>
      </c>
      <c r="AK462">
        <v>2100</v>
      </c>
    </row>
    <row r="463" spans="1:37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6">
        <f t="shared" si="32"/>
        <v>141.04655870445345</v>
      </c>
      <c r="H463">
        <v>2080</v>
      </c>
      <c r="I463" s="5">
        <f t="shared" si="3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2040</v>
      </c>
      <c r="R463" t="s">
        <v>2043</v>
      </c>
      <c r="S463" s="10">
        <f t="shared" si="34"/>
        <v>41757.208333333336</v>
      </c>
      <c r="T463" s="10">
        <f t="shared" si="35"/>
        <v>41777.208333333336</v>
      </c>
      <c r="AJ463" t="s">
        <v>20</v>
      </c>
      <c r="AK463">
        <v>252</v>
      </c>
    </row>
    <row r="464" spans="1:37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6">
        <f t="shared" si="32"/>
        <v>30.57944915254237</v>
      </c>
      <c r="H464">
        <v>535</v>
      </c>
      <c r="I464" s="5">
        <f t="shared" si="3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2049</v>
      </c>
      <c r="R464" t="s">
        <v>2060</v>
      </c>
      <c r="S464" s="10">
        <f t="shared" si="34"/>
        <v>41304.25</v>
      </c>
      <c r="T464" s="10">
        <f t="shared" si="35"/>
        <v>41342.25</v>
      </c>
      <c r="AJ464" t="s">
        <v>20</v>
      </c>
      <c r="AK464">
        <v>1280</v>
      </c>
    </row>
    <row r="465" spans="1:37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6">
        <f t="shared" si="32"/>
        <v>108.16455696202532</v>
      </c>
      <c r="H465">
        <v>2105</v>
      </c>
      <c r="I465" s="5">
        <f t="shared" si="3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2040</v>
      </c>
      <c r="R465" t="s">
        <v>2048</v>
      </c>
      <c r="S465" s="10">
        <f t="shared" si="34"/>
        <v>41639.25</v>
      </c>
      <c r="T465" s="10">
        <f t="shared" si="35"/>
        <v>41643.25</v>
      </c>
      <c r="AJ465" t="s">
        <v>20</v>
      </c>
      <c r="AK465">
        <v>157</v>
      </c>
    </row>
    <row r="466" spans="1:37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6">
        <f t="shared" si="32"/>
        <v>133.45505617977528</v>
      </c>
      <c r="H466">
        <v>2436</v>
      </c>
      <c r="I466" s="5">
        <f t="shared" si="3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2038</v>
      </c>
      <c r="R466" t="s">
        <v>2039</v>
      </c>
      <c r="S466" s="10">
        <f t="shared" si="34"/>
        <v>43142.25</v>
      </c>
      <c r="T466" s="10">
        <f t="shared" si="35"/>
        <v>43156.25</v>
      </c>
      <c r="AJ466" t="s">
        <v>20</v>
      </c>
      <c r="AK466">
        <v>194</v>
      </c>
    </row>
    <row r="467" spans="1:37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6">
        <f t="shared" si="32"/>
        <v>187.85106382978722</v>
      </c>
      <c r="H467">
        <v>80</v>
      </c>
      <c r="I467" s="5">
        <f t="shared" si="3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2046</v>
      </c>
      <c r="R467" t="s">
        <v>2058</v>
      </c>
      <c r="S467" s="10">
        <f t="shared" si="34"/>
        <v>43127.25</v>
      </c>
      <c r="T467" s="10">
        <f t="shared" si="35"/>
        <v>43136.25</v>
      </c>
      <c r="AJ467" t="s">
        <v>20</v>
      </c>
      <c r="AK467">
        <v>82</v>
      </c>
    </row>
    <row r="468" spans="1:37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6">
        <f t="shared" si="32"/>
        <v>332</v>
      </c>
      <c r="H468">
        <v>42</v>
      </c>
      <c r="I468" s="5">
        <f t="shared" si="3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2036</v>
      </c>
      <c r="R468" t="s">
        <v>2045</v>
      </c>
      <c r="S468" s="10">
        <f t="shared" si="34"/>
        <v>41409.208333333336</v>
      </c>
      <c r="T468" s="10">
        <f t="shared" si="35"/>
        <v>41432.208333333336</v>
      </c>
      <c r="AJ468" t="s">
        <v>20</v>
      </c>
      <c r="AK468">
        <v>4233</v>
      </c>
    </row>
    <row r="469" spans="1:37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6">
        <f t="shared" si="32"/>
        <v>575.21428571428578</v>
      </c>
      <c r="H469">
        <v>139</v>
      </c>
      <c r="I469" s="5">
        <f t="shared" si="3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2036</v>
      </c>
      <c r="R469" t="s">
        <v>2037</v>
      </c>
      <c r="S469" s="10">
        <f t="shared" si="34"/>
        <v>42331.25</v>
      </c>
      <c r="T469" s="10">
        <f t="shared" si="35"/>
        <v>42338.25</v>
      </c>
      <c r="AJ469" t="s">
        <v>20</v>
      </c>
      <c r="AK469">
        <v>1297</v>
      </c>
    </row>
    <row r="470" spans="1:37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6">
        <f t="shared" si="32"/>
        <v>40.5</v>
      </c>
      <c r="H470">
        <v>16</v>
      </c>
      <c r="I470" s="5">
        <f t="shared" si="3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2038</v>
      </c>
      <c r="R470" t="s">
        <v>2039</v>
      </c>
      <c r="S470" s="10">
        <f t="shared" si="34"/>
        <v>43569.208333333328</v>
      </c>
      <c r="T470" s="10">
        <f t="shared" si="35"/>
        <v>43585.208333333328</v>
      </c>
      <c r="AJ470" t="s">
        <v>20</v>
      </c>
      <c r="AK470">
        <v>165</v>
      </c>
    </row>
    <row r="471" spans="1:37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6">
        <f t="shared" si="32"/>
        <v>184.42857142857144</v>
      </c>
      <c r="H471">
        <v>159</v>
      </c>
      <c r="I471" s="5">
        <f t="shared" si="3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2040</v>
      </c>
      <c r="R471" t="s">
        <v>2043</v>
      </c>
      <c r="S471" s="10">
        <f t="shared" si="34"/>
        <v>42142.208333333328</v>
      </c>
      <c r="T471" s="10">
        <f t="shared" si="35"/>
        <v>42144.208333333328</v>
      </c>
      <c r="AJ471" t="s">
        <v>20</v>
      </c>
      <c r="AK471">
        <v>119</v>
      </c>
    </row>
    <row r="472" spans="1:37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6">
        <f t="shared" si="32"/>
        <v>285.80555555555554</v>
      </c>
      <c r="H472">
        <v>381</v>
      </c>
      <c r="I472" s="5">
        <f t="shared" si="3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2036</v>
      </c>
      <c r="R472" t="s">
        <v>2045</v>
      </c>
      <c r="S472" s="10">
        <f t="shared" si="34"/>
        <v>42716.25</v>
      </c>
      <c r="T472" s="10">
        <f t="shared" si="35"/>
        <v>42723.25</v>
      </c>
      <c r="AJ472" t="s">
        <v>20</v>
      </c>
      <c r="AK472">
        <v>1797</v>
      </c>
    </row>
    <row r="473" spans="1:37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6">
        <f t="shared" si="32"/>
        <v>319</v>
      </c>
      <c r="H473">
        <v>194</v>
      </c>
      <c r="I473" s="5">
        <f t="shared" si="3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2032</v>
      </c>
      <c r="R473" t="s">
        <v>2033</v>
      </c>
      <c r="S473" s="10">
        <f t="shared" si="34"/>
        <v>41031.208333333336</v>
      </c>
      <c r="T473" s="10">
        <f t="shared" si="35"/>
        <v>41031.208333333336</v>
      </c>
      <c r="AJ473" t="s">
        <v>20</v>
      </c>
      <c r="AK473">
        <v>261</v>
      </c>
    </row>
    <row r="474" spans="1:37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6">
        <f t="shared" si="32"/>
        <v>39.234070221066318</v>
      </c>
      <c r="H474">
        <v>575</v>
      </c>
      <c r="I474" s="5">
        <f t="shared" si="3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2034</v>
      </c>
      <c r="R474" t="s">
        <v>2035</v>
      </c>
      <c r="S474" s="10">
        <f t="shared" si="34"/>
        <v>43535.208333333328</v>
      </c>
      <c r="T474" s="10">
        <f t="shared" si="35"/>
        <v>43589.208333333328</v>
      </c>
      <c r="AJ474" t="s">
        <v>20</v>
      </c>
      <c r="AK474">
        <v>157</v>
      </c>
    </row>
    <row r="475" spans="1:37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6">
        <f t="shared" si="32"/>
        <v>178.14000000000001</v>
      </c>
      <c r="H475">
        <v>106</v>
      </c>
      <c r="I475" s="5">
        <f t="shared" si="3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2034</v>
      </c>
      <c r="R475" t="s">
        <v>2042</v>
      </c>
      <c r="S475" s="10">
        <f t="shared" si="34"/>
        <v>43277.208333333328</v>
      </c>
      <c r="T475" s="10">
        <f t="shared" si="35"/>
        <v>43278.208333333328</v>
      </c>
      <c r="AJ475" t="s">
        <v>20</v>
      </c>
      <c r="AK475">
        <v>3533</v>
      </c>
    </row>
    <row r="476" spans="1:37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6">
        <f t="shared" si="32"/>
        <v>365.15</v>
      </c>
      <c r="H476">
        <v>142</v>
      </c>
      <c r="I476" s="5">
        <f t="shared" si="3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2040</v>
      </c>
      <c r="R476" t="s">
        <v>2059</v>
      </c>
      <c r="S476" s="10">
        <f t="shared" si="34"/>
        <v>41989.25</v>
      </c>
      <c r="T476" s="10">
        <f t="shared" si="35"/>
        <v>41990.25</v>
      </c>
      <c r="AJ476" t="s">
        <v>20</v>
      </c>
      <c r="AK476">
        <v>155</v>
      </c>
    </row>
    <row r="477" spans="1:37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6">
        <f t="shared" si="32"/>
        <v>113.94594594594594</v>
      </c>
      <c r="H477">
        <v>211</v>
      </c>
      <c r="I477" s="5">
        <f t="shared" si="3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2046</v>
      </c>
      <c r="R477" t="s">
        <v>2058</v>
      </c>
      <c r="S477" s="10">
        <f t="shared" si="34"/>
        <v>41450.208333333336</v>
      </c>
      <c r="T477" s="10">
        <f t="shared" si="35"/>
        <v>41454.208333333336</v>
      </c>
      <c r="AJ477" t="s">
        <v>20</v>
      </c>
      <c r="AK477">
        <v>132</v>
      </c>
    </row>
    <row r="478" spans="1:37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6">
        <f t="shared" si="32"/>
        <v>29.828720626631856</v>
      </c>
      <c r="H478">
        <v>1120</v>
      </c>
      <c r="I478" s="5">
        <f t="shared" si="3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2046</v>
      </c>
      <c r="R478" t="s">
        <v>2052</v>
      </c>
      <c r="S478" s="10">
        <f t="shared" si="34"/>
        <v>43322.208333333328</v>
      </c>
      <c r="T478" s="10">
        <f t="shared" si="35"/>
        <v>43328.208333333328</v>
      </c>
      <c r="AJ478" t="s">
        <v>20</v>
      </c>
      <c r="AK478">
        <v>1354</v>
      </c>
    </row>
    <row r="479" spans="1:37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6">
        <f t="shared" si="32"/>
        <v>54.270588235294113</v>
      </c>
      <c r="H479">
        <v>113</v>
      </c>
      <c r="I479" s="5">
        <f t="shared" si="3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2040</v>
      </c>
      <c r="R479" t="s">
        <v>2062</v>
      </c>
      <c r="S479" s="10">
        <f t="shared" si="34"/>
        <v>40720.208333333336</v>
      </c>
      <c r="T479" s="10">
        <f t="shared" si="35"/>
        <v>40747.208333333336</v>
      </c>
      <c r="AJ479" t="s">
        <v>20</v>
      </c>
      <c r="AK479">
        <v>48</v>
      </c>
    </row>
    <row r="480" spans="1:37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6">
        <f t="shared" si="32"/>
        <v>236.34156976744185</v>
      </c>
      <c r="H480">
        <v>2756</v>
      </c>
      <c r="I480" s="5">
        <f t="shared" si="3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2036</v>
      </c>
      <c r="R480" t="s">
        <v>2045</v>
      </c>
      <c r="S480" s="10">
        <f t="shared" si="34"/>
        <v>42072.208333333328</v>
      </c>
      <c r="T480" s="10">
        <f t="shared" si="35"/>
        <v>42084.208333333328</v>
      </c>
      <c r="AJ480" t="s">
        <v>20</v>
      </c>
      <c r="AK480">
        <v>110</v>
      </c>
    </row>
    <row r="481" spans="1:37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6">
        <f t="shared" si="32"/>
        <v>512.91666666666663</v>
      </c>
      <c r="H481">
        <v>173</v>
      </c>
      <c r="I481" s="5">
        <f t="shared" si="3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2032</v>
      </c>
      <c r="R481" t="s">
        <v>2033</v>
      </c>
      <c r="S481" s="10">
        <f t="shared" si="34"/>
        <v>42945.208333333328</v>
      </c>
      <c r="T481" s="10">
        <f t="shared" si="35"/>
        <v>42947.208333333328</v>
      </c>
      <c r="AJ481" t="s">
        <v>20</v>
      </c>
      <c r="AK481">
        <v>172</v>
      </c>
    </row>
    <row r="482" spans="1:37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6">
        <f t="shared" si="32"/>
        <v>100.65116279069768</v>
      </c>
      <c r="H482">
        <v>87</v>
      </c>
      <c r="I482" s="5">
        <f t="shared" si="3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2053</v>
      </c>
      <c r="R482" t="s">
        <v>2054</v>
      </c>
      <c r="S482" s="10">
        <f t="shared" si="34"/>
        <v>40248.25</v>
      </c>
      <c r="T482" s="10">
        <f t="shared" si="35"/>
        <v>40257.208333333336</v>
      </c>
      <c r="AJ482" t="s">
        <v>20</v>
      </c>
      <c r="AK482">
        <v>307</v>
      </c>
    </row>
    <row r="483" spans="1:37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6">
        <f t="shared" si="32"/>
        <v>81.348423194303152</v>
      </c>
      <c r="H483">
        <v>1538</v>
      </c>
      <c r="I483" s="5">
        <f t="shared" si="3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2038</v>
      </c>
      <c r="R483" t="s">
        <v>2039</v>
      </c>
      <c r="S483" s="10">
        <f t="shared" si="34"/>
        <v>41913.208333333336</v>
      </c>
      <c r="T483" s="10">
        <f t="shared" si="35"/>
        <v>41955.25</v>
      </c>
      <c r="AJ483" t="s">
        <v>20</v>
      </c>
      <c r="AK483">
        <v>160</v>
      </c>
    </row>
    <row r="484" spans="1:37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6">
        <f t="shared" si="32"/>
        <v>16.404761904761905</v>
      </c>
      <c r="H484">
        <v>9</v>
      </c>
      <c r="I484" s="5">
        <f t="shared" si="3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2046</v>
      </c>
      <c r="R484" t="s">
        <v>2052</v>
      </c>
      <c r="S484" s="10">
        <f t="shared" si="34"/>
        <v>40963.25</v>
      </c>
      <c r="T484" s="10">
        <f t="shared" si="35"/>
        <v>40974.25</v>
      </c>
      <c r="AJ484" t="s">
        <v>20</v>
      </c>
      <c r="AK484">
        <v>1467</v>
      </c>
    </row>
    <row r="485" spans="1:37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6">
        <f t="shared" si="32"/>
        <v>52.774617067833695</v>
      </c>
      <c r="H485">
        <v>554</v>
      </c>
      <c r="I485" s="5">
        <f t="shared" si="3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2038</v>
      </c>
      <c r="R485" t="s">
        <v>2039</v>
      </c>
      <c r="S485" s="10">
        <f t="shared" si="34"/>
        <v>43811.25</v>
      </c>
      <c r="T485" s="10">
        <f t="shared" si="35"/>
        <v>43818.25</v>
      </c>
      <c r="AJ485" t="s">
        <v>20</v>
      </c>
      <c r="AK485">
        <v>2662</v>
      </c>
    </row>
    <row r="486" spans="1:37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6">
        <f t="shared" si="32"/>
        <v>260.20608108108109</v>
      </c>
      <c r="H486">
        <v>1572</v>
      </c>
      <c r="I486" s="5">
        <f t="shared" si="3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2032</v>
      </c>
      <c r="R486" t="s">
        <v>2033</v>
      </c>
      <c r="S486" s="10">
        <f t="shared" si="34"/>
        <v>41855.208333333336</v>
      </c>
      <c r="T486" s="10">
        <f t="shared" si="35"/>
        <v>41904.208333333336</v>
      </c>
      <c r="AJ486" t="s">
        <v>20</v>
      </c>
      <c r="AK486">
        <v>452</v>
      </c>
    </row>
    <row r="487" spans="1:37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6">
        <f t="shared" si="32"/>
        <v>30.73289183222958</v>
      </c>
      <c r="H487">
        <v>648</v>
      </c>
      <c r="I487" s="5">
        <f t="shared" si="3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2038</v>
      </c>
      <c r="R487" t="s">
        <v>2039</v>
      </c>
      <c r="S487" s="10">
        <f t="shared" si="34"/>
        <v>43626.208333333328</v>
      </c>
      <c r="T487" s="10">
        <f t="shared" si="35"/>
        <v>43667.208333333328</v>
      </c>
      <c r="AJ487" t="s">
        <v>20</v>
      </c>
      <c r="AK487">
        <v>158</v>
      </c>
    </row>
    <row r="488" spans="1:37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6">
        <f t="shared" si="32"/>
        <v>13.5</v>
      </c>
      <c r="H488">
        <v>21</v>
      </c>
      <c r="I488" s="5">
        <f t="shared" si="3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2046</v>
      </c>
      <c r="R488" t="s">
        <v>2058</v>
      </c>
      <c r="S488" s="10">
        <f t="shared" si="34"/>
        <v>43168.25</v>
      </c>
      <c r="T488" s="10">
        <f t="shared" si="35"/>
        <v>43183.208333333328</v>
      </c>
      <c r="AJ488" t="s">
        <v>20</v>
      </c>
      <c r="AK488">
        <v>225</v>
      </c>
    </row>
    <row r="489" spans="1:37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6">
        <f t="shared" si="32"/>
        <v>178.62556663644605</v>
      </c>
      <c r="H489">
        <v>2346</v>
      </c>
      <c r="I489" s="5">
        <f t="shared" si="3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2038</v>
      </c>
      <c r="R489" t="s">
        <v>2039</v>
      </c>
      <c r="S489" s="10">
        <f t="shared" si="34"/>
        <v>42845.208333333328</v>
      </c>
      <c r="T489" s="10">
        <f t="shared" si="35"/>
        <v>42878.208333333328</v>
      </c>
      <c r="AJ489" t="s">
        <v>20</v>
      </c>
      <c r="AK489">
        <v>65</v>
      </c>
    </row>
    <row r="490" spans="1:37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6">
        <f t="shared" si="32"/>
        <v>220.0566037735849</v>
      </c>
      <c r="H490">
        <v>115</v>
      </c>
      <c r="I490" s="5">
        <f t="shared" si="3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2038</v>
      </c>
      <c r="R490" t="s">
        <v>2039</v>
      </c>
      <c r="S490" s="10">
        <f t="shared" si="34"/>
        <v>42403.25</v>
      </c>
      <c r="T490" s="10">
        <f t="shared" si="35"/>
        <v>42420.25</v>
      </c>
      <c r="AJ490" t="s">
        <v>20</v>
      </c>
      <c r="AK490">
        <v>163</v>
      </c>
    </row>
    <row r="491" spans="1:37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6">
        <f t="shared" si="32"/>
        <v>101.5108695652174</v>
      </c>
      <c r="H491">
        <v>85</v>
      </c>
      <c r="I491" s="5">
        <f t="shared" si="3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2036</v>
      </c>
      <c r="R491" t="s">
        <v>2045</v>
      </c>
      <c r="S491" s="10">
        <f t="shared" si="34"/>
        <v>40406.208333333336</v>
      </c>
      <c r="T491" s="10">
        <f t="shared" si="35"/>
        <v>40411.208333333336</v>
      </c>
      <c r="AJ491" t="s">
        <v>20</v>
      </c>
      <c r="AK491">
        <v>85</v>
      </c>
    </row>
    <row r="492" spans="1:37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6">
        <f t="shared" si="32"/>
        <v>191.5</v>
      </c>
      <c r="H492">
        <v>144</v>
      </c>
      <c r="I492" s="5">
        <f t="shared" si="3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2063</v>
      </c>
      <c r="R492" t="s">
        <v>2064</v>
      </c>
      <c r="S492" s="10">
        <f t="shared" si="34"/>
        <v>43786.25</v>
      </c>
      <c r="T492" s="10">
        <f t="shared" si="35"/>
        <v>43793.25</v>
      </c>
      <c r="AJ492" t="s">
        <v>20</v>
      </c>
      <c r="AK492">
        <v>217</v>
      </c>
    </row>
    <row r="493" spans="1:37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6">
        <f t="shared" si="32"/>
        <v>305.34683098591546</v>
      </c>
      <c r="H493">
        <v>2443</v>
      </c>
      <c r="I493" s="5">
        <f t="shared" si="3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2032</v>
      </c>
      <c r="R493" t="s">
        <v>2033</v>
      </c>
      <c r="S493" s="10">
        <f t="shared" si="34"/>
        <v>41456.208333333336</v>
      </c>
      <c r="T493" s="10">
        <f t="shared" si="35"/>
        <v>41482.208333333336</v>
      </c>
      <c r="AJ493" t="s">
        <v>20</v>
      </c>
      <c r="AK493">
        <v>150</v>
      </c>
    </row>
    <row r="494" spans="1:37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6">
        <f t="shared" si="32"/>
        <v>23.995287958115181</v>
      </c>
      <c r="H494">
        <v>595</v>
      </c>
      <c r="I494" s="5">
        <f t="shared" si="3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2040</v>
      </c>
      <c r="R494" t="s">
        <v>2051</v>
      </c>
      <c r="S494" s="10">
        <f t="shared" si="34"/>
        <v>40336.208333333336</v>
      </c>
      <c r="T494" s="10">
        <f t="shared" si="35"/>
        <v>40371.208333333336</v>
      </c>
      <c r="AJ494" t="s">
        <v>20</v>
      </c>
      <c r="AK494">
        <v>3272</v>
      </c>
    </row>
    <row r="495" spans="1:37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6">
        <f t="shared" si="32"/>
        <v>723.77777777777771</v>
      </c>
      <c r="H495">
        <v>64</v>
      </c>
      <c r="I495" s="5">
        <f t="shared" si="3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2053</v>
      </c>
      <c r="R495" t="s">
        <v>2054</v>
      </c>
      <c r="S495" s="10">
        <f t="shared" si="34"/>
        <v>43645.208333333328</v>
      </c>
      <c r="T495" s="10">
        <f t="shared" si="35"/>
        <v>43658.208333333328</v>
      </c>
      <c r="AJ495" t="s">
        <v>20</v>
      </c>
      <c r="AK495">
        <v>300</v>
      </c>
    </row>
    <row r="496" spans="1:37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6">
        <f t="shared" si="32"/>
        <v>547.36</v>
      </c>
      <c r="H496">
        <v>268</v>
      </c>
      <c r="I496" s="5">
        <f t="shared" si="3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2036</v>
      </c>
      <c r="R496" t="s">
        <v>2045</v>
      </c>
      <c r="S496" s="10">
        <f t="shared" si="34"/>
        <v>40990.208333333336</v>
      </c>
      <c r="T496" s="10">
        <f t="shared" si="35"/>
        <v>40991.208333333336</v>
      </c>
      <c r="AJ496" t="s">
        <v>20</v>
      </c>
      <c r="AK496">
        <v>126</v>
      </c>
    </row>
    <row r="497" spans="1:37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6">
        <f t="shared" si="32"/>
        <v>414.49999999999994</v>
      </c>
      <c r="H497">
        <v>195</v>
      </c>
      <c r="I497" s="5">
        <f t="shared" si="3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2038</v>
      </c>
      <c r="R497" t="s">
        <v>2039</v>
      </c>
      <c r="S497" s="10">
        <f t="shared" si="34"/>
        <v>41800.208333333336</v>
      </c>
      <c r="T497" s="10">
        <f t="shared" si="35"/>
        <v>41804.208333333336</v>
      </c>
      <c r="AJ497" t="s">
        <v>20</v>
      </c>
      <c r="AK497">
        <v>2320</v>
      </c>
    </row>
    <row r="498" spans="1:37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6">
        <f t="shared" si="32"/>
        <v>0.90696409140369971</v>
      </c>
      <c r="H498">
        <v>54</v>
      </c>
      <c r="I498" s="5">
        <f t="shared" si="3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2040</v>
      </c>
      <c r="R498" t="s">
        <v>2048</v>
      </c>
      <c r="S498" s="10">
        <f t="shared" si="34"/>
        <v>42876.208333333328</v>
      </c>
      <c r="T498" s="10">
        <f t="shared" si="35"/>
        <v>42893.208333333328</v>
      </c>
      <c r="AJ498" t="s">
        <v>20</v>
      </c>
      <c r="AK498">
        <v>81</v>
      </c>
    </row>
    <row r="499" spans="1:37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6">
        <f t="shared" si="32"/>
        <v>34.173469387755098</v>
      </c>
      <c r="H499">
        <v>120</v>
      </c>
      <c r="I499" s="5">
        <f t="shared" si="3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2036</v>
      </c>
      <c r="R499" t="s">
        <v>2045</v>
      </c>
      <c r="S499" s="10">
        <f t="shared" si="34"/>
        <v>42724.25</v>
      </c>
      <c r="T499" s="10">
        <f t="shared" si="35"/>
        <v>42724.25</v>
      </c>
      <c r="AJ499" t="s">
        <v>20</v>
      </c>
      <c r="AK499">
        <v>1887</v>
      </c>
    </row>
    <row r="500" spans="1:37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6">
        <f t="shared" si="32"/>
        <v>23.948810754912099</v>
      </c>
      <c r="H500">
        <v>579</v>
      </c>
      <c r="I500" s="5">
        <f t="shared" si="3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2036</v>
      </c>
      <c r="R500" t="s">
        <v>2037</v>
      </c>
      <c r="S500" s="10">
        <f t="shared" si="34"/>
        <v>42005.25</v>
      </c>
      <c r="T500" s="10">
        <f t="shared" si="35"/>
        <v>42007.25</v>
      </c>
      <c r="AJ500" t="s">
        <v>20</v>
      </c>
      <c r="AK500">
        <v>4358</v>
      </c>
    </row>
    <row r="501" spans="1:37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6">
        <f t="shared" si="32"/>
        <v>48.072649572649574</v>
      </c>
      <c r="H501">
        <v>2072</v>
      </c>
      <c r="I501" s="5">
        <f t="shared" si="3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2040</v>
      </c>
      <c r="R501" t="s">
        <v>2041</v>
      </c>
      <c r="S501" s="10">
        <f t="shared" si="34"/>
        <v>42444.208333333328</v>
      </c>
      <c r="T501" s="10">
        <f t="shared" si="35"/>
        <v>42449.208333333328</v>
      </c>
      <c r="AJ501" t="s">
        <v>20</v>
      </c>
      <c r="AK501">
        <v>53</v>
      </c>
    </row>
    <row r="502" spans="1:37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6">
        <f t="shared" si="32"/>
        <v>0</v>
      </c>
      <c r="H502">
        <v>0</v>
      </c>
      <c r="I502" s="5">
        <f t="shared" si="3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2038</v>
      </c>
      <c r="R502" t="s">
        <v>2039</v>
      </c>
      <c r="S502" s="10">
        <f t="shared" si="34"/>
        <v>41395.208333333336</v>
      </c>
      <c r="T502" s="10">
        <f t="shared" si="35"/>
        <v>41423.208333333336</v>
      </c>
      <c r="AJ502" t="s">
        <v>20</v>
      </c>
      <c r="AK502">
        <v>2414</v>
      </c>
    </row>
    <row r="503" spans="1:37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6">
        <f t="shared" si="32"/>
        <v>70.145182291666657</v>
      </c>
      <c r="H503">
        <v>1796</v>
      </c>
      <c r="I503" s="5">
        <f t="shared" si="3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2040</v>
      </c>
      <c r="R503" t="s">
        <v>2041</v>
      </c>
      <c r="S503" s="10">
        <f t="shared" si="34"/>
        <v>41345.208333333336</v>
      </c>
      <c r="T503" s="10">
        <f t="shared" si="35"/>
        <v>41347.208333333336</v>
      </c>
      <c r="AJ503" t="s">
        <v>20</v>
      </c>
      <c r="AK503">
        <v>80</v>
      </c>
    </row>
    <row r="504" spans="1:37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6">
        <f t="shared" si="32"/>
        <v>529.92307692307691</v>
      </c>
      <c r="H504">
        <v>186</v>
      </c>
      <c r="I504" s="5">
        <f t="shared" si="3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2049</v>
      </c>
      <c r="R504" t="s">
        <v>2050</v>
      </c>
      <c r="S504" s="10">
        <f t="shared" si="34"/>
        <v>41117.208333333336</v>
      </c>
      <c r="T504" s="10">
        <f t="shared" si="35"/>
        <v>41146.208333333336</v>
      </c>
      <c r="AJ504" t="s">
        <v>20</v>
      </c>
      <c r="AK504">
        <v>193</v>
      </c>
    </row>
    <row r="505" spans="1:37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6">
        <f t="shared" si="32"/>
        <v>180.32549019607845</v>
      </c>
      <c r="H505">
        <v>460</v>
      </c>
      <c r="I505" s="5">
        <f t="shared" si="3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2040</v>
      </c>
      <c r="R505" t="s">
        <v>2043</v>
      </c>
      <c r="S505" s="10">
        <f t="shared" si="34"/>
        <v>42186.208333333328</v>
      </c>
      <c r="T505" s="10">
        <f t="shared" si="35"/>
        <v>42206.208333333328</v>
      </c>
      <c r="AJ505" t="s">
        <v>20</v>
      </c>
      <c r="AK505">
        <v>52</v>
      </c>
    </row>
    <row r="506" spans="1:37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6">
        <f t="shared" si="32"/>
        <v>92.320000000000007</v>
      </c>
      <c r="H506">
        <v>62</v>
      </c>
      <c r="I506" s="5">
        <f t="shared" si="3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2034</v>
      </c>
      <c r="R506" t="s">
        <v>2035</v>
      </c>
      <c r="S506" s="10">
        <f t="shared" si="34"/>
        <v>42142.208333333328</v>
      </c>
      <c r="T506" s="10">
        <f t="shared" si="35"/>
        <v>42143.208333333328</v>
      </c>
      <c r="AJ506" t="s">
        <v>20</v>
      </c>
      <c r="AK506">
        <v>290</v>
      </c>
    </row>
    <row r="507" spans="1:37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6">
        <f t="shared" si="32"/>
        <v>13.901001112347053</v>
      </c>
      <c r="H507">
        <v>347</v>
      </c>
      <c r="I507" s="5">
        <f t="shared" si="3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2046</v>
      </c>
      <c r="R507" t="s">
        <v>2055</v>
      </c>
      <c r="S507" s="10">
        <f t="shared" si="34"/>
        <v>41341.25</v>
      </c>
      <c r="T507" s="10">
        <f t="shared" si="35"/>
        <v>41383.208333333336</v>
      </c>
      <c r="AJ507" t="s">
        <v>20</v>
      </c>
      <c r="AK507">
        <v>122</v>
      </c>
    </row>
    <row r="508" spans="1:37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6">
        <f t="shared" si="32"/>
        <v>927.07777777777767</v>
      </c>
      <c r="H508">
        <v>2528</v>
      </c>
      <c r="I508" s="5">
        <f t="shared" si="3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2038</v>
      </c>
      <c r="R508" t="s">
        <v>2039</v>
      </c>
      <c r="S508" s="10">
        <f t="shared" si="34"/>
        <v>43062.25</v>
      </c>
      <c r="T508" s="10">
        <f t="shared" si="35"/>
        <v>43079.25</v>
      </c>
      <c r="AJ508" t="s">
        <v>20</v>
      </c>
      <c r="AK508">
        <v>1470</v>
      </c>
    </row>
    <row r="509" spans="1:37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6">
        <f t="shared" si="32"/>
        <v>39.857142857142861</v>
      </c>
      <c r="H509">
        <v>19</v>
      </c>
      <c r="I509" s="5">
        <f t="shared" si="3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2036</v>
      </c>
      <c r="R509" t="s">
        <v>2037</v>
      </c>
      <c r="S509" s="10">
        <f t="shared" si="34"/>
        <v>41373.208333333336</v>
      </c>
      <c r="T509" s="10">
        <f t="shared" si="35"/>
        <v>41422.208333333336</v>
      </c>
      <c r="AJ509" t="s">
        <v>20</v>
      </c>
      <c r="AK509">
        <v>165</v>
      </c>
    </row>
    <row r="510" spans="1:37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6">
        <f t="shared" si="32"/>
        <v>112.22929936305732</v>
      </c>
      <c r="H510">
        <v>3657</v>
      </c>
      <c r="I510" s="5">
        <f t="shared" si="3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2038</v>
      </c>
      <c r="R510" t="s">
        <v>2039</v>
      </c>
      <c r="S510" s="10">
        <f t="shared" si="34"/>
        <v>43310.208333333328</v>
      </c>
      <c r="T510" s="10">
        <f t="shared" si="35"/>
        <v>43331.208333333328</v>
      </c>
      <c r="AJ510" t="s">
        <v>20</v>
      </c>
      <c r="AK510">
        <v>182</v>
      </c>
    </row>
    <row r="511" spans="1:37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6">
        <f t="shared" si="32"/>
        <v>70.925816023738875</v>
      </c>
      <c r="H511">
        <v>1258</v>
      </c>
      <c r="I511" s="5">
        <f t="shared" si="3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2038</v>
      </c>
      <c r="R511" t="s">
        <v>2039</v>
      </c>
      <c r="S511" s="10">
        <f t="shared" si="34"/>
        <v>41034.208333333336</v>
      </c>
      <c r="T511" s="10">
        <f t="shared" si="35"/>
        <v>41044.208333333336</v>
      </c>
      <c r="AJ511" t="s">
        <v>20</v>
      </c>
      <c r="AK511">
        <v>199</v>
      </c>
    </row>
    <row r="512" spans="1:37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6">
        <f t="shared" si="32"/>
        <v>119.08974358974358</v>
      </c>
      <c r="H512">
        <v>131</v>
      </c>
      <c r="I512" s="5">
        <f t="shared" si="3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2040</v>
      </c>
      <c r="R512" t="s">
        <v>2043</v>
      </c>
      <c r="S512" s="10">
        <f t="shared" si="34"/>
        <v>43251.208333333328</v>
      </c>
      <c r="T512" s="10">
        <f t="shared" si="35"/>
        <v>43275.208333333328</v>
      </c>
      <c r="AJ512" t="s">
        <v>20</v>
      </c>
      <c r="AK512">
        <v>56</v>
      </c>
    </row>
    <row r="513" spans="1:37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6">
        <f t="shared" si="32"/>
        <v>24.017591339648174</v>
      </c>
      <c r="H513">
        <v>362</v>
      </c>
      <c r="I513" s="5">
        <f t="shared" si="3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2038</v>
      </c>
      <c r="R513" t="s">
        <v>2039</v>
      </c>
      <c r="S513" s="10">
        <f t="shared" si="34"/>
        <v>43671.208333333328</v>
      </c>
      <c r="T513" s="10">
        <f t="shared" si="35"/>
        <v>43681.208333333328</v>
      </c>
      <c r="AJ513" t="s">
        <v>20</v>
      </c>
      <c r="AK513">
        <v>1460</v>
      </c>
    </row>
    <row r="514" spans="1:37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6">
        <f t="shared" ref="G514:G577" si="36">(E514/D514)*100</f>
        <v>139.31868131868131</v>
      </c>
      <c r="H514">
        <v>239</v>
      </c>
      <c r="I514" s="5">
        <f t="shared" ref="I514:I577" si="37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2049</v>
      </c>
      <c r="R514" t="s">
        <v>2050</v>
      </c>
      <c r="S514" s="10">
        <f t="shared" si="34"/>
        <v>41825.208333333336</v>
      </c>
      <c r="T514" s="10">
        <f t="shared" si="35"/>
        <v>41826.208333333336</v>
      </c>
      <c r="AJ514" t="s">
        <v>20</v>
      </c>
      <c r="AK514">
        <v>123</v>
      </c>
    </row>
    <row r="515" spans="1:37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6">
        <f t="shared" si="36"/>
        <v>39.277108433734945</v>
      </c>
      <c r="H515">
        <v>35</v>
      </c>
      <c r="I515" s="5">
        <f t="shared" si="3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2040</v>
      </c>
      <c r="R515" t="s">
        <v>2059</v>
      </c>
      <c r="S515" s="10">
        <f t="shared" ref="S515:S578" si="38">(((L515/60)/60)/24)+DATE(1970,1,1)</f>
        <v>40430.208333333336</v>
      </c>
      <c r="T515" s="10">
        <f t="shared" ref="T515:T578" si="39">(((M515/60)/60)/24)+DATE(1970,1,1)</f>
        <v>40432.208333333336</v>
      </c>
      <c r="AJ515" t="s">
        <v>20</v>
      </c>
      <c r="AK515">
        <v>159</v>
      </c>
    </row>
    <row r="516" spans="1:37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6">
        <f t="shared" si="36"/>
        <v>22.439077144917089</v>
      </c>
      <c r="H516">
        <v>528</v>
      </c>
      <c r="I516" s="5">
        <f t="shared" si="3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2034</v>
      </c>
      <c r="R516" t="s">
        <v>2035</v>
      </c>
      <c r="S516" s="10">
        <f t="shared" si="38"/>
        <v>41614.25</v>
      </c>
      <c r="T516" s="10">
        <f t="shared" si="39"/>
        <v>41619.25</v>
      </c>
      <c r="AJ516" t="s">
        <v>20</v>
      </c>
      <c r="AK516">
        <v>110</v>
      </c>
    </row>
    <row r="517" spans="1:37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6">
        <f t="shared" si="36"/>
        <v>55.779069767441861</v>
      </c>
      <c r="H517">
        <v>133</v>
      </c>
      <c r="I517" s="5">
        <f t="shared" si="3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2038</v>
      </c>
      <c r="R517" t="s">
        <v>2039</v>
      </c>
      <c r="S517" s="10">
        <f t="shared" si="38"/>
        <v>40900.25</v>
      </c>
      <c r="T517" s="10">
        <f t="shared" si="39"/>
        <v>40902.25</v>
      </c>
      <c r="AJ517" t="s">
        <v>20</v>
      </c>
      <c r="AK517">
        <v>236</v>
      </c>
    </row>
    <row r="518" spans="1:37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6">
        <f t="shared" si="36"/>
        <v>42.523125996810208</v>
      </c>
      <c r="H518">
        <v>846</v>
      </c>
      <c r="I518" s="5">
        <f t="shared" si="3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2046</v>
      </c>
      <c r="R518" t="s">
        <v>2047</v>
      </c>
      <c r="S518" s="10">
        <f t="shared" si="38"/>
        <v>40396.208333333336</v>
      </c>
      <c r="T518" s="10">
        <f t="shared" si="39"/>
        <v>40434.208333333336</v>
      </c>
      <c r="AJ518" t="s">
        <v>20</v>
      </c>
      <c r="AK518">
        <v>191</v>
      </c>
    </row>
    <row r="519" spans="1:37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6">
        <f t="shared" si="36"/>
        <v>112.00000000000001</v>
      </c>
      <c r="H519">
        <v>78</v>
      </c>
      <c r="I519" s="5">
        <f t="shared" si="3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2032</v>
      </c>
      <c r="R519" t="s">
        <v>2033</v>
      </c>
      <c r="S519" s="10">
        <f t="shared" si="38"/>
        <v>42860.208333333328</v>
      </c>
      <c r="T519" s="10">
        <f t="shared" si="39"/>
        <v>42865.208333333328</v>
      </c>
      <c r="AJ519" t="s">
        <v>20</v>
      </c>
      <c r="AK519">
        <v>3934</v>
      </c>
    </row>
    <row r="520" spans="1:37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6">
        <f t="shared" si="36"/>
        <v>7.0681818181818183</v>
      </c>
      <c r="H520">
        <v>10</v>
      </c>
      <c r="I520" s="5">
        <f t="shared" si="3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2040</v>
      </c>
      <c r="R520" t="s">
        <v>2048</v>
      </c>
      <c r="S520" s="10">
        <f t="shared" si="38"/>
        <v>43154.25</v>
      </c>
      <c r="T520" s="10">
        <f t="shared" si="39"/>
        <v>43156.25</v>
      </c>
      <c r="AJ520" t="s">
        <v>20</v>
      </c>
      <c r="AK520">
        <v>80</v>
      </c>
    </row>
    <row r="521" spans="1:37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6">
        <f t="shared" si="36"/>
        <v>101.74563871693867</v>
      </c>
      <c r="H521">
        <v>1773</v>
      </c>
      <c r="I521" s="5">
        <f t="shared" si="3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2034</v>
      </c>
      <c r="R521" t="s">
        <v>2035</v>
      </c>
      <c r="S521" s="10">
        <f t="shared" si="38"/>
        <v>42012.25</v>
      </c>
      <c r="T521" s="10">
        <f t="shared" si="39"/>
        <v>42026.25</v>
      </c>
      <c r="AJ521" t="s">
        <v>20</v>
      </c>
      <c r="AK521">
        <v>462</v>
      </c>
    </row>
    <row r="522" spans="1:37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6">
        <f t="shared" si="36"/>
        <v>425.75</v>
      </c>
      <c r="H522">
        <v>32</v>
      </c>
      <c r="I522" s="5">
        <f t="shared" si="3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2038</v>
      </c>
      <c r="R522" t="s">
        <v>2039</v>
      </c>
      <c r="S522" s="10">
        <f t="shared" si="38"/>
        <v>43574.208333333328</v>
      </c>
      <c r="T522" s="10">
        <f t="shared" si="39"/>
        <v>43577.208333333328</v>
      </c>
      <c r="AJ522" t="s">
        <v>20</v>
      </c>
      <c r="AK522">
        <v>179</v>
      </c>
    </row>
    <row r="523" spans="1:37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6">
        <f t="shared" si="36"/>
        <v>145.53947368421052</v>
      </c>
      <c r="H523">
        <v>369</v>
      </c>
      <c r="I523" s="5">
        <f t="shared" si="3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2040</v>
      </c>
      <c r="R523" t="s">
        <v>2043</v>
      </c>
      <c r="S523" s="10">
        <f t="shared" si="38"/>
        <v>42605.208333333328</v>
      </c>
      <c r="T523" s="10">
        <f t="shared" si="39"/>
        <v>42611.208333333328</v>
      </c>
      <c r="AJ523" t="s">
        <v>20</v>
      </c>
      <c r="AK523">
        <v>1866</v>
      </c>
    </row>
    <row r="524" spans="1:37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6">
        <f t="shared" si="36"/>
        <v>32.453465346534657</v>
      </c>
      <c r="H524">
        <v>191</v>
      </c>
      <c r="I524" s="5">
        <f t="shared" si="3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2040</v>
      </c>
      <c r="R524" t="s">
        <v>2051</v>
      </c>
      <c r="S524" s="10">
        <f t="shared" si="38"/>
        <v>41093.208333333336</v>
      </c>
      <c r="T524" s="10">
        <f t="shared" si="39"/>
        <v>41105.208333333336</v>
      </c>
      <c r="AJ524" t="s">
        <v>20</v>
      </c>
      <c r="AK524">
        <v>156</v>
      </c>
    </row>
    <row r="525" spans="1:37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6">
        <f t="shared" si="36"/>
        <v>700.33333333333326</v>
      </c>
      <c r="H525">
        <v>89</v>
      </c>
      <c r="I525" s="5">
        <f t="shared" si="3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2040</v>
      </c>
      <c r="R525" t="s">
        <v>2051</v>
      </c>
      <c r="S525" s="10">
        <f t="shared" si="38"/>
        <v>40241.25</v>
      </c>
      <c r="T525" s="10">
        <f t="shared" si="39"/>
        <v>40246.25</v>
      </c>
      <c r="AJ525" t="s">
        <v>20</v>
      </c>
      <c r="AK525">
        <v>255</v>
      </c>
    </row>
    <row r="526" spans="1:37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6">
        <f t="shared" si="36"/>
        <v>83.904860392967933</v>
      </c>
      <c r="H526">
        <v>1979</v>
      </c>
      <c r="I526" s="5">
        <f t="shared" si="3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2038</v>
      </c>
      <c r="R526" t="s">
        <v>2039</v>
      </c>
      <c r="S526" s="10">
        <f t="shared" si="38"/>
        <v>40294.208333333336</v>
      </c>
      <c r="T526" s="10">
        <f t="shared" si="39"/>
        <v>40307.208333333336</v>
      </c>
      <c r="AJ526" t="s">
        <v>20</v>
      </c>
      <c r="AK526">
        <v>2261</v>
      </c>
    </row>
    <row r="527" spans="1:37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6">
        <f t="shared" si="36"/>
        <v>84.19047619047619</v>
      </c>
      <c r="H527">
        <v>63</v>
      </c>
      <c r="I527" s="5">
        <f t="shared" si="3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2036</v>
      </c>
      <c r="R527" t="s">
        <v>2045</v>
      </c>
      <c r="S527" s="10">
        <f t="shared" si="38"/>
        <v>40505.25</v>
      </c>
      <c r="T527" s="10">
        <f t="shared" si="39"/>
        <v>40509.25</v>
      </c>
      <c r="AJ527" t="s">
        <v>20</v>
      </c>
      <c r="AK527">
        <v>40</v>
      </c>
    </row>
    <row r="528" spans="1:37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6">
        <f t="shared" si="36"/>
        <v>155.95180722891567</v>
      </c>
      <c r="H528">
        <v>147</v>
      </c>
      <c r="I528" s="5">
        <f t="shared" si="3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2038</v>
      </c>
      <c r="R528" t="s">
        <v>2039</v>
      </c>
      <c r="S528" s="10">
        <f t="shared" si="38"/>
        <v>42364.25</v>
      </c>
      <c r="T528" s="10">
        <f t="shared" si="39"/>
        <v>42401.25</v>
      </c>
      <c r="AJ528" t="s">
        <v>20</v>
      </c>
      <c r="AK528">
        <v>2289</v>
      </c>
    </row>
    <row r="529" spans="1:37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6">
        <f t="shared" si="36"/>
        <v>99.619450317124731</v>
      </c>
      <c r="H529">
        <v>6080</v>
      </c>
      <c r="I529" s="5">
        <f t="shared" si="3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2040</v>
      </c>
      <c r="R529" t="s">
        <v>2048</v>
      </c>
      <c r="S529" s="10">
        <f t="shared" si="38"/>
        <v>42405.25</v>
      </c>
      <c r="T529" s="10">
        <f t="shared" si="39"/>
        <v>42441.25</v>
      </c>
      <c r="AJ529" t="s">
        <v>20</v>
      </c>
      <c r="AK529">
        <v>65</v>
      </c>
    </row>
    <row r="530" spans="1:37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6">
        <f t="shared" si="36"/>
        <v>80.300000000000011</v>
      </c>
      <c r="H530">
        <v>80</v>
      </c>
      <c r="I530" s="5">
        <f t="shared" si="3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2034</v>
      </c>
      <c r="R530" t="s">
        <v>2044</v>
      </c>
      <c r="S530" s="10">
        <f t="shared" si="38"/>
        <v>41601.25</v>
      </c>
      <c r="T530" s="10">
        <f t="shared" si="39"/>
        <v>41646.25</v>
      </c>
      <c r="AJ530" t="s">
        <v>20</v>
      </c>
      <c r="AK530">
        <v>3777</v>
      </c>
    </row>
    <row r="531" spans="1:37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6">
        <f t="shared" si="36"/>
        <v>11.254901960784313</v>
      </c>
      <c r="H531">
        <v>9</v>
      </c>
      <c r="I531" s="5">
        <f t="shared" si="3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2049</v>
      </c>
      <c r="R531" t="s">
        <v>2050</v>
      </c>
      <c r="S531" s="10">
        <f t="shared" si="38"/>
        <v>41769.208333333336</v>
      </c>
      <c r="T531" s="10">
        <f t="shared" si="39"/>
        <v>41797.208333333336</v>
      </c>
      <c r="AJ531" t="s">
        <v>20</v>
      </c>
      <c r="AK531">
        <v>184</v>
      </c>
    </row>
    <row r="532" spans="1:37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6">
        <f t="shared" si="36"/>
        <v>91.740952380952379</v>
      </c>
      <c r="H532">
        <v>1784</v>
      </c>
      <c r="I532" s="5">
        <f t="shared" si="3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2046</v>
      </c>
      <c r="R532" t="s">
        <v>2052</v>
      </c>
      <c r="S532" s="10">
        <f t="shared" si="38"/>
        <v>40421.208333333336</v>
      </c>
      <c r="T532" s="10">
        <f t="shared" si="39"/>
        <v>40435.208333333336</v>
      </c>
      <c r="AJ532" t="s">
        <v>20</v>
      </c>
      <c r="AK532">
        <v>85</v>
      </c>
    </row>
    <row r="533" spans="1:37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6">
        <f t="shared" si="36"/>
        <v>95.521156936261391</v>
      </c>
      <c r="H533">
        <v>3640</v>
      </c>
      <c r="I533" s="5">
        <f t="shared" si="3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2049</v>
      </c>
      <c r="R533" t="s">
        <v>2050</v>
      </c>
      <c r="S533" s="10">
        <f t="shared" si="38"/>
        <v>41589.25</v>
      </c>
      <c r="T533" s="10">
        <f t="shared" si="39"/>
        <v>41645.25</v>
      </c>
      <c r="AJ533" t="s">
        <v>20</v>
      </c>
      <c r="AK533">
        <v>144</v>
      </c>
    </row>
    <row r="534" spans="1:37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6">
        <f t="shared" si="36"/>
        <v>502.87499999999994</v>
      </c>
      <c r="H534">
        <v>126</v>
      </c>
      <c r="I534" s="5">
        <f t="shared" si="3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2038</v>
      </c>
      <c r="R534" t="s">
        <v>2039</v>
      </c>
      <c r="S534" s="10">
        <f t="shared" si="38"/>
        <v>43125.25</v>
      </c>
      <c r="T534" s="10">
        <f t="shared" si="39"/>
        <v>43126.25</v>
      </c>
      <c r="AJ534" t="s">
        <v>20</v>
      </c>
      <c r="AK534">
        <v>1902</v>
      </c>
    </row>
    <row r="535" spans="1:37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6">
        <f t="shared" si="36"/>
        <v>159.24394463667818</v>
      </c>
      <c r="H535">
        <v>2218</v>
      </c>
      <c r="I535" s="5">
        <f t="shared" si="3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2034</v>
      </c>
      <c r="R535" t="s">
        <v>2044</v>
      </c>
      <c r="S535" s="10">
        <f t="shared" si="38"/>
        <v>41479.208333333336</v>
      </c>
      <c r="T535" s="10">
        <f t="shared" si="39"/>
        <v>41515.208333333336</v>
      </c>
      <c r="AJ535" t="s">
        <v>20</v>
      </c>
      <c r="AK535">
        <v>105</v>
      </c>
    </row>
    <row r="536" spans="1:37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6">
        <f t="shared" si="36"/>
        <v>15.022446689113355</v>
      </c>
      <c r="H536">
        <v>243</v>
      </c>
      <c r="I536" s="5">
        <f t="shared" si="3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2040</v>
      </c>
      <c r="R536" t="s">
        <v>2043</v>
      </c>
      <c r="S536" s="10">
        <f t="shared" si="38"/>
        <v>43329.208333333328</v>
      </c>
      <c r="T536" s="10">
        <f t="shared" si="39"/>
        <v>43330.208333333328</v>
      </c>
      <c r="AJ536" t="s">
        <v>20</v>
      </c>
      <c r="AK536">
        <v>132</v>
      </c>
    </row>
    <row r="537" spans="1:37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6">
        <f t="shared" si="36"/>
        <v>482.03846153846149</v>
      </c>
      <c r="H537">
        <v>202</v>
      </c>
      <c r="I537" s="5">
        <f t="shared" si="3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2038</v>
      </c>
      <c r="R537" t="s">
        <v>2039</v>
      </c>
      <c r="S537" s="10">
        <f t="shared" si="38"/>
        <v>43259.208333333328</v>
      </c>
      <c r="T537" s="10">
        <f t="shared" si="39"/>
        <v>43261.208333333328</v>
      </c>
      <c r="AJ537" t="s">
        <v>20</v>
      </c>
      <c r="AK537">
        <v>96</v>
      </c>
    </row>
    <row r="538" spans="1:37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6">
        <f t="shared" si="36"/>
        <v>149.96938775510205</v>
      </c>
      <c r="H538">
        <v>140</v>
      </c>
      <c r="I538" s="5">
        <f t="shared" si="3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2046</v>
      </c>
      <c r="R538" t="s">
        <v>2052</v>
      </c>
      <c r="S538" s="10">
        <f t="shared" si="38"/>
        <v>40414.208333333336</v>
      </c>
      <c r="T538" s="10">
        <f t="shared" si="39"/>
        <v>40440.208333333336</v>
      </c>
      <c r="AJ538" t="s">
        <v>20</v>
      </c>
      <c r="AK538">
        <v>114</v>
      </c>
    </row>
    <row r="539" spans="1:37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6">
        <f t="shared" si="36"/>
        <v>117.22156398104266</v>
      </c>
      <c r="H539">
        <v>1052</v>
      </c>
      <c r="I539" s="5">
        <f t="shared" si="3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2040</v>
      </c>
      <c r="R539" t="s">
        <v>2041</v>
      </c>
      <c r="S539" s="10">
        <f t="shared" si="38"/>
        <v>43342.208333333328</v>
      </c>
      <c r="T539" s="10">
        <f t="shared" si="39"/>
        <v>43365.208333333328</v>
      </c>
      <c r="AJ539" t="s">
        <v>20</v>
      </c>
      <c r="AK539">
        <v>203</v>
      </c>
    </row>
    <row r="540" spans="1:37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6">
        <f t="shared" si="36"/>
        <v>37.695968274950431</v>
      </c>
      <c r="H540">
        <v>1296</v>
      </c>
      <c r="I540" s="5">
        <f t="shared" si="3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2049</v>
      </c>
      <c r="R540" t="s">
        <v>2060</v>
      </c>
      <c r="S540" s="10">
        <f t="shared" si="38"/>
        <v>41539.208333333336</v>
      </c>
      <c r="T540" s="10">
        <f t="shared" si="39"/>
        <v>41555.208333333336</v>
      </c>
      <c r="AJ540" t="s">
        <v>20</v>
      </c>
      <c r="AK540">
        <v>1559</v>
      </c>
    </row>
    <row r="541" spans="1:37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6">
        <f t="shared" si="36"/>
        <v>72.653061224489804</v>
      </c>
      <c r="H541">
        <v>77</v>
      </c>
      <c r="I541" s="5">
        <f t="shared" si="3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2032</v>
      </c>
      <c r="R541" t="s">
        <v>2033</v>
      </c>
      <c r="S541" s="10">
        <f t="shared" si="38"/>
        <v>43647.208333333328</v>
      </c>
      <c r="T541" s="10">
        <f t="shared" si="39"/>
        <v>43653.208333333328</v>
      </c>
      <c r="AJ541" t="s">
        <v>20</v>
      </c>
      <c r="AK541">
        <v>1548</v>
      </c>
    </row>
    <row r="542" spans="1:37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6">
        <f t="shared" si="36"/>
        <v>265.98113207547169</v>
      </c>
      <c r="H542">
        <v>247</v>
      </c>
      <c r="I542" s="5">
        <f t="shared" si="3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2053</v>
      </c>
      <c r="R542" t="s">
        <v>2054</v>
      </c>
      <c r="S542" s="10">
        <f t="shared" si="38"/>
        <v>43225.208333333328</v>
      </c>
      <c r="T542" s="10">
        <f t="shared" si="39"/>
        <v>43247.208333333328</v>
      </c>
      <c r="AJ542" t="s">
        <v>20</v>
      </c>
      <c r="AK542">
        <v>80</v>
      </c>
    </row>
    <row r="543" spans="1:37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6">
        <f t="shared" si="36"/>
        <v>24.205617977528089</v>
      </c>
      <c r="H543">
        <v>395</v>
      </c>
      <c r="I543" s="5">
        <f t="shared" si="3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2049</v>
      </c>
      <c r="R543" t="s">
        <v>2060</v>
      </c>
      <c r="S543" s="10">
        <f t="shared" si="38"/>
        <v>42165.208333333328</v>
      </c>
      <c r="T543" s="10">
        <f t="shared" si="39"/>
        <v>42191.208333333328</v>
      </c>
      <c r="AJ543" t="s">
        <v>20</v>
      </c>
      <c r="AK543">
        <v>131</v>
      </c>
    </row>
    <row r="544" spans="1:37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6">
        <f t="shared" si="36"/>
        <v>2.5064935064935066</v>
      </c>
      <c r="H544">
        <v>49</v>
      </c>
      <c r="I544" s="5">
        <f t="shared" si="3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2034</v>
      </c>
      <c r="R544" t="s">
        <v>2044</v>
      </c>
      <c r="S544" s="10">
        <f t="shared" si="38"/>
        <v>42391.25</v>
      </c>
      <c r="T544" s="10">
        <f t="shared" si="39"/>
        <v>42421.25</v>
      </c>
      <c r="AJ544" t="s">
        <v>20</v>
      </c>
      <c r="AK544">
        <v>112</v>
      </c>
    </row>
    <row r="545" spans="1:37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6">
        <f t="shared" si="36"/>
        <v>16.329799764428738</v>
      </c>
      <c r="H545">
        <v>180</v>
      </c>
      <c r="I545" s="5">
        <f t="shared" si="3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2049</v>
      </c>
      <c r="R545" t="s">
        <v>2050</v>
      </c>
      <c r="S545" s="10">
        <f t="shared" si="38"/>
        <v>41528.208333333336</v>
      </c>
      <c r="T545" s="10">
        <f t="shared" si="39"/>
        <v>41543.208333333336</v>
      </c>
      <c r="AJ545" t="s">
        <v>20</v>
      </c>
      <c r="AK545">
        <v>155</v>
      </c>
    </row>
    <row r="546" spans="1:37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6">
        <f t="shared" si="36"/>
        <v>276.5</v>
      </c>
      <c r="H546">
        <v>84</v>
      </c>
      <c r="I546" s="5">
        <f t="shared" si="3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2034</v>
      </c>
      <c r="R546" t="s">
        <v>2035</v>
      </c>
      <c r="S546" s="10">
        <f t="shared" si="38"/>
        <v>42377.25</v>
      </c>
      <c r="T546" s="10">
        <f t="shared" si="39"/>
        <v>42390.25</v>
      </c>
      <c r="AJ546" t="s">
        <v>20</v>
      </c>
      <c r="AK546">
        <v>266</v>
      </c>
    </row>
    <row r="547" spans="1:37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6">
        <f t="shared" si="36"/>
        <v>88.803571428571431</v>
      </c>
      <c r="H547">
        <v>2690</v>
      </c>
      <c r="I547" s="5">
        <f t="shared" si="3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2038</v>
      </c>
      <c r="R547" t="s">
        <v>2039</v>
      </c>
      <c r="S547" s="10">
        <f t="shared" si="38"/>
        <v>43824.25</v>
      </c>
      <c r="T547" s="10">
        <f t="shared" si="39"/>
        <v>43844.25</v>
      </c>
      <c r="AJ547" t="s">
        <v>20</v>
      </c>
      <c r="AK547">
        <v>155</v>
      </c>
    </row>
    <row r="548" spans="1:37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6">
        <f t="shared" si="36"/>
        <v>163.57142857142856</v>
      </c>
      <c r="H548">
        <v>88</v>
      </c>
      <c r="I548" s="5">
        <f t="shared" si="3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2038</v>
      </c>
      <c r="R548" t="s">
        <v>2039</v>
      </c>
      <c r="S548" s="10">
        <f t="shared" si="38"/>
        <v>43360.208333333328</v>
      </c>
      <c r="T548" s="10">
        <f t="shared" si="39"/>
        <v>43363.208333333328</v>
      </c>
      <c r="AJ548" t="s">
        <v>20</v>
      </c>
      <c r="AK548">
        <v>207</v>
      </c>
    </row>
    <row r="549" spans="1:37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6">
        <f t="shared" si="36"/>
        <v>969</v>
      </c>
      <c r="H549">
        <v>156</v>
      </c>
      <c r="I549" s="5">
        <f t="shared" si="3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2040</v>
      </c>
      <c r="R549" t="s">
        <v>2043</v>
      </c>
      <c r="S549" s="10">
        <f t="shared" si="38"/>
        <v>42029.25</v>
      </c>
      <c r="T549" s="10">
        <f t="shared" si="39"/>
        <v>42041.25</v>
      </c>
      <c r="AJ549" t="s">
        <v>20</v>
      </c>
      <c r="AK549">
        <v>245</v>
      </c>
    </row>
    <row r="550" spans="1:37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6">
        <f t="shared" si="36"/>
        <v>270.91376701966715</v>
      </c>
      <c r="H550">
        <v>2985</v>
      </c>
      <c r="I550" s="5">
        <f t="shared" si="3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2038</v>
      </c>
      <c r="R550" t="s">
        <v>2039</v>
      </c>
      <c r="S550" s="10">
        <f t="shared" si="38"/>
        <v>42461.208333333328</v>
      </c>
      <c r="T550" s="10">
        <f t="shared" si="39"/>
        <v>42474.208333333328</v>
      </c>
      <c r="AJ550" t="s">
        <v>20</v>
      </c>
      <c r="AK550">
        <v>1573</v>
      </c>
    </row>
    <row r="551" spans="1:37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6">
        <f t="shared" si="36"/>
        <v>284.21355932203392</v>
      </c>
      <c r="H551">
        <v>762</v>
      </c>
      <c r="I551" s="5">
        <f t="shared" si="3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2036</v>
      </c>
      <c r="R551" t="s">
        <v>2045</v>
      </c>
      <c r="S551" s="10">
        <f t="shared" si="38"/>
        <v>41422.208333333336</v>
      </c>
      <c r="T551" s="10">
        <f t="shared" si="39"/>
        <v>41431.208333333336</v>
      </c>
      <c r="AJ551" t="s">
        <v>20</v>
      </c>
      <c r="AK551">
        <v>114</v>
      </c>
    </row>
    <row r="552" spans="1:37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6">
        <f t="shared" si="36"/>
        <v>4</v>
      </c>
      <c r="H552">
        <v>1</v>
      </c>
      <c r="I552" s="5">
        <f t="shared" si="3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2034</v>
      </c>
      <c r="R552" t="s">
        <v>2044</v>
      </c>
      <c r="S552" s="10">
        <f t="shared" si="38"/>
        <v>40968.25</v>
      </c>
      <c r="T552" s="10">
        <f t="shared" si="39"/>
        <v>40989.208333333336</v>
      </c>
      <c r="AJ552" t="s">
        <v>20</v>
      </c>
      <c r="AK552">
        <v>93</v>
      </c>
    </row>
    <row r="553" spans="1:37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6">
        <f t="shared" si="36"/>
        <v>58.6329816768462</v>
      </c>
      <c r="H553">
        <v>2779</v>
      </c>
      <c r="I553" s="5">
        <f t="shared" si="3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2036</v>
      </c>
      <c r="R553" t="s">
        <v>2037</v>
      </c>
      <c r="S553" s="10">
        <f t="shared" si="38"/>
        <v>41993.25</v>
      </c>
      <c r="T553" s="10">
        <f t="shared" si="39"/>
        <v>42033.25</v>
      </c>
      <c r="AJ553" t="s">
        <v>20</v>
      </c>
      <c r="AK553">
        <v>1681</v>
      </c>
    </row>
    <row r="554" spans="1:37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6">
        <f t="shared" si="36"/>
        <v>98.51111111111112</v>
      </c>
      <c r="H554">
        <v>92</v>
      </c>
      <c r="I554" s="5">
        <f t="shared" si="3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2038</v>
      </c>
      <c r="R554" t="s">
        <v>2039</v>
      </c>
      <c r="S554" s="10">
        <f t="shared" si="38"/>
        <v>42700.25</v>
      </c>
      <c r="T554" s="10">
        <f t="shared" si="39"/>
        <v>42702.25</v>
      </c>
      <c r="AJ554" t="s">
        <v>20</v>
      </c>
      <c r="AK554">
        <v>32</v>
      </c>
    </row>
    <row r="555" spans="1:37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6">
        <f t="shared" si="36"/>
        <v>43.975381008206334</v>
      </c>
      <c r="H555">
        <v>1028</v>
      </c>
      <c r="I555" s="5">
        <f t="shared" si="3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2034</v>
      </c>
      <c r="R555" t="s">
        <v>2035</v>
      </c>
      <c r="S555" s="10">
        <f t="shared" si="38"/>
        <v>40545.25</v>
      </c>
      <c r="T555" s="10">
        <f t="shared" si="39"/>
        <v>40546.25</v>
      </c>
      <c r="AJ555" t="s">
        <v>20</v>
      </c>
      <c r="AK555">
        <v>135</v>
      </c>
    </row>
    <row r="556" spans="1:37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6">
        <f t="shared" si="36"/>
        <v>151.66315789473683</v>
      </c>
      <c r="H556">
        <v>554</v>
      </c>
      <c r="I556" s="5">
        <f t="shared" si="3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2034</v>
      </c>
      <c r="R556" t="s">
        <v>2044</v>
      </c>
      <c r="S556" s="10">
        <f t="shared" si="38"/>
        <v>42723.25</v>
      </c>
      <c r="T556" s="10">
        <f t="shared" si="39"/>
        <v>42729.25</v>
      </c>
      <c r="AJ556" t="s">
        <v>20</v>
      </c>
      <c r="AK556">
        <v>140</v>
      </c>
    </row>
    <row r="557" spans="1:37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6">
        <f t="shared" si="36"/>
        <v>223.63492063492063</v>
      </c>
      <c r="H557">
        <v>135</v>
      </c>
      <c r="I557" s="5">
        <f t="shared" si="3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2034</v>
      </c>
      <c r="R557" t="s">
        <v>2035</v>
      </c>
      <c r="S557" s="10">
        <f t="shared" si="38"/>
        <v>41731.208333333336</v>
      </c>
      <c r="T557" s="10">
        <f t="shared" si="39"/>
        <v>41762.208333333336</v>
      </c>
      <c r="AJ557" t="s">
        <v>20</v>
      </c>
      <c r="AK557">
        <v>92</v>
      </c>
    </row>
    <row r="558" spans="1:37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6">
        <f t="shared" si="36"/>
        <v>239.75</v>
      </c>
      <c r="H558">
        <v>122</v>
      </c>
      <c r="I558" s="5">
        <f t="shared" si="3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2046</v>
      </c>
      <c r="R558" t="s">
        <v>2058</v>
      </c>
      <c r="S558" s="10">
        <f t="shared" si="38"/>
        <v>40792.208333333336</v>
      </c>
      <c r="T558" s="10">
        <f t="shared" si="39"/>
        <v>40799.208333333336</v>
      </c>
      <c r="AJ558" t="s">
        <v>20</v>
      </c>
      <c r="AK558">
        <v>1015</v>
      </c>
    </row>
    <row r="559" spans="1:37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6">
        <f t="shared" si="36"/>
        <v>199.33333333333334</v>
      </c>
      <c r="H559">
        <v>221</v>
      </c>
      <c r="I559" s="5">
        <f t="shared" si="3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2040</v>
      </c>
      <c r="R559" t="s">
        <v>2062</v>
      </c>
      <c r="S559" s="10">
        <f t="shared" si="38"/>
        <v>42279.208333333328</v>
      </c>
      <c r="T559" s="10">
        <f t="shared" si="39"/>
        <v>42282.208333333328</v>
      </c>
      <c r="AJ559" t="s">
        <v>20</v>
      </c>
      <c r="AK559">
        <v>323</v>
      </c>
    </row>
    <row r="560" spans="1:37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6">
        <f t="shared" si="36"/>
        <v>137.34482758620689</v>
      </c>
      <c r="H560">
        <v>126</v>
      </c>
      <c r="I560" s="5">
        <f t="shared" si="3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2038</v>
      </c>
      <c r="R560" t="s">
        <v>2039</v>
      </c>
      <c r="S560" s="10">
        <f t="shared" si="38"/>
        <v>42424.25</v>
      </c>
      <c r="T560" s="10">
        <f t="shared" si="39"/>
        <v>42467.208333333328</v>
      </c>
      <c r="AJ560" t="s">
        <v>20</v>
      </c>
      <c r="AK560">
        <v>2326</v>
      </c>
    </row>
    <row r="561" spans="1:37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6">
        <f t="shared" si="36"/>
        <v>100.9696106362773</v>
      </c>
      <c r="H561">
        <v>1022</v>
      </c>
      <c r="I561" s="5">
        <f t="shared" si="3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2038</v>
      </c>
      <c r="R561" t="s">
        <v>2039</v>
      </c>
      <c r="S561" s="10">
        <f t="shared" si="38"/>
        <v>42584.208333333328</v>
      </c>
      <c r="T561" s="10">
        <f t="shared" si="39"/>
        <v>42591.208333333328</v>
      </c>
      <c r="AJ561" t="s">
        <v>20</v>
      </c>
      <c r="AK561">
        <v>381</v>
      </c>
    </row>
    <row r="562" spans="1:37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6">
        <f t="shared" si="36"/>
        <v>794.16</v>
      </c>
      <c r="H562">
        <v>3177</v>
      </c>
      <c r="I562" s="5">
        <f t="shared" si="3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2040</v>
      </c>
      <c r="R562" t="s">
        <v>2048</v>
      </c>
      <c r="S562" s="10">
        <f t="shared" si="38"/>
        <v>40865.25</v>
      </c>
      <c r="T562" s="10">
        <f t="shared" si="39"/>
        <v>40905.25</v>
      </c>
      <c r="AJ562" t="s">
        <v>20</v>
      </c>
      <c r="AK562">
        <v>480</v>
      </c>
    </row>
    <row r="563" spans="1:37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6">
        <f t="shared" si="36"/>
        <v>369.7</v>
      </c>
      <c r="H563">
        <v>198</v>
      </c>
      <c r="I563" s="5">
        <f t="shared" si="3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2038</v>
      </c>
      <c r="R563" t="s">
        <v>2039</v>
      </c>
      <c r="S563" s="10">
        <f t="shared" si="38"/>
        <v>40833.208333333336</v>
      </c>
      <c r="T563" s="10">
        <f t="shared" si="39"/>
        <v>40835.208333333336</v>
      </c>
      <c r="AJ563" t="s">
        <v>20</v>
      </c>
      <c r="AK563">
        <v>226</v>
      </c>
    </row>
    <row r="564" spans="1:37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6">
        <f t="shared" si="36"/>
        <v>12.818181818181817</v>
      </c>
      <c r="H564">
        <v>26</v>
      </c>
      <c r="I564" s="5">
        <f t="shared" si="3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2034</v>
      </c>
      <c r="R564" t="s">
        <v>2035</v>
      </c>
      <c r="S564" s="10">
        <f t="shared" si="38"/>
        <v>43536.208333333328</v>
      </c>
      <c r="T564" s="10">
        <f t="shared" si="39"/>
        <v>43538.208333333328</v>
      </c>
      <c r="AJ564" t="s">
        <v>20</v>
      </c>
      <c r="AK564">
        <v>241</v>
      </c>
    </row>
    <row r="565" spans="1:37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6">
        <f t="shared" si="36"/>
        <v>138.02702702702703</v>
      </c>
      <c r="H565">
        <v>85</v>
      </c>
      <c r="I565" s="5">
        <f t="shared" si="3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2040</v>
      </c>
      <c r="R565" t="s">
        <v>2041</v>
      </c>
      <c r="S565" s="10">
        <f t="shared" si="38"/>
        <v>43417.25</v>
      </c>
      <c r="T565" s="10">
        <f t="shared" si="39"/>
        <v>43437.25</v>
      </c>
      <c r="AJ565" t="s">
        <v>20</v>
      </c>
      <c r="AK565">
        <v>132</v>
      </c>
    </row>
    <row r="566" spans="1:37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6">
        <f t="shared" si="36"/>
        <v>83.813278008298752</v>
      </c>
      <c r="H566">
        <v>1790</v>
      </c>
      <c r="I566" s="5">
        <f t="shared" si="3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2038</v>
      </c>
      <c r="R566" t="s">
        <v>2039</v>
      </c>
      <c r="S566" s="10">
        <f t="shared" si="38"/>
        <v>42078.208333333328</v>
      </c>
      <c r="T566" s="10">
        <f t="shared" si="39"/>
        <v>42086.208333333328</v>
      </c>
      <c r="AJ566" t="s">
        <v>20</v>
      </c>
      <c r="AK566">
        <v>2043</v>
      </c>
    </row>
    <row r="567" spans="1:37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6">
        <f t="shared" si="36"/>
        <v>204.60063224446787</v>
      </c>
      <c r="H567">
        <v>3596</v>
      </c>
      <c r="I567" s="5">
        <f t="shared" si="3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2038</v>
      </c>
      <c r="R567" t="s">
        <v>2039</v>
      </c>
      <c r="S567" s="10">
        <f t="shared" si="38"/>
        <v>40862.25</v>
      </c>
      <c r="T567" s="10">
        <f t="shared" si="39"/>
        <v>40882.25</v>
      </c>
    </row>
    <row r="568" spans="1:37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6">
        <f t="shared" si="36"/>
        <v>44.344086021505376</v>
      </c>
      <c r="H568">
        <v>37</v>
      </c>
      <c r="I568" s="5">
        <f t="shared" si="3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2034</v>
      </c>
      <c r="R568" t="s">
        <v>2042</v>
      </c>
      <c r="S568" s="10">
        <f t="shared" si="38"/>
        <v>42424.25</v>
      </c>
      <c r="T568" s="10">
        <f t="shared" si="39"/>
        <v>42447.208333333328</v>
      </c>
    </row>
    <row r="569" spans="1:37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6">
        <f t="shared" si="36"/>
        <v>218.60294117647058</v>
      </c>
      <c r="H569">
        <v>244</v>
      </c>
      <c r="I569" s="5">
        <f t="shared" si="3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2034</v>
      </c>
      <c r="R569" t="s">
        <v>2035</v>
      </c>
      <c r="S569" s="10">
        <f t="shared" si="38"/>
        <v>41830.208333333336</v>
      </c>
      <c r="T569" s="10">
        <f t="shared" si="39"/>
        <v>41832.208333333336</v>
      </c>
    </row>
    <row r="570" spans="1:37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6">
        <f t="shared" si="36"/>
        <v>186.03314917127071</v>
      </c>
      <c r="H570">
        <v>5180</v>
      </c>
      <c r="I570" s="5">
        <f t="shared" si="3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2038</v>
      </c>
      <c r="R570" t="s">
        <v>2039</v>
      </c>
      <c r="S570" s="10">
        <f t="shared" si="38"/>
        <v>40374.208333333336</v>
      </c>
      <c r="T570" s="10">
        <f t="shared" si="39"/>
        <v>40419.208333333336</v>
      </c>
    </row>
    <row r="571" spans="1:37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6">
        <f t="shared" si="36"/>
        <v>237.33830845771143</v>
      </c>
      <c r="H571">
        <v>589</v>
      </c>
      <c r="I571" s="5">
        <f t="shared" si="3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2040</v>
      </c>
      <c r="R571" t="s">
        <v>2048</v>
      </c>
      <c r="S571" s="10">
        <f t="shared" si="38"/>
        <v>40554.25</v>
      </c>
      <c r="T571" s="10">
        <f t="shared" si="39"/>
        <v>40566.25</v>
      </c>
    </row>
    <row r="572" spans="1:37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6">
        <f t="shared" si="36"/>
        <v>305.65384615384613</v>
      </c>
      <c r="H572">
        <v>2725</v>
      </c>
      <c r="I572" s="5">
        <f t="shared" si="3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2034</v>
      </c>
      <c r="R572" t="s">
        <v>2035</v>
      </c>
      <c r="S572" s="10">
        <f t="shared" si="38"/>
        <v>41993.25</v>
      </c>
      <c r="T572" s="10">
        <f t="shared" si="39"/>
        <v>41999.25</v>
      </c>
    </row>
    <row r="573" spans="1:37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6">
        <f t="shared" si="36"/>
        <v>94.142857142857139</v>
      </c>
      <c r="H573">
        <v>35</v>
      </c>
      <c r="I573" s="5">
        <f t="shared" si="3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2040</v>
      </c>
      <c r="R573" t="s">
        <v>2051</v>
      </c>
      <c r="S573" s="10">
        <f t="shared" si="38"/>
        <v>42174.208333333328</v>
      </c>
      <c r="T573" s="10">
        <f t="shared" si="39"/>
        <v>42221.208333333328</v>
      </c>
    </row>
    <row r="574" spans="1:37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6">
        <f t="shared" si="36"/>
        <v>54.400000000000006</v>
      </c>
      <c r="H574">
        <v>94</v>
      </c>
      <c r="I574" s="5">
        <f t="shared" si="3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2034</v>
      </c>
      <c r="R574" t="s">
        <v>2035</v>
      </c>
      <c r="S574" s="10">
        <f t="shared" si="38"/>
        <v>42275.208333333328</v>
      </c>
      <c r="T574" s="10">
        <f t="shared" si="39"/>
        <v>42291.208333333328</v>
      </c>
    </row>
    <row r="575" spans="1:37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6">
        <f t="shared" si="36"/>
        <v>111.88059701492537</v>
      </c>
      <c r="H575">
        <v>300</v>
      </c>
      <c r="I575" s="5">
        <f t="shared" si="3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2063</v>
      </c>
      <c r="R575" t="s">
        <v>2064</v>
      </c>
      <c r="S575" s="10">
        <f t="shared" si="38"/>
        <v>41761.208333333336</v>
      </c>
      <c r="T575" s="10">
        <f t="shared" si="39"/>
        <v>41763.208333333336</v>
      </c>
    </row>
    <row r="576" spans="1:37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6">
        <f t="shared" si="36"/>
        <v>369.14814814814815</v>
      </c>
      <c r="H576">
        <v>144</v>
      </c>
      <c r="I576" s="5">
        <f t="shared" si="3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2032</v>
      </c>
      <c r="R576" t="s">
        <v>2033</v>
      </c>
      <c r="S576" s="10">
        <f t="shared" si="38"/>
        <v>43806.25</v>
      </c>
      <c r="T576" s="10">
        <f t="shared" si="39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6">
        <f t="shared" si="36"/>
        <v>62.930372148859547</v>
      </c>
      <c r="H577">
        <v>558</v>
      </c>
      <c r="I577" s="5">
        <f t="shared" si="3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2038</v>
      </c>
      <c r="R577" t="s">
        <v>2039</v>
      </c>
      <c r="S577" s="10">
        <f t="shared" si="38"/>
        <v>41779.208333333336</v>
      </c>
      <c r="T577" s="10">
        <f t="shared" si="39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6">
        <f t="shared" ref="G578:G641" si="40">(E578/D578)*100</f>
        <v>64.927835051546396</v>
      </c>
      <c r="H578">
        <v>64</v>
      </c>
      <c r="I578" s="5">
        <f t="shared" ref="I578:I641" si="41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2038</v>
      </c>
      <c r="R578" t="s">
        <v>2039</v>
      </c>
      <c r="S578" s="10">
        <f t="shared" si="38"/>
        <v>43040.208333333328</v>
      </c>
      <c r="T578" s="10">
        <f t="shared" si="39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6">
        <f t="shared" si="40"/>
        <v>18.853658536585368</v>
      </c>
      <c r="H579">
        <v>37</v>
      </c>
      <c r="I579" s="5">
        <f t="shared" si="41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2034</v>
      </c>
      <c r="R579" t="s">
        <v>2057</v>
      </c>
      <c r="S579" s="10">
        <f t="shared" ref="S579:S642" si="42">(((L579/60)/60)/24)+DATE(1970,1,1)</f>
        <v>40613.25</v>
      </c>
      <c r="T579" s="10">
        <f t="shared" ref="T579:T642" si="43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6">
        <f t="shared" si="40"/>
        <v>16.754404145077721</v>
      </c>
      <c r="H580">
        <v>245</v>
      </c>
      <c r="I580" s="5">
        <f t="shared" si="41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2040</v>
      </c>
      <c r="R580" t="s">
        <v>2062</v>
      </c>
      <c r="S580" s="10">
        <f t="shared" si="42"/>
        <v>40878.25</v>
      </c>
      <c r="T580" s="10">
        <f t="shared" si="43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6">
        <f t="shared" si="40"/>
        <v>101.11290322580646</v>
      </c>
      <c r="H581">
        <v>87</v>
      </c>
      <c r="I581" s="5">
        <f t="shared" si="41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2034</v>
      </c>
      <c r="R581" t="s">
        <v>2057</v>
      </c>
      <c r="S581" s="10">
        <f t="shared" si="42"/>
        <v>40762.208333333336</v>
      </c>
      <c r="T581" s="10">
        <f t="shared" si="43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6">
        <f t="shared" si="40"/>
        <v>341.5022831050228</v>
      </c>
      <c r="H582">
        <v>3116</v>
      </c>
      <c r="I582" s="5">
        <f t="shared" si="41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2038</v>
      </c>
      <c r="R582" t="s">
        <v>2039</v>
      </c>
      <c r="S582" s="10">
        <f t="shared" si="42"/>
        <v>41696.25</v>
      </c>
      <c r="T582" s="10">
        <f t="shared" si="43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6">
        <f t="shared" si="40"/>
        <v>64.016666666666666</v>
      </c>
      <c r="H583">
        <v>71</v>
      </c>
      <c r="I583" s="5">
        <f t="shared" si="41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2036</v>
      </c>
      <c r="R583" t="s">
        <v>2037</v>
      </c>
      <c r="S583" s="10">
        <f t="shared" si="42"/>
        <v>40662.208333333336</v>
      </c>
      <c r="T583" s="10">
        <f t="shared" si="43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6">
        <f t="shared" si="40"/>
        <v>52.080459770114942</v>
      </c>
      <c r="H584">
        <v>42</v>
      </c>
      <c r="I584" s="5">
        <f t="shared" si="41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2049</v>
      </c>
      <c r="R584" t="s">
        <v>2050</v>
      </c>
      <c r="S584" s="10">
        <f t="shared" si="42"/>
        <v>42165.208333333328</v>
      </c>
      <c r="T584" s="10">
        <f t="shared" si="43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6">
        <f t="shared" si="40"/>
        <v>322.40211640211641</v>
      </c>
      <c r="H585">
        <v>909</v>
      </c>
      <c r="I585" s="5">
        <f t="shared" si="41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2040</v>
      </c>
      <c r="R585" t="s">
        <v>2041</v>
      </c>
      <c r="S585" s="10">
        <f t="shared" si="42"/>
        <v>40959.25</v>
      </c>
      <c r="T585" s="10">
        <f t="shared" si="43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6">
        <f t="shared" si="40"/>
        <v>119.50810185185186</v>
      </c>
      <c r="H586">
        <v>1613</v>
      </c>
      <c r="I586" s="5">
        <f t="shared" si="41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2036</v>
      </c>
      <c r="R586" t="s">
        <v>2037</v>
      </c>
      <c r="S586" s="10">
        <f t="shared" si="42"/>
        <v>41024.208333333336</v>
      </c>
      <c r="T586" s="10">
        <f t="shared" si="43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6">
        <f t="shared" si="40"/>
        <v>146.79775280898878</v>
      </c>
      <c r="H587">
        <v>136</v>
      </c>
      <c r="I587" s="5">
        <f t="shared" si="41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2046</v>
      </c>
      <c r="R587" t="s">
        <v>2058</v>
      </c>
      <c r="S587" s="10">
        <f t="shared" si="42"/>
        <v>40255.208333333336</v>
      </c>
      <c r="T587" s="10">
        <f t="shared" si="43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6">
        <f t="shared" si="40"/>
        <v>950.57142857142856</v>
      </c>
      <c r="H588">
        <v>130</v>
      </c>
      <c r="I588" s="5">
        <f t="shared" si="41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2034</v>
      </c>
      <c r="R588" t="s">
        <v>2035</v>
      </c>
      <c r="S588" s="10">
        <f t="shared" si="42"/>
        <v>40499.25</v>
      </c>
      <c r="T588" s="10">
        <f t="shared" si="43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6">
        <f t="shared" si="40"/>
        <v>72.893617021276597</v>
      </c>
      <c r="H589">
        <v>156</v>
      </c>
      <c r="I589" s="5">
        <f t="shared" si="41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2032</v>
      </c>
      <c r="R589" t="s">
        <v>2033</v>
      </c>
      <c r="S589" s="10">
        <f t="shared" si="42"/>
        <v>43484.25</v>
      </c>
      <c r="T589" s="10">
        <f t="shared" si="43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6">
        <f t="shared" si="40"/>
        <v>79.008248730964468</v>
      </c>
      <c r="H590">
        <v>1368</v>
      </c>
      <c r="I590" s="5">
        <f t="shared" si="41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2038</v>
      </c>
      <c r="R590" t="s">
        <v>2039</v>
      </c>
      <c r="S590" s="10">
        <f t="shared" si="42"/>
        <v>40262.208333333336</v>
      </c>
      <c r="T590" s="10">
        <f t="shared" si="43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6">
        <f t="shared" si="40"/>
        <v>64.721518987341781</v>
      </c>
      <c r="H591">
        <v>102</v>
      </c>
      <c r="I591" s="5">
        <f t="shared" si="41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2040</v>
      </c>
      <c r="R591" t="s">
        <v>2041</v>
      </c>
      <c r="S591" s="10">
        <f t="shared" si="42"/>
        <v>42190.208333333328</v>
      </c>
      <c r="T591" s="10">
        <f t="shared" si="43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6">
        <f t="shared" si="40"/>
        <v>82.028169014084511</v>
      </c>
      <c r="H592">
        <v>86</v>
      </c>
      <c r="I592" s="5">
        <f t="shared" si="41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2046</v>
      </c>
      <c r="R592" t="s">
        <v>2055</v>
      </c>
      <c r="S592" s="10">
        <f t="shared" si="42"/>
        <v>41994.25</v>
      </c>
      <c r="T592" s="10">
        <f t="shared" si="43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6">
        <f t="shared" si="40"/>
        <v>1037.6666666666667</v>
      </c>
      <c r="H593">
        <v>102</v>
      </c>
      <c r="I593" s="5">
        <f t="shared" si="41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2049</v>
      </c>
      <c r="R593" t="s">
        <v>2050</v>
      </c>
      <c r="S593" s="10">
        <f t="shared" si="42"/>
        <v>40373.208333333336</v>
      </c>
      <c r="T593" s="10">
        <f t="shared" si="43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6">
        <f t="shared" si="40"/>
        <v>12.910076530612244</v>
      </c>
      <c r="H594">
        <v>253</v>
      </c>
      <c r="I594" s="5">
        <f t="shared" si="41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2038</v>
      </c>
      <c r="R594" t="s">
        <v>2039</v>
      </c>
      <c r="S594" s="10">
        <f t="shared" si="42"/>
        <v>41789.208333333336</v>
      </c>
      <c r="T594" s="10">
        <f t="shared" si="43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6">
        <f t="shared" si="40"/>
        <v>154.84210526315789</v>
      </c>
      <c r="H595">
        <v>4006</v>
      </c>
      <c r="I595" s="5">
        <f t="shared" si="41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2040</v>
      </c>
      <c r="R595" t="s">
        <v>2048</v>
      </c>
      <c r="S595" s="10">
        <f t="shared" si="42"/>
        <v>41724.208333333336</v>
      </c>
      <c r="T595" s="10">
        <f t="shared" si="43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6">
        <f t="shared" si="40"/>
        <v>7.0991735537190088</v>
      </c>
      <c r="H596">
        <v>157</v>
      </c>
      <c r="I596" s="5">
        <f t="shared" si="41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2038</v>
      </c>
      <c r="R596" t="s">
        <v>2039</v>
      </c>
      <c r="S596" s="10">
        <f t="shared" si="42"/>
        <v>42548.208333333328</v>
      </c>
      <c r="T596" s="10">
        <f t="shared" si="43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6">
        <f t="shared" si="40"/>
        <v>208.52773826458036</v>
      </c>
      <c r="H597">
        <v>1629</v>
      </c>
      <c r="I597" s="5">
        <f t="shared" si="41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2038</v>
      </c>
      <c r="R597" t="s">
        <v>2039</v>
      </c>
      <c r="S597" s="10">
        <f t="shared" si="42"/>
        <v>40253.208333333336</v>
      </c>
      <c r="T597" s="10">
        <f t="shared" si="43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6">
        <f t="shared" si="40"/>
        <v>99.683544303797461</v>
      </c>
      <c r="H598">
        <v>183</v>
      </c>
      <c r="I598" s="5">
        <f t="shared" si="41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2040</v>
      </c>
      <c r="R598" t="s">
        <v>2043</v>
      </c>
      <c r="S598" s="10">
        <f t="shared" si="42"/>
        <v>42434.25</v>
      </c>
      <c r="T598" s="10">
        <f t="shared" si="43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6">
        <f t="shared" si="40"/>
        <v>201.59756097560978</v>
      </c>
      <c r="H599">
        <v>2188</v>
      </c>
      <c r="I599" s="5">
        <f t="shared" si="41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2038</v>
      </c>
      <c r="R599" t="s">
        <v>2039</v>
      </c>
      <c r="S599" s="10">
        <f t="shared" si="42"/>
        <v>43786.25</v>
      </c>
      <c r="T599" s="10">
        <f t="shared" si="43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6">
        <f t="shared" si="40"/>
        <v>162.09032258064516</v>
      </c>
      <c r="H600">
        <v>2409</v>
      </c>
      <c r="I600" s="5">
        <f t="shared" si="41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2034</v>
      </c>
      <c r="R600" t="s">
        <v>2035</v>
      </c>
      <c r="S600" s="10">
        <f t="shared" si="42"/>
        <v>40344.208333333336</v>
      </c>
      <c r="T600" s="10">
        <f t="shared" si="43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6">
        <f t="shared" si="40"/>
        <v>3.6436208125445471</v>
      </c>
      <c r="H601">
        <v>82</v>
      </c>
      <c r="I601" s="5">
        <f t="shared" si="41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2040</v>
      </c>
      <c r="R601" t="s">
        <v>2041</v>
      </c>
      <c r="S601" s="10">
        <f t="shared" si="42"/>
        <v>42047.25</v>
      </c>
      <c r="T601" s="10">
        <f t="shared" si="43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6">
        <f t="shared" si="40"/>
        <v>5</v>
      </c>
      <c r="H602">
        <v>1</v>
      </c>
      <c r="I602" s="5">
        <f t="shared" si="41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2032</v>
      </c>
      <c r="R602" t="s">
        <v>2033</v>
      </c>
      <c r="S602" s="10">
        <f t="shared" si="42"/>
        <v>41485.208333333336</v>
      </c>
      <c r="T602" s="10">
        <f t="shared" si="43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6">
        <f t="shared" si="40"/>
        <v>206.63492063492063</v>
      </c>
      <c r="H603">
        <v>194</v>
      </c>
      <c r="I603" s="5">
        <f t="shared" si="41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2036</v>
      </c>
      <c r="R603" t="s">
        <v>2045</v>
      </c>
      <c r="S603" s="10">
        <f t="shared" si="42"/>
        <v>41789.208333333336</v>
      </c>
      <c r="T603" s="10">
        <f t="shared" si="43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6">
        <f t="shared" si="40"/>
        <v>128.23628691983123</v>
      </c>
      <c r="H604">
        <v>1140</v>
      </c>
      <c r="I604" s="5">
        <f t="shared" si="41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2038</v>
      </c>
      <c r="R604" t="s">
        <v>2039</v>
      </c>
      <c r="S604" s="10">
        <f t="shared" si="42"/>
        <v>42160.208333333328</v>
      </c>
      <c r="T604" s="10">
        <f t="shared" si="43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6">
        <f t="shared" si="40"/>
        <v>119.66037735849055</v>
      </c>
      <c r="H605">
        <v>102</v>
      </c>
      <c r="I605" s="5">
        <f t="shared" si="41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2038</v>
      </c>
      <c r="R605" t="s">
        <v>2039</v>
      </c>
      <c r="S605" s="10">
        <f t="shared" si="42"/>
        <v>43573.208333333328</v>
      </c>
      <c r="T605" s="10">
        <f t="shared" si="43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6">
        <f t="shared" si="40"/>
        <v>170.73055242390078</v>
      </c>
      <c r="H606">
        <v>2857</v>
      </c>
      <c r="I606" s="5">
        <f t="shared" si="41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2038</v>
      </c>
      <c r="R606" t="s">
        <v>2039</v>
      </c>
      <c r="S606" s="10">
        <f t="shared" si="42"/>
        <v>40565.25</v>
      </c>
      <c r="T606" s="10">
        <f t="shared" si="43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6">
        <f t="shared" si="40"/>
        <v>187.21212121212122</v>
      </c>
      <c r="H607">
        <v>107</v>
      </c>
      <c r="I607" s="5">
        <f t="shared" si="41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2046</v>
      </c>
      <c r="R607" t="s">
        <v>2047</v>
      </c>
      <c r="S607" s="10">
        <f t="shared" si="42"/>
        <v>42280.208333333328</v>
      </c>
      <c r="T607" s="10">
        <f t="shared" si="43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6">
        <f t="shared" si="40"/>
        <v>188.38235294117646</v>
      </c>
      <c r="H608">
        <v>160</v>
      </c>
      <c r="I608" s="5">
        <f t="shared" si="41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2034</v>
      </c>
      <c r="R608" t="s">
        <v>2035</v>
      </c>
      <c r="S608" s="10">
        <f t="shared" si="42"/>
        <v>42436.25</v>
      </c>
      <c r="T608" s="10">
        <f t="shared" si="43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6">
        <f t="shared" si="40"/>
        <v>131.29869186046511</v>
      </c>
      <c r="H609">
        <v>2230</v>
      </c>
      <c r="I609" s="5">
        <f t="shared" si="41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2032</v>
      </c>
      <c r="R609" t="s">
        <v>2033</v>
      </c>
      <c r="S609" s="10">
        <f t="shared" si="42"/>
        <v>41721.208333333336</v>
      </c>
      <c r="T609" s="10">
        <f t="shared" si="43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6">
        <f t="shared" si="40"/>
        <v>283.97435897435901</v>
      </c>
      <c r="H610">
        <v>316</v>
      </c>
      <c r="I610" s="5">
        <f t="shared" si="41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2034</v>
      </c>
      <c r="R610" t="s">
        <v>2057</v>
      </c>
      <c r="S610" s="10">
        <f t="shared" si="42"/>
        <v>43530.25</v>
      </c>
      <c r="T610" s="10">
        <f t="shared" si="43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6">
        <f t="shared" si="40"/>
        <v>120.41999999999999</v>
      </c>
      <c r="H611">
        <v>117</v>
      </c>
      <c r="I611" s="5">
        <f t="shared" si="41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2040</v>
      </c>
      <c r="R611" t="s">
        <v>2062</v>
      </c>
      <c r="S611" s="10">
        <f t="shared" si="42"/>
        <v>43481.25</v>
      </c>
      <c r="T611" s="10">
        <f t="shared" si="43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6">
        <f t="shared" si="40"/>
        <v>419.0560747663551</v>
      </c>
      <c r="H612">
        <v>6406</v>
      </c>
      <c r="I612" s="5">
        <f t="shared" si="41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2038</v>
      </c>
      <c r="R612" t="s">
        <v>2039</v>
      </c>
      <c r="S612" s="10">
        <f t="shared" si="42"/>
        <v>41259.25</v>
      </c>
      <c r="T612" s="10">
        <f t="shared" si="43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6">
        <f t="shared" si="40"/>
        <v>13.853658536585368</v>
      </c>
      <c r="H613">
        <v>15</v>
      </c>
      <c r="I613" s="5">
        <f t="shared" si="41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2038</v>
      </c>
      <c r="R613" t="s">
        <v>2039</v>
      </c>
      <c r="S613" s="10">
        <f t="shared" si="42"/>
        <v>41480.208333333336</v>
      </c>
      <c r="T613" s="10">
        <f t="shared" si="43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6">
        <f t="shared" si="40"/>
        <v>139.43548387096774</v>
      </c>
      <c r="H614">
        <v>192</v>
      </c>
      <c r="I614" s="5">
        <f t="shared" si="41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2034</v>
      </c>
      <c r="R614" t="s">
        <v>2042</v>
      </c>
      <c r="S614" s="10">
        <f t="shared" si="42"/>
        <v>40474.208333333336</v>
      </c>
      <c r="T614" s="10">
        <f t="shared" si="43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6">
        <f t="shared" si="40"/>
        <v>174</v>
      </c>
      <c r="H615">
        <v>26</v>
      </c>
      <c r="I615" s="5">
        <f t="shared" si="41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2038</v>
      </c>
      <c r="R615" t="s">
        <v>2039</v>
      </c>
      <c r="S615" s="10">
        <f t="shared" si="42"/>
        <v>42973.208333333328</v>
      </c>
      <c r="T615" s="10">
        <f t="shared" si="43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6">
        <f t="shared" si="40"/>
        <v>155.49056603773585</v>
      </c>
      <c r="H616">
        <v>723</v>
      </c>
      <c r="I616" s="5">
        <f t="shared" si="41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2038</v>
      </c>
      <c r="R616" t="s">
        <v>2039</v>
      </c>
      <c r="S616" s="10">
        <f t="shared" si="42"/>
        <v>42746.25</v>
      </c>
      <c r="T616" s="10">
        <f t="shared" si="43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6">
        <f t="shared" si="40"/>
        <v>170.44705882352943</v>
      </c>
      <c r="H617">
        <v>170</v>
      </c>
      <c r="I617" s="5">
        <f t="shared" si="41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2038</v>
      </c>
      <c r="R617" t="s">
        <v>2039</v>
      </c>
      <c r="S617" s="10">
        <f t="shared" si="42"/>
        <v>42489.208333333328</v>
      </c>
      <c r="T617" s="10">
        <f t="shared" si="43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6">
        <f t="shared" si="40"/>
        <v>189.515625</v>
      </c>
      <c r="H618">
        <v>238</v>
      </c>
      <c r="I618" s="5">
        <f t="shared" si="41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2034</v>
      </c>
      <c r="R618" t="s">
        <v>2044</v>
      </c>
      <c r="S618" s="10">
        <f t="shared" si="42"/>
        <v>41537.208333333336</v>
      </c>
      <c r="T618" s="10">
        <f t="shared" si="43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6">
        <f t="shared" si="40"/>
        <v>249.71428571428572</v>
      </c>
      <c r="H619">
        <v>55</v>
      </c>
      <c r="I619" s="5">
        <f t="shared" si="41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2038</v>
      </c>
      <c r="R619" t="s">
        <v>2039</v>
      </c>
      <c r="S619" s="10">
        <f t="shared" si="42"/>
        <v>41794.208333333336</v>
      </c>
      <c r="T619" s="10">
        <f t="shared" si="43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6">
        <f t="shared" si="40"/>
        <v>48.860523665659613</v>
      </c>
      <c r="H620">
        <v>1198</v>
      </c>
      <c r="I620" s="5">
        <f t="shared" si="41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2046</v>
      </c>
      <c r="R620" t="s">
        <v>2047</v>
      </c>
      <c r="S620" s="10">
        <f t="shared" si="42"/>
        <v>41396.208333333336</v>
      </c>
      <c r="T620" s="10">
        <f t="shared" si="43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6">
        <f t="shared" si="40"/>
        <v>28.461970393057683</v>
      </c>
      <c r="H621">
        <v>648</v>
      </c>
      <c r="I621" s="5">
        <f t="shared" si="41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2038</v>
      </c>
      <c r="R621" t="s">
        <v>2039</v>
      </c>
      <c r="S621" s="10">
        <f t="shared" si="42"/>
        <v>40669.208333333336</v>
      </c>
      <c r="T621" s="10">
        <f t="shared" si="43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6">
        <f t="shared" si="40"/>
        <v>268.02325581395348</v>
      </c>
      <c r="H622">
        <v>128</v>
      </c>
      <c r="I622" s="5">
        <f t="shared" si="41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2053</v>
      </c>
      <c r="R622" t="s">
        <v>2054</v>
      </c>
      <c r="S622" s="10">
        <f t="shared" si="42"/>
        <v>42559.208333333328</v>
      </c>
      <c r="T622" s="10">
        <f t="shared" si="43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6">
        <f t="shared" si="40"/>
        <v>619.80078125</v>
      </c>
      <c r="H623">
        <v>2144</v>
      </c>
      <c r="I623" s="5">
        <f t="shared" si="41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2038</v>
      </c>
      <c r="R623" t="s">
        <v>2039</v>
      </c>
      <c r="S623" s="10">
        <f t="shared" si="42"/>
        <v>42626.208333333328</v>
      </c>
      <c r="T623" s="10">
        <f t="shared" si="43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6">
        <f t="shared" si="40"/>
        <v>3.1301587301587301</v>
      </c>
      <c r="H624">
        <v>64</v>
      </c>
      <c r="I624" s="5">
        <f t="shared" si="41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2034</v>
      </c>
      <c r="R624" t="s">
        <v>2044</v>
      </c>
      <c r="S624" s="10">
        <f t="shared" si="42"/>
        <v>43205.208333333328</v>
      </c>
      <c r="T624" s="10">
        <f t="shared" si="43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6">
        <f t="shared" si="40"/>
        <v>159.92152704135739</v>
      </c>
      <c r="H625">
        <v>2693</v>
      </c>
      <c r="I625" s="5">
        <f t="shared" si="41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2038</v>
      </c>
      <c r="R625" t="s">
        <v>2039</v>
      </c>
      <c r="S625" s="10">
        <f t="shared" si="42"/>
        <v>42201.208333333328</v>
      </c>
      <c r="T625" s="10">
        <f t="shared" si="43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6">
        <f t="shared" si="40"/>
        <v>279.39215686274508</v>
      </c>
      <c r="H626">
        <v>432</v>
      </c>
      <c r="I626" s="5">
        <f t="shared" si="41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2053</v>
      </c>
      <c r="R626" t="s">
        <v>2054</v>
      </c>
      <c r="S626" s="10">
        <f t="shared" si="42"/>
        <v>42029.25</v>
      </c>
      <c r="T626" s="10">
        <f t="shared" si="43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6">
        <f t="shared" si="40"/>
        <v>77.373333333333335</v>
      </c>
      <c r="H627">
        <v>62</v>
      </c>
      <c r="I627" s="5">
        <f t="shared" si="41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2038</v>
      </c>
      <c r="R627" t="s">
        <v>2039</v>
      </c>
      <c r="S627" s="10">
        <f t="shared" si="42"/>
        <v>43857.25</v>
      </c>
      <c r="T627" s="10">
        <f t="shared" si="43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6">
        <f t="shared" si="40"/>
        <v>206.32812500000003</v>
      </c>
      <c r="H628">
        <v>189</v>
      </c>
      <c r="I628" s="5">
        <f t="shared" si="41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2038</v>
      </c>
      <c r="R628" t="s">
        <v>2039</v>
      </c>
      <c r="S628" s="10">
        <f t="shared" si="42"/>
        <v>40449.208333333336</v>
      </c>
      <c r="T628" s="10">
        <f t="shared" si="43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6">
        <f t="shared" si="40"/>
        <v>694.25</v>
      </c>
      <c r="H629">
        <v>154</v>
      </c>
      <c r="I629" s="5">
        <f t="shared" si="41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2032</v>
      </c>
      <c r="R629" t="s">
        <v>2033</v>
      </c>
      <c r="S629" s="10">
        <f t="shared" si="42"/>
        <v>40345.208333333336</v>
      </c>
      <c r="T629" s="10">
        <f t="shared" si="43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6">
        <f t="shared" si="40"/>
        <v>151.78947368421052</v>
      </c>
      <c r="H630">
        <v>96</v>
      </c>
      <c r="I630" s="5">
        <f t="shared" si="41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2034</v>
      </c>
      <c r="R630" t="s">
        <v>2044</v>
      </c>
      <c r="S630" s="10">
        <f t="shared" si="42"/>
        <v>40455.208333333336</v>
      </c>
      <c r="T630" s="10">
        <f t="shared" si="43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6">
        <f t="shared" si="40"/>
        <v>64.58207217694995</v>
      </c>
      <c r="H631">
        <v>750</v>
      </c>
      <c r="I631" s="5">
        <f t="shared" si="41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2038</v>
      </c>
      <c r="R631" t="s">
        <v>2039</v>
      </c>
      <c r="S631" s="10">
        <f t="shared" si="42"/>
        <v>42557.208333333328</v>
      </c>
      <c r="T631" s="10">
        <f t="shared" si="43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6">
        <f t="shared" si="40"/>
        <v>62.873684210526314</v>
      </c>
      <c r="H632">
        <v>87</v>
      </c>
      <c r="I632" s="5">
        <f t="shared" si="41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2038</v>
      </c>
      <c r="R632" t="s">
        <v>2039</v>
      </c>
      <c r="S632" s="10">
        <f t="shared" si="42"/>
        <v>43586.208333333328</v>
      </c>
      <c r="T632" s="10">
        <f t="shared" si="43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6">
        <f t="shared" si="40"/>
        <v>310.39864864864865</v>
      </c>
      <c r="H633">
        <v>3063</v>
      </c>
      <c r="I633" s="5">
        <f t="shared" si="41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2038</v>
      </c>
      <c r="R633" t="s">
        <v>2039</v>
      </c>
      <c r="S633" s="10">
        <f t="shared" si="42"/>
        <v>43550.208333333328</v>
      </c>
      <c r="T633" s="10">
        <f t="shared" si="43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6">
        <f t="shared" si="40"/>
        <v>42.859916782246884</v>
      </c>
      <c r="H634">
        <v>278</v>
      </c>
      <c r="I634" s="5">
        <f t="shared" si="41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2038</v>
      </c>
      <c r="R634" t="s">
        <v>2039</v>
      </c>
      <c r="S634" s="10">
        <f t="shared" si="42"/>
        <v>41945.208333333336</v>
      </c>
      <c r="T634" s="10">
        <f t="shared" si="43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6">
        <f t="shared" si="40"/>
        <v>83.119402985074629</v>
      </c>
      <c r="H635">
        <v>105</v>
      </c>
      <c r="I635" s="5">
        <f t="shared" si="41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2040</v>
      </c>
      <c r="R635" t="s">
        <v>2048</v>
      </c>
      <c r="S635" s="10">
        <f t="shared" si="42"/>
        <v>42315.25</v>
      </c>
      <c r="T635" s="10">
        <f t="shared" si="43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6">
        <f t="shared" si="40"/>
        <v>78.531302876480552</v>
      </c>
      <c r="H636">
        <v>1658</v>
      </c>
      <c r="I636" s="5">
        <f t="shared" si="41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2040</v>
      </c>
      <c r="R636" t="s">
        <v>2059</v>
      </c>
      <c r="S636" s="10">
        <f t="shared" si="42"/>
        <v>42819.208333333328</v>
      </c>
      <c r="T636" s="10">
        <f t="shared" si="43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6">
        <f t="shared" si="40"/>
        <v>114.09352517985612</v>
      </c>
      <c r="H637">
        <v>2266</v>
      </c>
      <c r="I637" s="5">
        <f t="shared" si="41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2040</v>
      </c>
      <c r="R637" t="s">
        <v>2059</v>
      </c>
      <c r="S637" s="10">
        <f t="shared" si="42"/>
        <v>41314.25</v>
      </c>
      <c r="T637" s="10">
        <f t="shared" si="43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6">
        <f t="shared" si="40"/>
        <v>64.537683358624179</v>
      </c>
      <c r="H638">
        <v>2604</v>
      </c>
      <c r="I638" s="5">
        <f t="shared" si="41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2040</v>
      </c>
      <c r="R638" t="s">
        <v>2048</v>
      </c>
      <c r="S638" s="10">
        <f t="shared" si="42"/>
        <v>40926.25</v>
      </c>
      <c r="T638" s="10">
        <f t="shared" si="43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6">
        <f t="shared" si="40"/>
        <v>79.411764705882348</v>
      </c>
      <c r="H639">
        <v>65</v>
      </c>
      <c r="I639" s="5">
        <f t="shared" si="41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2038</v>
      </c>
      <c r="R639" t="s">
        <v>2039</v>
      </c>
      <c r="S639" s="10">
        <f t="shared" si="42"/>
        <v>42688.25</v>
      </c>
      <c r="T639" s="10">
        <f t="shared" si="43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6">
        <f t="shared" si="40"/>
        <v>11.419117647058824</v>
      </c>
      <c r="H640">
        <v>94</v>
      </c>
      <c r="I640" s="5">
        <f t="shared" si="41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2038</v>
      </c>
      <c r="R640" t="s">
        <v>2039</v>
      </c>
      <c r="S640" s="10">
        <f t="shared" si="42"/>
        <v>40386.208333333336</v>
      </c>
      <c r="T640" s="10">
        <f t="shared" si="43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6">
        <f t="shared" si="40"/>
        <v>56.186046511627907</v>
      </c>
      <c r="H641">
        <v>45</v>
      </c>
      <c r="I641" s="5">
        <f t="shared" si="41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2040</v>
      </c>
      <c r="R641" t="s">
        <v>2043</v>
      </c>
      <c r="S641" s="10">
        <f t="shared" si="42"/>
        <v>43309.208333333328</v>
      </c>
      <c r="T641" s="10">
        <f t="shared" si="43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6">
        <f t="shared" ref="G642:G705" si="44">(E642/D642)*100</f>
        <v>16.501669449081803</v>
      </c>
      <c r="H642">
        <v>257</v>
      </c>
      <c r="I642" s="5">
        <f t="shared" ref="I642:I705" si="45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2038</v>
      </c>
      <c r="R642" t="s">
        <v>2039</v>
      </c>
      <c r="S642" s="10">
        <f t="shared" si="42"/>
        <v>42387.25</v>
      </c>
      <c r="T642" s="10">
        <f t="shared" si="43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6">
        <f t="shared" si="44"/>
        <v>119.96808510638297</v>
      </c>
      <c r="H643">
        <v>194</v>
      </c>
      <c r="I643" s="5">
        <f t="shared" si="45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2038</v>
      </c>
      <c r="R643" t="s">
        <v>2039</v>
      </c>
      <c r="S643" s="10">
        <f t="shared" ref="S643:S706" si="46">(((L643/60)/60)/24)+DATE(1970,1,1)</f>
        <v>42786.25</v>
      </c>
      <c r="T643" s="10">
        <f t="shared" ref="T643:T706" si="47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6">
        <f t="shared" si="44"/>
        <v>145.45652173913044</v>
      </c>
      <c r="H644">
        <v>129</v>
      </c>
      <c r="I644" s="5">
        <f t="shared" si="45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2036</v>
      </c>
      <c r="R644" t="s">
        <v>2045</v>
      </c>
      <c r="S644" s="10">
        <f t="shared" si="46"/>
        <v>43451.25</v>
      </c>
      <c r="T644" s="10">
        <f t="shared" si="47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6">
        <f t="shared" si="44"/>
        <v>221.38255033557047</v>
      </c>
      <c r="H645">
        <v>375</v>
      </c>
      <c r="I645" s="5">
        <f t="shared" si="4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2038</v>
      </c>
      <c r="R645" t="s">
        <v>2039</v>
      </c>
      <c r="S645" s="10">
        <f t="shared" si="46"/>
        <v>42795.25</v>
      </c>
      <c r="T645" s="10">
        <f t="shared" si="47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6">
        <f t="shared" si="44"/>
        <v>48.396694214876035</v>
      </c>
      <c r="H646">
        <v>2928</v>
      </c>
      <c r="I646" s="5">
        <f t="shared" si="45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2038</v>
      </c>
      <c r="R646" t="s">
        <v>2039</v>
      </c>
      <c r="S646" s="10">
        <f t="shared" si="46"/>
        <v>43452.25</v>
      </c>
      <c r="T646" s="10">
        <f t="shared" si="47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6">
        <f t="shared" si="44"/>
        <v>92.911504424778755</v>
      </c>
      <c r="H647">
        <v>4697</v>
      </c>
      <c r="I647" s="5">
        <f t="shared" si="4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2034</v>
      </c>
      <c r="R647" t="s">
        <v>2035</v>
      </c>
      <c r="S647" s="10">
        <f t="shared" si="46"/>
        <v>43369.208333333328</v>
      </c>
      <c r="T647" s="10">
        <f t="shared" si="47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6">
        <f t="shared" si="44"/>
        <v>88.599797365754824</v>
      </c>
      <c r="H648">
        <v>2915</v>
      </c>
      <c r="I648" s="5">
        <f t="shared" si="4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2049</v>
      </c>
      <c r="R648" t="s">
        <v>2050</v>
      </c>
      <c r="S648" s="10">
        <f t="shared" si="46"/>
        <v>41346.208333333336</v>
      </c>
      <c r="T648" s="10">
        <f t="shared" si="47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6">
        <f t="shared" si="44"/>
        <v>41.4</v>
      </c>
      <c r="H649">
        <v>18</v>
      </c>
      <c r="I649" s="5">
        <f t="shared" si="45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2046</v>
      </c>
      <c r="R649" t="s">
        <v>2058</v>
      </c>
      <c r="S649" s="10">
        <f t="shared" si="46"/>
        <v>43199.208333333328</v>
      </c>
      <c r="T649" s="10">
        <f t="shared" si="47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6">
        <f t="shared" si="44"/>
        <v>63.056795131845846</v>
      </c>
      <c r="H650">
        <v>723</v>
      </c>
      <c r="I650" s="5">
        <f t="shared" si="4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2032</v>
      </c>
      <c r="R650" t="s">
        <v>2033</v>
      </c>
      <c r="S650" s="10">
        <f t="shared" si="46"/>
        <v>42922.208333333328</v>
      </c>
      <c r="T650" s="10">
        <f t="shared" si="47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6">
        <f t="shared" si="44"/>
        <v>48.482333607230892</v>
      </c>
      <c r="H651">
        <v>602</v>
      </c>
      <c r="I651" s="5">
        <f t="shared" si="4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2038</v>
      </c>
      <c r="R651" t="s">
        <v>2039</v>
      </c>
      <c r="S651" s="10">
        <f t="shared" si="46"/>
        <v>40471.208333333336</v>
      </c>
      <c r="T651" s="10">
        <f t="shared" si="47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6">
        <f t="shared" si="44"/>
        <v>2</v>
      </c>
      <c r="H652">
        <v>1</v>
      </c>
      <c r="I652" s="5">
        <f t="shared" si="45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2034</v>
      </c>
      <c r="R652" t="s">
        <v>2057</v>
      </c>
      <c r="S652" s="10">
        <f t="shared" si="46"/>
        <v>41828.208333333336</v>
      </c>
      <c r="T652" s="10">
        <f t="shared" si="47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6">
        <f t="shared" si="44"/>
        <v>88.47941026944585</v>
      </c>
      <c r="H653">
        <v>3868</v>
      </c>
      <c r="I653" s="5">
        <f t="shared" si="4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2040</v>
      </c>
      <c r="R653" t="s">
        <v>2051</v>
      </c>
      <c r="S653" s="10">
        <f t="shared" si="46"/>
        <v>41692.25</v>
      </c>
      <c r="T653" s="10">
        <f t="shared" si="47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6">
        <f t="shared" si="44"/>
        <v>126.84</v>
      </c>
      <c r="H654">
        <v>409</v>
      </c>
      <c r="I654" s="5">
        <f t="shared" si="4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2036</v>
      </c>
      <c r="R654" t="s">
        <v>2037</v>
      </c>
      <c r="S654" s="10">
        <f t="shared" si="46"/>
        <v>42587.208333333328</v>
      </c>
      <c r="T654" s="10">
        <f t="shared" si="47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6">
        <f t="shared" si="44"/>
        <v>2338.833333333333</v>
      </c>
      <c r="H655">
        <v>234</v>
      </c>
      <c r="I655" s="5">
        <f t="shared" si="4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2036</v>
      </c>
      <c r="R655" t="s">
        <v>2037</v>
      </c>
      <c r="S655" s="10">
        <f t="shared" si="46"/>
        <v>42468.208333333328</v>
      </c>
      <c r="T655" s="10">
        <f t="shared" si="47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6">
        <f t="shared" si="44"/>
        <v>508.38857142857148</v>
      </c>
      <c r="H656">
        <v>3016</v>
      </c>
      <c r="I656" s="5">
        <f t="shared" si="4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2034</v>
      </c>
      <c r="R656" t="s">
        <v>2056</v>
      </c>
      <c r="S656" s="10">
        <f t="shared" si="46"/>
        <v>42240.208333333328</v>
      </c>
      <c r="T656" s="10">
        <f t="shared" si="47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6">
        <f t="shared" si="44"/>
        <v>191.47826086956522</v>
      </c>
      <c r="H657">
        <v>264</v>
      </c>
      <c r="I657" s="5">
        <f t="shared" si="4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2053</v>
      </c>
      <c r="R657" t="s">
        <v>2054</v>
      </c>
      <c r="S657" s="10">
        <f t="shared" si="46"/>
        <v>42796.25</v>
      </c>
      <c r="T657" s="10">
        <f t="shared" si="47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6">
        <f t="shared" si="44"/>
        <v>42.127533783783782</v>
      </c>
      <c r="H658">
        <v>504</v>
      </c>
      <c r="I658" s="5">
        <f t="shared" si="4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2032</v>
      </c>
      <c r="R658" t="s">
        <v>2033</v>
      </c>
      <c r="S658" s="10">
        <f t="shared" si="46"/>
        <v>43097.25</v>
      </c>
      <c r="T658" s="10">
        <f t="shared" si="47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6">
        <f t="shared" si="44"/>
        <v>8.24</v>
      </c>
      <c r="H659">
        <v>14</v>
      </c>
      <c r="I659" s="5">
        <f t="shared" si="4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2040</v>
      </c>
      <c r="R659" t="s">
        <v>2062</v>
      </c>
      <c r="S659" s="10">
        <f t="shared" si="46"/>
        <v>43096.25</v>
      </c>
      <c r="T659" s="10">
        <f t="shared" si="47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6">
        <f t="shared" si="44"/>
        <v>60.064638783269963</v>
      </c>
      <c r="H660">
        <v>390</v>
      </c>
      <c r="I660" s="5">
        <f t="shared" si="4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2034</v>
      </c>
      <c r="R660" t="s">
        <v>2035</v>
      </c>
      <c r="S660" s="10">
        <f t="shared" si="46"/>
        <v>42246.208333333328</v>
      </c>
      <c r="T660" s="10">
        <f t="shared" si="47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6">
        <f t="shared" si="44"/>
        <v>47.232808616404313</v>
      </c>
      <c r="H661">
        <v>750</v>
      </c>
      <c r="I661" s="5">
        <f t="shared" si="4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2040</v>
      </c>
      <c r="R661" t="s">
        <v>2041</v>
      </c>
      <c r="S661" s="10">
        <f t="shared" si="46"/>
        <v>40570.25</v>
      </c>
      <c r="T661" s="10">
        <f t="shared" si="47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6">
        <f t="shared" si="44"/>
        <v>81.736263736263737</v>
      </c>
      <c r="H662">
        <v>77</v>
      </c>
      <c r="I662" s="5">
        <f t="shared" si="4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2038</v>
      </c>
      <c r="R662" t="s">
        <v>2039</v>
      </c>
      <c r="S662" s="10">
        <f t="shared" si="46"/>
        <v>42237.208333333328</v>
      </c>
      <c r="T662" s="10">
        <f t="shared" si="47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6">
        <f t="shared" si="44"/>
        <v>54.187265917603</v>
      </c>
      <c r="H663">
        <v>752</v>
      </c>
      <c r="I663" s="5">
        <f t="shared" si="4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2034</v>
      </c>
      <c r="R663" t="s">
        <v>2057</v>
      </c>
      <c r="S663" s="10">
        <f t="shared" si="46"/>
        <v>40996.208333333336</v>
      </c>
      <c r="T663" s="10">
        <f t="shared" si="47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6">
        <f t="shared" si="44"/>
        <v>97.868131868131869</v>
      </c>
      <c r="H664">
        <v>131</v>
      </c>
      <c r="I664" s="5">
        <f t="shared" si="4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2038</v>
      </c>
      <c r="R664" t="s">
        <v>2039</v>
      </c>
      <c r="S664" s="10">
        <f t="shared" si="46"/>
        <v>43443.25</v>
      </c>
      <c r="T664" s="10">
        <f t="shared" si="47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6">
        <f t="shared" si="44"/>
        <v>77.239999999999995</v>
      </c>
      <c r="H665">
        <v>87</v>
      </c>
      <c r="I665" s="5">
        <f t="shared" si="4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2038</v>
      </c>
      <c r="R665" t="s">
        <v>2039</v>
      </c>
      <c r="S665" s="10">
        <f t="shared" si="46"/>
        <v>40458.208333333336</v>
      </c>
      <c r="T665" s="10">
        <f t="shared" si="47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6">
        <f t="shared" si="44"/>
        <v>33.464735516372798</v>
      </c>
      <c r="H666">
        <v>1063</v>
      </c>
      <c r="I666" s="5">
        <f t="shared" si="4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2034</v>
      </c>
      <c r="R666" t="s">
        <v>2057</v>
      </c>
      <c r="S666" s="10">
        <f t="shared" si="46"/>
        <v>40959.25</v>
      </c>
      <c r="T666" s="10">
        <f t="shared" si="47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6">
        <f t="shared" si="44"/>
        <v>239.58823529411765</v>
      </c>
      <c r="H667">
        <v>272</v>
      </c>
      <c r="I667" s="5">
        <f t="shared" si="4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2040</v>
      </c>
      <c r="R667" t="s">
        <v>2041</v>
      </c>
      <c r="S667" s="10">
        <f t="shared" si="46"/>
        <v>40733.208333333336</v>
      </c>
      <c r="T667" s="10">
        <f t="shared" si="47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6">
        <f t="shared" si="44"/>
        <v>64.032258064516128</v>
      </c>
      <c r="H668">
        <v>25</v>
      </c>
      <c r="I668" s="5">
        <f t="shared" si="4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2038</v>
      </c>
      <c r="R668" t="s">
        <v>2039</v>
      </c>
      <c r="S668" s="10">
        <f t="shared" si="46"/>
        <v>41516.208333333336</v>
      </c>
      <c r="T668" s="10">
        <f t="shared" si="47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6">
        <f t="shared" si="44"/>
        <v>176.15942028985506</v>
      </c>
      <c r="H669">
        <v>419</v>
      </c>
      <c r="I669" s="5">
        <f t="shared" si="4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2063</v>
      </c>
      <c r="R669" t="s">
        <v>2064</v>
      </c>
      <c r="S669" s="10">
        <f t="shared" si="46"/>
        <v>41892.208333333336</v>
      </c>
      <c r="T669" s="10">
        <f t="shared" si="47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6">
        <f t="shared" si="44"/>
        <v>20.33818181818182</v>
      </c>
      <c r="H670">
        <v>76</v>
      </c>
      <c r="I670" s="5">
        <f t="shared" si="4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2038</v>
      </c>
      <c r="R670" t="s">
        <v>2039</v>
      </c>
      <c r="S670" s="10">
        <f t="shared" si="46"/>
        <v>41122.208333333336</v>
      </c>
      <c r="T670" s="10">
        <f t="shared" si="47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6">
        <f t="shared" si="44"/>
        <v>358.64754098360658</v>
      </c>
      <c r="H671">
        <v>1621</v>
      </c>
      <c r="I671" s="5">
        <f t="shared" si="4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2038</v>
      </c>
      <c r="R671" t="s">
        <v>2039</v>
      </c>
      <c r="S671" s="10">
        <f t="shared" si="46"/>
        <v>42912.208333333328</v>
      </c>
      <c r="T671" s="10">
        <f t="shared" si="47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6">
        <f t="shared" si="44"/>
        <v>468.85802469135803</v>
      </c>
      <c r="H672">
        <v>1101</v>
      </c>
      <c r="I672" s="5">
        <f t="shared" si="4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2034</v>
      </c>
      <c r="R672" t="s">
        <v>2044</v>
      </c>
      <c r="S672" s="10">
        <f t="shared" si="46"/>
        <v>42425.25</v>
      </c>
      <c r="T672" s="10">
        <f t="shared" si="47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6">
        <f t="shared" si="44"/>
        <v>122.05635245901641</v>
      </c>
      <c r="H673">
        <v>1073</v>
      </c>
      <c r="I673" s="5">
        <f t="shared" si="4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2038</v>
      </c>
      <c r="R673" t="s">
        <v>2039</v>
      </c>
      <c r="S673" s="10">
        <f t="shared" si="46"/>
        <v>40390.208333333336</v>
      </c>
      <c r="T673" s="10">
        <f t="shared" si="47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6">
        <f t="shared" si="44"/>
        <v>55.931783729156137</v>
      </c>
      <c r="H674">
        <v>4428</v>
      </c>
      <c r="I674" s="5">
        <f t="shared" si="4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2038</v>
      </c>
      <c r="R674" t="s">
        <v>2039</v>
      </c>
      <c r="S674" s="10">
        <f t="shared" si="46"/>
        <v>43180.208333333328</v>
      </c>
      <c r="T674" s="10">
        <f t="shared" si="47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6">
        <f t="shared" si="44"/>
        <v>43.660714285714285</v>
      </c>
      <c r="H675">
        <v>58</v>
      </c>
      <c r="I675" s="5">
        <f t="shared" si="4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2034</v>
      </c>
      <c r="R675" t="s">
        <v>2044</v>
      </c>
      <c r="S675" s="10">
        <f t="shared" si="46"/>
        <v>42475.208333333328</v>
      </c>
      <c r="T675" s="10">
        <f t="shared" si="47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6">
        <f t="shared" si="44"/>
        <v>33.53837141183363</v>
      </c>
      <c r="H676">
        <v>1218</v>
      </c>
      <c r="I676" s="5">
        <f t="shared" si="4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2053</v>
      </c>
      <c r="R676" t="s">
        <v>2054</v>
      </c>
      <c r="S676" s="10">
        <f t="shared" si="46"/>
        <v>40774.208333333336</v>
      </c>
      <c r="T676" s="10">
        <f t="shared" si="47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6">
        <f t="shared" si="44"/>
        <v>122.97938144329896</v>
      </c>
      <c r="H677">
        <v>331</v>
      </c>
      <c r="I677" s="5">
        <f t="shared" si="4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2063</v>
      </c>
      <c r="R677" t="s">
        <v>2064</v>
      </c>
      <c r="S677" s="10">
        <f t="shared" si="46"/>
        <v>43719.208333333328</v>
      </c>
      <c r="T677" s="10">
        <f t="shared" si="47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6">
        <f t="shared" si="44"/>
        <v>189.74959871589084</v>
      </c>
      <c r="H678">
        <v>1170</v>
      </c>
      <c r="I678" s="5">
        <f t="shared" si="4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2053</v>
      </c>
      <c r="R678" t="s">
        <v>2054</v>
      </c>
      <c r="S678" s="10">
        <f t="shared" si="46"/>
        <v>41178.208333333336</v>
      </c>
      <c r="T678" s="10">
        <f t="shared" si="47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6">
        <f t="shared" si="44"/>
        <v>83.622641509433961</v>
      </c>
      <c r="H679">
        <v>111</v>
      </c>
      <c r="I679" s="5">
        <f t="shared" si="4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2046</v>
      </c>
      <c r="R679" t="s">
        <v>2052</v>
      </c>
      <c r="S679" s="10">
        <f t="shared" si="46"/>
        <v>42561.208333333328</v>
      </c>
      <c r="T679" s="10">
        <f t="shared" si="47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6">
        <f t="shared" si="44"/>
        <v>17.968844221105527</v>
      </c>
      <c r="H680">
        <v>215</v>
      </c>
      <c r="I680" s="5">
        <f t="shared" si="4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2040</v>
      </c>
      <c r="R680" t="s">
        <v>2043</v>
      </c>
      <c r="S680" s="10">
        <f t="shared" si="46"/>
        <v>43484.25</v>
      </c>
      <c r="T680" s="10">
        <f t="shared" si="47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6">
        <f t="shared" si="44"/>
        <v>1036.5</v>
      </c>
      <c r="H681">
        <v>363</v>
      </c>
      <c r="I681" s="5">
        <f t="shared" si="4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2032</v>
      </c>
      <c r="R681" t="s">
        <v>2033</v>
      </c>
      <c r="S681" s="10">
        <f t="shared" si="46"/>
        <v>43756.208333333328</v>
      </c>
      <c r="T681" s="10">
        <f t="shared" si="47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6">
        <f t="shared" si="44"/>
        <v>97.405219780219781</v>
      </c>
      <c r="H682">
        <v>2955</v>
      </c>
      <c r="I682" s="5">
        <f t="shared" si="4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2049</v>
      </c>
      <c r="R682" t="s">
        <v>2060</v>
      </c>
      <c r="S682" s="10">
        <f t="shared" si="46"/>
        <v>43813.25</v>
      </c>
      <c r="T682" s="10">
        <f t="shared" si="47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6">
        <f t="shared" si="44"/>
        <v>86.386203150461711</v>
      </c>
      <c r="H683">
        <v>1657</v>
      </c>
      <c r="I683" s="5">
        <f t="shared" si="4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2038</v>
      </c>
      <c r="R683" t="s">
        <v>2039</v>
      </c>
      <c r="S683" s="10">
        <f t="shared" si="46"/>
        <v>40898.25</v>
      </c>
      <c r="T683" s="10">
        <f t="shared" si="47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6">
        <f t="shared" si="44"/>
        <v>150.16666666666666</v>
      </c>
      <c r="H684">
        <v>103</v>
      </c>
      <c r="I684" s="5">
        <f t="shared" si="4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2038</v>
      </c>
      <c r="R684" t="s">
        <v>2039</v>
      </c>
      <c r="S684" s="10">
        <f t="shared" si="46"/>
        <v>41619.25</v>
      </c>
      <c r="T684" s="10">
        <f t="shared" si="47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6">
        <f t="shared" si="44"/>
        <v>358.43478260869563</v>
      </c>
      <c r="H685">
        <v>147</v>
      </c>
      <c r="I685" s="5">
        <f t="shared" si="4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2038</v>
      </c>
      <c r="R685" t="s">
        <v>2039</v>
      </c>
      <c r="S685" s="10">
        <f t="shared" si="46"/>
        <v>43359.208333333328</v>
      </c>
      <c r="T685" s="10">
        <f t="shared" si="47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6">
        <f t="shared" si="44"/>
        <v>542.85714285714289</v>
      </c>
      <c r="H686">
        <v>110</v>
      </c>
      <c r="I686" s="5">
        <f t="shared" si="4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2046</v>
      </c>
      <c r="R686" t="s">
        <v>2047</v>
      </c>
      <c r="S686" s="10">
        <f t="shared" si="46"/>
        <v>40358.208333333336</v>
      </c>
      <c r="T686" s="10">
        <f t="shared" si="47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6">
        <f t="shared" si="44"/>
        <v>67.500714285714281</v>
      </c>
      <c r="H687">
        <v>926</v>
      </c>
      <c r="I687" s="5">
        <f t="shared" si="4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2038</v>
      </c>
      <c r="R687" t="s">
        <v>2039</v>
      </c>
      <c r="S687" s="10">
        <f t="shared" si="46"/>
        <v>42239.208333333328</v>
      </c>
      <c r="T687" s="10">
        <f t="shared" si="47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6">
        <f t="shared" si="44"/>
        <v>191.74666666666667</v>
      </c>
      <c r="H688">
        <v>134</v>
      </c>
      <c r="I688" s="5">
        <f t="shared" si="4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2036</v>
      </c>
      <c r="R688" t="s">
        <v>2045</v>
      </c>
      <c r="S688" s="10">
        <f t="shared" si="46"/>
        <v>43186.208333333328</v>
      </c>
      <c r="T688" s="10">
        <f t="shared" si="47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6">
        <f t="shared" si="44"/>
        <v>932</v>
      </c>
      <c r="H689">
        <v>269</v>
      </c>
      <c r="I689" s="5">
        <f t="shared" si="4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2038</v>
      </c>
      <c r="R689" t="s">
        <v>2039</v>
      </c>
      <c r="S689" s="10">
        <f t="shared" si="46"/>
        <v>42806.25</v>
      </c>
      <c r="T689" s="10">
        <f t="shared" si="47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6">
        <f t="shared" si="44"/>
        <v>429.27586206896552</v>
      </c>
      <c r="H690">
        <v>175</v>
      </c>
      <c r="I690" s="5">
        <f t="shared" si="4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2040</v>
      </c>
      <c r="R690" t="s">
        <v>2059</v>
      </c>
      <c r="S690" s="10">
        <f t="shared" si="46"/>
        <v>43475.25</v>
      </c>
      <c r="T690" s="10">
        <f t="shared" si="47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6">
        <f t="shared" si="44"/>
        <v>100.65753424657535</v>
      </c>
      <c r="H691">
        <v>69</v>
      </c>
      <c r="I691" s="5">
        <f t="shared" si="4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2036</v>
      </c>
      <c r="R691" t="s">
        <v>2037</v>
      </c>
      <c r="S691" s="10">
        <f t="shared" si="46"/>
        <v>41576.208333333336</v>
      </c>
      <c r="T691" s="10">
        <f t="shared" si="47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6">
        <f t="shared" si="44"/>
        <v>226.61111111111109</v>
      </c>
      <c r="H692">
        <v>190</v>
      </c>
      <c r="I692" s="5">
        <f t="shared" si="4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2040</v>
      </c>
      <c r="R692" t="s">
        <v>2041</v>
      </c>
      <c r="S692" s="10">
        <f t="shared" si="46"/>
        <v>40874.25</v>
      </c>
      <c r="T692" s="10">
        <f t="shared" si="47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6">
        <f t="shared" si="44"/>
        <v>142.38</v>
      </c>
      <c r="H693">
        <v>237</v>
      </c>
      <c r="I693" s="5">
        <f t="shared" si="4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2040</v>
      </c>
      <c r="R693" t="s">
        <v>2041</v>
      </c>
      <c r="S693" s="10">
        <f t="shared" si="46"/>
        <v>41185.208333333336</v>
      </c>
      <c r="T693" s="10">
        <f t="shared" si="47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6">
        <f t="shared" si="44"/>
        <v>90.633333333333326</v>
      </c>
      <c r="H694">
        <v>77</v>
      </c>
      <c r="I694" s="5">
        <f t="shared" si="4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2034</v>
      </c>
      <c r="R694" t="s">
        <v>2035</v>
      </c>
      <c r="S694" s="10">
        <f t="shared" si="46"/>
        <v>43655.208333333328</v>
      </c>
      <c r="T694" s="10">
        <f t="shared" si="47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6">
        <f t="shared" si="44"/>
        <v>63.966740576496676</v>
      </c>
      <c r="H695">
        <v>1748</v>
      </c>
      <c r="I695" s="5">
        <f t="shared" si="4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2038</v>
      </c>
      <c r="R695" t="s">
        <v>2039</v>
      </c>
      <c r="S695" s="10">
        <f t="shared" si="46"/>
        <v>43025.208333333328</v>
      </c>
      <c r="T695" s="10">
        <f t="shared" si="47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6">
        <f t="shared" si="44"/>
        <v>84.131868131868131</v>
      </c>
      <c r="H696">
        <v>79</v>
      </c>
      <c r="I696" s="5">
        <f t="shared" si="4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2038</v>
      </c>
      <c r="R696" t="s">
        <v>2039</v>
      </c>
      <c r="S696" s="10">
        <f t="shared" si="46"/>
        <v>43066.25</v>
      </c>
      <c r="T696" s="10">
        <f t="shared" si="47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6">
        <f t="shared" si="44"/>
        <v>133.93478260869566</v>
      </c>
      <c r="H697">
        <v>196</v>
      </c>
      <c r="I697" s="5">
        <f t="shared" si="4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2034</v>
      </c>
      <c r="R697" t="s">
        <v>2035</v>
      </c>
      <c r="S697" s="10">
        <f t="shared" si="46"/>
        <v>42322.25</v>
      </c>
      <c r="T697" s="10">
        <f t="shared" si="47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6">
        <f t="shared" si="44"/>
        <v>59.042047531992694</v>
      </c>
      <c r="H698">
        <v>889</v>
      </c>
      <c r="I698" s="5">
        <f t="shared" si="4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2038</v>
      </c>
      <c r="R698" t="s">
        <v>2039</v>
      </c>
      <c r="S698" s="10">
        <f t="shared" si="46"/>
        <v>42114.208333333328</v>
      </c>
      <c r="T698" s="10">
        <f t="shared" si="47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6">
        <f t="shared" si="44"/>
        <v>152.80062063615205</v>
      </c>
      <c r="H699">
        <v>7295</v>
      </c>
      <c r="I699" s="5">
        <f t="shared" si="4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2034</v>
      </c>
      <c r="R699" t="s">
        <v>2042</v>
      </c>
      <c r="S699" s="10">
        <f t="shared" si="46"/>
        <v>43190.208333333328</v>
      </c>
      <c r="T699" s="10">
        <f t="shared" si="47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6">
        <f t="shared" si="44"/>
        <v>446.69121140142522</v>
      </c>
      <c r="H700">
        <v>2893</v>
      </c>
      <c r="I700" s="5">
        <f t="shared" si="4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2036</v>
      </c>
      <c r="R700" t="s">
        <v>2045</v>
      </c>
      <c r="S700" s="10">
        <f t="shared" si="46"/>
        <v>40871.25</v>
      </c>
      <c r="T700" s="10">
        <f t="shared" si="47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6">
        <f t="shared" si="44"/>
        <v>84.391891891891888</v>
      </c>
      <c r="H701">
        <v>56</v>
      </c>
      <c r="I701" s="5">
        <f t="shared" si="4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2040</v>
      </c>
      <c r="R701" t="s">
        <v>2043</v>
      </c>
      <c r="S701" s="10">
        <f t="shared" si="46"/>
        <v>43641.208333333328</v>
      </c>
      <c r="T701" s="10">
        <f t="shared" si="47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6">
        <f t="shared" si="44"/>
        <v>3</v>
      </c>
      <c r="H702">
        <v>1</v>
      </c>
      <c r="I702" s="5">
        <f t="shared" si="45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2036</v>
      </c>
      <c r="R702" t="s">
        <v>2045</v>
      </c>
      <c r="S702" s="10">
        <f t="shared" si="46"/>
        <v>40203.25</v>
      </c>
      <c r="T702" s="10">
        <f t="shared" si="47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6">
        <f t="shared" si="44"/>
        <v>175.02692307692308</v>
      </c>
      <c r="H703">
        <v>820</v>
      </c>
      <c r="I703" s="5">
        <f t="shared" si="4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2038</v>
      </c>
      <c r="R703" t="s">
        <v>2039</v>
      </c>
      <c r="S703" s="10">
        <f t="shared" si="46"/>
        <v>40629.208333333336</v>
      </c>
      <c r="T703" s="10">
        <f t="shared" si="47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6">
        <f t="shared" si="44"/>
        <v>54.137931034482754</v>
      </c>
      <c r="H704">
        <v>83</v>
      </c>
      <c r="I704" s="5">
        <f t="shared" si="4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2036</v>
      </c>
      <c r="R704" t="s">
        <v>2045</v>
      </c>
      <c r="S704" s="10">
        <f t="shared" si="46"/>
        <v>41477.208333333336</v>
      </c>
      <c r="T704" s="10">
        <f t="shared" si="47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6">
        <f t="shared" si="44"/>
        <v>311.87381703470032</v>
      </c>
      <c r="H705">
        <v>2038</v>
      </c>
      <c r="I705" s="5">
        <f t="shared" si="4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2046</v>
      </c>
      <c r="R705" t="s">
        <v>2058</v>
      </c>
      <c r="S705" s="10">
        <f t="shared" si="46"/>
        <v>41020.208333333336</v>
      </c>
      <c r="T705" s="10">
        <f t="shared" si="47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6">
        <f t="shared" ref="G706:G769" si="48">(E706/D706)*100</f>
        <v>122.78160919540231</v>
      </c>
      <c r="H706">
        <v>116</v>
      </c>
      <c r="I706" s="5">
        <f t="shared" ref="I706:I769" si="49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2040</v>
      </c>
      <c r="R706" t="s">
        <v>2048</v>
      </c>
      <c r="S706" s="10">
        <f t="shared" si="46"/>
        <v>42555.208333333328</v>
      </c>
      <c r="T706" s="10">
        <f t="shared" si="47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6">
        <f t="shared" si="48"/>
        <v>99.026517383618156</v>
      </c>
      <c r="H707">
        <v>2025</v>
      </c>
      <c r="I707" s="5">
        <f t="shared" si="49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2046</v>
      </c>
      <c r="R707" t="s">
        <v>2047</v>
      </c>
      <c r="S707" s="10">
        <f t="shared" ref="S707:S770" si="50">(((L707/60)/60)/24)+DATE(1970,1,1)</f>
        <v>41619.25</v>
      </c>
      <c r="T707" s="10">
        <f t="shared" ref="T707:T770" si="51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6">
        <f t="shared" si="48"/>
        <v>127.84686346863469</v>
      </c>
      <c r="H708">
        <v>1345</v>
      </c>
      <c r="I708" s="5">
        <f t="shared" si="49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2036</v>
      </c>
      <c r="R708" t="s">
        <v>2037</v>
      </c>
      <c r="S708" s="10">
        <f t="shared" si="50"/>
        <v>43471.25</v>
      </c>
      <c r="T708" s="10">
        <f t="shared" si="51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6">
        <f t="shared" si="48"/>
        <v>158.61643835616439</v>
      </c>
      <c r="H709">
        <v>168</v>
      </c>
      <c r="I709" s="5">
        <f t="shared" si="49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2040</v>
      </c>
      <c r="R709" t="s">
        <v>2043</v>
      </c>
      <c r="S709" s="10">
        <f t="shared" si="50"/>
        <v>43442.25</v>
      </c>
      <c r="T709" s="10">
        <f t="shared" si="51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6">
        <f t="shared" si="48"/>
        <v>707.05882352941171</v>
      </c>
      <c r="H710">
        <v>137</v>
      </c>
      <c r="I710" s="5">
        <f t="shared" si="49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2038</v>
      </c>
      <c r="R710" t="s">
        <v>2039</v>
      </c>
      <c r="S710" s="10">
        <f t="shared" si="50"/>
        <v>42877.208333333328</v>
      </c>
      <c r="T710" s="10">
        <f t="shared" si="51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6">
        <f t="shared" si="48"/>
        <v>142.38775510204081</v>
      </c>
      <c r="H711">
        <v>186</v>
      </c>
      <c r="I711" s="5">
        <f t="shared" si="49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2038</v>
      </c>
      <c r="R711" t="s">
        <v>2039</v>
      </c>
      <c r="S711" s="10">
        <f t="shared" si="50"/>
        <v>41018.208333333336</v>
      </c>
      <c r="T711" s="10">
        <f t="shared" si="51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6">
        <f t="shared" si="48"/>
        <v>147.86046511627907</v>
      </c>
      <c r="H712">
        <v>125</v>
      </c>
      <c r="I712" s="5">
        <f t="shared" si="49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2038</v>
      </c>
      <c r="R712" t="s">
        <v>2039</v>
      </c>
      <c r="S712" s="10">
        <f t="shared" si="50"/>
        <v>43295.208333333328</v>
      </c>
      <c r="T712" s="10">
        <f t="shared" si="5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6">
        <f t="shared" si="48"/>
        <v>20.322580645161288</v>
      </c>
      <c r="H713">
        <v>14</v>
      </c>
      <c r="I713" s="5">
        <f t="shared" si="49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2038</v>
      </c>
      <c r="R713" t="s">
        <v>2039</v>
      </c>
      <c r="S713" s="10">
        <f t="shared" si="50"/>
        <v>42393.25</v>
      </c>
      <c r="T713" s="10">
        <f t="shared" si="51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6">
        <f t="shared" si="48"/>
        <v>1840.625</v>
      </c>
      <c r="H714">
        <v>202</v>
      </c>
      <c r="I714" s="5">
        <f t="shared" si="49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2038</v>
      </c>
      <c r="R714" t="s">
        <v>2039</v>
      </c>
      <c r="S714" s="10">
        <f t="shared" si="50"/>
        <v>42559.208333333328</v>
      </c>
      <c r="T714" s="10">
        <f t="shared" si="51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6">
        <f t="shared" si="48"/>
        <v>161.94202898550725</v>
      </c>
      <c r="H715">
        <v>103</v>
      </c>
      <c r="I715" s="5">
        <f t="shared" si="49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2046</v>
      </c>
      <c r="R715" t="s">
        <v>2055</v>
      </c>
      <c r="S715" s="10">
        <f t="shared" si="50"/>
        <v>42604.208333333328</v>
      </c>
      <c r="T715" s="10">
        <f t="shared" si="51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6">
        <f t="shared" si="48"/>
        <v>472.82077922077923</v>
      </c>
      <c r="H716">
        <v>1785</v>
      </c>
      <c r="I716" s="5">
        <f t="shared" si="49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2034</v>
      </c>
      <c r="R716" t="s">
        <v>2035</v>
      </c>
      <c r="S716" s="10">
        <f t="shared" si="50"/>
        <v>41870.208333333336</v>
      </c>
      <c r="T716" s="10">
        <f t="shared" si="5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6">
        <f t="shared" si="48"/>
        <v>24.466101694915253</v>
      </c>
      <c r="H717">
        <v>656</v>
      </c>
      <c r="I717" s="5">
        <f t="shared" si="49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2049</v>
      </c>
      <c r="R717" t="s">
        <v>2060</v>
      </c>
      <c r="S717" s="10">
        <f t="shared" si="50"/>
        <v>40397.208333333336</v>
      </c>
      <c r="T717" s="10">
        <f t="shared" si="51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6">
        <f t="shared" si="48"/>
        <v>517.65</v>
      </c>
      <c r="H718">
        <v>157</v>
      </c>
      <c r="I718" s="5">
        <f t="shared" si="49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2038</v>
      </c>
      <c r="R718" t="s">
        <v>2039</v>
      </c>
      <c r="S718" s="10">
        <f t="shared" si="50"/>
        <v>41465.208333333336</v>
      </c>
      <c r="T718" s="10">
        <f t="shared" si="51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6">
        <f t="shared" si="48"/>
        <v>247.64285714285714</v>
      </c>
      <c r="H719">
        <v>555</v>
      </c>
      <c r="I719" s="5">
        <f t="shared" si="49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2040</v>
      </c>
      <c r="R719" t="s">
        <v>2041</v>
      </c>
      <c r="S719" s="10">
        <f t="shared" si="50"/>
        <v>40777.208333333336</v>
      </c>
      <c r="T719" s="10">
        <f t="shared" si="51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6">
        <f t="shared" si="48"/>
        <v>100.20481927710843</v>
      </c>
      <c r="H720">
        <v>297</v>
      </c>
      <c r="I720" s="5">
        <f t="shared" si="49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2036</v>
      </c>
      <c r="R720" t="s">
        <v>2045</v>
      </c>
      <c r="S720" s="10">
        <f t="shared" si="50"/>
        <v>41442.208333333336</v>
      </c>
      <c r="T720" s="10">
        <f t="shared" si="51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6">
        <f t="shared" si="48"/>
        <v>153</v>
      </c>
      <c r="H721">
        <v>123</v>
      </c>
      <c r="I721" s="5">
        <f t="shared" si="49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2046</v>
      </c>
      <c r="R721" t="s">
        <v>2052</v>
      </c>
      <c r="S721" s="10">
        <f t="shared" si="50"/>
        <v>41058.208333333336</v>
      </c>
      <c r="T721" s="10">
        <f t="shared" si="51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6">
        <f t="shared" si="48"/>
        <v>37.091954022988503</v>
      </c>
      <c r="H722">
        <v>38</v>
      </c>
      <c r="I722" s="5">
        <f t="shared" si="49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2038</v>
      </c>
      <c r="R722" t="s">
        <v>2039</v>
      </c>
      <c r="S722" s="10">
        <f t="shared" si="50"/>
        <v>43152.25</v>
      </c>
      <c r="T722" s="10">
        <f t="shared" si="51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6">
        <f t="shared" si="48"/>
        <v>4.392394822006473</v>
      </c>
      <c r="H723">
        <v>60</v>
      </c>
      <c r="I723" s="5">
        <f t="shared" si="49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2034</v>
      </c>
      <c r="R723" t="s">
        <v>2035</v>
      </c>
      <c r="S723" s="10">
        <f t="shared" si="50"/>
        <v>43194.208333333328</v>
      </c>
      <c r="T723" s="10">
        <f t="shared" si="51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6">
        <f t="shared" si="48"/>
        <v>156.50721649484535</v>
      </c>
      <c r="H724">
        <v>3036</v>
      </c>
      <c r="I724" s="5">
        <f t="shared" si="49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2040</v>
      </c>
      <c r="R724" t="s">
        <v>2041</v>
      </c>
      <c r="S724" s="10">
        <f t="shared" si="50"/>
        <v>43045.25</v>
      </c>
      <c r="T724" s="10">
        <f t="shared" si="51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6">
        <f t="shared" si="48"/>
        <v>270.40816326530609</v>
      </c>
      <c r="H725">
        <v>144</v>
      </c>
      <c r="I725" s="5">
        <f t="shared" si="49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2038</v>
      </c>
      <c r="R725" t="s">
        <v>2039</v>
      </c>
      <c r="S725" s="10">
        <f t="shared" si="50"/>
        <v>42431.25</v>
      </c>
      <c r="T725" s="10">
        <f t="shared" si="51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6">
        <f t="shared" si="48"/>
        <v>134.05952380952382</v>
      </c>
      <c r="H726">
        <v>121</v>
      </c>
      <c r="I726" s="5">
        <f t="shared" si="49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2038</v>
      </c>
      <c r="R726" t="s">
        <v>2039</v>
      </c>
      <c r="S726" s="10">
        <f t="shared" si="50"/>
        <v>41934.208333333336</v>
      </c>
      <c r="T726" s="10">
        <f t="shared" si="5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6">
        <f t="shared" si="48"/>
        <v>50.398033126293996</v>
      </c>
      <c r="H727">
        <v>1596</v>
      </c>
      <c r="I727" s="5">
        <f t="shared" si="49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2049</v>
      </c>
      <c r="R727" t="s">
        <v>2060</v>
      </c>
      <c r="S727" s="10">
        <f t="shared" si="50"/>
        <v>41958.25</v>
      </c>
      <c r="T727" s="10">
        <f t="shared" si="51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6">
        <f t="shared" si="48"/>
        <v>88.815837937384899</v>
      </c>
      <c r="H728">
        <v>524</v>
      </c>
      <c r="I728" s="5">
        <f t="shared" si="49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2038</v>
      </c>
      <c r="R728" t="s">
        <v>2039</v>
      </c>
      <c r="S728" s="10">
        <f t="shared" si="50"/>
        <v>40476.208333333336</v>
      </c>
      <c r="T728" s="10">
        <f t="shared" si="51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6">
        <f t="shared" si="48"/>
        <v>165</v>
      </c>
      <c r="H729">
        <v>181</v>
      </c>
      <c r="I729" s="5">
        <f t="shared" si="49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2036</v>
      </c>
      <c r="R729" t="s">
        <v>2037</v>
      </c>
      <c r="S729" s="10">
        <f t="shared" si="50"/>
        <v>43485.25</v>
      </c>
      <c r="T729" s="10">
        <f t="shared" si="5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6">
        <f t="shared" si="48"/>
        <v>17.5</v>
      </c>
      <c r="H730">
        <v>10</v>
      </c>
      <c r="I730" s="5">
        <f t="shared" si="49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2038</v>
      </c>
      <c r="R730" t="s">
        <v>2039</v>
      </c>
      <c r="S730" s="10">
        <f t="shared" si="50"/>
        <v>42515.208333333328</v>
      </c>
      <c r="T730" s="10">
        <f t="shared" si="51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6">
        <f t="shared" si="48"/>
        <v>185.66071428571428</v>
      </c>
      <c r="H731">
        <v>122</v>
      </c>
      <c r="I731" s="5">
        <f t="shared" si="49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2040</v>
      </c>
      <c r="R731" t="s">
        <v>2043</v>
      </c>
      <c r="S731" s="10">
        <f t="shared" si="50"/>
        <v>41309.25</v>
      </c>
      <c r="T731" s="10">
        <f t="shared" si="51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6">
        <f t="shared" si="48"/>
        <v>412.6631944444444</v>
      </c>
      <c r="H732">
        <v>1071</v>
      </c>
      <c r="I732" s="5">
        <f t="shared" si="49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2036</v>
      </c>
      <c r="R732" t="s">
        <v>2045</v>
      </c>
      <c r="S732" s="10">
        <f t="shared" si="50"/>
        <v>42147.208333333328</v>
      </c>
      <c r="T732" s="10">
        <f t="shared" si="51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6">
        <f t="shared" si="48"/>
        <v>90.25</v>
      </c>
      <c r="H733">
        <v>219</v>
      </c>
      <c r="I733" s="5">
        <f t="shared" si="49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2036</v>
      </c>
      <c r="R733" t="s">
        <v>2037</v>
      </c>
      <c r="S733" s="10">
        <f t="shared" si="50"/>
        <v>42939.208333333328</v>
      </c>
      <c r="T733" s="10">
        <f t="shared" si="5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6">
        <f t="shared" si="48"/>
        <v>91.984615384615381</v>
      </c>
      <c r="H734">
        <v>1121</v>
      </c>
      <c r="I734" s="5">
        <f t="shared" si="49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2034</v>
      </c>
      <c r="R734" t="s">
        <v>2035</v>
      </c>
      <c r="S734" s="10">
        <f t="shared" si="50"/>
        <v>42816.208333333328</v>
      </c>
      <c r="T734" s="10">
        <f t="shared" si="51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6">
        <f t="shared" si="48"/>
        <v>527.00632911392404</v>
      </c>
      <c r="H735">
        <v>980</v>
      </c>
      <c r="I735" s="5">
        <f t="shared" si="49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2034</v>
      </c>
      <c r="R735" t="s">
        <v>2056</v>
      </c>
      <c r="S735" s="10">
        <f t="shared" si="50"/>
        <v>41844.208333333336</v>
      </c>
      <c r="T735" s="10">
        <f t="shared" si="51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6">
        <f t="shared" si="48"/>
        <v>319.14285714285711</v>
      </c>
      <c r="H736">
        <v>536</v>
      </c>
      <c r="I736" s="5">
        <f t="shared" si="49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2038</v>
      </c>
      <c r="R736" t="s">
        <v>2039</v>
      </c>
      <c r="S736" s="10">
        <f t="shared" si="50"/>
        <v>42763.25</v>
      </c>
      <c r="T736" s="10">
        <f t="shared" si="51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6">
        <f t="shared" si="48"/>
        <v>354.18867924528303</v>
      </c>
      <c r="H737">
        <v>1991</v>
      </c>
      <c r="I737" s="5">
        <f t="shared" si="49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2053</v>
      </c>
      <c r="R737" t="s">
        <v>2054</v>
      </c>
      <c r="S737" s="10">
        <f t="shared" si="50"/>
        <v>42459.208333333328</v>
      </c>
      <c r="T737" s="10">
        <f t="shared" si="51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6">
        <f t="shared" si="48"/>
        <v>32.896103896103895</v>
      </c>
      <c r="H738">
        <v>29</v>
      </c>
      <c r="I738" s="5">
        <f t="shared" si="49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2046</v>
      </c>
      <c r="R738" t="s">
        <v>2047</v>
      </c>
      <c r="S738" s="10">
        <f t="shared" si="50"/>
        <v>42055.25</v>
      </c>
      <c r="T738" s="10">
        <f t="shared" si="51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6">
        <f t="shared" si="48"/>
        <v>135.8918918918919</v>
      </c>
      <c r="H739">
        <v>180</v>
      </c>
      <c r="I739" s="5">
        <f t="shared" si="49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2034</v>
      </c>
      <c r="R739" t="s">
        <v>2044</v>
      </c>
      <c r="S739" s="10">
        <f t="shared" si="50"/>
        <v>42685.25</v>
      </c>
      <c r="T739" s="10">
        <f t="shared" si="5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6">
        <f t="shared" si="48"/>
        <v>2.0843373493975905</v>
      </c>
      <c r="H740">
        <v>15</v>
      </c>
      <c r="I740" s="5">
        <f t="shared" si="49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2038</v>
      </c>
      <c r="R740" t="s">
        <v>2039</v>
      </c>
      <c r="S740" s="10">
        <f t="shared" si="50"/>
        <v>41959.25</v>
      </c>
      <c r="T740" s="10">
        <f t="shared" si="5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6">
        <f t="shared" si="48"/>
        <v>61</v>
      </c>
      <c r="H741">
        <v>191</v>
      </c>
      <c r="I741" s="5">
        <f t="shared" si="49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2034</v>
      </c>
      <c r="R741" t="s">
        <v>2044</v>
      </c>
      <c r="S741" s="10">
        <f t="shared" si="50"/>
        <v>41089.208333333336</v>
      </c>
      <c r="T741" s="10">
        <f t="shared" si="5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6">
        <f t="shared" si="48"/>
        <v>30.037735849056602</v>
      </c>
      <c r="H742">
        <v>16</v>
      </c>
      <c r="I742" s="5">
        <f t="shared" si="49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2038</v>
      </c>
      <c r="R742" t="s">
        <v>2039</v>
      </c>
      <c r="S742" s="10">
        <f t="shared" si="50"/>
        <v>42769.25</v>
      </c>
      <c r="T742" s="10">
        <f t="shared" si="51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6">
        <f t="shared" si="48"/>
        <v>1179.1666666666665</v>
      </c>
      <c r="H743">
        <v>130</v>
      </c>
      <c r="I743" s="5">
        <f t="shared" si="49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2038</v>
      </c>
      <c r="R743" t="s">
        <v>2039</v>
      </c>
      <c r="S743" s="10">
        <f t="shared" si="50"/>
        <v>40321.208333333336</v>
      </c>
      <c r="T743" s="10">
        <f t="shared" si="51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6">
        <f t="shared" si="48"/>
        <v>1126.0833333333335</v>
      </c>
      <c r="H744">
        <v>122</v>
      </c>
      <c r="I744" s="5">
        <f t="shared" si="49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2034</v>
      </c>
      <c r="R744" t="s">
        <v>2042</v>
      </c>
      <c r="S744" s="10">
        <f t="shared" si="50"/>
        <v>40197.25</v>
      </c>
      <c r="T744" s="10">
        <f t="shared" si="5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6">
        <f t="shared" si="48"/>
        <v>12.923076923076923</v>
      </c>
      <c r="H745">
        <v>17</v>
      </c>
      <c r="I745" s="5">
        <f t="shared" si="49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2038</v>
      </c>
      <c r="R745" t="s">
        <v>2039</v>
      </c>
      <c r="S745" s="10">
        <f t="shared" si="50"/>
        <v>42298.208333333328</v>
      </c>
      <c r="T745" s="10">
        <f t="shared" si="51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6">
        <f t="shared" si="48"/>
        <v>712</v>
      </c>
      <c r="H746">
        <v>140</v>
      </c>
      <c r="I746" s="5">
        <f t="shared" si="49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2038</v>
      </c>
      <c r="R746" t="s">
        <v>2039</v>
      </c>
      <c r="S746" s="10">
        <f t="shared" si="50"/>
        <v>43322.208333333328</v>
      </c>
      <c r="T746" s="10">
        <f t="shared" si="5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6">
        <f t="shared" si="48"/>
        <v>30.304347826086957</v>
      </c>
      <c r="H747">
        <v>34</v>
      </c>
      <c r="I747" s="5">
        <f t="shared" si="49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2036</v>
      </c>
      <c r="R747" t="s">
        <v>2045</v>
      </c>
      <c r="S747" s="10">
        <f t="shared" si="50"/>
        <v>40328.208333333336</v>
      </c>
      <c r="T747" s="10">
        <f t="shared" si="51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6">
        <f t="shared" si="48"/>
        <v>212.50896057347671</v>
      </c>
      <c r="H748">
        <v>3388</v>
      </c>
      <c r="I748" s="5">
        <f t="shared" si="49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2036</v>
      </c>
      <c r="R748" t="s">
        <v>2037</v>
      </c>
      <c r="S748" s="10">
        <f t="shared" si="50"/>
        <v>40825.208333333336</v>
      </c>
      <c r="T748" s="10">
        <f t="shared" si="51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6">
        <f t="shared" si="48"/>
        <v>228.85714285714286</v>
      </c>
      <c r="H749">
        <v>280</v>
      </c>
      <c r="I749" s="5">
        <f t="shared" si="49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2038</v>
      </c>
      <c r="R749" t="s">
        <v>2039</v>
      </c>
      <c r="S749" s="10">
        <f t="shared" si="50"/>
        <v>40423.208333333336</v>
      </c>
      <c r="T749" s="10">
        <f t="shared" si="51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6">
        <f t="shared" si="48"/>
        <v>34.959979476654695</v>
      </c>
      <c r="H750">
        <v>614</v>
      </c>
      <c r="I750" s="5">
        <f t="shared" si="49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2040</v>
      </c>
      <c r="R750" t="s">
        <v>2048</v>
      </c>
      <c r="S750" s="10">
        <f t="shared" si="50"/>
        <v>40238.25</v>
      </c>
      <c r="T750" s="10">
        <f t="shared" si="51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6">
        <f t="shared" si="48"/>
        <v>157.29069767441862</v>
      </c>
      <c r="H751">
        <v>366</v>
      </c>
      <c r="I751" s="5">
        <f t="shared" si="49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2036</v>
      </c>
      <c r="R751" t="s">
        <v>2045</v>
      </c>
      <c r="S751" s="10">
        <f t="shared" si="50"/>
        <v>41920.208333333336</v>
      </c>
      <c r="T751" s="10">
        <f t="shared" si="5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6">
        <f t="shared" si="48"/>
        <v>1</v>
      </c>
      <c r="H752">
        <v>1</v>
      </c>
      <c r="I752" s="5">
        <f t="shared" si="49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2034</v>
      </c>
      <c r="R752" t="s">
        <v>2042</v>
      </c>
      <c r="S752" s="10">
        <f t="shared" si="50"/>
        <v>40360.208333333336</v>
      </c>
      <c r="T752" s="10">
        <f t="shared" si="51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6">
        <f t="shared" si="48"/>
        <v>232.30555555555554</v>
      </c>
      <c r="H753">
        <v>270</v>
      </c>
      <c r="I753" s="5">
        <f t="shared" si="49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2046</v>
      </c>
      <c r="R753" t="s">
        <v>2047</v>
      </c>
      <c r="S753" s="10">
        <f t="shared" si="50"/>
        <v>42446.208333333328</v>
      </c>
      <c r="T753" s="10">
        <f t="shared" si="51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6">
        <f t="shared" si="48"/>
        <v>92.448275862068968</v>
      </c>
      <c r="H754">
        <v>114</v>
      </c>
      <c r="I754" s="5">
        <f t="shared" si="49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2038</v>
      </c>
      <c r="R754" t="s">
        <v>2039</v>
      </c>
      <c r="S754" s="10">
        <f t="shared" si="50"/>
        <v>40395.208333333336</v>
      </c>
      <c r="T754" s="10">
        <f t="shared" si="51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6">
        <f t="shared" si="48"/>
        <v>256.70212765957444</v>
      </c>
      <c r="H755">
        <v>137</v>
      </c>
      <c r="I755" s="5">
        <f t="shared" si="49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2053</v>
      </c>
      <c r="R755" t="s">
        <v>2054</v>
      </c>
      <c r="S755" s="10">
        <f t="shared" si="50"/>
        <v>40321.208333333336</v>
      </c>
      <c r="T755" s="10">
        <f t="shared" si="51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6">
        <f t="shared" si="48"/>
        <v>168.47017045454547</v>
      </c>
      <c r="H756">
        <v>3205</v>
      </c>
      <c r="I756" s="5">
        <f t="shared" si="49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2038</v>
      </c>
      <c r="R756" t="s">
        <v>2039</v>
      </c>
      <c r="S756" s="10">
        <f t="shared" si="50"/>
        <v>41210.208333333336</v>
      </c>
      <c r="T756" s="10">
        <f t="shared" si="51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6">
        <f t="shared" si="48"/>
        <v>166.57777777777778</v>
      </c>
      <c r="H757">
        <v>288</v>
      </c>
      <c r="I757" s="5">
        <f t="shared" si="49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2038</v>
      </c>
      <c r="R757" t="s">
        <v>2039</v>
      </c>
      <c r="S757" s="10">
        <f t="shared" si="50"/>
        <v>43096.25</v>
      </c>
      <c r="T757" s="10">
        <f t="shared" si="51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6">
        <f t="shared" si="48"/>
        <v>772.07692307692309</v>
      </c>
      <c r="H758">
        <v>148</v>
      </c>
      <c r="I758" s="5">
        <f t="shared" si="49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2038</v>
      </c>
      <c r="R758" t="s">
        <v>2039</v>
      </c>
      <c r="S758" s="10">
        <f t="shared" si="50"/>
        <v>42024.25</v>
      </c>
      <c r="T758" s="10">
        <f t="shared" si="51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6">
        <f t="shared" si="48"/>
        <v>406.85714285714283</v>
      </c>
      <c r="H759">
        <v>114</v>
      </c>
      <c r="I759" s="5">
        <f t="shared" si="49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2040</v>
      </c>
      <c r="R759" t="s">
        <v>2043</v>
      </c>
      <c r="S759" s="10">
        <f t="shared" si="50"/>
        <v>40675.208333333336</v>
      </c>
      <c r="T759" s="10">
        <f t="shared" si="51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6">
        <f t="shared" si="48"/>
        <v>564.20608108108115</v>
      </c>
      <c r="H760">
        <v>1518</v>
      </c>
      <c r="I760" s="5">
        <f t="shared" si="49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2034</v>
      </c>
      <c r="R760" t="s">
        <v>2035</v>
      </c>
      <c r="S760" s="10">
        <f t="shared" si="50"/>
        <v>41936.208333333336</v>
      </c>
      <c r="T760" s="10">
        <f t="shared" si="5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6">
        <f t="shared" si="48"/>
        <v>68.426865671641792</v>
      </c>
      <c r="H761">
        <v>1274</v>
      </c>
      <c r="I761" s="5">
        <f t="shared" si="49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2034</v>
      </c>
      <c r="R761" t="s">
        <v>2042</v>
      </c>
      <c r="S761" s="10">
        <f t="shared" si="50"/>
        <v>43136.25</v>
      </c>
      <c r="T761" s="10">
        <f t="shared" si="5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6">
        <f t="shared" si="48"/>
        <v>34.351966873706004</v>
      </c>
      <c r="H762">
        <v>210</v>
      </c>
      <c r="I762" s="5">
        <f t="shared" si="49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2049</v>
      </c>
      <c r="R762" t="s">
        <v>2050</v>
      </c>
      <c r="S762" s="10">
        <f t="shared" si="50"/>
        <v>43678.208333333328</v>
      </c>
      <c r="T762" s="10">
        <f t="shared" si="51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6">
        <f t="shared" si="48"/>
        <v>655.4545454545455</v>
      </c>
      <c r="H763">
        <v>166</v>
      </c>
      <c r="I763" s="5">
        <f t="shared" si="49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2034</v>
      </c>
      <c r="R763" t="s">
        <v>2035</v>
      </c>
      <c r="S763" s="10">
        <f t="shared" si="50"/>
        <v>42938.208333333328</v>
      </c>
      <c r="T763" s="10">
        <f t="shared" si="51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6">
        <f t="shared" si="48"/>
        <v>177.25714285714284</v>
      </c>
      <c r="H764">
        <v>100</v>
      </c>
      <c r="I764" s="5">
        <f t="shared" si="49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2034</v>
      </c>
      <c r="R764" t="s">
        <v>2057</v>
      </c>
      <c r="S764" s="10">
        <f t="shared" si="50"/>
        <v>41241.25</v>
      </c>
      <c r="T764" s="10">
        <f t="shared" si="51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6">
        <f t="shared" si="48"/>
        <v>113.17857142857144</v>
      </c>
      <c r="H765">
        <v>235</v>
      </c>
      <c r="I765" s="5">
        <f t="shared" si="49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2038</v>
      </c>
      <c r="R765" t="s">
        <v>2039</v>
      </c>
      <c r="S765" s="10">
        <f t="shared" si="50"/>
        <v>41037.208333333336</v>
      </c>
      <c r="T765" s="10">
        <f t="shared" si="51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6">
        <f t="shared" si="48"/>
        <v>728.18181818181824</v>
      </c>
      <c r="H766">
        <v>148</v>
      </c>
      <c r="I766" s="5">
        <f t="shared" si="49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2034</v>
      </c>
      <c r="R766" t="s">
        <v>2035</v>
      </c>
      <c r="S766" s="10">
        <f t="shared" si="50"/>
        <v>40676.208333333336</v>
      </c>
      <c r="T766" s="10">
        <f t="shared" si="51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6">
        <f t="shared" si="48"/>
        <v>208.33333333333334</v>
      </c>
      <c r="H767">
        <v>198</v>
      </c>
      <c r="I767" s="5">
        <f t="shared" si="49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2034</v>
      </c>
      <c r="R767" t="s">
        <v>2044</v>
      </c>
      <c r="S767" s="10">
        <f t="shared" si="50"/>
        <v>42840.208333333328</v>
      </c>
      <c r="T767" s="10">
        <f t="shared" si="5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6">
        <f t="shared" si="48"/>
        <v>31.171232876712331</v>
      </c>
      <c r="H768">
        <v>248</v>
      </c>
      <c r="I768" s="5">
        <f t="shared" si="49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2040</v>
      </c>
      <c r="R768" t="s">
        <v>2062</v>
      </c>
      <c r="S768" s="10">
        <f t="shared" si="50"/>
        <v>43362.208333333328</v>
      </c>
      <c r="T768" s="10">
        <f t="shared" si="5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6">
        <f t="shared" si="48"/>
        <v>56.967078189300416</v>
      </c>
      <c r="H769">
        <v>513</v>
      </c>
      <c r="I769" s="5">
        <f t="shared" si="49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2046</v>
      </c>
      <c r="R769" t="s">
        <v>2058</v>
      </c>
      <c r="S769" s="10">
        <f t="shared" si="50"/>
        <v>42283.208333333328</v>
      </c>
      <c r="T769" s="10">
        <f t="shared" si="51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6">
        <f t="shared" ref="G770:G833" si="52">(E770/D770)*100</f>
        <v>231</v>
      </c>
      <c r="H770">
        <v>150</v>
      </c>
      <c r="I770" s="5">
        <f t="shared" ref="I770:I833" si="53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2038</v>
      </c>
      <c r="R770" t="s">
        <v>2039</v>
      </c>
      <c r="S770" s="10">
        <f t="shared" si="50"/>
        <v>41619.25</v>
      </c>
      <c r="T770" s="10">
        <f t="shared" si="51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6">
        <f t="shared" si="52"/>
        <v>86.867834394904463</v>
      </c>
      <c r="H771">
        <v>3410</v>
      </c>
      <c r="I771" s="5">
        <f t="shared" si="5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2049</v>
      </c>
      <c r="R771" t="s">
        <v>2050</v>
      </c>
      <c r="S771" s="10">
        <f t="shared" ref="S771:S834" si="54">(((L771/60)/60)/24)+DATE(1970,1,1)</f>
        <v>41501.208333333336</v>
      </c>
      <c r="T771" s="10">
        <f t="shared" ref="T771:T834" si="55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6">
        <f t="shared" si="52"/>
        <v>270.74418604651163</v>
      </c>
      <c r="H772">
        <v>216</v>
      </c>
      <c r="I772" s="5">
        <f t="shared" si="5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2038</v>
      </c>
      <c r="R772" t="s">
        <v>2039</v>
      </c>
      <c r="S772" s="10">
        <f t="shared" si="54"/>
        <v>41743.208333333336</v>
      </c>
      <c r="T772" s="10">
        <f t="shared" si="55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6">
        <f t="shared" si="52"/>
        <v>49.446428571428569</v>
      </c>
      <c r="H773">
        <v>26</v>
      </c>
      <c r="I773" s="5">
        <f t="shared" si="5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2038</v>
      </c>
      <c r="R773" t="s">
        <v>2039</v>
      </c>
      <c r="S773" s="10">
        <f t="shared" si="54"/>
        <v>43491.25</v>
      </c>
      <c r="T773" s="10">
        <f t="shared" si="55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6">
        <f t="shared" si="52"/>
        <v>113.3596256684492</v>
      </c>
      <c r="H774">
        <v>5139</v>
      </c>
      <c r="I774" s="5">
        <f t="shared" si="5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2034</v>
      </c>
      <c r="R774" t="s">
        <v>2044</v>
      </c>
      <c r="S774" s="10">
        <f t="shared" si="54"/>
        <v>43505.25</v>
      </c>
      <c r="T774" s="10">
        <f t="shared" si="55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6">
        <f t="shared" si="52"/>
        <v>190.55555555555554</v>
      </c>
      <c r="H775">
        <v>2353</v>
      </c>
      <c r="I775" s="5">
        <f t="shared" si="5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2038</v>
      </c>
      <c r="R775" t="s">
        <v>2039</v>
      </c>
      <c r="S775" s="10">
        <f t="shared" si="54"/>
        <v>42838.208333333328</v>
      </c>
      <c r="T775" s="10">
        <f t="shared" si="55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6">
        <f t="shared" si="52"/>
        <v>135.5</v>
      </c>
      <c r="H776">
        <v>78</v>
      </c>
      <c r="I776" s="5">
        <f t="shared" si="5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2036</v>
      </c>
      <c r="R776" t="s">
        <v>2037</v>
      </c>
      <c r="S776" s="10">
        <f t="shared" si="54"/>
        <v>42513.208333333328</v>
      </c>
      <c r="T776" s="10">
        <f t="shared" si="55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6">
        <f t="shared" si="52"/>
        <v>10.297872340425531</v>
      </c>
      <c r="H777">
        <v>10</v>
      </c>
      <c r="I777" s="5">
        <f t="shared" si="5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2034</v>
      </c>
      <c r="R777" t="s">
        <v>2035</v>
      </c>
      <c r="S777" s="10">
        <f t="shared" si="54"/>
        <v>41949.25</v>
      </c>
      <c r="T777" s="10">
        <f t="shared" si="55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6">
        <f t="shared" si="52"/>
        <v>65.544223826714799</v>
      </c>
      <c r="H778">
        <v>2201</v>
      </c>
      <c r="I778" s="5">
        <f t="shared" si="5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2038</v>
      </c>
      <c r="R778" t="s">
        <v>2039</v>
      </c>
      <c r="S778" s="10">
        <f t="shared" si="54"/>
        <v>43650.208333333328</v>
      </c>
      <c r="T778" s="10">
        <f t="shared" si="55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6">
        <f t="shared" si="52"/>
        <v>49.026652452025587</v>
      </c>
      <c r="H779">
        <v>676</v>
      </c>
      <c r="I779" s="5">
        <f t="shared" si="5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2038</v>
      </c>
      <c r="R779" t="s">
        <v>2039</v>
      </c>
      <c r="S779" s="10">
        <f t="shared" si="54"/>
        <v>40809.208333333336</v>
      </c>
      <c r="T779" s="10">
        <f t="shared" si="55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6">
        <f t="shared" si="52"/>
        <v>787.92307692307691</v>
      </c>
      <c r="H780">
        <v>174</v>
      </c>
      <c r="I780" s="5">
        <f t="shared" si="5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2040</v>
      </c>
      <c r="R780" t="s">
        <v>2048</v>
      </c>
      <c r="S780" s="10">
        <f t="shared" si="54"/>
        <v>40768.208333333336</v>
      </c>
      <c r="T780" s="10">
        <f t="shared" si="55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6">
        <f t="shared" si="52"/>
        <v>80.306347746090154</v>
      </c>
      <c r="H781">
        <v>831</v>
      </c>
      <c r="I781" s="5">
        <f t="shared" si="5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2038</v>
      </c>
      <c r="R781" t="s">
        <v>2039</v>
      </c>
      <c r="S781" s="10">
        <f t="shared" si="54"/>
        <v>42230.208333333328</v>
      </c>
      <c r="T781" s="10">
        <f t="shared" si="55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6">
        <f t="shared" si="52"/>
        <v>106.29411764705883</v>
      </c>
      <c r="H782">
        <v>164</v>
      </c>
      <c r="I782" s="5">
        <f t="shared" si="5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2040</v>
      </c>
      <c r="R782" t="s">
        <v>2043</v>
      </c>
      <c r="S782" s="10">
        <f t="shared" si="54"/>
        <v>42573.208333333328</v>
      </c>
      <c r="T782" s="10">
        <f t="shared" si="55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6">
        <f t="shared" si="52"/>
        <v>50.735632183908038</v>
      </c>
      <c r="H783">
        <v>56</v>
      </c>
      <c r="I783" s="5">
        <f t="shared" si="5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2038</v>
      </c>
      <c r="R783" t="s">
        <v>2039</v>
      </c>
      <c r="S783" s="10">
        <f t="shared" si="54"/>
        <v>40482.208333333336</v>
      </c>
      <c r="T783" s="10">
        <f t="shared" si="55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6">
        <f t="shared" si="52"/>
        <v>215.31372549019611</v>
      </c>
      <c r="H784">
        <v>161</v>
      </c>
      <c r="I784" s="5">
        <f t="shared" si="5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2040</v>
      </c>
      <c r="R784" t="s">
        <v>2048</v>
      </c>
      <c r="S784" s="10">
        <f t="shared" si="54"/>
        <v>40603.25</v>
      </c>
      <c r="T784" s="10">
        <f t="shared" si="55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6">
        <f t="shared" si="52"/>
        <v>141.22972972972974</v>
      </c>
      <c r="H785">
        <v>138</v>
      </c>
      <c r="I785" s="5">
        <f t="shared" si="5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2034</v>
      </c>
      <c r="R785" t="s">
        <v>2035</v>
      </c>
      <c r="S785" s="10">
        <f t="shared" si="54"/>
        <v>41625.25</v>
      </c>
      <c r="T785" s="10">
        <f t="shared" si="55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6">
        <f t="shared" si="52"/>
        <v>115.33745781777279</v>
      </c>
      <c r="H786">
        <v>3308</v>
      </c>
      <c r="I786" s="5">
        <f t="shared" si="5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2036</v>
      </c>
      <c r="R786" t="s">
        <v>2037</v>
      </c>
      <c r="S786" s="10">
        <f t="shared" si="54"/>
        <v>42435.25</v>
      </c>
      <c r="T786" s="10">
        <f t="shared" si="55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6">
        <f t="shared" si="52"/>
        <v>193.11940298507463</v>
      </c>
      <c r="H787">
        <v>127</v>
      </c>
      <c r="I787" s="5">
        <f t="shared" si="5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2040</v>
      </c>
      <c r="R787" t="s">
        <v>2048</v>
      </c>
      <c r="S787" s="10">
        <f t="shared" si="54"/>
        <v>43582.208333333328</v>
      </c>
      <c r="T787" s="10">
        <f t="shared" si="55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6">
        <f t="shared" si="52"/>
        <v>729.73333333333335</v>
      </c>
      <c r="H788">
        <v>207</v>
      </c>
      <c r="I788" s="5">
        <f t="shared" si="5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2034</v>
      </c>
      <c r="R788" t="s">
        <v>2057</v>
      </c>
      <c r="S788" s="10">
        <f t="shared" si="54"/>
        <v>43186.208333333328</v>
      </c>
      <c r="T788" s="10">
        <f t="shared" si="55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6">
        <f t="shared" si="52"/>
        <v>99.66339869281046</v>
      </c>
      <c r="H789">
        <v>859</v>
      </c>
      <c r="I789" s="5">
        <f t="shared" si="5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2034</v>
      </c>
      <c r="R789" t="s">
        <v>2035</v>
      </c>
      <c r="S789" s="10">
        <f t="shared" si="54"/>
        <v>40684.208333333336</v>
      </c>
      <c r="T789" s="10">
        <f t="shared" si="55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6">
        <f t="shared" si="52"/>
        <v>88.166666666666671</v>
      </c>
      <c r="H790">
        <v>31</v>
      </c>
      <c r="I790" s="5">
        <f t="shared" si="5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2040</v>
      </c>
      <c r="R790" t="s">
        <v>2048</v>
      </c>
      <c r="S790" s="10">
        <f t="shared" si="54"/>
        <v>41202.208333333336</v>
      </c>
      <c r="T790" s="10">
        <f t="shared" si="55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6">
        <f t="shared" si="52"/>
        <v>37.233333333333334</v>
      </c>
      <c r="H791">
        <v>45</v>
      </c>
      <c r="I791" s="5">
        <f t="shared" si="5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2038</v>
      </c>
      <c r="R791" t="s">
        <v>2039</v>
      </c>
      <c r="S791" s="10">
        <f t="shared" si="54"/>
        <v>41786.208333333336</v>
      </c>
      <c r="T791" s="10">
        <f t="shared" si="55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6">
        <f t="shared" si="52"/>
        <v>30.540075309306079</v>
      </c>
      <c r="H792">
        <v>1113</v>
      </c>
      <c r="I792" s="5">
        <f t="shared" si="5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2038</v>
      </c>
      <c r="R792" t="s">
        <v>2039</v>
      </c>
      <c r="S792" s="10">
        <f t="shared" si="54"/>
        <v>40223.25</v>
      </c>
      <c r="T792" s="10">
        <f t="shared" si="55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6">
        <f t="shared" si="52"/>
        <v>25.714285714285712</v>
      </c>
      <c r="H793">
        <v>6</v>
      </c>
      <c r="I793" s="5">
        <f t="shared" si="5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2032</v>
      </c>
      <c r="R793" t="s">
        <v>2033</v>
      </c>
      <c r="S793" s="10">
        <f t="shared" si="54"/>
        <v>42715.25</v>
      </c>
      <c r="T793" s="10">
        <f t="shared" si="55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6">
        <f t="shared" si="52"/>
        <v>34</v>
      </c>
      <c r="H794">
        <v>7</v>
      </c>
      <c r="I794" s="5">
        <f t="shared" si="5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2038</v>
      </c>
      <c r="R794" t="s">
        <v>2039</v>
      </c>
      <c r="S794" s="10">
        <f t="shared" si="54"/>
        <v>41451.208333333336</v>
      </c>
      <c r="T794" s="10">
        <f t="shared" si="55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6">
        <f t="shared" si="52"/>
        <v>1185.909090909091</v>
      </c>
      <c r="H795">
        <v>181</v>
      </c>
      <c r="I795" s="5">
        <f t="shared" si="5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2046</v>
      </c>
      <c r="R795" t="s">
        <v>2047</v>
      </c>
      <c r="S795" s="10">
        <f t="shared" si="54"/>
        <v>41450.208333333336</v>
      </c>
      <c r="T795" s="10">
        <f t="shared" si="55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6">
        <f t="shared" si="52"/>
        <v>125.39393939393939</v>
      </c>
      <c r="H796">
        <v>110</v>
      </c>
      <c r="I796" s="5">
        <f t="shared" si="5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2034</v>
      </c>
      <c r="R796" t="s">
        <v>2035</v>
      </c>
      <c r="S796" s="10">
        <f t="shared" si="54"/>
        <v>43091.25</v>
      </c>
      <c r="T796" s="10">
        <f t="shared" si="55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6">
        <f t="shared" si="52"/>
        <v>14.394366197183098</v>
      </c>
      <c r="H797">
        <v>31</v>
      </c>
      <c r="I797" s="5">
        <f t="shared" si="5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2040</v>
      </c>
      <c r="R797" t="s">
        <v>2043</v>
      </c>
      <c r="S797" s="10">
        <f t="shared" si="54"/>
        <v>42675.208333333328</v>
      </c>
      <c r="T797" s="10">
        <f t="shared" si="55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6">
        <f t="shared" si="52"/>
        <v>54.807692307692314</v>
      </c>
      <c r="H798">
        <v>78</v>
      </c>
      <c r="I798" s="5">
        <f t="shared" si="5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2049</v>
      </c>
      <c r="R798" t="s">
        <v>2060</v>
      </c>
      <c r="S798" s="10">
        <f t="shared" si="54"/>
        <v>41859.208333333336</v>
      </c>
      <c r="T798" s="10">
        <f t="shared" si="55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6">
        <f t="shared" si="52"/>
        <v>109.63157894736841</v>
      </c>
      <c r="H799">
        <v>185</v>
      </c>
      <c r="I799" s="5">
        <f t="shared" si="5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2036</v>
      </c>
      <c r="R799" t="s">
        <v>2037</v>
      </c>
      <c r="S799" s="10">
        <f t="shared" si="54"/>
        <v>43464.25</v>
      </c>
      <c r="T799" s="10">
        <f t="shared" si="55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6">
        <f t="shared" si="52"/>
        <v>188.47058823529412</v>
      </c>
      <c r="H800">
        <v>121</v>
      </c>
      <c r="I800" s="5">
        <f t="shared" si="5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2038</v>
      </c>
      <c r="R800" t="s">
        <v>2039</v>
      </c>
      <c r="S800" s="10">
        <f t="shared" si="54"/>
        <v>41060.208333333336</v>
      </c>
      <c r="T800" s="10">
        <f t="shared" si="55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6">
        <f t="shared" si="52"/>
        <v>87.008284023668637</v>
      </c>
      <c r="H801">
        <v>1225</v>
      </c>
      <c r="I801" s="5">
        <f t="shared" si="5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2038</v>
      </c>
      <c r="R801" t="s">
        <v>2039</v>
      </c>
      <c r="S801" s="10">
        <f t="shared" si="54"/>
        <v>42399.25</v>
      </c>
      <c r="T801" s="10">
        <f t="shared" si="55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6">
        <f t="shared" si="52"/>
        <v>1</v>
      </c>
      <c r="H802">
        <v>1</v>
      </c>
      <c r="I802" s="5">
        <f t="shared" si="5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2034</v>
      </c>
      <c r="R802" t="s">
        <v>2035</v>
      </c>
      <c r="S802" s="10">
        <f t="shared" si="54"/>
        <v>42167.208333333328</v>
      </c>
      <c r="T802" s="10">
        <f t="shared" si="55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6">
        <f t="shared" si="52"/>
        <v>202.9130434782609</v>
      </c>
      <c r="H803">
        <v>106</v>
      </c>
      <c r="I803" s="5">
        <f t="shared" si="5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2053</v>
      </c>
      <c r="R803" t="s">
        <v>2054</v>
      </c>
      <c r="S803" s="10">
        <f t="shared" si="54"/>
        <v>43830.25</v>
      </c>
      <c r="T803" s="10">
        <f t="shared" si="55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6">
        <f t="shared" si="52"/>
        <v>197.03225806451613</v>
      </c>
      <c r="H804">
        <v>142</v>
      </c>
      <c r="I804" s="5">
        <f t="shared" si="5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2053</v>
      </c>
      <c r="R804" t="s">
        <v>2054</v>
      </c>
      <c r="S804" s="10">
        <f t="shared" si="54"/>
        <v>43650.208333333328</v>
      </c>
      <c r="T804" s="10">
        <f t="shared" si="55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6">
        <f t="shared" si="52"/>
        <v>107</v>
      </c>
      <c r="H805">
        <v>233</v>
      </c>
      <c r="I805" s="5">
        <f t="shared" si="5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2038</v>
      </c>
      <c r="R805" t="s">
        <v>2039</v>
      </c>
      <c r="S805" s="10">
        <f t="shared" si="54"/>
        <v>43492.25</v>
      </c>
      <c r="T805" s="10">
        <f t="shared" si="55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6">
        <f t="shared" si="52"/>
        <v>268.73076923076923</v>
      </c>
      <c r="H806">
        <v>218</v>
      </c>
      <c r="I806" s="5">
        <f t="shared" si="5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2034</v>
      </c>
      <c r="R806" t="s">
        <v>2035</v>
      </c>
      <c r="S806" s="10">
        <f t="shared" si="54"/>
        <v>43102.25</v>
      </c>
      <c r="T806" s="10">
        <f t="shared" si="55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6">
        <f t="shared" si="52"/>
        <v>50.845360824742272</v>
      </c>
      <c r="H807">
        <v>67</v>
      </c>
      <c r="I807" s="5">
        <f t="shared" si="5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2040</v>
      </c>
      <c r="R807" t="s">
        <v>2041</v>
      </c>
      <c r="S807" s="10">
        <f t="shared" si="54"/>
        <v>41958.25</v>
      </c>
      <c r="T807" s="10">
        <f t="shared" si="55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6">
        <f t="shared" si="52"/>
        <v>1180.2857142857142</v>
      </c>
      <c r="H808">
        <v>76</v>
      </c>
      <c r="I808" s="5">
        <f t="shared" si="5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2040</v>
      </c>
      <c r="R808" t="s">
        <v>2043</v>
      </c>
      <c r="S808" s="10">
        <f t="shared" si="54"/>
        <v>40973.25</v>
      </c>
      <c r="T808" s="10">
        <f t="shared" si="55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6">
        <f t="shared" si="52"/>
        <v>264</v>
      </c>
      <c r="H809">
        <v>43</v>
      </c>
      <c r="I809" s="5">
        <f t="shared" si="5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2038</v>
      </c>
      <c r="R809" t="s">
        <v>2039</v>
      </c>
      <c r="S809" s="10">
        <f t="shared" si="54"/>
        <v>43753.208333333328</v>
      </c>
      <c r="T809" s="10">
        <f t="shared" si="55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6">
        <f t="shared" si="52"/>
        <v>30.44230769230769</v>
      </c>
      <c r="H810">
        <v>19</v>
      </c>
      <c r="I810" s="5">
        <f t="shared" si="5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2032</v>
      </c>
      <c r="R810" t="s">
        <v>2033</v>
      </c>
      <c r="S810" s="10">
        <f t="shared" si="54"/>
        <v>42507.208333333328</v>
      </c>
      <c r="T810" s="10">
        <f t="shared" si="55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6">
        <f t="shared" si="52"/>
        <v>62.880681818181813</v>
      </c>
      <c r="H811">
        <v>2108</v>
      </c>
      <c r="I811" s="5">
        <f t="shared" si="5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2040</v>
      </c>
      <c r="R811" t="s">
        <v>2041</v>
      </c>
      <c r="S811" s="10">
        <f t="shared" si="54"/>
        <v>41135.208333333336</v>
      </c>
      <c r="T811" s="10">
        <f t="shared" si="55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6">
        <f t="shared" si="52"/>
        <v>193.125</v>
      </c>
      <c r="H812">
        <v>221</v>
      </c>
      <c r="I812" s="5">
        <f t="shared" si="5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2038</v>
      </c>
      <c r="R812" t="s">
        <v>2039</v>
      </c>
      <c r="S812" s="10">
        <f t="shared" si="54"/>
        <v>43067.25</v>
      </c>
      <c r="T812" s="10">
        <f t="shared" si="55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6">
        <f t="shared" si="52"/>
        <v>77.102702702702715</v>
      </c>
      <c r="H813">
        <v>679</v>
      </c>
      <c r="I813" s="5">
        <f t="shared" si="5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2049</v>
      </c>
      <c r="R813" t="s">
        <v>2050</v>
      </c>
      <c r="S813" s="10">
        <f t="shared" si="54"/>
        <v>42378.25</v>
      </c>
      <c r="T813" s="10">
        <f t="shared" si="55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6">
        <f t="shared" si="52"/>
        <v>225.52763819095478</v>
      </c>
      <c r="H814">
        <v>2805</v>
      </c>
      <c r="I814" s="5">
        <f t="shared" si="5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2046</v>
      </c>
      <c r="R814" t="s">
        <v>2047</v>
      </c>
      <c r="S814" s="10">
        <f t="shared" si="54"/>
        <v>43206.208333333328</v>
      </c>
      <c r="T814" s="10">
        <f t="shared" si="55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6">
        <f t="shared" si="52"/>
        <v>239.40625</v>
      </c>
      <c r="H815">
        <v>68</v>
      </c>
      <c r="I815" s="5">
        <f t="shared" si="5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2049</v>
      </c>
      <c r="R815" t="s">
        <v>2050</v>
      </c>
      <c r="S815" s="10">
        <f t="shared" si="54"/>
        <v>41148.208333333336</v>
      </c>
      <c r="T815" s="10">
        <f t="shared" si="55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6">
        <f t="shared" si="52"/>
        <v>92.1875</v>
      </c>
      <c r="H816">
        <v>36</v>
      </c>
      <c r="I816" s="5">
        <f t="shared" si="5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2034</v>
      </c>
      <c r="R816" t="s">
        <v>2035</v>
      </c>
      <c r="S816" s="10">
        <f t="shared" si="54"/>
        <v>42517.208333333328</v>
      </c>
      <c r="T816" s="10">
        <f t="shared" si="55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6">
        <f t="shared" si="52"/>
        <v>130.23333333333335</v>
      </c>
      <c r="H817">
        <v>183</v>
      </c>
      <c r="I817" s="5">
        <f t="shared" si="5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2034</v>
      </c>
      <c r="R817" t="s">
        <v>2035</v>
      </c>
      <c r="S817" s="10">
        <f t="shared" si="54"/>
        <v>43068.25</v>
      </c>
      <c r="T817" s="10">
        <f t="shared" si="55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6">
        <f t="shared" si="52"/>
        <v>615.21739130434787</v>
      </c>
      <c r="H818">
        <v>133</v>
      </c>
      <c r="I818" s="5">
        <f t="shared" si="5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2038</v>
      </c>
      <c r="R818" t="s">
        <v>2039</v>
      </c>
      <c r="S818" s="10">
        <f t="shared" si="54"/>
        <v>41680.25</v>
      </c>
      <c r="T818" s="10">
        <f t="shared" si="55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6">
        <f t="shared" si="52"/>
        <v>368.79532163742692</v>
      </c>
      <c r="H819">
        <v>2489</v>
      </c>
      <c r="I819" s="5">
        <f t="shared" si="5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2046</v>
      </c>
      <c r="R819" t="s">
        <v>2047</v>
      </c>
      <c r="S819" s="10">
        <f t="shared" si="54"/>
        <v>43589.208333333328</v>
      </c>
      <c r="T819" s="10">
        <f t="shared" si="55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6">
        <f t="shared" si="52"/>
        <v>1094.8571428571429</v>
      </c>
      <c r="H820">
        <v>69</v>
      </c>
      <c r="I820" s="5">
        <f t="shared" si="5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2038</v>
      </c>
      <c r="R820" t="s">
        <v>2039</v>
      </c>
      <c r="S820" s="10">
        <f t="shared" si="54"/>
        <v>43486.25</v>
      </c>
      <c r="T820" s="10">
        <f t="shared" si="55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6">
        <f t="shared" si="52"/>
        <v>50.662921348314605</v>
      </c>
      <c r="H821">
        <v>47</v>
      </c>
      <c r="I821" s="5">
        <f t="shared" si="5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2049</v>
      </c>
      <c r="R821" t="s">
        <v>2050</v>
      </c>
      <c r="S821" s="10">
        <f t="shared" si="54"/>
        <v>41237.25</v>
      </c>
      <c r="T821" s="10">
        <f t="shared" si="55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6">
        <f t="shared" si="52"/>
        <v>800.6</v>
      </c>
      <c r="H822">
        <v>279</v>
      </c>
      <c r="I822" s="5">
        <f t="shared" si="5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2034</v>
      </c>
      <c r="R822" t="s">
        <v>2035</v>
      </c>
      <c r="S822" s="10">
        <f t="shared" si="54"/>
        <v>43310.208333333328</v>
      </c>
      <c r="T822" s="10">
        <f t="shared" si="55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6">
        <f t="shared" si="52"/>
        <v>291.28571428571428</v>
      </c>
      <c r="H823">
        <v>210</v>
      </c>
      <c r="I823" s="5">
        <f t="shared" si="5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2040</v>
      </c>
      <c r="R823" t="s">
        <v>2041</v>
      </c>
      <c r="S823" s="10">
        <f t="shared" si="54"/>
        <v>42794.25</v>
      </c>
      <c r="T823" s="10">
        <f t="shared" si="55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6">
        <f t="shared" si="52"/>
        <v>349.9666666666667</v>
      </c>
      <c r="H824">
        <v>2100</v>
      </c>
      <c r="I824" s="5">
        <f t="shared" si="5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2034</v>
      </c>
      <c r="R824" t="s">
        <v>2035</v>
      </c>
      <c r="S824" s="10">
        <f t="shared" si="54"/>
        <v>41698.25</v>
      </c>
      <c r="T824" s="10">
        <f t="shared" si="55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6">
        <f t="shared" si="52"/>
        <v>357.07317073170731</v>
      </c>
      <c r="H825">
        <v>252</v>
      </c>
      <c r="I825" s="5">
        <f t="shared" si="5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2034</v>
      </c>
      <c r="R825" t="s">
        <v>2035</v>
      </c>
      <c r="S825" s="10">
        <f t="shared" si="54"/>
        <v>41892.208333333336</v>
      </c>
      <c r="T825" s="10">
        <f t="shared" si="55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6">
        <f t="shared" si="52"/>
        <v>126.48941176470588</v>
      </c>
      <c r="H826">
        <v>1280</v>
      </c>
      <c r="I826" s="5">
        <f t="shared" si="5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2046</v>
      </c>
      <c r="R826" t="s">
        <v>2047</v>
      </c>
      <c r="S826" s="10">
        <f t="shared" si="54"/>
        <v>40348.208333333336</v>
      </c>
      <c r="T826" s="10">
        <f t="shared" si="55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6">
        <f t="shared" si="52"/>
        <v>387.5</v>
      </c>
      <c r="H827">
        <v>157</v>
      </c>
      <c r="I827" s="5">
        <f t="shared" si="5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2040</v>
      </c>
      <c r="R827" t="s">
        <v>2051</v>
      </c>
      <c r="S827" s="10">
        <f t="shared" si="54"/>
        <v>42941.208333333328</v>
      </c>
      <c r="T827" s="10">
        <f t="shared" si="55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6">
        <f t="shared" si="52"/>
        <v>457.03571428571428</v>
      </c>
      <c r="H828">
        <v>194</v>
      </c>
      <c r="I828" s="5">
        <f t="shared" si="5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2038</v>
      </c>
      <c r="R828" t="s">
        <v>2039</v>
      </c>
      <c r="S828" s="10">
        <f t="shared" si="54"/>
        <v>40525.25</v>
      </c>
      <c r="T828" s="10">
        <f t="shared" si="55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6">
        <f t="shared" si="52"/>
        <v>266.69565217391306</v>
      </c>
      <c r="H829">
        <v>82</v>
      </c>
      <c r="I829" s="5">
        <f t="shared" si="5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2040</v>
      </c>
      <c r="R829" t="s">
        <v>2043</v>
      </c>
      <c r="S829" s="10">
        <f t="shared" si="54"/>
        <v>40666.208333333336</v>
      </c>
      <c r="T829" s="10">
        <f t="shared" si="55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6">
        <f t="shared" si="52"/>
        <v>69</v>
      </c>
      <c r="H830">
        <v>70</v>
      </c>
      <c r="I830" s="5">
        <f t="shared" si="5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2038</v>
      </c>
      <c r="R830" t="s">
        <v>2039</v>
      </c>
      <c r="S830" s="10">
        <f t="shared" si="54"/>
        <v>43340.208333333328</v>
      </c>
      <c r="T830" s="10">
        <f t="shared" si="55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6">
        <f t="shared" si="52"/>
        <v>51.34375</v>
      </c>
      <c r="H831">
        <v>154</v>
      </c>
      <c r="I831" s="5">
        <f t="shared" si="5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2038</v>
      </c>
      <c r="R831" t="s">
        <v>2039</v>
      </c>
      <c r="S831" s="10">
        <f t="shared" si="54"/>
        <v>42164.208333333328</v>
      </c>
      <c r="T831" s="10">
        <f t="shared" si="55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6">
        <f t="shared" si="52"/>
        <v>1.1710526315789473</v>
      </c>
      <c r="H832">
        <v>22</v>
      </c>
      <c r="I832" s="5">
        <f t="shared" si="5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2038</v>
      </c>
      <c r="R832" t="s">
        <v>2039</v>
      </c>
      <c r="S832" s="10">
        <f t="shared" si="54"/>
        <v>43103.25</v>
      </c>
      <c r="T832" s="10">
        <f t="shared" si="55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6">
        <f t="shared" si="52"/>
        <v>108.97734294541709</v>
      </c>
      <c r="H833">
        <v>4233</v>
      </c>
      <c r="I833" s="5">
        <f t="shared" si="5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2053</v>
      </c>
      <c r="R833" t="s">
        <v>2054</v>
      </c>
      <c r="S833" s="10">
        <f t="shared" si="54"/>
        <v>40994.208333333336</v>
      </c>
      <c r="T833" s="10">
        <f t="shared" si="55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6">
        <f t="shared" ref="G834:G897" si="56">(E834/D834)*100</f>
        <v>315.17592592592592</v>
      </c>
      <c r="H834">
        <v>1297</v>
      </c>
      <c r="I834" s="5">
        <f t="shared" ref="I834:I897" si="57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2046</v>
      </c>
      <c r="R834" t="s">
        <v>2058</v>
      </c>
      <c r="S834" s="10">
        <f t="shared" si="54"/>
        <v>42299.208333333328</v>
      </c>
      <c r="T834" s="10">
        <f t="shared" si="55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6">
        <f t="shared" si="56"/>
        <v>157.69117647058823</v>
      </c>
      <c r="H835">
        <v>165</v>
      </c>
      <c r="I835" s="5">
        <f t="shared" si="5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2046</v>
      </c>
      <c r="R835" t="s">
        <v>2058</v>
      </c>
      <c r="S835" s="10">
        <f t="shared" ref="S835:S898" si="58">(((L835/60)/60)/24)+DATE(1970,1,1)</f>
        <v>40588.25</v>
      </c>
      <c r="T835" s="10">
        <f t="shared" ref="T835:T898" si="59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6">
        <f t="shared" si="56"/>
        <v>153.8082191780822</v>
      </c>
      <c r="H836">
        <v>119</v>
      </c>
      <c r="I836" s="5">
        <f t="shared" si="5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2038</v>
      </c>
      <c r="R836" t="s">
        <v>2039</v>
      </c>
      <c r="S836" s="10">
        <f t="shared" si="58"/>
        <v>41448.208333333336</v>
      </c>
      <c r="T836" s="10">
        <f t="shared" si="59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6">
        <f t="shared" si="56"/>
        <v>89.738979118329468</v>
      </c>
      <c r="H837">
        <v>1758</v>
      </c>
      <c r="I837" s="5">
        <f t="shared" si="5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2036</v>
      </c>
      <c r="R837" t="s">
        <v>2037</v>
      </c>
      <c r="S837" s="10">
        <f t="shared" si="58"/>
        <v>42063.25</v>
      </c>
      <c r="T837" s="10">
        <f t="shared" si="59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6">
        <f t="shared" si="56"/>
        <v>75.135802469135797</v>
      </c>
      <c r="H838">
        <v>94</v>
      </c>
      <c r="I838" s="5">
        <f t="shared" si="5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2034</v>
      </c>
      <c r="R838" t="s">
        <v>2044</v>
      </c>
      <c r="S838" s="10">
        <f t="shared" si="58"/>
        <v>40214.25</v>
      </c>
      <c r="T838" s="10">
        <f t="shared" si="59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6">
        <f t="shared" si="56"/>
        <v>852.88135593220341</v>
      </c>
      <c r="H839">
        <v>1797</v>
      </c>
      <c r="I839" s="5">
        <f t="shared" si="5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2034</v>
      </c>
      <c r="R839" t="s">
        <v>2057</v>
      </c>
      <c r="S839" s="10">
        <f t="shared" si="58"/>
        <v>40629.208333333336</v>
      </c>
      <c r="T839" s="10">
        <f t="shared" si="59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6">
        <f t="shared" si="56"/>
        <v>138.90625</v>
      </c>
      <c r="H840">
        <v>261</v>
      </c>
      <c r="I840" s="5">
        <f t="shared" si="5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2038</v>
      </c>
      <c r="R840" t="s">
        <v>2039</v>
      </c>
      <c r="S840" s="10">
        <f t="shared" si="58"/>
        <v>43370.208333333328</v>
      </c>
      <c r="T840" s="10">
        <f t="shared" si="59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6">
        <f t="shared" si="56"/>
        <v>190.18181818181819</v>
      </c>
      <c r="H841">
        <v>157</v>
      </c>
      <c r="I841" s="5">
        <f t="shared" si="5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2040</v>
      </c>
      <c r="R841" t="s">
        <v>2041</v>
      </c>
      <c r="S841" s="10">
        <f t="shared" si="58"/>
        <v>41715.208333333336</v>
      </c>
      <c r="T841" s="10">
        <f t="shared" si="59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6">
        <f t="shared" si="56"/>
        <v>100.24333619948409</v>
      </c>
      <c r="H842">
        <v>3533</v>
      </c>
      <c r="I842" s="5">
        <f t="shared" si="5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2038</v>
      </c>
      <c r="R842" t="s">
        <v>2039</v>
      </c>
      <c r="S842" s="10">
        <f t="shared" si="58"/>
        <v>41836.208333333336</v>
      </c>
      <c r="T842" s="10">
        <f t="shared" si="59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6">
        <f t="shared" si="56"/>
        <v>142.75824175824175</v>
      </c>
      <c r="H843">
        <v>155</v>
      </c>
      <c r="I843" s="5">
        <f t="shared" si="5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2036</v>
      </c>
      <c r="R843" t="s">
        <v>2037</v>
      </c>
      <c r="S843" s="10">
        <f t="shared" si="58"/>
        <v>42419.25</v>
      </c>
      <c r="T843" s="10">
        <f t="shared" si="59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6">
        <f t="shared" si="56"/>
        <v>563.13333333333333</v>
      </c>
      <c r="H844">
        <v>132</v>
      </c>
      <c r="I844" s="5">
        <f t="shared" si="5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2036</v>
      </c>
      <c r="R844" t="s">
        <v>2045</v>
      </c>
      <c r="S844" s="10">
        <f t="shared" si="58"/>
        <v>43266.208333333328</v>
      </c>
      <c r="T844" s="10">
        <f t="shared" si="59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6">
        <f t="shared" si="56"/>
        <v>30.715909090909086</v>
      </c>
      <c r="H845">
        <v>33</v>
      </c>
      <c r="I845" s="5">
        <f t="shared" si="5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2053</v>
      </c>
      <c r="R845" t="s">
        <v>2054</v>
      </c>
      <c r="S845" s="10">
        <f t="shared" si="58"/>
        <v>43338.208333333328</v>
      </c>
      <c r="T845" s="10">
        <f t="shared" si="59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6">
        <f t="shared" si="56"/>
        <v>99.39772727272728</v>
      </c>
      <c r="H846">
        <v>94</v>
      </c>
      <c r="I846" s="5">
        <f t="shared" si="5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2040</v>
      </c>
      <c r="R846" t="s">
        <v>2041</v>
      </c>
      <c r="S846" s="10">
        <f t="shared" si="58"/>
        <v>40930.25</v>
      </c>
      <c r="T846" s="10">
        <f t="shared" si="59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6">
        <f t="shared" si="56"/>
        <v>197.54935622317598</v>
      </c>
      <c r="H847">
        <v>1354</v>
      </c>
      <c r="I847" s="5">
        <f t="shared" si="5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2036</v>
      </c>
      <c r="R847" t="s">
        <v>2037</v>
      </c>
      <c r="S847" s="10">
        <f t="shared" si="58"/>
        <v>43235.208333333328</v>
      </c>
      <c r="T847" s="10">
        <f t="shared" si="59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6">
        <f t="shared" si="56"/>
        <v>508.5</v>
      </c>
      <c r="H848">
        <v>48</v>
      </c>
      <c r="I848" s="5">
        <f t="shared" si="5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2036</v>
      </c>
      <c r="R848" t="s">
        <v>2037</v>
      </c>
      <c r="S848" s="10">
        <f t="shared" si="58"/>
        <v>43302.208333333328</v>
      </c>
      <c r="T848" s="10">
        <f t="shared" si="59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6">
        <f t="shared" si="56"/>
        <v>237.74468085106383</v>
      </c>
      <c r="H849">
        <v>110</v>
      </c>
      <c r="I849" s="5">
        <f t="shared" si="5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2032</v>
      </c>
      <c r="R849" t="s">
        <v>2033</v>
      </c>
      <c r="S849" s="10">
        <f t="shared" si="58"/>
        <v>43107.25</v>
      </c>
      <c r="T849" s="10">
        <f t="shared" si="59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6">
        <f t="shared" si="56"/>
        <v>338.46875</v>
      </c>
      <c r="H850">
        <v>172</v>
      </c>
      <c r="I850" s="5">
        <f t="shared" si="5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2040</v>
      </c>
      <c r="R850" t="s">
        <v>2043</v>
      </c>
      <c r="S850" s="10">
        <f t="shared" si="58"/>
        <v>40341.208333333336</v>
      </c>
      <c r="T850" s="10">
        <f t="shared" si="59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6">
        <f t="shared" si="56"/>
        <v>133.08955223880596</v>
      </c>
      <c r="H851">
        <v>307</v>
      </c>
      <c r="I851" s="5">
        <f t="shared" si="5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2034</v>
      </c>
      <c r="R851" t="s">
        <v>2044</v>
      </c>
      <c r="S851" s="10">
        <f t="shared" si="58"/>
        <v>40948.25</v>
      </c>
      <c r="T851" s="10">
        <f t="shared" si="59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6">
        <f t="shared" si="56"/>
        <v>1</v>
      </c>
      <c r="H852">
        <v>1</v>
      </c>
      <c r="I852" s="5">
        <f t="shared" si="5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2034</v>
      </c>
      <c r="R852" t="s">
        <v>2035</v>
      </c>
      <c r="S852" s="10">
        <f t="shared" si="58"/>
        <v>40866.25</v>
      </c>
      <c r="T852" s="10">
        <f t="shared" si="59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6">
        <f t="shared" si="56"/>
        <v>207.79999999999998</v>
      </c>
      <c r="H853">
        <v>160</v>
      </c>
      <c r="I853" s="5">
        <f t="shared" si="5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2034</v>
      </c>
      <c r="R853" t="s">
        <v>2042</v>
      </c>
      <c r="S853" s="10">
        <f t="shared" si="58"/>
        <v>41031.208333333336</v>
      </c>
      <c r="T853" s="10">
        <f t="shared" si="59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6">
        <f t="shared" si="56"/>
        <v>51.122448979591837</v>
      </c>
      <c r="H854">
        <v>31</v>
      </c>
      <c r="I854" s="5">
        <f t="shared" si="5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2049</v>
      </c>
      <c r="R854" t="s">
        <v>2050</v>
      </c>
      <c r="S854" s="10">
        <f t="shared" si="58"/>
        <v>40740.208333333336</v>
      </c>
      <c r="T854" s="10">
        <f t="shared" si="59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6">
        <f t="shared" si="56"/>
        <v>652.05847953216369</v>
      </c>
      <c r="H855">
        <v>1467</v>
      </c>
      <c r="I855" s="5">
        <f t="shared" si="5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2034</v>
      </c>
      <c r="R855" t="s">
        <v>2044</v>
      </c>
      <c r="S855" s="10">
        <f t="shared" si="58"/>
        <v>40714.208333333336</v>
      </c>
      <c r="T855" s="10">
        <f t="shared" si="59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6">
        <f t="shared" si="56"/>
        <v>113.63099415204678</v>
      </c>
      <c r="H856">
        <v>2662</v>
      </c>
      <c r="I856" s="5">
        <f t="shared" si="5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2046</v>
      </c>
      <c r="R856" t="s">
        <v>2052</v>
      </c>
      <c r="S856" s="10">
        <f t="shared" si="58"/>
        <v>43787.25</v>
      </c>
      <c r="T856" s="10">
        <f t="shared" si="59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6">
        <f t="shared" si="56"/>
        <v>102.37606837606839</v>
      </c>
      <c r="H857">
        <v>452</v>
      </c>
      <c r="I857" s="5">
        <f t="shared" si="5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2038</v>
      </c>
      <c r="R857" t="s">
        <v>2039</v>
      </c>
      <c r="S857" s="10">
        <f t="shared" si="58"/>
        <v>40712.208333333336</v>
      </c>
      <c r="T857" s="10">
        <f t="shared" si="59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6">
        <f t="shared" si="56"/>
        <v>356.58333333333331</v>
      </c>
      <c r="H858">
        <v>158</v>
      </c>
      <c r="I858" s="5">
        <f t="shared" si="5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2032</v>
      </c>
      <c r="R858" t="s">
        <v>2033</v>
      </c>
      <c r="S858" s="10">
        <f t="shared" si="58"/>
        <v>41023.208333333336</v>
      </c>
      <c r="T858" s="10">
        <f t="shared" si="59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6">
        <f t="shared" si="56"/>
        <v>139.86792452830187</v>
      </c>
      <c r="H859">
        <v>225</v>
      </c>
      <c r="I859" s="5">
        <f t="shared" si="5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2040</v>
      </c>
      <c r="R859" t="s">
        <v>2051</v>
      </c>
      <c r="S859" s="10">
        <f t="shared" si="58"/>
        <v>40944.25</v>
      </c>
      <c r="T859" s="10">
        <f t="shared" si="59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6">
        <f t="shared" si="56"/>
        <v>69.45</v>
      </c>
      <c r="H860">
        <v>35</v>
      </c>
      <c r="I860" s="5">
        <f t="shared" si="5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2032</v>
      </c>
      <c r="R860" t="s">
        <v>2033</v>
      </c>
      <c r="S860" s="10">
        <f t="shared" si="58"/>
        <v>43211.208333333328</v>
      </c>
      <c r="T860" s="10">
        <f t="shared" si="59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6">
        <f t="shared" si="56"/>
        <v>35.534246575342465</v>
      </c>
      <c r="H861">
        <v>63</v>
      </c>
      <c r="I861" s="5">
        <f t="shared" si="5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2038</v>
      </c>
      <c r="R861" t="s">
        <v>2039</v>
      </c>
      <c r="S861" s="10">
        <f t="shared" si="58"/>
        <v>41334.25</v>
      </c>
      <c r="T861" s="10">
        <f t="shared" si="59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6">
        <f t="shared" si="56"/>
        <v>251.65</v>
      </c>
      <c r="H862">
        <v>65</v>
      </c>
      <c r="I862" s="5">
        <f t="shared" si="5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2036</v>
      </c>
      <c r="R862" t="s">
        <v>2045</v>
      </c>
      <c r="S862" s="10">
        <f t="shared" si="58"/>
        <v>43515.25</v>
      </c>
      <c r="T862" s="10">
        <f t="shared" si="59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6">
        <f t="shared" si="56"/>
        <v>105.87500000000001</v>
      </c>
      <c r="H863">
        <v>163</v>
      </c>
      <c r="I863" s="5">
        <f t="shared" si="5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2038</v>
      </c>
      <c r="R863" t="s">
        <v>2039</v>
      </c>
      <c r="S863" s="10">
        <f t="shared" si="58"/>
        <v>40258.208333333336</v>
      </c>
      <c r="T863" s="10">
        <f t="shared" si="59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6">
        <f t="shared" si="56"/>
        <v>187.42857142857144</v>
      </c>
      <c r="H864">
        <v>85</v>
      </c>
      <c r="I864" s="5">
        <f t="shared" si="5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2038</v>
      </c>
      <c r="R864" t="s">
        <v>2039</v>
      </c>
      <c r="S864" s="10">
        <f t="shared" si="58"/>
        <v>40756.208333333336</v>
      </c>
      <c r="T864" s="10">
        <f t="shared" si="59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6">
        <f t="shared" si="56"/>
        <v>386.78571428571428</v>
      </c>
      <c r="H865">
        <v>217</v>
      </c>
      <c r="I865" s="5">
        <f t="shared" si="5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2040</v>
      </c>
      <c r="R865" t="s">
        <v>2059</v>
      </c>
      <c r="S865" s="10">
        <f t="shared" si="58"/>
        <v>42172.208333333328</v>
      </c>
      <c r="T865" s="10">
        <f t="shared" si="59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6">
        <f t="shared" si="56"/>
        <v>347.07142857142856</v>
      </c>
      <c r="H866">
        <v>150</v>
      </c>
      <c r="I866" s="5">
        <f t="shared" si="5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2040</v>
      </c>
      <c r="R866" t="s">
        <v>2051</v>
      </c>
      <c r="S866" s="10">
        <f t="shared" si="58"/>
        <v>42601.208333333328</v>
      </c>
      <c r="T866" s="10">
        <f t="shared" si="59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6">
        <f t="shared" si="56"/>
        <v>185.82098765432099</v>
      </c>
      <c r="H867">
        <v>3272</v>
      </c>
      <c r="I867" s="5">
        <f t="shared" si="5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2038</v>
      </c>
      <c r="R867" t="s">
        <v>2039</v>
      </c>
      <c r="S867" s="10">
        <f t="shared" si="58"/>
        <v>41897.208333333336</v>
      </c>
      <c r="T867" s="10">
        <f t="shared" si="59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6">
        <f t="shared" si="56"/>
        <v>43.241247264770237</v>
      </c>
      <c r="H868">
        <v>898</v>
      </c>
      <c r="I868" s="5">
        <f t="shared" si="5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2053</v>
      </c>
      <c r="R868" t="s">
        <v>2054</v>
      </c>
      <c r="S868" s="10">
        <f t="shared" si="58"/>
        <v>40671.208333333336</v>
      </c>
      <c r="T868" s="10">
        <f t="shared" si="59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6">
        <f t="shared" si="56"/>
        <v>162.4375</v>
      </c>
      <c r="H869">
        <v>300</v>
      </c>
      <c r="I869" s="5">
        <f t="shared" si="5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2032</v>
      </c>
      <c r="R869" t="s">
        <v>2033</v>
      </c>
      <c r="S869" s="10">
        <f t="shared" si="58"/>
        <v>43382.208333333328</v>
      </c>
      <c r="T869" s="10">
        <f t="shared" si="59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6">
        <f t="shared" si="56"/>
        <v>184.84285714285716</v>
      </c>
      <c r="H870">
        <v>126</v>
      </c>
      <c r="I870" s="5">
        <f t="shared" si="5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2038</v>
      </c>
      <c r="R870" t="s">
        <v>2039</v>
      </c>
      <c r="S870" s="10">
        <f t="shared" si="58"/>
        <v>41559.208333333336</v>
      </c>
      <c r="T870" s="10">
        <f t="shared" si="59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6">
        <f t="shared" si="56"/>
        <v>23.703520691785052</v>
      </c>
      <c r="H871">
        <v>526</v>
      </c>
      <c r="I871" s="5">
        <f t="shared" si="5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2040</v>
      </c>
      <c r="R871" t="s">
        <v>2043</v>
      </c>
      <c r="S871" s="10">
        <f t="shared" si="58"/>
        <v>40350.208333333336</v>
      </c>
      <c r="T871" s="10">
        <f t="shared" si="59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6">
        <f t="shared" si="56"/>
        <v>89.870129870129873</v>
      </c>
      <c r="H872">
        <v>121</v>
      </c>
      <c r="I872" s="5">
        <f t="shared" si="5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2038</v>
      </c>
      <c r="R872" t="s">
        <v>2039</v>
      </c>
      <c r="S872" s="10">
        <f t="shared" si="58"/>
        <v>42240.208333333328</v>
      </c>
      <c r="T872" s="10">
        <f t="shared" si="59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6">
        <f t="shared" si="56"/>
        <v>272.6041958041958</v>
      </c>
      <c r="H873">
        <v>2320</v>
      </c>
      <c r="I873" s="5">
        <f t="shared" si="5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2038</v>
      </c>
      <c r="R873" t="s">
        <v>2039</v>
      </c>
      <c r="S873" s="10">
        <f t="shared" si="58"/>
        <v>43040.208333333328</v>
      </c>
      <c r="T873" s="10">
        <f t="shared" si="59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6">
        <f t="shared" si="56"/>
        <v>170.04255319148936</v>
      </c>
      <c r="H874">
        <v>81</v>
      </c>
      <c r="I874" s="5">
        <f t="shared" si="5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2040</v>
      </c>
      <c r="R874" t="s">
        <v>2062</v>
      </c>
      <c r="S874" s="10">
        <f t="shared" si="58"/>
        <v>43346.208333333328</v>
      </c>
      <c r="T874" s="10">
        <f t="shared" si="59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6">
        <f t="shared" si="56"/>
        <v>188.28503562945369</v>
      </c>
      <c r="H875">
        <v>1887</v>
      </c>
      <c r="I875" s="5">
        <f t="shared" si="5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2053</v>
      </c>
      <c r="R875" t="s">
        <v>2054</v>
      </c>
      <c r="S875" s="10">
        <f t="shared" si="58"/>
        <v>41647.25</v>
      </c>
      <c r="T875" s="10">
        <f t="shared" si="59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6">
        <f t="shared" si="56"/>
        <v>346.93532338308455</v>
      </c>
      <c r="H876">
        <v>4358</v>
      </c>
      <c r="I876" s="5">
        <f t="shared" si="5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2053</v>
      </c>
      <c r="R876" t="s">
        <v>2054</v>
      </c>
      <c r="S876" s="10">
        <f t="shared" si="58"/>
        <v>40291.208333333336</v>
      </c>
      <c r="T876" s="10">
        <f t="shared" si="59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6">
        <f t="shared" si="56"/>
        <v>69.177215189873422</v>
      </c>
      <c r="H877">
        <v>67</v>
      </c>
      <c r="I877" s="5">
        <f t="shared" si="5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2034</v>
      </c>
      <c r="R877" t="s">
        <v>2035</v>
      </c>
      <c r="S877" s="10">
        <f t="shared" si="58"/>
        <v>40556.25</v>
      </c>
      <c r="T877" s="10">
        <f t="shared" si="59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6">
        <f t="shared" si="56"/>
        <v>25.433734939759034</v>
      </c>
      <c r="H878">
        <v>57</v>
      </c>
      <c r="I878" s="5">
        <f t="shared" si="5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2053</v>
      </c>
      <c r="R878" t="s">
        <v>2054</v>
      </c>
      <c r="S878" s="10">
        <f t="shared" si="58"/>
        <v>43624.208333333328</v>
      </c>
      <c r="T878" s="10">
        <f t="shared" si="59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6">
        <f t="shared" si="56"/>
        <v>77.400977995110026</v>
      </c>
      <c r="H879">
        <v>1229</v>
      </c>
      <c r="I879" s="5">
        <f t="shared" si="5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2032</v>
      </c>
      <c r="R879" t="s">
        <v>2033</v>
      </c>
      <c r="S879" s="10">
        <f t="shared" si="58"/>
        <v>42577.208333333328</v>
      </c>
      <c r="T879" s="10">
        <f t="shared" si="59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6">
        <f t="shared" si="56"/>
        <v>37.481481481481481</v>
      </c>
      <c r="H880">
        <v>12</v>
      </c>
      <c r="I880" s="5">
        <f t="shared" si="5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2034</v>
      </c>
      <c r="R880" t="s">
        <v>2056</v>
      </c>
      <c r="S880" s="10">
        <f t="shared" si="58"/>
        <v>43845.25</v>
      </c>
      <c r="T880" s="10">
        <f t="shared" si="59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6">
        <f t="shared" si="56"/>
        <v>543.79999999999995</v>
      </c>
      <c r="H881">
        <v>53</v>
      </c>
      <c r="I881" s="5">
        <f t="shared" si="5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2046</v>
      </c>
      <c r="R881" t="s">
        <v>2047</v>
      </c>
      <c r="S881" s="10">
        <f t="shared" si="58"/>
        <v>42788.25</v>
      </c>
      <c r="T881" s="10">
        <f t="shared" si="59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6">
        <f t="shared" si="56"/>
        <v>228.52189349112427</v>
      </c>
      <c r="H882">
        <v>2414</v>
      </c>
      <c r="I882" s="5">
        <f t="shared" si="5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2034</v>
      </c>
      <c r="R882" t="s">
        <v>2042</v>
      </c>
      <c r="S882" s="10">
        <f t="shared" si="58"/>
        <v>43667.208333333328</v>
      </c>
      <c r="T882" s="10">
        <f t="shared" si="59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6">
        <f t="shared" si="56"/>
        <v>38.948339483394832</v>
      </c>
      <c r="H883">
        <v>452</v>
      </c>
      <c r="I883" s="5">
        <f t="shared" si="5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2038</v>
      </c>
      <c r="R883" t="s">
        <v>2039</v>
      </c>
      <c r="S883" s="10">
        <f t="shared" si="58"/>
        <v>42194.208333333328</v>
      </c>
      <c r="T883" s="10">
        <f t="shared" si="59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6">
        <f t="shared" si="56"/>
        <v>370</v>
      </c>
      <c r="H884">
        <v>80</v>
      </c>
      <c r="I884" s="5">
        <f t="shared" si="5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2038</v>
      </c>
      <c r="R884" t="s">
        <v>2039</v>
      </c>
      <c r="S884" s="10">
        <f t="shared" si="58"/>
        <v>42025.25</v>
      </c>
      <c r="T884" s="10">
        <f t="shared" si="59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6">
        <f t="shared" si="56"/>
        <v>237.91176470588232</v>
      </c>
      <c r="H885">
        <v>193</v>
      </c>
      <c r="I885" s="5">
        <f t="shared" si="5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2040</v>
      </c>
      <c r="R885" t="s">
        <v>2051</v>
      </c>
      <c r="S885" s="10">
        <f t="shared" si="58"/>
        <v>40323.208333333336</v>
      </c>
      <c r="T885" s="10">
        <f t="shared" si="59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6">
        <f t="shared" si="56"/>
        <v>64.036299765807954</v>
      </c>
      <c r="H886">
        <v>1886</v>
      </c>
      <c r="I886" s="5">
        <f t="shared" si="5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2038</v>
      </c>
      <c r="R886" t="s">
        <v>2039</v>
      </c>
      <c r="S886" s="10">
        <f t="shared" si="58"/>
        <v>41763.208333333336</v>
      </c>
      <c r="T886" s="10">
        <f t="shared" si="59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6">
        <f t="shared" si="56"/>
        <v>118.27777777777777</v>
      </c>
      <c r="H887">
        <v>52</v>
      </c>
      <c r="I887" s="5">
        <f t="shared" si="5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2038</v>
      </c>
      <c r="R887" t="s">
        <v>2039</v>
      </c>
      <c r="S887" s="10">
        <f t="shared" si="58"/>
        <v>40335.208333333336</v>
      </c>
      <c r="T887" s="10">
        <f t="shared" si="59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6">
        <f t="shared" si="56"/>
        <v>84.824037184594957</v>
      </c>
      <c r="H888">
        <v>1825</v>
      </c>
      <c r="I888" s="5">
        <f t="shared" si="5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2034</v>
      </c>
      <c r="R888" t="s">
        <v>2044</v>
      </c>
      <c r="S888" s="10">
        <f t="shared" si="58"/>
        <v>40416.208333333336</v>
      </c>
      <c r="T888" s="10">
        <f t="shared" si="59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6">
        <f t="shared" si="56"/>
        <v>29.346153846153843</v>
      </c>
      <c r="H889">
        <v>31</v>
      </c>
      <c r="I889" s="5">
        <f t="shared" si="5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2038</v>
      </c>
      <c r="R889" t="s">
        <v>2039</v>
      </c>
      <c r="S889" s="10">
        <f t="shared" si="58"/>
        <v>42202.208333333328</v>
      </c>
      <c r="T889" s="10">
        <f t="shared" si="59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6">
        <f t="shared" si="56"/>
        <v>209.89655172413794</v>
      </c>
      <c r="H890">
        <v>290</v>
      </c>
      <c r="I890" s="5">
        <f t="shared" si="5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2038</v>
      </c>
      <c r="R890" t="s">
        <v>2039</v>
      </c>
      <c r="S890" s="10">
        <f t="shared" si="58"/>
        <v>42836.208333333328</v>
      </c>
      <c r="T890" s="10">
        <f t="shared" si="59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6">
        <f t="shared" si="56"/>
        <v>169.78571428571431</v>
      </c>
      <c r="H891">
        <v>122</v>
      </c>
      <c r="I891" s="5">
        <f t="shared" si="5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2034</v>
      </c>
      <c r="R891" t="s">
        <v>2042</v>
      </c>
      <c r="S891" s="10">
        <f t="shared" si="58"/>
        <v>41710.208333333336</v>
      </c>
      <c r="T891" s="10">
        <f t="shared" si="59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6">
        <f t="shared" si="56"/>
        <v>115.95907738095239</v>
      </c>
      <c r="H892">
        <v>1470</v>
      </c>
      <c r="I892" s="5">
        <f t="shared" si="5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2034</v>
      </c>
      <c r="R892" t="s">
        <v>2044</v>
      </c>
      <c r="S892" s="10">
        <f t="shared" si="58"/>
        <v>43640.208333333328</v>
      </c>
      <c r="T892" s="10">
        <f t="shared" si="59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6">
        <f t="shared" si="56"/>
        <v>258.59999999999997</v>
      </c>
      <c r="H893">
        <v>165</v>
      </c>
      <c r="I893" s="5">
        <f t="shared" si="5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2040</v>
      </c>
      <c r="R893" t="s">
        <v>2041</v>
      </c>
      <c r="S893" s="10">
        <f t="shared" si="58"/>
        <v>40880.25</v>
      </c>
      <c r="T893" s="10">
        <f t="shared" si="59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6">
        <f t="shared" si="56"/>
        <v>230.58333333333331</v>
      </c>
      <c r="H894">
        <v>182</v>
      </c>
      <c r="I894" s="5">
        <f t="shared" si="5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2046</v>
      </c>
      <c r="R894" t="s">
        <v>2058</v>
      </c>
      <c r="S894" s="10">
        <f t="shared" si="58"/>
        <v>40319.208333333336</v>
      </c>
      <c r="T894" s="10">
        <f t="shared" si="59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6">
        <f t="shared" si="56"/>
        <v>128.21428571428572</v>
      </c>
      <c r="H895">
        <v>199</v>
      </c>
      <c r="I895" s="5">
        <f t="shared" si="5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2040</v>
      </c>
      <c r="R895" t="s">
        <v>2041</v>
      </c>
      <c r="S895" s="10">
        <f t="shared" si="58"/>
        <v>42170.208333333328</v>
      </c>
      <c r="T895" s="10">
        <f t="shared" si="59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6">
        <f t="shared" si="56"/>
        <v>188.70588235294116</v>
      </c>
      <c r="H896">
        <v>56</v>
      </c>
      <c r="I896" s="5">
        <f t="shared" si="5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2040</v>
      </c>
      <c r="R896" t="s">
        <v>2059</v>
      </c>
      <c r="S896" s="10">
        <f t="shared" si="58"/>
        <v>41466.208333333336</v>
      </c>
      <c r="T896" s="10">
        <f t="shared" si="59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6">
        <f t="shared" si="56"/>
        <v>6.9511889862327907</v>
      </c>
      <c r="H897">
        <v>107</v>
      </c>
      <c r="I897" s="5">
        <f t="shared" si="5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2038</v>
      </c>
      <c r="R897" t="s">
        <v>2039</v>
      </c>
      <c r="S897" s="10">
        <f t="shared" si="58"/>
        <v>43134.25</v>
      </c>
      <c r="T897" s="10">
        <f t="shared" si="59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6">
        <f t="shared" ref="G898:G961" si="60">(E898/D898)*100</f>
        <v>774.43434343434342</v>
      </c>
      <c r="H898">
        <v>1460</v>
      </c>
      <c r="I898" s="5">
        <f t="shared" ref="I898:I961" si="61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2032</v>
      </c>
      <c r="R898" t="s">
        <v>2033</v>
      </c>
      <c r="S898" s="10">
        <f t="shared" si="58"/>
        <v>40738.208333333336</v>
      </c>
      <c r="T898" s="10">
        <f t="shared" si="59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6">
        <f t="shared" si="60"/>
        <v>27.693181818181817</v>
      </c>
      <c r="H899">
        <v>27</v>
      </c>
      <c r="I899" s="5">
        <f t="shared" si="61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2038</v>
      </c>
      <c r="R899" t="s">
        <v>2039</v>
      </c>
      <c r="S899" s="10">
        <f t="shared" ref="S899:S962" si="62">(((L899/60)/60)/24)+DATE(1970,1,1)</f>
        <v>43583.208333333328</v>
      </c>
      <c r="T899" s="10">
        <f t="shared" ref="T899:T962" si="63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6">
        <f t="shared" si="60"/>
        <v>52.479620323841424</v>
      </c>
      <c r="H900">
        <v>1221</v>
      </c>
      <c r="I900" s="5">
        <f t="shared" si="61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2040</v>
      </c>
      <c r="R900" t="s">
        <v>2041</v>
      </c>
      <c r="S900" s="10">
        <f t="shared" si="62"/>
        <v>43815.25</v>
      </c>
      <c r="T900" s="10">
        <f t="shared" si="63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6">
        <f t="shared" si="60"/>
        <v>407.09677419354841</v>
      </c>
      <c r="H901">
        <v>123</v>
      </c>
      <c r="I901" s="5">
        <f t="shared" si="61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2034</v>
      </c>
      <c r="R901" t="s">
        <v>2057</v>
      </c>
      <c r="S901" s="10">
        <f t="shared" si="62"/>
        <v>41554.208333333336</v>
      </c>
      <c r="T901" s="10">
        <f t="shared" si="63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6">
        <f t="shared" si="60"/>
        <v>2</v>
      </c>
      <c r="H902">
        <v>1</v>
      </c>
      <c r="I902" s="5">
        <f t="shared" si="61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2036</v>
      </c>
      <c r="R902" t="s">
        <v>2037</v>
      </c>
      <c r="S902" s="10">
        <f t="shared" si="62"/>
        <v>41901.208333333336</v>
      </c>
      <c r="T902" s="10">
        <f t="shared" si="63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6">
        <f t="shared" si="60"/>
        <v>156.17857142857144</v>
      </c>
      <c r="H903">
        <v>159</v>
      </c>
      <c r="I903" s="5">
        <f t="shared" si="61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2034</v>
      </c>
      <c r="R903" t="s">
        <v>2035</v>
      </c>
      <c r="S903" s="10">
        <f t="shared" si="62"/>
        <v>43298.208333333328</v>
      </c>
      <c r="T903" s="10">
        <f t="shared" si="63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6">
        <f t="shared" si="60"/>
        <v>252.42857142857144</v>
      </c>
      <c r="H904">
        <v>110</v>
      </c>
      <c r="I904" s="5">
        <f t="shared" si="61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2036</v>
      </c>
      <c r="R904" t="s">
        <v>2037</v>
      </c>
      <c r="S904" s="10">
        <f t="shared" si="62"/>
        <v>42399.25</v>
      </c>
      <c r="T904" s="10">
        <f t="shared" si="63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6">
        <f t="shared" si="60"/>
        <v>1.729268292682927</v>
      </c>
      <c r="H905">
        <v>14</v>
      </c>
      <c r="I905" s="5">
        <f t="shared" si="61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2046</v>
      </c>
      <c r="R905" t="s">
        <v>2047</v>
      </c>
      <c r="S905" s="10">
        <f t="shared" si="62"/>
        <v>41034.208333333336</v>
      </c>
      <c r="T905" s="10">
        <f t="shared" si="63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6">
        <f t="shared" si="60"/>
        <v>12.230769230769232</v>
      </c>
      <c r="H906">
        <v>16</v>
      </c>
      <c r="I906" s="5">
        <f t="shared" si="61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2046</v>
      </c>
      <c r="R906" t="s">
        <v>2055</v>
      </c>
      <c r="S906" s="10">
        <f t="shared" si="62"/>
        <v>41186.208333333336</v>
      </c>
      <c r="T906" s="10">
        <f t="shared" si="63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6">
        <f t="shared" si="60"/>
        <v>163.98734177215189</v>
      </c>
      <c r="H907">
        <v>236</v>
      </c>
      <c r="I907" s="5">
        <f t="shared" si="61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2038</v>
      </c>
      <c r="R907" t="s">
        <v>2039</v>
      </c>
      <c r="S907" s="10">
        <f t="shared" si="62"/>
        <v>41536.208333333336</v>
      </c>
      <c r="T907" s="10">
        <f t="shared" si="63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6">
        <f t="shared" si="60"/>
        <v>162.98181818181817</v>
      </c>
      <c r="H908">
        <v>191</v>
      </c>
      <c r="I908" s="5">
        <f t="shared" si="61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2040</v>
      </c>
      <c r="R908" t="s">
        <v>2041</v>
      </c>
      <c r="S908" s="10">
        <f t="shared" si="62"/>
        <v>42868.208333333328</v>
      </c>
      <c r="T908" s="10">
        <f t="shared" si="63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6">
        <f t="shared" si="60"/>
        <v>20.252747252747252</v>
      </c>
      <c r="H909">
        <v>41</v>
      </c>
      <c r="I909" s="5">
        <f t="shared" si="61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2038</v>
      </c>
      <c r="R909" t="s">
        <v>2039</v>
      </c>
      <c r="S909" s="10">
        <f t="shared" si="62"/>
        <v>40660.208333333336</v>
      </c>
      <c r="T909" s="10">
        <f t="shared" si="63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6">
        <f t="shared" si="60"/>
        <v>319.24083769633506</v>
      </c>
      <c r="H910">
        <v>3934</v>
      </c>
      <c r="I910" s="5">
        <f t="shared" si="61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2049</v>
      </c>
      <c r="R910" t="s">
        <v>2050</v>
      </c>
      <c r="S910" s="10">
        <f t="shared" si="62"/>
        <v>41031.208333333336</v>
      </c>
      <c r="T910" s="10">
        <f t="shared" si="63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6">
        <f t="shared" si="60"/>
        <v>478.94444444444446</v>
      </c>
      <c r="H911">
        <v>80</v>
      </c>
      <c r="I911" s="5">
        <f t="shared" si="61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2038</v>
      </c>
      <c r="R911" t="s">
        <v>2039</v>
      </c>
      <c r="S911" s="10">
        <f t="shared" si="62"/>
        <v>43255.208333333328</v>
      </c>
      <c r="T911" s="10">
        <f t="shared" si="63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6">
        <f t="shared" si="60"/>
        <v>19.556634304207122</v>
      </c>
      <c r="H912">
        <v>296</v>
      </c>
      <c r="I912" s="5">
        <f t="shared" si="61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2038</v>
      </c>
      <c r="R912" t="s">
        <v>2039</v>
      </c>
      <c r="S912" s="10">
        <f t="shared" si="62"/>
        <v>42026.25</v>
      </c>
      <c r="T912" s="10">
        <f t="shared" si="63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6">
        <f t="shared" si="60"/>
        <v>198.94827586206895</v>
      </c>
      <c r="H913">
        <v>462</v>
      </c>
      <c r="I913" s="5">
        <f t="shared" si="61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2036</v>
      </c>
      <c r="R913" t="s">
        <v>2037</v>
      </c>
      <c r="S913" s="10">
        <f t="shared" si="62"/>
        <v>43717.208333333328</v>
      </c>
      <c r="T913" s="10">
        <f t="shared" si="63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6">
        <f t="shared" si="60"/>
        <v>795</v>
      </c>
      <c r="H914">
        <v>179</v>
      </c>
      <c r="I914" s="5">
        <f t="shared" si="61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2040</v>
      </c>
      <c r="R914" t="s">
        <v>2043</v>
      </c>
      <c r="S914" s="10">
        <f t="shared" si="62"/>
        <v>41157.208333333336</v>
      </c>
      <c r="T914" s="10">
        <f t="shared" si="63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6">
        <f t="shared" si="60"/>
        <v>50.621082621082621</v>
      </c>
      <c r="H915">
        <v>523</v>
      </c>
      <c r="I915" s="5">
        <f t="shared" si="61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2040</v>
      </c>
      <c r="R915" t="s">
        <v>2043</v>
      </c>
      <c r="S915" s="10">
        <f t="shared" si="62"/>
        <v>43597.208333333328</v>
      </c>
      <c r="T915" s="10">
        <f t="shared" si="63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6">
        <f t="shared" si="60"/>
        <v>57.4375</v>
      </c>
      <c r="H916">
        <v>141</v>
      </c>
      <c r="I916" s="5">
        <f t="shared" si="61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2038</v>
      </c>
      <c r="R916" t="s">
        <v>2039</v>
      </c>
      <c r="S916" s="10">
        <f t="shared" si="62"/>
        <v>41490.208333333336</v>
      </c>
      <c r="T916" s="10">
        <f t="shared" si="63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6">
        <f t="shared" si="60"/>
        <v>155.62827640984909</v>
      </c>
      <c r="H917">
        <v>1866</v>
      </c>
      <c r="I917" s="5">
        <f t="shared" si="61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2040</v>
      </c>
      <c r="R917" t="s">
        <v>2059</v>
      </c>
      <c r="S917" s="10">
        <f t="shared" si="62"/>
        <v>42976.208333333328</v>
      </c>
      <c r="T917" s="10">
        <f t="shared" si="63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6">
        <f t="shared" si="60"/>
        <v>36.297297297297298</v>
      </c>
      <c r="H918">
        <v>52</v>
      </c>
      <c r="I918" s="5">
        <f t="shared" si="61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2053</v>
      </c>
      <c r="R918" t="s">
        <v>2054</v>
      </c>
      <c r="S918" s="10">
        <f t="shared" si="62"/>
        <v>41991.25</v>
      </c>
      <c r="T918" s="10">
        <f t="shared" si="63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6">
        <f t="shared" si="60"/>
        <v>58.25</v>
      </c>
      <c r="H919">
        <v>27</v>
      </c>
      <c r="I919" s="5">
        <f t="shared" si="61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2040</v>
      </c>
      <c r="R919" t="s">
        <v>2051</v>
      </c>
      <c r="S919" s="10">
        <f t="shared" si="62"/>
        <v>40722.208333333336</v>
      </c>
      <c r="T919" s="10">
        <f t="shared" si="63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6">
        <f t="shared" si="60"/>
        <v>237.39473684210526</v>
      </c>
      <c r="H920">
        <v>156</v>
      </c>
      <c r="I920" s="5">
        <f t="shared" si="61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2046</v>
      </c>
      <c r="R920" t="s">
        <v>2055</v>
      </c>
      <c r="S920" s="10">
        <f t="shared" si="62"/>
        <v>41117.208333333336</v>
      </c>
      <c r="T920" s="10">
        <f t="shared" si="63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6">
        <f t="shared" si="60"/>
        <v>58.75</v>
      </c>
      <c r="H921">
        <v>225</v>
      </c>
      <c r="I921" s="5">
        <f t="shared" si="61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2038</v>
      </c>
      <c r="R921" t="s">
        <v>2039</v>
      </c>
      <c r="S921" s="10">
        <f t="shared" si="62"/>
        <v>43022.208333333328</v>
      </c>
      <c r="T921" s="10">
        <f t="shared" si="63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6">
        <f t="shared" si="60"/>
        <v>182.56603773584905</v>
      </c>
      <c r="H922">
        <v>255</v>
      </c>
      <c r="I922" s="5">
        <f t="shared" si="61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2040</v>
      </c>
      <c r="R922" t="s">
        <v>2048</v>
      </c>
      <c r="S922" s="10">
        <f t="shared" si="62"/>
        <v>43503.25</v>
      </c>
      <c r="T922" s="10">
        <f t="shared" si="63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6">
        <f t="shared" si="60"/>
        <v>0.75436408977556113</v>
      </c>
      <c r="H923">
        <v>38</v>
      </c>
      <c r="I923" s="5">
        <f t="shared" si="61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2036</v>
      </c>
      <c r="R923" t="s">
        <v>2037</v>
      </c>
      <c r="S923" s="10">
        <f t="shared" si="62"/>
        <v>40951.25</v>
      </c>
      <c r="T923" s="10">
        <f t="shared" si="63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6">
        <f t="shared" si="60"/>
        <v>175.95330739299609</v>
      </c>
      <c r="H924">
        <v>2261</v>
      </c>
      <c r="I924" s="5">
        <f t="shared" si="61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2034</v>
      </c>
      <c r="R924" t="s">
        <v>2061</v>
      </c>
      <c r="S924" s="10">
        <f t="shared" si="62"/>
        <v>43443.25</v>
      </c>
      <c r="T924" s="10">
        <f t="shared" si="63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6">
        <f t="shared" si="60"/>
        <v>237.88235294117646</v>
      </c>
      <c r="H925">
        <v>40</v>
      </c>
      <c r="I925" s="5">
        <f t="shared" si="61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2038</v>
      </c>
      <c r="R925" t="s">
        <v>2039</v>
      </c>
      <c r="S925" s="10">
        <f t="shared" si="62"/>
        <v>40373.208333333336</v>
      </c>
      <c r="T925" s="10">
        <f t="shared" si="63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6">
        <f t="shared" si="60"/>
        <v>488.05076142131981</v>
      </c>
      <c r="H926">
        <v>2289</v>
      </c>
      <c r="I926" s="5">
        <f t="shared" si="61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2038</v>
      </c>
      <c r="R926" t="s">
        <v>2039</v>
      </c>
      <c r="S926" s="10">
        <f t="shared" si="62"/>
        <v>43769.208333333328</v>
      </c>
      <c r="T926" s="10">
        <f t="shared" si="63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6">
        <f t="shared" si="60"/>
        <v>224.06666666666669</v>
      </c>
      <c r="H927">
        <v>65</v>
      </c>
      <c r="I927" s="5">
        <f t="shared" si="61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2038</v>
      </c>
      <c r="R927" t="s">
        <v>2039</v>
      </c>
      <c r="S927" s="10">
        <f t="shared" si="62"/>
        <v>43000.208333333328</v>
      </c>
      <c r="T927" s="10">
        <f t="shared" si="63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6">
        <f t="shared" si="60"/>
        <v>18.126436781609197</v>
      </c>
      <c r="H928">
        <v>15</v>
      </c>
      <c r="I928" s="5">
        <f t="shared" si="61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2032</v>
      </c>
      <c r="R928" t="s">
        <v>2033</v>
      </c>
      <c r="S928" s="10">
        <f t="shared" si="62"/>
        <v>42502.208333333328</v>
      </c>
      <c r="T928" s="10">
        <f t="shared" si="63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6">
        <f t="shared" si="60"/>
        <v>45.847222222222221</v>
      </c>
      <c r="H929">
        <v>37</v>
      </c>
      <c r="I929" s="5">
        <f t="shared" si="61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2038</v>
      </c>
      <c r="R929" t="s">
        <v>2039</v>
      </c>
      <c r="S929" s="10">
        <f t="shared" si="62"/>
        <v>41102.208333333336</v>
      </c>
      <c r="T929" s="10">
        <f t="shared" si="63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6">
        <f t="shared" si="60"/>
        <v>117.31541218637993</v>
      </c>
      <c r="H930">
        <v>3777</v>
      </c>
      <c r="I930" s="5">
        <f t="shared" si="61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2036</v>
      </c>
      <c r="R930" t="s">
        <v>2037</v>
      </c>
      <c r="S930" s="10">
        <f t="shared" si="62"/>
        <v>41637.25</v>
      </c>
      <c r="T930" s="10">
        <f t="shared" si="63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6">
        <f t="shared" si="60"/>
        <v>217.30909090909088</v>
      </c>
      <c r="H931">
        <v>184</v>
      </c>
      <c r="I931" s="5">
        <f t="shared" si="61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2038</v>
      </c>
      <c r="R931" t="s">
        <v>2039</v>
      </c>
      <c r="S931" s="10">
        <f t="shared" si="62"/>
        <v>42858.208333333328</v>
      </c>
      <c r="T931" s="10">
        <f t="shared" si="63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6">
        <f t="shared" si="60"/>
        <v>112.28571428571428</v>
      </c>
      <c r="H932">
        <v>85</v>
      </c>
      <c r="I932" s="5">
        <f t="shared" si="61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2038</v>
      </c>
      <c r="R932" t="s">
        <v>2039</v>
      </c>
      <c r="S932" s="10">
        <f t="shared" si="62"/>
        <v>42060.25</v>
      </c>
      <c r="T932" s="10">
        <f t="shared" si="63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6">
        <f t="shared" si="60"/>
        <v>72.51898734177216</v>
      </c>
      <c r="H933">
        <v>112</v>
      </c>
      <c r="I933" s="5">
        <f t="shared" si="61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2038</v>
      </c>
      <c r="R933" t="s">
        <v>2039</v>
      </c>
      <c r="S933" s="10">
        <f t="shared" si="62"/>
        <v>41818.208333333336</v>
      </c>
      <c r="T933" s="10">
        <f t="shared" si="63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6">
        <f t="shared" si="60"/>
        <v>212.30434782608697</v>
      </c>
      <c r="H934">
        <v>144</v>
      </c>
      <c r="I934" s="5">
        <f t="shared" si="61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2034</v>
      </c>
      <c r="R934" t="s">
        <v>2035</v>
      </c>
      <c r="S934" s="10">
        <f t="shared" si="62"/>
        <v>41709.208333333336</v>
      </c>
      <c r="T934" s="10">
        <f t="shared" si="63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6">
        <f t="shared" si="60"/>
        <v>239.74657534246577</v>
      </c>
      <c r="H935">
        <v>1902</v>
      </c>
      <c r="I935" s="5">
        <f t="shared" si="61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2038</v>
      </c>
      <c r="R935" t="s">
        <v>2039</v>
      </c>
      <c r="S935" s="10">
        <f t="shared" si="62"/>
        <v>41372.208333333336</v>
      </c>
      <c r="T935" s="10">
        <f t="shared" si="63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6">
        <f t="shared" si="60"/>
        <v>181.93548387096774</v>
      </c>
      <c r="H936">
        <v>105</v>
      </c>
      <c r="I936" s="5">
        <f t="shared" si="61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2038</v>
      </c>
      <c r="R936" t="s">
        <v>2039</v>
      </c>
      <c r="S936" s="10">
        <f t="shared" si="62"/>
        <v>42422.25</v>
      </c>
      <c r="T936" s="10">
        <f t="shared" si="63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6">
        <f t="shared" si="60"/>
        <v>164.13114754098362</v>
      </c>
      <c r="H937">
        <v>132</v>
      </c>
      <c r="I937" s="5">
        <f t="shared" si="61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2038</v>
      </c>
      <c r="R937" t="s">
        <v>2039</v>
      </c>
      <c r="S937" s="10">
        <f t="shared" si="62"/>
        <v>42209.208333333328</v>
      </c>
      <c r="T937" s="10">
        <f t="shared" si="63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6">
        <f t="shared" si="60"/>
        <v>1.6375968992248062</v>
      </c>
      <c r="H938">
        <v>21</v>
      </c>
      <c r="I938" s="5">
        <f t="shared" si="61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2038</v>
      </c>
      <c r="R938" t="s">
        <v>2039</v>
      </c>
      <c r="S938" s="10">
        <f t="shared" si="62"/>
        <v>43668.208333333328</v>
      </c>
      <c r="T938" s="10">
        <f t="shared" si="63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6">
        <f t="shared" si="60"/>
        <v>49.64385964912281</v>
      </c>
      <c r="H939">
        <v>976</v>
      </c>
      <c r="I939" s="5">
        <f t="shared" si="61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2040</v>
      </c>
      <c r="R939" t="s">
        <v>2041</v>
      </c>
      <c r="S939" s="10">
        <f t="shared" si="62"/>
        <v>42334.25</v>
      </c>
      <c r="T939" s="10">
        <f t="shared" si="63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6">
        <f t="shared" si="60"/>
        <v>109.70652173913042</v>
      </c>
      <c r="H940">
        <v>96</v>
      </c>
      <c r="I940" s="5">
        <f t="shared" si="61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2046</v>
      </c>
      <c r="R940" t="s">
        <v>2052</v>
      </c>
      <c r="S940" s="10">
        <f t="shared" si="62"/>
        <v>43263.208333333328</v>
      </c>
      <c r="T940" s="10">
        <f t="shared" si="63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6">
        <f t="shared" si="60"/>
        <v>49.217948717948715</v>
      </c>
      <c r="H941">
        <v>67</v>
      </c>
      <c r="I941" s="5">
        <f t="shared" si="61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2049</v>
      </c>
      <c r="R941" t="s">
        <v>2050</v>
      </c>
      <c r="S941" s="10">
        <f t="shared" si="62"/>
        <v>40670.208333333336</v>
      </c>
      <c r="T941" s="10">
        <f t="shared" si="63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6">
        <f t="shared" si="60"/>
        <v>62.232323232323225</v>
      </c>
      <c r="H942">
        <v>66</v>
      </c>
      <c r="I942" s="5">
        <f t="shared" si="61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2036</v>
      </c>
      <c r="R942" t="s">
        <v>2037</v>
      </c>
      <c r="S942" s="10">
        <f t="shared" si="62"/>
        <v>41244.25</v>
      </c>
      <c r="T942" s="10">
        <f t="shared" si="63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6">
        <f t="shared" si="60"/>
        <v>13.05813953488372</v>
      </c>
      <c r="H943">
        <v>78</v>
      </c>
      <c r="I943" s="5">
        <f t="shared" si="61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2038</v>
      </c>
      <c r="R943" t="s">
        <v>2039</v>
      </c>
      <c r="S943" s="10">
        <f t="shared" si="62"/>
        <v>40552.25</v>
      </c>
      <c r="T943" s="10">
        <f t="shared" si="63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6">
        <f t="shared" si="60"/>
        <v>64.635416666666671</v>
      </c>
      <c r="H944">
        <v>67</v>
      </c>
      <c r="I944" s="5">
        <f t="shared" si="61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2038</v>
      </c>
      <c r="R944" t="s">
        <v>2039</v>
      </c>
      <c r="S944" s="10">
        <f t="shared" si="62"/>
        <v>40568.25</v>
      </c>
      <c r="T944" s="10">
        <f t="shared" si="63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6">
        <f t="shared" si="60"/>
        <v>159.58666666666667</v>
      </c>
      <c r="H945">
        <v>114</v>
      </c>
      <c r="I945" s="5">
        <f t="shared" si="61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2032</v>
      </c>
      <c r="R945" t="s">
        <v>2033</v>
      </c>
      <c r="S945" s="10">
        <f t="shared" si="62"/>
        <v>41906.208333333336</v>
      </c>
      <c r="T945" s="10">
        <f t="shared" si="63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6">
        <f t="shared" si="60"/>
        <v>81.42</v>
      </c>
      <c r="H946">
        <v>263</v>
      </c>
      <c r="I946" s="5">
        <f t="shared" si="61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2053</v>
      </c>
      <c r="R946" t="s">
        <v>2054</v>
      </c>
      <c r="S946" s="10">
        <f t="shared" si="62"/>
        <v>42776.25</v>
      </c>
      <c r="T946" s="10">
        <f t="shared" si="63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6">
        <f t="shared" si="60"/>
        <v>32.444767441860463</v>
      </c>
      <c r="H947">
        <v>1691</v>
      </c>
      <c r="I947" s="5">
        <f t="shared" si="61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2053</v>
      </c>
      <c r="R947" t="s">
        <v>2054</v>
      </c>
      <c r="S947" s="10">
        <f t="shared" si="62"/>
        <v>41004.208333333336</v>
      </c>
      <c r="T947" s="10">
        <f t="shared" si="63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6">
        <f t="shared" si="60"/>
        <v>9.9141184124918666</v>
      </c>
      <c r="H948">
        <v>181</v>
      </c>
      <c r="I948" s="5">
        <f t="shared" si="61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2038</v>
      </c>
      <c r="R948" t="s">
        <v>2039</v>
      </c>
      <c r="S948" s="10">
        <f t="shared" si="62"/>
        <v>40710.208333333336</v>
      </c>
      <c r="T948" s="10">
        <f t="shared" si="63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6">
        <f t="shared" si="60"/>
        <v>26.694444444444443</v>
      </c>
      <c r="H949">
        <v>13</v>
      </c>
      <c r="I949" s="5">
        <f t="shared" si="61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2038</v>
      </c>
      <c r="R949" t="s">
        <v>2039</v>
      </c>
      <c r="S949" s="10">
        <f t="shared" si="62"/>
        <v>41908.208333333336</v>
      </c>
      <c r="T949" s="10">
        <f t="shared" si="63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6">
        <f t="shared" si="60"/>
        <v>62.957446808510639</v>
      </c>
      <c r="H950">
        <v>160</v>
      </c>
      <c r="I950" s="5">
        <f t="shared" si="61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2040</v>
      </c>
      <c r="R950" t="s">
        <v>2041</v>
      </c>
      <c r="S950" s="10">
        <f t="shared" si="62"/>
        <v>41985.25</v>
      </c>
      <c r="T950" s="10">
        <f t="shared" si="63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6">
        <f t="shared" si="60"/>
        <v>161.35593220338984</v>
      </c>
      <c r="H951">
        <v>203</v>
      </c>
      <c r="I951" s="5">
        <f t="shared" si="61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2036</v>
      </c>
      <c r="R951" t="s">
        <v>2037</v>
      </c>
      <c r="S951" s="10">
        <f t="shared" si="62"/>
        <v>42112.208333333328</v>
      </c>
      <c r="T951" s="10">
        <f t="shared" si="63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6">
        <f t="shared" si="60"/>
        <v>5</v>
      </c>
      <c r="H952">
        <v>1</v>
      </c>
      <c r="I952" s="5">
        <f t="shared" si="61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2038</v>
      </c>
      <c r="R952" t="s">
        <v>2039</v>
      </c>
      <c r="S952" s="10">
        <f t="shared" si="62"/>
        <v>43571.208333333328</v>
      </c>
      <c r="T952" s="10">
        <f t="shared" si="63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6">
        <f t="shared" si="60"/>
        <v>1096.9379310344827</v>
      </c>
      <c r="H953">
        <v>1559</v>
      </c>
      <c r="I953" s="5">
        <f t="shared" si="61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2034</v>
      </c>
      <c r="R953" t="s">
        <v>2035</v>
      </c>
      <c r="S953" s="10">
        <f t="shared" si="62"/>
        <v>42730.25</v>
      </c>
      <c r="T953" s="10">
        <f t="shared" si="63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6">
        <f t="shared" si="60"/>
        <v>70.094158075601371</v>
      </c>
      <c r="H954">
        <v>2266</v>
      </c>
      <c r="I954" s="5">
        <f t="shared" si="61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2040</v>
      </c>
      <c r="R954" t="s">
        <v>2041</v>
      </c>
      <c r="S954" s="10">
        <f t="shared" si="62"/>
        <v>42591.208333333328</v>
      </c>
      <c r="T954" s="10">
        <f t="shared" si="63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6">
        <f t="shared" si="60"/>
        <v>60</v>
      </c>
      <c r="H955">
        <v>21</v>
      </c>
      <c r="I955" s="5">
        <f t="shared" si="61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2040</v>
      </c>
      <c r="R955" t="s">
        <v>2062</v>
      </c>
      <c r="S955" s="10">
        <f t="shared" si="62"/>
        <v>42358.25</v>
      </c>
      <c r="T955" s="10">
        <f t="shared" si="63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6">
        <f t="shared" si="60"/>
        <v>367.0985915492958</v>
      </c>
      <c r="H956">
        <v>1548</v>
      </c>
      <c r="I956" s="5">
        <f t="shared" si="61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2036</v>
      </c>
      <c r="R956" t="s">
        <v>2037</v>
      </c>
      <c r="S956" s="10">
        <f t="shared" si="62"/>
        <v>41174.208333333336</v>
      </c>
      <c r="T956" s="10">
        <f t="shared" si="63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6">
        <f t="shared" si="60"/>
        <v>1109</v>
      </c>
      <c r="H957">
        <v>80</v>
      </c>
      <c r="I957" s="5">
        <f t="shared" si="61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2038</v>
      </c>
      <c r="R957" t="s">
        <v>2039</v>
      </c>
      <c r="S957" s="10">
        <f t="shared" si="62"/>
        <v>41238.25</v>
      </c>
      <c r="T957" s="10">
        <f t="shared" si="63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6">
        <f t="shared" si="60"/>
        <v>19.028784648187631</v>
      </c>
      <c r="H958">
        <v>830</v>
      </c>
      <c r="I958" s="5">
        <f t="shared" si="61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2040</v>
      </c>
      <c r="R958" t="s">
        <v>2062</v>
      </c>
      <c r="S958" s="10">
        <f t="shared" si="62"/>
        <v>42360.25</v>
      </c>
      <c r="T958" s="10">
        <f t="shared" si="63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6">
        <f t="shared" si="60"/>
        <v>126.87755102040816</v>
      </c>
      <c r="H959">
        <v>131</v>
      </c>
      <c r="I959" s="5">
        <f t="shared" si="61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2038</v>
      </c>
      <c r="R959" t="s">
        <v>2039</v>
      </c>
      <c r="S959" s="10">
        <f t="shared" si="62"/>
        <v>40955.25</v>
      </c>
      <c r="T959" s="10">
        <f t="shared" si="63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6">
        <f t="shared" si="60"/>
        <v>734.63636363636363</v>
      </c>
      <c r="H960">
        <v>112</v>
      </c>
      <c r="I960" s="5">
        <f t="shared" si="61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2040</v>
      </c>
      <c r="R960" t="s">
        <v>2048</v>
      </c>
      <c r="S960" s="10">
        <f t="shared" si="62"/>
        <v>40350.208333333336</v>
      </c>
      <c r="T960" s="10">
        <f t="shared" si="63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6">
        <f t="shared" si="60"/>
        <v>4.5731034482758623</v>
      </c>
      <c r="H961">
        <v>130</v>
      </c>
      <c r="I961" s="5">
        <f t="shared" si="61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2046</v>
      </c>
      <c r="R961" t="s">
        <v>2058</v>
      </c>
      <c r="S961" s="10">
        <f t="shared" si="62"/>
        <v>40357.208333333336</v>
      </c>
      <c r="T961" s="10">
        <f t="shared" si="63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6">
        <f t="shared" ref="G962:G1001" si="64">(E962/D962)*100</f>
        <v>85.054545454545448</v>
      </c>
      <c r="H962">
        <v>55</v>
      </c>
      <c r="I962" s="5">
        <f t="shared" ref="I962:I1025" si="65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2036</v>
      </c>
      <c r="R962" t="s">
        <v>2037</v>
      </c>
      <c r="S962" s="10">
        <f t="shared" si="62"/>
        <v>42408.25</v>
      </c>
      <c r="T962" s="10">
        <f t="shared" si="63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6">
        <f t="shared" si="64"/>
        <v>119.29824561403508</v>
      </c>
      <c r="H963">
        <v>155</v>
      </c>
      <c r="I963" s="5">
        <f t="shared" si="65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2046</v>
      </c>
      <c r="R963" t="s">
        <v>2058</v>
      </c>
      <c r="S963" s="10">
        <f t="shared" ref="S963:S1001" si="66">(((L963/60)/60)/24)+DATE(1970,1,1)</f>
        <v>40591.25</v>
      </c>
      <c r="T963" s="10">
        <f t="shared" ref="T963:T1001" si="67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6">
        <f t="shared" si="64"/>
        <v>296.02777777777777</v>
      </c>
      <c r="H964">
        <v>266</v>
      </c>
      <c r="I964" s="5">
        <f t="shared" si="6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2032</v>
      </c>
      <c r="R964" t="s">
        <v>2033</v>
      </c>
      <c r="S964" s="10">
        <f t="shared" si="66"/>
        <v>41592.25</v>
      </c>
      <c r="T964" s="10">
        <f t="shared" si="67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6">
        <f t="shared" si="64"/>
        <v>84.694915254237287</v>
      </c>
      <c r="H965">
        <v>114</v>
      </c>
      <c r="I965" s="5">
        <f t="shared" si="6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2053</v>
      </c>
      <c r="R965" t="s">
        <v>2054</v>
      </c>
      <c r="S965" s="10">
        <f t="shared" si="66"/>
        <v>40607.25</v>
      </c>
      <c r="T965" s="10">
        <f t="shared" si="67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6">
        <f t="shared" si="64"/>
        <v>355.7837837837838</v>
      </c>
      <c r="H966">
        <v>155</v>
      </c>
      <c r="I966" s="5">
        <f t="shared" si="6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2038</v>
      </c>
      <c r="R966" t="s">
        <v>2039</v>
      </c>
      <c r="S966" s="10">
        <f t="shared" si="66"/>
        <v>42135.208333333328</v>
      </c>
      <c r="T966" s="10">
        <f t="shared" si="67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6">
        <f t="shared" si="64"/>
        <v>386.40909090909093</v>
      </c>
      <c r="H967">
        <v>207</v>
      </c>
      <c r="I967" s="5">
        <f t="shared" si="6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2034</v>
      </c>
      <c r="R967" t="s">
        <v>2035</v>
      </c>
      <c r="S967" s="10">
        <f t="shared" si="66"/>
        <v>40203.25</v>
      </c>
      <c r="T967" s="10">
        <f t="shared" si="67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6">
        <f t="shared" si="64"/>
        <v>792.23529411764707</v>
      </c>
      <c r="H968">
        <v>245</v>
      </c>
      <c r="I968" s="5">
        <f t="shared" si="6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2038</v>
      </c>
      <c r="R968" t="s">
        <v>2039</v>
      </c>
      <c r="S968" s="10">
        <f t="shared" si="66"/>
        <v>42901.208333333328</v>
      </c>
      <c r="T968" s="10">
        <f t="shared" si="67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6">
        <f t="shared" si="64"/>
        <v>137.03393665158373</v>
      </c>
      <c r="H969">
        <v>1573</v>
      </c>
      <c r="I969" s="5">
        <f t="shared" si="6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2034</v>
      </c>
      <c r="R969" t="s">
        <v>2061</v>
      </c>
      <c r="S969" s="10">
        <f t="shared" si="66"/>
        <v>41005.208333333336</v>
      </c>
      <c r="T969" s="10">
        <f t="shared" si="67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6">
        <f t="shared" si="64"/>
        <v>338.20833333333337</v>
      </c>
      <c r="H970">
        <v>114</v>
      </c>
      <c r="I970" s="5">
        <f t="shared" si="6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2032</v>
      </c>
      <c r="R970" t="s">
        <v>2033</v>
      </c>
      <c r="S970" s="10">
        <f t="shared" si="66"/>
        <v>40544.25</v>
      </c>
      <c r="T970" s="10">
        <f t="shared" si="67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6">
        <f t="shared" si="64"/>
        <v>108.22784810126582</v>
      </c>
      <c r="H971">
        <v>93</v>
      </c>
      <c r="I971" s="5">
        <f t="shared" si="6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2038</v>
      </c>
      <c r="R971" t="s">
        <v>2039</v>
      </c>
      <c r="S971" s="10">
        <f t="shared" si="66"/>
        <v>43821.25</v>
      </c>
      <c r="T971" s="10">
        <f t="shared" si="67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6">
        <f t="shared" si="64"/>
        <v>60.757639620653315</v>
      </c>
      <c r="H972">
        <v>594</v>
      </c>
      <c r="I972" s="5">
        <f t="shared" si="6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2038</v>
      </c>
      <c r="R972" t="s">
        <v>2039</v>
      </c>
      <c r="S972" s="10">
        <f t="shared" si="66"/>
        <v>40672.208333333336</v>
      </c>
      <c r="T972" s="10">
        <f t="shared" si="67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6">
        <f t="shared" si="64"/>
        <v>27.725490196078432</v>
      </c>
      <c r="H973">
        <v>24</v>
      </c>
      <c r="I973" s="5">
        <f t="shared" si="6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2040</v>
      </c>
      <c r="R973" t="s">
        <v>2059</v>
      </c>
      <c r="S973" s="10">
        <f t="shared" si="66"/>
        <v>41555.208333333336</v>
      </c>
      <c r="T973" s="10">
        <f t="shared" si="67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6">
        <f t="shared" si="64"/>
        <v>228.3934426229508</v>
      </c>
      <c r="H974">
        <v>1681</v>
      </c>
      <c r="I974" s="5">
        <f t="shared" si="6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2036</v>
      </c>
      <c r="R974" t="s">
        <v>2037</v>
      </c>
      <c r="S974" s="10">
        <f t="shared" si="66"/>
        <v>41792.208333333336</v>
      </c>
      <c r="T974" s="10">
        <f t="shared" si="67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6">
        <f t="shared" si="64"/>
        <v>21.615194054500414</v>
      </c>
      <c r="H975">
        <v>252</v>
      </c>
      <c r="I975" s="5">
        <f t="shared" si="6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2038</v>
      </c>
      <c r="R975" t="s">
        <v>2039</v>
      </c>
      <c r="S975" s="10">
        <f t="shared" si="66"/>
        <v>40522.25</v>
      </c>
      <c r="T975" s="10">
        <f t="shared" si="67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6">
        <f t="shared" si="64"/>
        <v>373.875</v>
      </c>
      <c r="H976">
        <v>32</v>
      </c>
      <c r="I976" s="5">
        <f t="shared" si="65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2034</v>
      </c>
      <c r="R976" t="s">
        <v>2044</v>
      </c>
      <c r="S976" s="10">
        <f t="shared" si="66"/>
        <v>41412.208333333336</v>
      </c>
      <c r="T976" s="10">
        <f t="shared" si="67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6">
        <f t="shared" si="64"/>
        <v>154.92592592592592</v>
      </c>
      <c r="H977">
        <v>135</v>
      </c>
      <c r="I977" s="5">
        <f t="shared" si="6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2038</v>
      </c>
      <c r="R977" t="s">
        <v>2039</v>
      </c>
      <c r="S977" s="10">
        <f t="shared" si="66"/>
        <v>42337.25</v>
      </c>
      <c r="T977" s="10">
        <f t="shared" si="67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6">
        <f t="shared" si="64"/>
        <v>322.14999999999998</v>
      </c>
      <c r="H978">
        <v>140</v>
      </c>
      <c r="I978" s="5">
        <f t="shared" si="6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2038</v>
      </c>
      <c r="R978" t="s">
        <v>2039</v>
      </c>
      <c r="S978" s="10">
        <f t="shared" si="66"/>
        <v>40571.25</v>
      </c>
      <c r="T978" s="10">
        <f t="shared" si="67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6">
        <f t="shared" si="64"/>
        <v>73.957142857142856</v>
      </c>
      <c r="H979">
        <v>67</v>
      </c>
      <c r="I979" s="5">
        <f t="shared" si="6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2032</v>
      </c>
      <c r="R979" t="s">
        <v>2033</v>
      </c>
      <c r="S979" s="10">
        <f t="shared" si="66"/>
        <v>43138.25</v>
      </c>
      <c r="T979" s="10">
        <f t="shared" si="67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6">
        <f t="shared" si="64"/>
        <v>864.1</v>
      </c>
      <c r="H980">
        <v>92</v>
      </c>
      <c r="I980" s="5">
        <f t="shared" si="6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2049</v>
      </c>
      <c r="R980" t="s">
        <v>2050</v>
      </c>
      <c r="S980" s="10">
        <f t="shared" si="66"/>
        <v>42686.25</v>
      </c>
      <c r="T980" s="10">
        <f t="shared" si="67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6">
        <f t="shared" si="64"/>
        <v>143.26245847176079</v>
      </c>
      <c r="H981">
        <v>1015</v>
      </c>
      <c r="I981" s="5">
        <f t="shared" si="6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2038</v>
      </c>
      <c r="R981" t="s">
        <v>2039</v>
      </c>
      <c r="S981" s="10">
        <f t="shared" si="66"/>
        <v>42078.208333333328</v>
      </c>
      <c r="T981" s="10">
        <f t="shared" si="67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6">
        <f t="shared" si="64"/>
        <v>40.281762295081968</v>
      </c>
      <c r="H982">
        <v>742</v>
      </c>
      <c r="I982" s="5">
        <f t="shared" si="6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2046</v>
      </c>
      <c r="R982" t="s">
        <v>2047</v>
      </c>
      <c r="S982" s="10">
        <f t="shared" si="66"/>
        <v>42307.208333333328</v>
      </c>
      <c r="T982" s="10">
        <f t="shared" si="67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6">
        <f t="shared" si="64"/>
        <v>178.22388059701493</v>
      </c>
      <c r="H983">
        <v>323</v>
      </c>
      <c r="I983" s="5">
        <f t="shared" si="6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2036</v>
      </c>
      <c r="R983" t="s">
        <v>2037</v>
      </c>
      <c r="S983" s="10">
        <f t="shared" si="66"/>
        <v>43094.25</v>
      </c>
      <c r="T983" s="10">
        <f t="shared" si="67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6">
        <f t="shared" si="64"/>
        <v>84.930555555555557</v>
      </c>
      <c r="H984">
        <v>75</v>
      </c>
      <c r="I984" s="5">
        <f t="shared" si="6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2040</v>
      </c>
      <c r="R984" t="s">
        <v>2041</v>
      </c>
      <c r="S984" s="10">
        <f t="shared" si="66"/>
        <v>40743.208333333336</v>
      </c>
      <c r="T984" s="10">
        <f t="shared" si="67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6">
        <f t="shared" si="64"/>
        <v>145.93648334624322</v>
      </c>
      <c r="H985">
        <v>2326</v>
      </c>
      <c r="I985" s="5">
        <f t="shared" si="6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2040</v>
      </c>
      <c r="R985" t="s">
        <v>2041</v>
      </c>
      <c r="S985" s="10">
        <f t="shared" si="66"/>
        <v>43681.208333333328</v>
      </c>
      <c r="T985" s="10">
        <f t="shared" si="67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6">
        <f t="shared" si="64"/>
        <v>152.46153846153848</v>
      </c>
      <c r="H986">
        <v>381</v>
      </c>
      <c r="I986" s="5">
        <f t="shared" si="6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2038</v>
      </c>
      <c r="R986" t="s">
        <v>2039</v>
      </c>
      <c r="S986" s="10">
        <f t="shared" si="66"/>
        <v>43716.208333333328</v>
      </c>
      <c r="T986" s="10">
        <f t="shared" si="67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6">
        <f t="shared" si="64"/>
        <v>67.129542790152414</v>
      </c>
      <c r="H987">
        <v>4405</v>
      </c>
      <c r="I987" s="5">
        <f t="shared" si="6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2034</v>
      </c>
      <c r="R987" t="s">
        <v>2035</v>
      </c>
      <c r="S987" s="10">
        <f t="shared" si="66"/>
        <v>41614.25</v>
      </c>
      <c r="T987" s="10">
        <f t="shared" si="67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6">
        <f t="shared" si="64"/>
        <v>40.307692307692307</v>
      </c>
      <c r="H988">
        <v>92</v>
      </c>
      <c r="I988" s="5">
        <f t="shared" si="6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2034</v>
      </c>
      <c r="R988" t="s">
        <v>2035</v>
      </c>
      <c r="S988" s="10">
        <f t="shared" si="66"/>
        <v>40638.208333333336</v>
      </c>
      <c r="T988" s="10">
        <f t="shared" si="67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6">
        <f t="shared" si="64"/>
        <v>216.79032258064518</v>
      </c>
      <c r="H989">
        <v>480</v>
      </c>
      <c r="I989" s="5">
        <f t="shared" si="6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2040</v>
      </c>
      <c r="R989" t="s">
        <v>2041</v>
      </c>
      <c r="S989" s="10">
        <f t="shared" si="66"/>
        <v>42852.208333333328</v>
      </c>
      <c r="T989" s="10">
        <f t="shared" si="67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6">
        <f t="shared" si="64"/>
        <v>52.117021276595743</v>
      </c>
      <c r="H990">
        <v>64</v>
      </c>
      <c r="I990" s="5">
        <f t="shared" si="65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2046</v>
      </c>
      <c r="R990" t="s">
        <v>2055</v>
      </c>
      <c r="S990" s="10">
        <f t="shared" si="66"/>
        <v>42686.25</v>
      </c>
      <c r="T990" s="10">
        <f t="shared" si="67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6">
        <f t="shared" si="64"/>
        <v>499.58333333333337</v>
      </c>
      <c r="H991">
        <v>226</v>
      </c>
      <c r="I991" s="5">
        <f t="shared" si="6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2046</v>
      </c>
      <c r="R991" t="s">
        <v>2058</v>
      </c>
      <c r="S991" s="10">
        <f t="shared" si="66"/>
        <v>43571.208333333328</v>
      </c>
      <c r="T991" s="10">
        <f t="shared" si="67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6">
        <f t="shared" si="64"/>
        <v>87.679487179487182</v>
      </c>
      <c r="H992">
        <v>64</v>
      </c>
      <c r="I992" s="5">
        <f t="shared" si="6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2040</v>
      </c>
      <c r="R992" t="s">
        <v>2043</v>
      </c>
      <c r="S992" s="10">
        <f t="shared" si="66"/>
        <v>42432.25</v>
      </c>
      <c r="T992" s="10">
        <f t="shared" si="67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6">
        <f t="shared" si="64"/>
        <v>113.17346938775511</v>
      </c>
      <c r="H993">
        <v>241</v>
      </c>
      <c r="I993" s="5">
        <f t="shared" si="6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2034</v>
      </c>
      <c r="R993" t="s">
        <v>2035</v>
      </c>
      <c r="S993" s="10">
        <f t="shared" si="66"/>
        <v>41907.208333333336</v>
      </c>
      <c r="T993" s="10">
        <f t="shared" si="67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6">
        <f t="shared" si="64"/>
        <v>426.54838709677421</v>
      </c>
      <c r="H994">
        <v>132</v>
      </c>
      <c r="I994" s="5">
        <f t="shared" si="6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2040</v>
      </c>
      <c r="R994" t="s">
        <v>2043</v>
      </c>
      <c r="S994" s="10">
        <f t="shared" si="66"/>
        <v>43227.208333333328</v>
      </c>
      <c r="T994" s="10">
        <f t="shared" si="67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6">
        <f t="shared" si="64"/>
        <v>77.632653061224488</v>
      </c>
      <c r="H995">
        <v>75</v>
      </c>
      <c r="I995" s="5">
        <f t="shared" si="65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2053</v>
      </c>
      <c r="R995" t="s">
        <v>2054</v>
      </c>
      <c r="S995" s="10">
        <f t="shared" si="66"/>
        <v>42362.25</v>
      </c>
      <c r="T995" s="10">
        <f t="shared" si="67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6">
        <f t="shared" si="64"/>
        <v>52.496810772501767</v>
      </c>
      <c r="H996">
        <v>842</v>
      </c>
      <c r="I996" s="5">
        <f t="shared" si="6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2046</v>
      </c>
      <c r="R996" t="s">
        <v>2058</v>
      </c>
      <c r="S996" s="10">
        <f t="shared" si="66"/>
        <v>41929.208333333336</v>
      </c>
      <c r="T996" s="10">
        <f t="shared" si="67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6">
        <f t="shared" si="64"/>
        <v>157.46762589928059</v>
      </c>
      <c r="H997">
        <v>2043</v>
      </c>
      <c r="I997" s="5">
        <f t="shared" si="6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2032</v>
      </c>
      <c r="R997" t="s">
        <v>2033</v>
      </c>
      <c r="S997" s="10">
        <f t="shared" si="66"/>
        <v>43408.208333333328</v>
      </c>
      <c r="T997" s="10">
        <f t="shared" si="67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6">
        <f t="shared" si="64"/>
        <v>72.939393939393938</v>
      </c>
      <c r="H998">
        <v>112</v>
      </c>
      <c r="I998" s="5">
        <f t="shared" si="6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2038</v>
      </c>
      <c r="R998" t="s">
        <v>2039</v>
      </c>
      <c r="S998" s="10">
        <f t="shared" si="66"/>
        <v>41276.25</v>
      </c>
      <c r="T998" s="10">
        <f t="shared" si="67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6">
        <f t="shared" si="64"/>
        <v>60.565789473684205</v>
      </c>
      <c r="H999">
        <v>139</v>
      </c>
      <c r="I999" s="5">
        <f t="shared" si="6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2038</v>
      </c>
      <c r="R999" t="s">
        <v>2039</v>
      </c>
      <c r="S999" s="10">
        <f t="shared" si="66"/>
        <v>41659.25</v>
      </c>
      <c r="T999" s="10">
        <f t="shared" si="67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6">
        <f t="shared" si="64"/>
        <v>56.791291291291287</v>
      </c>
      <c r="H1000">
        <v>374</v>
      </c>
      <c r="I1000" s="5">
        <f t="shared" si="6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2034</v>
      </c>
      <c r="R1000" t="s">
        <v>2044</v>
      </c>
      <c r="S1000" s="10">
        <f t="shared" si="66"/>
        <v>40220.25</v>
      </c>
      <c r="T1000" s="10">
        <f t="shared" si="67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6">
        <f t="shared" si="64"/>
        <v>56.542754275427541</v>
      </c>
      <c r="H1001">
        <v>1122</v>
      </c>
      <c r="I1001" s="5">
        <f t="shared" si="6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2032</v>
      </c>
      <c r="R1001" t="s">
        <v>2033</v>
      </c>
      <c r="S1001" s="10">
        <f t="shared" si="66"/>
        <v>42550.208333333328</v>
      </c>
      <c r="T1001" s="10">
        <f t="shared" si="67"/>
        <v>42557.208333333328</v>
      </c>
    </row>
  </sheetData>
  <autoFilter ref="A1:V1001" xr:uid="{00000000-0001-0000-0000-000000000000}"/>
  <conditionalFormatting sqref="F1:G1048576">
    <cfRule type="cellIs" dxfId="11" priority="10" operator="equal">
      <formula>"live"</formula>
    </cfRule>
    <cfRule type="cellIs" dxfId="10" priority="11" operator="equal">
      <formula>"canceled"</formula>
    </cfRule>
    <cfRule type="cellIs" dxfId="9" priority="12" operator="equal">
      <formula>"failed"</formula>
    </cfRule>
    <cfRule type="cellIs" dxfId="8" priority="13" operator="equal">
      <formula>"successful"</formula>
    </cfRule>
  </conditionalFormatting>
  <conditionalFormatting sqref="G1:G1048576">
    <cfRule type="colorScale" priority="9">
      <colorScale>
        <cfvo type="num" val="0"/>
        <cfvo type="num" val="100"/>
        <cfvo type="num" val="200"/>
        <color rgb="FFFF7128"/>
        <color theme="9" tint="-0.249977111117893"/>
        <color theme="4"/>
      </colorScale>
    </cfRule>
  </conditionalFormatting>
  <conditionalFormatting sqref="AJ1:AJ1048141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AM1:AM1047633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0EF9-EAB5-0D45-89CC-10755EAD6CD8}">
  <sheetPr codeName="Sheet7"/>
  <dimension ref="A1:K1001"/>
  <sheetViews>
    <sheetView workbookViewId="0">
      <selection activeCell="I31" sqref="I31"/>
    </sheetView>
  </sheetViews>
  <sheetFormatPr baseColWidth="10" defaultRowHeight="16" x14ac:dyDescent="0.2"/>
  <cols>
    <col min="1" max="1" width="13" customWidth="1"/>
    <col min="2" max="2" width="16" customWidth="1"/>
    <col min="5" max="5" width="14.5" customWidth="1"/>
    <col min="8" max="8" width="17.6640625" customWidth="1"/>
  </cols>
  <sheetData>
    <row r="1" spans="1:10" x14ac:dyDescent="0.2">
      <c r="A1" s="13" t="s">
        <v>4</v>
      </c>
      <c r="B1" s="13" t="s">
        <v>5</v>
      </c>
      <c r="C1" s="13"/>
      <c r="D1" s="13" t="s">
        <v>4</v>
      </c>
      <c r="E1" s="13" t="s">
        <v>5</v>
      </c>
    </row>
    <row r="2" spans="1:10" x14ac:dyDescent="0.2">
      <c r="A2" s="14" t="s">
        <v>20</v>
      </c>
      <c r="B2" s="15">
        <v>158</v>
      </c>
      <c r="C2" s="15"/>
      <c r="D2" s="16" t="s">
        <v>74</v>
      </c>
      <c r="E2" s="15">
        <v>135</v>
      </c>
      <c r="J2" t="s">
        <v>2138</v>
      </c>
    </row>
    <row r="3" spans="1:10" x14ac:dyDescent="0.2">
      <c r="A3" s="14" t="s">
        <v>20</v>
      </c>
      <c r="B3" s="15">
        <v>1425</v>
      </c>
      <c r="C3" s="15"/>
      <c r="D3" s="16" t="s">
        <v>74</v>
      </c>
      <c r="E3" s="15">
        <v>1480</v>
      </c>
      <c r="G3" s="17" t="s">
        <v>2129</v>
      </c>
      <c r="H3">
        <f>AVERAGE(B2:B566)</f>
        <v>851.14690265486729</v>
      </c>
      <c r="J3" t="s">
        <v>2137</v>
      </c>
    </row>
    <row r="4" spans="1:10" x14ac:dyDescent="0.2">
      <c r="A4" s="14" t="s">
        <v>20</v>
      </c>
      <c r="B4" s="15">
        <v>174</v>
      </c>
      <c r="C4" s="15"/>
      <c r="D4" s="16" t="s">
        <v>74</v>
      </c>
      <c r="E4" s="15">
        <v>17</v>
      </c>
    </row>
    <row r="5" spans="1:10" x14ac:dyDescent="0.2">
      <c r="A5" s="14" t="s">
        <v>20</v>
      </c>
      <c r="B5" s="15">
        <v>227</v>
      </c>
      <c r="C5" s="15"/>
      <c r="D5" s="16" t="s">
        <v>74</v>
      </c>
      <c r="E5" s="15">
        <v>610</v>
      </c>
      <c r="G5" s="17" t="s">
        <v>2130</v>
      </c>
      <c r="H5">
        <f>MEDIAN((B2:B566))</f>
        <v>201</v>
      </c>
    </row>
    <row r="6" spans="1:10" x14ac:dyDescent="0.2">
      <c r="A6" s="14" t="s">
        <v>20</v>
      </c>
      <c r="B6" s="15">
        <v>220</v>
      </c>
      <c r="C6" s="15"/>
      <c r="D6" s="16" t="s">
        <v>74</v>
      </c>
      <c r="E6" s="15">
        <v>532</v>
      </c>
    </row>
    <row r="7" spans="1:10" x14ac:dyDescent="0.2">
      <c r="A7" s="14" t="s">
        <v>20</v>
      </c>
      <c r="B7" s="15">
        <v>98</v>
      </c>
      <c r="C7" s="15"/>
      <c r="D7" s="16" t="s">
        <v>74</v>
      </c>
      <c r="E7" s="15">
        <v>55</v>
      </c>
      <c r="G7" s="17" t="s">
        <v>2131</v>
      </c>
      <c r="H7">
        <f>_xlfn.MODE.SNGL(B2:B566)</f>
        <v>85</v>
      </c>
    </row>
    <row r="8" spans="1:10" x14ac:dyDescent="0.2">
      <c r="A8" s="14" t="s">
        <v>20</v>
      </c>
      <c r="B8" s="15">
        <v>100</v>
      </c>
      <c r="C8" s="15"/>
      <c r="D8" s="16" t="s">
        <v>74</v>
      </c>
      <c r="E8" s="15">
        <v>58</v>
      </c>
    </row>
    <row r="9" spans="1:10" x14ac:dyDescent="0.2">
      <c r="A9" s="14" t="s">
        <v>20</v>
      </c>
      <c r="B9" s="15">
        <v>1249</v>
      </c>
      <c r="C9" s="15"/>
      <c r="D9" s="16" t="s">
        <v>74</v>
      </c>
      <c r="E9" s="15">
        <v>51</v>
      </c>
      <c r="G9" s="17" t="s">
        <v>2132</v>
      </c>
      <c r="H9" cm="1">
        <f t="array" ref="H9:H10">_xlfn.MODE.MULT(B2:B566)</f>
        <v>85</v>
      </c>
    </row>
    <row r="10" spans="1:10" x14ac:dyDescent="0.2">
      <c r="A10" s="14" t="s">
        <v>20</v>
      </c>
      <c r="B10" s="15">
        <v>1396</v>
      </c>
      <c r="C10" s="15"/>
      <c r="D10" s="16" t="s">
        <v>74</v>
      </c>
      <c r="E10" s="15">
        <v>379</v>
      </c>
      <c r="H10">
        <v>80</v>
      </c>
    </row>
    <row r="11" spans="1:10" x14ac:dyDescent="0.2">
      <c r="A11" s="14" t="s">
        <v>20</v>
      </c>
      <c r="B11" s="15">
        <v>890</v>
      </c>
      <c r="C11" s="15"/>
      <c r="D11" s="16" t="s">
        <v>74</v>
      </c>
      <c r="E11" s="15">
        <v>441</v>
      </c>
      <c r="G11" s="17" t="s">
        <v>2133</v>
      </c>
      <c r="H11" s="18">
        <f>MIN(B2:B566)</f>
        <v>16</v>
      </c>
    </row>
    <row r="12" spans="1:10" x14ac:dyDescent="0.2">
      <c r="A12" s="14" t="s">
        <v>20</v>
      </c>
      <c r="B12" s="15">
        <v>142</v>
      </c>
      <c r="C12" s="15"/>
      <c r="D12" s="16" t="s">
        <v>74</v>
      </c>
      <c r="E12" s="15">
        <v>82</v>
      </c>
      <c r="G12" s="18"/>
      <c r="H12" s="18"/>
    </row>
    <row r="13" spans="1:10" x14ac:dyDescent="0.2">
      <c r="A13" s="14" t="s">
        <v>20</v>
      </c>
      <c r="B13" s="15">
        <v>2673</v>
      </c>
      <c r="C13" s="15"/>
      <c r="D13" s="16" t="s">
        <v>74</v>
      </c>
      <c r="E13" s="15">
        <v>57</v>
      </c>
      <c r="G13" s="17" t="s">
        <v>2134</v>
      </c>
      <c r="H13" s="18">
        <f>MAX(B2:B566)</f>
        <v>7295</v>
      </c>
    </row>
    <row r="14" spans="1:10" x14ac:dyDescent="0.2">
      <c r="A14" s="14" t="s">
        <v>20</v>
      </c>
      <c r="B14" s="15">
        <v>163</v>
      </c>
      <c r="C14" s="15"/>
      <c r="D14" s="16" t="s">
        <v>74</v>
      </c>
      <c r="E14" s="15">
        <v>67</v>
      </c>
      <c r="G14" s="18"/>
      <c r="H14" s="18"/>
    </row>
    <row r="15" spans="1:10" x14ac:dyDescent="0.2">
      <c r="A15" s="14" t="s">
        <v>20</v>
      </c>
      <c r="B15" s="15">
        <v>2220</v>
      </c>
      <c r="C15" s="15"/>
      <c r="D15" s="16" t="s">
        <v>74</v>
      </c>
      <c r="E15" s="15">
        <v>1890</v>
      </c>
      <c r="G15" s="17" t="s">
        <v>2136</v>
      </c>
      <c r="H15" s="18">
        <f>_xlfn.VAR.S(B2:B566)</f>
        <v>1606216.5936295739</v>
      </c>
    </row>
    <row r="16" spans="1:10" x14ac:dyDescent="0.2">
      <c r="A16" s="14" t="s">
        <v>20</v>
      </c>
      <c r="B16" s="15">
        <v>1606</v>
      </c>
      <c r="C16" s="15"/>
      <c r="D16" s="16" t="s">
        <v>74</v>
      </c>
      <c r="E16" s="15">
        <v>184</v>
      </c>
      <c r="G16" s="18"/>
      <c r="H16" s="18"/>
    </row>
    <row r="17" spans="1:11" x14ac:dyDescent="0.2">
      <c r="A17" s="14" t="s">
        <v>20</v>
      </c>
      <c r="B17" s="15">
        <v>129</v>
      </c>
      <c r="C17" s="15"/>
      <c r="D17" s="16" t="s">
        <v>74</v>
      </c>
      <c r="E17" s="15">
        <v>32</v>
      </c>
      <c r="G17" s="17" t="s">
        <v>2135</v>
      </c>
      <c r="H17" s="18">
        <f>_xlfn.STDEV.S(B2:B566)</f>
        <v>1267.366006183523</v>
      </c>
    </row>
    <row r="18" spans="1:11" x14ac:dyDescent="0.2">
      <c r="A18" s="14" t="s">
        <v>20</v>
      </c>
      <c r="B18" s="15">
        <v>226</v>
      </c>
      <c r="C18" s="15"/>
      <c r="D18" s="16" t="s">
        <v>74</v>
      </c>
      <c r="E18" s="15">
        <v>75</v>
      </c>
      <c r="G18" s="18"/>
      <c r="H18" s="18"/>
    </row>
    <row r="19" spans="1:11" x14ac:dyDescent="0.2">
      <c r="A19" s="14" t="s">
        <v>20</v>
      </c>
      <c r="B19" s="15">
        <v>5419</v>
      </c>
      <c r="C19" s="15"/>
      <c r="D19" s="16" t="s">
        <v>74</v>
      </c>
      <c r="E19" s="15">
        <v>64</v>
      </c>
      <c r="G19" s="17"/>
      <c r="H19" s="18"/>
    </row>
    <row r="20" spans="1:11" x14ac:dyDescent="0.2">
      <c r="A20" s="14" t="s">
        <v>20</v>
      </c>
      <c r="B20" s="15">
        <v>165</v>
      </c>
      <c r="C20" s="15"/>
      <c r="D20" s="16" t="s">
        <v>74</v>
      </c>
      <c r="E20" s="15">
        <v>1297</v>
      </c>
    </row>
    <row r="21" spans="1:11" x14ac:dyDescent="0.2">
      <c r="A21" s="14" t="s">
        <v>20</v>
      </c>
      <c r="B21" s="15">
        <v>1965</v>
      </c>
      <c r="C21" s="15"/>
      <c r="D21" s="16" t="s">
        <v>74</v>
      </c>
      <c r="E21" s="15">
        <v>145</v>
      </c>
      <c r="G21" s="17" t="s">
        <v>2135</v>
      </c>
      <c r="H21" s="18">
        <f>_xlfn.STDEV.S(E2:E566)</f>
        <v>573.55374344218296</v>
      </c>
    </row>
    <row r="22" spans="1:11" x14ac:dyDescent="0.2">
      <c r="A22" s="14" t="s">
        <v>20</v>
      </c>
      <c r="B22" s="15">
        <v>16</v>
      </c>
      <c r="C22" s="15"/>
      <c r="D22" s="16" t="s">
        <v>74</v>
      </c>
      <c r="E22" s="15">
        <v>2138</v>
      </c>
      <c r="G22" s="18"/>
      <c r="H22" s="18"/>
    </row>
    <row r="23" spans="1:11" x14ac:dyDescent="0.2">
      <c r="A23" s="14" t="s">
        <v>20</v>
      </c>
      <c r="B23" s="15">
        <v>107</v>
      </c>
      <c r="C23" s="15"/>
      <c r="D23" s="16" t="s">
        <v>74</v>
      </c>
      <c r="E23" s="15">
        <v>10</v>
      </c>
      <c r="G23" s="17"/>
      <c r="H23" s="18"/>
    </row>
    <row r="24" spans="1:11" x14ac:dyDescent="0.2">
      <c r="A24" s="14" t="s">
        <v>20</v>
      </c>
      <c r="B24" s="15">
        <v>134</v>
      </c>
      <c r="C24" s="15"/>
      <c r="D24" s="16" t="s">
        <v>74</v>
      </c>
      <c r="E24" s="15">
        <v>90</v>
      </c>
    </row>
    <row r="25" spans="1:11" x14ac:dyDescent="0.2">
      <c r="A25" s="14" t="s">
        <v>20</v>
      </c>
      <c r="B25" s="15">
        <v>198</v>
      </c>
      <c r="C25" s="15"/>
      <c r="D25" s="16" t="s">
        <v>74</v>
      </c>
      <c r="E25" s="15">
        <v>439</v>
      </c>
    </row>
    <row r="26" spans="1:11" x14ac:dyDescent="0.2">
      <c r="A26" s="14" t="s">
        <v>20</v>
      </c>
      <c r="B26" s="15">
        <v>111</v>
      </c>
      <c r="C26" s="15"/>
      <c r="D26" s="16" t="s">
        <v>74</v>
      </c>
      <c r="E26" s="15">
        <v>595</v>
      </c>
    </row>
    <row r="27" spans="1:11" x14ac:dyDescent="0.2">
      <c r="A27" s="14" t="s">
        <v>20</v>
      </c>
      <c r="B27" s="15">
        <v>222</v>
      </c>
      <c r="C27" s="15"/>
      <c r="D27" s="16" t="s">
        <v>74</v>
      </c>
      <c r="E27" s="15">
        <v>35</v>
      </c>
      <c r="J27" t="s">
        <v>2139</v>
      </c>
    </row>
    <row r="28" spans="1:11" x14ac:dyDescent="0.2">
      <c r="A28" s="14" t="s">
        <v>20</v>
      </c>
      <c r="B28" s="15">
        <v>6212</v>
      </c>
      <c r="C28" s="15"/>
      <c r="D28" s="16" t="s">
        <v>74</v>
      </c>
      <c r="E28" s="15">
        <v>528</v>
      </c>
      <c r="J28" s="17" t="s">
        <v>2135</v>
      </c>
      <c r="K28" s="18">
        <f>_xlfn.STDEV.S(B2:B566)</f>
        <v>1267.366006183523</v>
      </c>
    </row>
    <row r="29" spans="1:11" x14ac:dyDescent="0.2">
      <c r="A29" s="14" t="s">
        <v>20</v>
      </c>
      <c r="B29" s="15">
        <v>98</v>
      </c>
      <c r="C29" s="15"/>
      <c r="D29" s="16" t="s">
        <v>74</v>
      </c>
      <c r="E29" s="15">
        <v>1</v>
      </c>
      <c r="J29" s="18" t="s">
        <v>20</v>
      </c>
      <c r="K29" s="18"/>
    </row>
    <row r="30" spans="1:11" x14ac:dyDescent="0.2">
      <c r="A30" s="14" t="s">
        <v>20</v>
      </c>
      <c r="B30" s="15">
        <v>92</v>
      </c>
      <c r="C30" s="15"/>
      <c r="D30" s="16" t="s">
        <v>74</v>
      </c>
      <c r="E30" s="15">
        <v>94</v>
      </c>
      <c r="J30" s="17"/>
      <c r="K30" s="18"/>
    </row>
    <row r="31" spans="1:11" x14ac:dyDescent="0.2">
      <c r="A31" s="14" t="s">
        <v>20</v>
      </c>
      <c r="B31" s="15">
        <v>149</v>
      </c>
      <c r="C31" s="15"/>
      <c r="D31" s="16" t="s">
        <v>74</v>
      </c>
      <c r="E31" s="15">
        <v>37</v>
      </c>
    </row>
    <row r="32" spans="1:11" x14ac:dyDescent="0.2">
      <c r="A32" s="14" t="s">
        <v>20</v>
      </c>
      <c r="B32" s="15">
        <v>2431</v>
      </c>
      <c r="C32" s="15"/>
      <c r="D32" s="16" t="s">
        <v>74</v>
      </c>
      <c r="E32" s="15">
        <v>15</v>
      </c>
      <c r="J32" s="17" t="s">
        <v>2135</v>
      </c>
      <c r="K32" s="18">
        <f>_xlfn.STDEV.S(E2:E566)</f>
        <v>573.55374344218296</v>
      </c>
    </row>
    <row r="33" spans="1:10" x14ac:dyDescent="0.2">
      <c r="A33" s="14" t="s">
        <v>20</v>
      </c>
      <c r="B33" s="15">
        <v>303</v>
      </c>
      <c r="C33" s="15"/>
      <c r="D33" s="16" t="s">
        <v>74</v>
      </c>
      <c r="E33" s="15">
        <v>87</v>
      </c>
      <c r="J33" s="17" t="s">
        <v>74</v>
      </c>
    </row>
    <row r="34" spans="1:10" x14ac:dyDescent="0.2">
      <c r="A34" s="14" t="s">
        <v>20</v>
      </c>
      <c r="B34" s="15">
        <v>209</v>
      </c>
      <c r="C34" s="15"/>
      <c r="D34" s="16" t="s">
        <v>74</v>
      </c>
      <c r="E34" s="15">
        <v>1658</v>
      </c>
    </row>
    <row r="35" spans="1:10" x14ac:dyDescent="0.2">
      <c r="A35" s="14" t="s">
        <v>20</v>
      </c>
      <c r="B35" s="15">
        <v>131</v>
      </c>
      <c r="C35" s="15"/>
      <c r="D35" s="16" t="s">
        <v>74</v>
      </c>
      <c r="E35" s="15">
        <v>723</v>
      </c>
      <c r="J35" t="s">
        <v>2140</v>
      </c>
    </row>
    <row r="36" spans="1:10" x14ac:dyDescent="0.2">
      <c r="A36" s="14" t="s">
        <v>20</v>
      </c>
      <c r="B36" s="15">
        <v>164</v>
      </c>
      <c r="C36" s="15"/>
      <c r="D36" s="16" t="s">
        <v>74</v>
      </c>
      <c r="E36" s="15">
        <v>390</v>
      </c>
    </row>
    <row r="37" spans="1:10" x14ac:dyDescent="0.2">
      <c r="A37" s="14" t="s">
        <v>20</v>
      </c>
      <c r="B37" s="15">
        <v>201</v>
      </c>
      <c r="C37" s="15"/>
      <c r="D37" s="16" t="s">
        <v>74</v>
      </c>
      <c r="E37" s="15">
        <v>25</v>
      </c>
      <c r="J37" t="s">
        <v>2141</v>
      </c>
    </row>
    <row r="38" spans="1:10" x14ac:dyDescent="0.2">
      <c r="A38" s="14" t="s">
        <v>20</v>
      </c>
      <c r="B38" s="15">
        <v>211</v>
      </c>
      <c r="C38" s="15"/>
      <c r="D38" s="16" t="s">
        <v>74</v>
      </c>
      <c r="E38" s="15">
        <v>1218</v>
      </c>
    </row>
    <row r="39" spans="1:10" x14ac:dyDescent="0.2">
      <c r="A39" s="14" t="s">
        <v>20</v>
      </c>
      <c r="B39" s="15">
        <v>128</v>
      </c>
      <c r="C39" s="15"/>
      <c r="D39" s="16" t="s">
        <v>74</v>
      </c>
      <c r="E39" s="15">
        <v>215</v>
      </c>
    </row>
    <row r="40" spans="1:10" x14ac:dyDescent="0.2">
      <c r="A40" s="14" t="s">
        <v>20</v>
      </c>
      <c r="B40" s="15">
        <v>1600</v>
      </c>
      <c r="C40" s="15"/>
      <c r="D40" s="16" t="s">
        <v>74</v>
      </c>
      <c r="E40" s="15">
        <v>38</v>
      </c>
    </row>
    <row r="41" spans="1:10" x14ac:dyDescent="0.2">
      <c r="A41" s="14" t="s">
        <v>20</v>
      </c>
      <c r="B41" s="15">
        <v>249</v>
      </c>
      <c r="C41" s="15"/>
      <c r="D41" s="16" t="s">
        <v>74</v>
      </c>
      <c r="E41" s="15">
        <v>60</v>
      </c>
    </row>
    <row r="42" spans="1:10" x14ac:dyDescent="0.2">
      <c r="A42" s="14" t="s">
        <v>20</v>
      </c>
      <c r="B42" s="15">
        <v>236</v>
      </c>
      <c r="C42" s="15"/>
      <c r="D42" s="16" t="s">
        <v>74</v>
      </c>
      <c r="E42" s="15">
        <v>524</v>
      </c>
    </row>
    <row r="43" spans="1:10" x14ac:dyDescent="0.2">
      <c r="A43" s="14" t="s">
        <v>20</v>
      </c>
      <c r="B43" s="15">
        <v>4065</v>
      </c>
      <c r="C43" s="15"/>
      <c r="D43" s="16" t="s">
        <v>74</v>
      </c>
      <c r="E43" s="15">
        <v>219</v>
      </c>
    </row>
    <row r="44" spans="1:10" x14ac:dyDescent="0.2">
      <c r="A44" s="14" t="s">
        <v>20</v>
      </c>
      <c r="B44" s="15">
        <v>246</v>
      </c>
      <c r="C44" s="15"/>
      <c r="D44" s="16" t="s">
        <v>74</v>
      </c>
      <c r="E44" s="15">
        <v>29</v>
      </c>
    </row>
    <row r="45" spans="1:10" x14ac:dyDescent="0.2">
      <c r="A45" s="14" t="s">
        <v>20</v>
      </c>
      <c r="B45" s="15">
        <v>2475</v>
      </c>
      <c r="C45" s="15"/>
      <c r="D45" s="16" t="s">
        <v>74</v>
      </c>
      <c r="E45" s="15">
        <v>614</v>
      </c>
    </row>
    <row r="46" spans="1:10" x14ac:dyDescent="0.2">
      <c r="A46" s="14" t="s">
        <v>20</v>
      </c>
      <c r="B46" s="15">
        <v>76</v>
      </c>
      <c r="C46" s="15"/>
      <c r="D46" s="16" t="s">
        <v>74</v>
      </c>
      <c r="E46" s="15">
        <v>114</v>
      </c>
    </row>
    <row r="47" spans="1:10" x14ac:dyDescent="0.2">
      <c r="A47" s="14" t="s">
        <v>20</v>
      </c>
      <c r="B47" s="15">
        <v>54</v>
      </c>
      <c r="C47" s="15"/>
      <c r="D47" s="16" t="s">
        <v>74</v>
      </c>
      <c r="E47" s="15">
        <v>26</v>
      </c>
    </row>
    <row r="48" spans="1:10" x14ac:dyDescent="0.2">
      <c r="A48" s="14" t="s">
        <v>20</v>
      </c>
      <c r="B48" s="15">
        <v>88</v>
      </c>
      <c r="C48" s="15"/>
      <c r="D48" s="16" t="s">
        <v>74</v>
      </c>
      <c r="E48" s="15">
        <v>56</v>
      </c>
    </row>
    <row r="49" spans="1:5" x14ac:dyDescent="0.2">
      <c r="A49" s="14" t="s">
        <v>20</v>
      </c>
      <c r="B49" s="15">
        <v>85</v>
      </c>
      <c r="C49" s="15"/>
      <c r="D49" s="16" t="s">
        <v>74</v>
      </c>
      <c r="E49" s="15">
        <v>1113</v>
      </c>
    </row>
    <row r="50" spans="1:5" x14ac:dyDescent="0.2">
      <c r="A50" s="14" t="s">
        <v>20</v>
      </c>
      <c r="B50" s="15">
        <v>170</v>
      </c>
      <c r="C50" s="15"/>
      <c r="D50" s="16" t="s">
        <v>74</v>
      </c>
      <c r="E50" s="15">
        <v>94</v>
      </c>
    </row>
    <row r="51" spans="1:5" x14ac:dyDescent="0.2">
      <c r="A51" s="14" t="s">
        <v>20</v>
      </c>
      <c r="B51" s="15">
        <v>330</v>
      </c>
      <c r="C51" s="15"/>
      <c r="D51" s="16" t="s">
        <v>74</v>
      </c>
      <c r="E51" s="15">
        <v>898</v>
      </c>
    </row>
    <row r="52" spans="1:5" x14ac:dyDescent="0.2">
      <c r="A52" s="14" t="s">
        <v>20</v>
      </c>
      <c r="B52" s="15">
        <v>127</v>
      </c>
      <c r="C52" s="15"/>
      <c r="D52" s="16" t="s">
        <v>74</v>
      </c>
      <c r="E52" s="15">
        <v>296</v>
      </c>
    </row>
    <row r="53" spans="1:5" x14ac:dyDescent="0.2">
      <c r="A53" s="14" t="s">
        <v>20</v>
      </c>
      <c r="B53" s="15">
        <v>411</v>
      </c>
      <c r="C53" s="15"/>
      <c r="D53" s="16" t="s">
        <v>74</v>
      </c>
      <c r="E53" s="15">
        <v>976</v>
      </c>
    </row>
    <row r="54" spans="1:5" x14ac:dyDescent="0.2">
      <c r="A54" s="14" t="s">
        <v>20</v>
      </c>
      <c r="B54" s="15">
        <v>180</v>
      </c>
      <c r="C54" s="15"/>
      <c r="D54" s="16" t="s">
        <v>74</v>
      </c>
      <c r="E54" s="15">
        <v>160</v>
      </c>
    </row>
    <row r="55" spans="1:5" x14ac:dyDescent="0.2">
      <c r="A55" s="14" t="s">
        <v>20</v>
      </c>
      <c r="B55" s="15">
        <v>374</v>
      </c>
      <c r="C55" s="15"/>
      <c r="D55" s="16" t="s">
        <v>74</v>
      </c>
      <c r="E55" s="15">
        <v>2266</v>
      </c>
    </row>
    <row r="56" spans="1:5" x14ac:dyDescent="0.2">
      <c r="A56" s="14" t="s">
        <v>20</v>
      </c>
      <c r="B56" s="15">
        <v>71</v>
      </c>
      <c r="C56" s="15"/>
      <c r="D56" s="16" t="s">
        <v>74</v>
      </c>
      <c r="E56" s="15">
        <v>75</v>
      </c>
    </row>
    <row r="57" spans="1:5" x14ac:dyDescent="0.2">
      <c r="A57" s="14" t="s">
        <v>20</v>
      </c>
      <c r="B57" s="15">
        <v>203</v>
      </c>
      <c r="C57" s="15"/>
      <c r="D57" s="16" t="s">
        <v>74</v>
      </c>
      <c r="E57" s="15">
        <v>139</v>
      </c>
    </row>
    <row r="58" spans="1:5" x14ac:dyDescent="0.2">
      <c r="A58" s="14" t="s">
        <v>20</v>
      </c>
      <c r="B58" s="15">
        <v>113</v>
      </c>
      <c r="C58" s="15"/>
      <c r="D58" s="16" t="s">
        <v>74</v>
      </c>
      <c r="E58" s="15">
        <v>1122</v>
      </c>
    </row>
    <row r="59" spans="1:5" x14ac:dyDescent="0.2">
      <c r="A59" s="14" t="s">
        <v>20</v>
      </c>
      <c r="B59" s="15">
        <v>96</v>
      </c>
      <c r="C59" s="15"/>
      <c r="D59" s="15"/>
      <c r="E59" s="15"/>
    </row>
    <row r="60" spans="1:5" x14ac:dyDescent="0.2">
      <c r="A60" s="14" t="s">
        <v>20</v>
      </c>
      <c r="B60" s="15">
        <v>498</v>
      </c>
      <c r="C60" s="15"/>
      <c r="D60" s="15"/>
      <c r="E60" s="15"/>
    </row>
    <row r="61" spans="1:5" x14ac:dyDescent="0.2">
      <c r="A61" s="14" t="s">
        <v>20</v>
      </c>
      <c r="B61" s="15">
        <v>180</v>
      </c>
      <c r="C61" s="15"/>
      <c r="D61" s="15"/>
      <c r="E61" s="15"/>
    </row>
    <row r="62" spans="1:5" x14ac:dyDescent="0.2">
      <c r="A62" s="14" t="s">
        <v>20</v>
      </c>
      <c r="B62" s="15">
        <v>27</v>
      </c>
      <c r="C62" s="15"/>
      <c r="D62" s="15"/>
      <c r="E62" s="15"/>
    </row>
    <row r="63" spans="1:5" x14ac:dyDescent="0.2">
      <c r="A63" s="14" t="s">
        <v>20</v>
      </c>
      <c r="B63" s="15">
        <v>2331</v>
      </c>
      <c r="C63" s="15"/>
      <c r="D63" s="15"/>
      <c r="E63" s="15"/>
    </row>
    <row r="64" spans="1:5" x14ac:dyDescent="0.2">
      <c r="A64" s="14" t="s">
        <v>20</v>
      </c>
      <c r="B64" s="15">
        <v>113</v>
      </c>
      <c r="C64" s="15"/>
      <c r="D64" s="15"/>
      <c r="E64" s="15"/>
    </row>
    <row r="65" spans="1:5" x14ac:dyDescent="0.2">
      <c r="A65" s="14" t="s">
        <v>20</v>
      </c>
      <c r="B65" s="15">
        <v>164</v>
      </c>
      <c r="C65" s="15"/>
      <c r="D65" s="15"/>
      <c r="E65" s="15"/>
    </row>
    <row r="66" spans="1:5" x14ac:dyDescent="0.2">
      <c r="A66" s="14" t="s">
        <v>20</v>
      </c>
      <c r="B66" s="15">
        <v>164</v>
      </c>
      <c r="C66" s="15"/>
      <c r="D66" s="15"/>
      <c r="E66" s="15"/>
    </row>
    <row r="67" spans="1:5" x14ac:dyDescent="0.2">
      <c r="A67" s="14" t="s">
        <v>20</v>
      </c>
      <c r="B67" s="15">
        <v>336</v>
      </c>
      <c r="C67" s="15"/>
      <c r="D67" s="15"/>
      <c r="E67" s="15"/>
    </row>
    <row r="68" spans="1:5" x14ac:dyDescent="0.2">
      <c r="A68" s="14" t="s">
        <v>20</v>
      </c>
      <c r="B68" s="15">
        <v>1917</v>
      </c>
      <c r="C68" s="15"/>
      <c r="D68" s="15"/>
      <c r="E68" s="15"/>
    </row>
    <row r="69" spans="1:5" x14ac:dyDescent="0.2">
      <c r="A69" s="14" t="s">
        <v>20</v>
      </c>
      <c r="B69" s="15">
        <v>95</v>
      </c>
      <c r="C69" s="15"/>
      <c r="D69" s="15"/>
      <c r="E69" s="15"/>
    </row>
    <row r="70" spans="1:5" x14ac:dyDescent="0.2">
      <c r="A70" s="14" t="s">
        <v>20</v>
      </c>
      <c r="B70" s="15">
        <v>147</v>
      </c>
      <c r="C70" s="15"/>
      <c r="D70" s="15"/>
      <c r="E70" s="15"/>
    </row>
    <row r="71" spans="1:5" x14ac:dyDescent="0.2">
      <c r="A71" s="14" t="s">
        <v>20</v>
      </c>
      <c r="B71" s="15">
        <v>86</v>
      </c>
      <c r="C71" s="15"/>
      <c r="D71" s="15"/>
      <c r="E71" s="15"/>
    </row>
    <row r="72" spans="1:5" x14ac:dyDescent="0.2">
      <c r="A72" s="14" t="s">
        <v>20</v>
      </c>
      <c r="B72" s="15">
        <v>83</v>
      </c>
      <c r="C72" s="15"/>
      <c r="D72" s="15"/>
      <c r="E72" s="15"/>
    </row>
    <row r="73" spans="1:5" x14ac:dyDescent="0.2">
      <c r="A73" s="14" t="s">
        <v>20</v>
      </c>
      <c r="B73" s="15">
        <v>676</v>
      </c>
      <c r="C73" s="15"/>
      <c r="D73" s="15"/>
      <c r="E73" s="15"/>
    </row>
    <row r="74" spans="1:5" x14ac:dyDescent="0.2">
      <c r="A74" s="14" t="s">
        <v>20</v>
      </c>
      <c r="B74" s="15">
        <v>361</v>
      </c>
      <c r="C74" s="15"/>
      <c r="D74" s="15"/>
      <c r="E74" s="15"/>
    </row>
    <row r="75" spans="1:5" x14ac:dyDescent="0.2">
      <c r="A75" s="14" t="s">
        <v>20</v>
      </c>
      <c r="B75" s="15">
        <v>131</v>
      </c>
      <c r="C75" s="15"/>
      <c r="D75" s="15"/>
      <c r="E75" s="15"/>
    </row>
    <row r="76" spans="1:5" x14ac:dyDescent="0.2">
      <c r="A76" s="14" t="s">
        <v>20</v>
      </c>
      <c r="B76" s="15">
        <v>126</v>
      </c>
      <c r="C76" s="15"/>
      <c r="D76" s="15"/>
      <c r="E76" s="15"/>
    </row>
    <row r="77" spans="1:5" x14ac:dyDescent="0.2">
      <c r="A77" s="14" t="s">
        <v>20</v>
      </c>
      <c r="B77" s="15">
        <v>275</v>
      </c>
      <c r="C77" s="15"/>
      <c r="D77" s="15"/>
      <c r="E77" s="15"/>
    </row>
    <row r="78" spans="1:5" x14ac:dyDescent="0.2">
      <c r="A78" s="14" t="s">
        <v>20</v>
      </c>
      <c r="B78" s="15">
        <v>67</v>
      </c>
      <c r="C78" s="15"/>
      <c r="D78" s="15"/>
      <c r="E78" s="15"/>
    </row>
    <row r="79" spans="1:5" x14ac:dyDescent="0.2">
      <c r="A79" s="14" t="s">
        <v>20</v>
      </c>
      <c r="B79" s="15">
        <v>154</v>
      </c>
      <c r="C79" s="15"/>
      <c r="D79" s="15"/>
      <c r="E79" s="15"/>
    </row>
    <row r="80" spans="1:5" x14ac:dyDescent="0.2">
      <c r="A80" s="14" t="s">
        <v>20</v>
      </c>
      <c r="B80" s="15">
        <v>1782</v>
      </c>
      <c r="C80" s="15"/>
      <c r="D80" s="15"/>
      <c r="E80" s="15"/>
    </row>
    <row r="81" spans="1:5" x14ac:dyDescent="0.2">
      <c r="A81" s="14" t="s">
        <v>20</v>
      </c>
      <c r="B81" s="15">
        <v>903</v>
      </c>
      <c r="C81" s="15"/>
      <c r="D81" s="15"/>
      <c r="E81" s="15"/>
    </row>
    <row r="82" spans="1:5" x14ac:dyDescent="0.2">
      <c r="A82" s="14" t="s">
        <v>20</v>
      </c>
      <c r="B82" s="15">
        <v>94</v>
      </c>
      <c r="C82" s="15"/>
      <c r="D82" s="15"/>
      <c r="E82" s="15"/>
    </row>
    <row r="83" spans="1:5" x14ac:dyDescent="0.2">
      <c r="A83" s="14" t="s">
        <v>20</v>
      </c>
      <c r="B83" s="15">
        <v>180</v>
      </c>
      <c r="C83" s="15"/>
      <c r="D83" s="15"/>
      <c r="E83" s="15"/>
    </row>
    <row r="84" spans="1:5" x14ac:dyDescent="0.2">
      <c r="A84" s="14" t="s">
        <v>20</v>
      </c>
      <c r="B84" s="15">
        <v>533</v>
      </c>
      <c r="C84" s="15"/>
      <c r="D84" s="15"/>
      <c r="E84" s="15"/>
    </row>
    <row r="85" spans="1:5" x14ac:dyDescent="0.2">
      <c r="A85" s="14" t="s">
        <v>20</v>
      </c>
      <c r="B85" s="15">
        <v>2443</v>
      </c>
      <c r="C85" s="15"/>
      <c r="D85" s="15"/>
      <c r="E85" s="15"/>
    </row>
    <row r="86" spans="1:5" x14ac:dyDescent="0.2">
      <c r="A86" s="14" t="s">
        <v>20</v>
      </c>
      <c r="B86" s="15">
        <v>89</v>
      </c>
      <c r="C86" s="15"/>
      <c r="D86" s="15"/>
      <c r="E86" s="15"/>
    </row>
    <row r="87" spans="1:5" x14ac:dyDescent="0.2">
      <c r="A87" s="14" t="s">
        <v>20</v>
      </c>
      <c r="B87" s="15">
        <v>159</v>
      </c>
      <c r="C87" s="15"/>
      <c r="D87" s="15"/>
      <c r="E87" s="15"/>
    </row>
    <row r="88" spans="1:5" x14ac:dyDescent="0.2">
      <c r="A88" s="14" t="s">
        <v>20</v>
      </c>
      <c r="B88" s="15">
        <v>50</v>
      </c>
      <c r="C88" s="15"/>
      <c r="D88" s="15"/>
      <c r="E88" s="15"/>
    </row>
    <row r="89" spans="1:5" x14ac:dyDescent="0.2">
      <c r="A89" s="14" t="s">
        <v>20</v>
      </c>
      <c r="B89" s="15">
        <v>186</v>
      </c>
      <c r="C89" s="15"/>
      <c r="D89" s="15"/>
      <c r="E89" s="15"/>
    </row>
    <row r="90" spans="1:5" x14ac:dyDescent="0.2">
      <c r="A90" s="14" t="s">
        <v>20</v>
      </c>
      <c r="B90" s="15">
        <v>1071</v>
      </c>
      <c r="C90" s="15"/>
      <c r="D90" s="15"/>
      <c r="E90" s="15"/>
    </row>
    <row r="91" spans="1:5" x14ac:dyDescent="0.2">
      <c r="A91" s="14" t="s">
        <v>20</v>
      </c>
      <c r="B91" s="15">
        <v>117</v>
      </c>
      <c r="C91" s="15"/>
      <c r="D91" s="15"/>
      <c r="E91" s="15"/>
    </row>
    <row r="92" spans="1:5" x14ac:dyDescent="0.2">
      <c r="A92" s="14" t="s">
        <v>20</v>
      </c>
      <c r="B92" s="15">
        <v>70</v>
      </c>
      <c r="C92" s="15"/>
      <c r="D92" s="15"/>
      <c r="E92" s="15"/>
    </row>
    <row r="93" spans="1:5" x14ac:dyDescent="0.2">
      <c r="A93" s="14" t="s">
        <v>20</v>
      </c>
      <c r="B93" s="15">
        <v>135</v>
      </c>
      <c r="C93" s="15"/>
      <c r="D93" s="15"/>
      <c r="E93" s="15"/>
    </row>
    <row r="94" spans="1:5" x14ac:dyDescent="0.2">
      <c r="A94" s="14" t="s">
        <v>20</v>
      </c>
      <c r="B94" s="15">
        <v>768</v>
      </c>
      <c r="C94" s="15"/>
      <c r="D94" s="15"/>
      <c r="E94" s="15"/>
    </row>
    <row r="95" spans="1:5" x14ac:dyDescent="0.2">
      <c r="A95" s="14" t="s">
        <v>20</v>
      </c>
      <c r="B95" s="15">
        <v>199</v>
      </c>
      <c r="C95" s="15"/>
      <c r="D95" s="15"/>
      <c r="E95" s="15"/>
    </row>
    <row r="96" spans="1:5" x14ac:dyDescent="0.2">
      <c r="A96" s="14" t="s">
        <v>20</v>
      </c>
      <c r="B96" s="15">
        <v>107</v>
      </c>
      <c r="C96" s="15"/>
      <c r="D96" s="15"/>
      <c r="E96" s="15"/>
    </row>
    <row r="97" spans="1:5" x14ac:dyDescent="0.2">
      <c r="A97" s="14" t="s">
        <v>20</v>
      </c>
      <c r="B97" s="15">
        <v>195</v>
      </c>
      <c r="C97" s="15"/>
      <c r="D97" s="15"/>
      <c r="E97" s="15"/>
    </row>
    <row r="98" spans="1:5" x14ac:dyDescent="0.2">
      <c r="A98" s="14" t="s">
        <v>20</v>
      </c>
      <c r="B98" s="15">
        <v>3376</v>
      </c>
      <c r="C98" s="15"/>
      <c r="D98" s="15"/>
      <c r="E98" s="15"/>
    </row>
    <row r="99" spans="1:5" x14ac:dyDescent="0.2">
      <c r="A99" s="14" t="s">
        <v>20</v>
      </c>
      <c r="B99" s="15">
        <v>41</v>
      </c>
      <c r="C99" s="15"/>
      <c r="D99" s="15"/>
      <c r="E99" s="15"/>
    </row>
    <row r="100" spans="1:5" x14ac:dyDescent="0.2">
      <c r="A100" s="14" t="s">
        <v>20</v>
      </c>
      <c r="B100" s="15">
        <v>1821</v>
      </c>
      <c r="C100" s="15"/>
      <c r="D100" s="15"/>
      <c r="E100" s="15"/>
    </row>
    <row r="101" spans="1:5" x14ac:dyDescent="0.2">
      <c r="A101" s="14" t="s">
        <v>20</v>
      </c>
      <c r="B101" s="15">
        <v>164</v>
      </c>
      <c r="C101" s="15"/>
      <c r="D101" s="15"/>
      <c r="E101" s="15"/>
    </row>
    <row r="102" spans="1:5" x14ac:dyDescent="0.2">
      <c r="A102" s="14" t="s">
        <v>20</v>
      </c>
      <c r="B102" s="15">
        <v>157</v>
      </c>
      <c r="C102" s="15"/>
      <c r="D102" s="15"/>
      <c r="E102" s="15"/>
    </row>
    <row r="103" spans="1:5" x14ac:dyDescent="0.2">
      <c r="A103" s="14" t="s">
        <v>20</v>
      </c>
      <c r="B103" s="15">
        <v>246</v>
      </c>
      <c r="C103" s="15"/>
      <c r="D103" s="15"/>
      <c r="E103" s="15"/>
    </row>
    <row r="104" spans="1:5" x14ac:dyDescent="0.2">
      <c r="A104" s="14" t="s">
        <v>20</v>
      </c>
      <c r="B104" s="15">
        <v>1396</v>
      </c>
      <c r="C104" s="15"/>
      <c r="D104" s="15"/>
      <c r="E104" s="15"/>
    </row>
    <row r="105" spans="1:5" x14ac:dyDescent="0.2">
      <c r="A105" s="14" t="s">
        <v>20</v>
      </c>
      <c r="B105" s="15">
        <v>2506</v>
      </c>
      <c r="C105" s="15"/>
      <c r="D105" s="15"/>
      <c r="E105" s="15"/>
    </row>
    <row r="106" spans="1:5" x14ac:dyDescent="0.2">
      <c r="A106" s="14" t="s">
        <v>20</v>
      </c>
      <c r="B106" s="15">
        <v>244</v>
      </c>
      <c r="C106" s="15"/>
      <c r="D106" s="15"/>
      <c r="E106" s="15"/>
    </row>
    <row r="107" spans="1:5" x14ac:dyDescent="0.2">
      <c r="A107" s="14" t="s">
        <v>20</v>
      </c>
      <c r="B107" s="15">
        <v>146</v>
      </c>
      <c r="C107" s="15"/>
      <c r="D107" s="15"/>
      <c r="E107" s="15"/>
    </row>
    <row r="108" spans="1:5" x14ac:dyDescent="0.2">
      <c r="A108" s="14" t="s">
        <v>20</v>
      </c>
      <c r="B108" s="15">
        <v>1267</v>
      </c>
      <c r="C108" s="15"/>
      <c r="D108" s="15"/>
      <c r="E108" s="15"/>
    </row>
    <row r="109" spans="1:5" x14ac:dyDescent="0.2">
      <c r="A109" s="14" t="s">
        <v>20</v>
      </c>
      <c r="B109" s="15">
        <v>1561</v>
      </c>
      <c r="C109" s="15"/>
      <c r="D109" s="15"/>
      <c r="E109" s="15"/>
    </row>
    <row r="110" spans="1:5" x14ac:dyDescent="0.2">
      <c r="A110" s="14" t="s">
        <v>20</v>
      </c>
      <c r="B110" s="15">
        <v>48</v>
      </c>
      <c r="C110" s="15"/>
      <c r="D110" s="15"/>
      <c r="E110" s="15"/>
    </row>
    <row r="111" spans="1:5" x14ac:dyDescent="0.2">
      <c r="A111" s="14" t="s">
        <v>20</v>
      </c>
      <c r="B111" s="15">
        <v>2739</v>
      </c>
      <c r="C111" s="15"/>
      <c r="D111" s="15"/>
      <c r="E111" s="15"/>
    </row>
    <row r="112" spans="1:5" x14ac:dyDescent="0.2">
      <c r="A112" s="14" t="s">
        <v>20</v>
      </c>
      <c r="B112" s="15">
        <v>3537</v>
      </c>
      <c r="C112" s="15"/>
      <c r="D112" s="15"/>
      <c r="E112" s="15"/>
    </row>
    <row r="113" spans="1:5" x14ac:dyDescent="0.2">
      <c r="A113" s="14" t="s">
        <v>20</v>
      </c>
      <c r="B113" s="15">
        <v>2107</v>
      </c>
      <c r="C113" s="15"/>
      <c r="D113" s="15"/>
      <c r="E113" s="15"/>
    </row>
    <row r="114" spans="1:5" x14ac:dyDescent="0.2">
      <c r="A114" s="14" t="s">
        <v>20</v>
      </c>
      <c r="B114" s="15">
        <v>3318</v>
      </c>
      <c r="C114" s="15"/>
      <c r="D114" s="15"/>
      <c r="E114" s="15"/>
    </row>
    <row r="115" spans="1:5" x14ac:dyDescent="0.2">
      <c r="A115" s="14" t="s">
        <v>20</v>
      </c>
      <c r="B115" s="15">
        <v>340</v>
      </c>
      <c r="C115" s="15"/>
      <c r="D115" s="15"/>
      <c r="E115" s="15"/>
    </row>
    <row r="116" spans="1:5" x14ac:dyDescent="0.2">
      <c r="A116" s="14" t="s">
        <v>20</v>
      </c>
      <c r="B116" s="15">
        <v>1442</v>
      </c>
      <c r="C116" s="15"/>
      <c r="D116" s="15"/>
      <c r="E116" s="15"/>
    </row>
    <row r="117" spans="1:5" x14ac:dyDescent="0.2">
      <c r="A117" s="14" t="s">
        <v>20</v>
      </c>
      <c r="B117" s="15">
        <v>126</v>
      </c>
      <c r="C117" s="15"/>
      <c r="D117" s="15"/>
      <c r="E117" s="15"/>
    </row>
    <row r="118" spans="1:5" x14ac:dyDescent="0.2">
      <c r="A118" s="14" t="s">
        <v>20</v>
      </c>
      <c r="B118" s="15">
        <v>524</v>
      </c>
      <c r="C118" s="15"/>
      <c r="D118" s="15"/>
      <c r="E118" s="15"/>
    </row>
    <row r="119" spans="1:5" x14ac:dyDescent="0.2">
      <c r="A119" s="14" t="s">
        <v>20</v>
      </c>
      <c r="B119" s="15">
        <v>1989</v>
      </c>
      <c r="C119" s="15"/>
      <c r="D119" s="15"/>
      <c r="E119" s="15"/>
    </row>
    <row r="120" spans="1:5" x14ac:dyDescent="0.2">
      <c r="A120" s="14" t="s">
        <v>20</v>
      </c>
      <c r="B120" s="15">
        <v>157</v>
      </c>
      <c r="C120" s="15"/>
      <c r="D120" s="15"/>
      <c r="E120" s="15"/>
    </row>
    <row r="121" spans="1:5" x14ac:dyDescent="0.2">
      <c r="A121" s="14" t="s">
        <v>20</v>
      </c>
      <c r="B121" s="15">
        <v>4498</v>
      </c>
      <c r="C121" s="15"/>
      <c r="D121" s="15"/>
      <c r="E121" s="15"/>
    </row>
    <row r="122" spans="1:5" x14ac:dyDescent="0.2">
      <c r="A122" s="14" t="s">
        <v>20</v>
      </c>
      <c r="B122" s="15">
        <v>80</v>
      </c>
      <c r="C122" s="15"/>
      <c r="D122" s="15"/>
      <c r="E122" s="15"/>
    </row>
    <row r="123" spans="1:5" x14ac:dyDescent="0.2">
      <c r="A123" s="14" t="s">
        <v>20</v>
      </c>
      <c r="B123" s="15">
        <v>43</v>
      </c>
      <c r="C123" s="15"/>
      <c r="D123" s="15"/>
      <c r="E123" s="15"/>
    </row>
    <row r="124" spans="1:5" x14ac:dyDescent="0.2">
      <c r="A124" s="14" t="s">
        <v>20</v>
      </c>
      <c r="B124" s="15">
        <v>2053</v>
      </c>
      <c r="C124" s="15"/>
      <c r="D124" s="15"/>
      <c r="E124" s="15"/>
    </row>
    <row r="125" spans="1:5" x14ac:dyDescent="0.2">
      <c r="A125" s="14" t="s">
        <v>20</v>
      </c>
      <c r="B125" s="15">
        <v>168</v>
      </c>
      <c r="C125" s="15"/>
      <c r="D125" s="15"/>
      <c r="E125" s="15"/>
    </row>
    <row r="126" spans="1:5" x14ac:dyDescent="0.2">
      <c r="A126" s="14" t="s">
        <v>20</v>
      </c>
      <c r="B126" s="15">
        <v>4289</v>
      </c>
      <c r="C126" s="15"/>
      <c r="D126" s="15"/>
      <c r="E126" s="15"/>
    </row>
    <row r="127" spans="1:5" x14ac:dyDescent="0.2">
      <c r="A127" s="14" t="s">
        <v>20</v>
      </c>
      <c r="B127" s="15">
        <v>165</v>
      </c>
      <c r="C127" s="15"/>
      <c r="D127" s="15"/>
      <c r="E127" s="15"/>
    </row>
    <row r="128" spans="1:5" x14ac:dyDescent="0.2">
      <c r="A128" s="14" t="s">
        <v>20</v>
      </c>
      <c r="B128" s="15">
        <v>1815</v>
      </c>
      <c r="C128" s="15"/>
      <c r="D128" s="15"/>
      <c r="E128" s="15"/>
    </row>
    <row r="129" spans="1:5" x14ac:dyDescent="0.2">
      <c r="A129" s="14" t="s">
        <v>20</v>
      </c>
      <c r="B129" s="15">
        <v>397</v>
      </c>
      <c r="C129" s="15"/>
      <c r="D129" s="15"/>
      <c r="E129" s="15"/>
    </row>
    <row r="130" spans="1:5" x14ac:dyDescent="0.2">
      <c r="A130" s="14" t="s">
        <v>20</v>
      </c>
      <c r="B130" s="15">
        <v>1539</v>
      </c>
      <c r="C130" s="15"/>
      <c r="D130" s="15"/>
      <c r="E130" s="15"/>
    </row>
    <row r="131" spans="1:5" x14ac:dyDescent="0.2">
      <c r="A131" s="14" t="s">
        <v>20</v>
      </c>
      <c r="B131" s="15">
        <v>138</v>
      </c>
      <c r="C131" s="15"/>
      <c r="D131" s="15"/>
      <c r="E131" s="15"/>
    </row>
    <row r="132" spans="1:5" x14ac:dyDescent="0.2">
      <c r="A132" s="14" t="s">
        <v>20</v>
      </c>
      <c r="B132" s="15">
        <v>3594</v>
      </c>
      <c r="C132" s="15"/>
      <c r="D132" s="15"/>
      <c r="E132" s="15"/>
    </row>
    <row r="133" spans="1:5" x14ac:dyDescent="0.2">
      <c r="A133" s="14" t="s">
        <v>20</v>
      </c>
      <c r="B133" s="15">
        <v>5880</v>
      </c>
      <c r="C133" s="15"/>
      <c r="D133" s="15"/>
      <c r="E133" s="15"/>
    </row>
    <row r="134" spans="1:5" x14ac:dyDescent="0.2">
      <c r="A134" s="14" t="s">
        <v>20</v>
      </c>
      <c r="B134" s="15">
        <v>112</v>
      </c>
      <c r="C134" s="15"/>
      <c r="D134" s="15"/>
      <c r="E134" s="15"/>
    </row>
    <row r="135" spans="1:5" x14ac:dyDescent="0.2">
      <c r="A135" s="14" t="s">
        <v>20</v>
      </c>
      <c r="B135" s="15">
        <v>943</v>
      </c>
      <c r="C135" s="15"/>
      <c r="D135" s="15"/>
      <c r="E135" s="15"/>
    </row>
    <row r="136" spans="1:5" x14ac:dyDescent="0.2">
      <c r="A136" s="14" t="s">
        <v>20</v>
      </c>
      <c r="B136" s="15">
        <v>2468</v>
      </c>
      <c r="C136" s="15"/>
      <c r="D136" s="15"/>
      <c r="E136" s="15"/>
    </row>
    <row r="137" spans="1:5" x14ac:dyDescent="0.2">
      <c r="A137" s="14" t="s">
        <v>20</v>
      </c>
      <c r="B137" s="15">
        <v>2551</v>
      </c>
      <c r="C137" s="15"/>
      <c r="D137" s="15"/>
      <c r="E137" s="15"/>
    </row>
    <row r="138" spans="1:5" x14ac:dyDescent="0.2">
      <c r="A138" s="14" t="s">
        <v>20</v>
      </c>
      <c r="B138" s="15">
        <v>101</v>
      </c>
      <c r="C138" s="15"/>
      <c r="D138" s="15"/>
      <c r="E138" s="15"/>
    </row>
    <row r="139" spans="1:5" x14ac:dyDescent="0.2">
      <c r="A139" s="14" t="s">
        <v>20</v>
      </c>
      <c r="B139" s="15">
        <v>92</v>
      </c>
      <c r="C139" s="15"/>
      <c r="D139" s="15"/>
      <c r="E139" s="15"/>
    </row>
    <row r="140" spans="1:5" x14ac:dyDescent="0.2">
      <c r="A140" s="14" t="s">
        <v>20</v>
      </c>
      <c r="B140" s="15">
        <v>62</v>
      </c>
      <c r="C140" s="15"/>
      <c r="D140" s="15"/>
      <c r="E140" s="15"/>
    </row>
    <row r="141" spans="1:5" x14ac:dyDescent="0.2">
      <c r="A141" s="14" t="s">
        <v>20</v>
      </c>
      <c r="B141" s="15">
        <v>149</v>
      </c>
      <c r="C141" s="15"/>
      <c r="D141" s="15"/>
      <c r="E141" s="15"/>
    </row>
    <row r="142" spans="1:5" x14ac:dyDescent="0.2">
      <c r="A142" s="14" t="s">
        <v>20</v>
      </c>
      <c r="B142" s="15">
        <v>329</v>
      </c>
      <c r="C142" s="15"/>
      <c r="D142" s="15"/>
      <c r="E142" s="15"/>
    </row>
    <row r="143" spans="1:5" x14ac:dyDescent="0.2">
      <c r="A143" s="14" t="s">
        <v>20</v>
      </c>
      <c r="B143" s="15">
        <v>97</v>
      </c>
      <c r="C143" s="15"/>
      <c r="D143" s="15"/>
      <c r="E143" s="15"/>
    </row>
    <row r="144" spans="1:5" x14ac:dyDescent="0.2">
      <c r="A144" s="14" t="s">
        <v>20</v>
      </c>
      <c r="B144" s="15">
        <v>1784</v>
      </c>
      <c r="C144" s="15"/>
      <c r="D144" s="15"/>
      <c r="E144" s="15"/>
    </row>
    <row r="145" spans="1:5" x14ac:dyDescent="0.2">
      <c r="A145" s="14" t="s">
        <v>20</v>
      </c>
      <c r="B145" s="15">
        <v>1684</v>
      </c>
      <c r="C145" s="15"/>
      <c r="D145" s="15"/>
      <c r="E145" s="15"/>
    </row>
    <row r="146" spans="1:5" x14ac:dyDescent="0.2">
      <c r="A146" s="14" t="s">
        <v>20</v>
      </c>
      <c r="B146" s="15">
        <v>250</v>
      </c>
      <c r="C146" s="15"/>
      <c r="D146" s="15"/>
      <c r="E146" s="15"/>
    </row>
    <row r="147" spans="1:5" x14ac:dyDescent="0.2">
      <c r="A147" s="14" t="s">
        <v>20</v>
      </c>
      <c r="B147" s="15">
        <v>238</v>
      </c>
      <c r="C147" s="15"/>
      <c r="D147" s="15"/>
      <c r="E147" s="15"/>
    </row>
    <row r="148" spans="1:5" x14ac:dyDescent="0.2">
      <c r="A148" s="14" t="s">
        <v>20</v>
      </c>
      <c r="B148" s="15">
        <v>53</v>
      </c>
      <c r="C148" s="15"/>
      <c r="D148" s="15"/>
      <c r="E148" s="15"/>
    </row>
    <row r="149" spans="1:5" x14ac:dyDescent="0.2">
      <c r="A149" s="14" t="s">
        <v>20</v>
      </c>
      <c r="B149" s="15">
        <v>214</v>
      </c>
      <c r="C149" s="15"/>
      <c r="D149" s="15"/>
      <c r="E149" s="15"/>
    </row>
    <row r="150" spans="1:5" x14ac:dyDescent="0.2">
      <c r="A150" s="14" t="s">
        <v>20</v>
      </c>
      <c r="B150" s="15">
        <v>222</v>
      </c>
      <c r="C150" s="15"/>
      <c r="D150" s="15"/>
      <c r="E150" s="15"/>
    </row>
    <row r="151" spans="1:5" x14ac:dyDescent="0.2">
      <c r="A151" s="14" t="s">
        <v>20</v>
      </c>
      <c r="B151" s="15">
        <v>1884</v>
      </c>
      <c r="C151" s="15"/>
      <c r="D151" s="15"/>
      <c r="E151" s="15"/>
    </row>
    <row r="152" spans="1:5" x14ac:dyDescent="0.2">
      <c r="A152" s="14" t="s">
        <v>20</v>
      </c>
      <c r="B152" s="15">
        <v>218</v>
      </c>
      <c r="C152" s="15"/>
      <c r="D152" s="15"/>
      <c r="E152" s="15"/>
    </row>
    <row r="153" spans="1:5" x14ac:dyDescent="0.2">
      <c r="A153" s="14" t="s">
        <v>20</v>
      </c>
      <c r="B153" s="15">
        <v>6465</v>
      </c>
      <c r="C153" s="15"/>
      <c r="D153" s="15"/>
      <c r="E153" s="15"/>
    </row>
    <row r="154" spans="1:5" x14ac:dyDescent="0.2">
      <c r="A154" s="14" t="s">
        <v>20</v>
      </c>
      <c r="B154" s="15">
        <v>59</v>
      </c>
      <c r="C154" s="15"/>
      <c r="D154" s="15"/>
      <c r="E154" s="15"/>
    </row>
    <row r="155" spans="1:5" x14ac:dyDescent="0.2">
      <c r="A155" s="14" t="s">
        <v>20</v>
      </c>
      <c r="B155" s="15">
        <v>88</v>
      </c>
      <c r="C155" s="15"/>
      <c r="D155" s="15"/>
      <c r="E155" s="15"/>
    </row>
    <row r="156" spans="1:5" x14ac:dyDescent="0.2">
      <c r="A156" s="14" t="s">
        <v>20</v>
      </c>
      <c r="B156" s="15">
        <v>1697</v>
      </c>
      <c r="C156" s="15"/>
      <c r="D156" s="15"/>
      <c r="E156" s="15"/>
    </row>
    <row r="157" spans="1:5" x14ac:dyDescent="0.2">
      <c r="A157" s="14" t="s">
        <v>20</v>
      </c>
      <c r="B157" s="15">
        <v>92</v>
      </c>
      <c r="C157" s="15"/>
      <c r="D157" s="15"/>
      <c r="E157" s="15"/>
    </row>
    <row r="158" spans="1:5" x14ac:dyDescent="0.2">
      <c r="A158" s="14" t="s">
        <v>20</v>
      </c>
      <c r="B158" s="15">
        <v>186</v>
      </c>
      <c r="C158" s="15"/>
      <c r="D158" s="15"/>
      <c r="E158" s="15"/>
    </row>
    <row r="159" spans="1:5" x14ac:dyDescent="0.2">
      <c r="A159" s="14" t="s">
        <v>20</v>
      </c>
      <c r="B159" s="15">
        <v>138</v>
      </c>
      <c r="C159" s="15"/>
      <c r="D159" s="15"/>
      <c r="E159" s="15"/>
    </row>
    <row r="160" spans="1:5" x14ac:dyDescent="0.2">
      <c r="A160" s="14" t="s">
        <v>20</v>
      </c>
      <c r="B160" s="15">
        <v>261</v>
      </c>
      <c r="C160" s="15"/>
      <c r="D160" s="15"/>
      <c r="E160" s="15"/>
    </row>
    <row r="161" spans="1:5" x14ac:dyDescent="0.2">
      <c r="A161" s="14" t="s">
        <v>20</v>
      </c>
      <c r="B161" s="15">
        <v>107</v>
      </c>
      <c r="C161" s="15"/>
      <c r="D161" s="15"/>
      <c r="E161" s="15"/>
    </row>
    <row r="162" spans="1:5" x14ac:dyDescent="0.2">
      <c r="A162" s="14" t="s">
        <v>20</v>
      </c>
      <c r="B162" s="15">
        <v>199</v>
      </c>
      <c r="C162" s="15"/>
      <c r="D162" s="15"/>
      <c r="E162" s="15"/>
    </row>
    <row r="163" spans="1:5" x14ac:dyDescent="0.2">
      <c r="A163" s="14" t="s">
        <v>20</v>
      </c>
      <c r="B163" s="15">
        <v>5512</v>
      </c>
      <c r="C163" s="15"/>
      <c r="D163" s="15"/>
      <c r="E163" s="15"/>
    </row>
    <row r="164" spans="1:5" x14ac:dyDescent="0.2">
      <c r="A164" s="14" t="s">
        <v>20</v>
      </c>
      <c r="B164" s="15">
        <v>86</v>
      </c>
      <c r="C164" s="15"/>
      <c r="D164" s="15"/>
      <c r="E164" s="15"/>
    </row>
    <row r="165" spans="1:5" x14ac:dyDescent="0.2">
      <c r="A165" s="14" t="s">
        <v>20</v>
      </c>
      <c r="B165" s="15">
        <v>2768</v>
      </c>
      <c r="C165" s="15"/>
      <c r="D165" s="15"/>
      <c r="E165" s="15"/>
    </row>
    <row r="166" spans="1:5" x14ac:dyDescent="0.2">
      <c r="A166" s="14" t="s">
        <v>20</v>
      </c>
      <c r="B166" s="15">
        <v>48</v>
      </c>
      <c r="C166" s="15"/>
      <c r="D166" s="15"/>
      <c r="E166" s="15"/>
    </row>
    <row r="167" spans="1:5" x14ac:dyDescent="0.2">
      <c r="A167" s="14" t="s">
        <v>20</v>
      </c>
      <c r="B167" s="15">
        <v>87</v>
      </c>
      <c r="C167" s="15"/>
      <c r="D167" s="15"/>
      <c r="E167" s="15"/>
    </row>
    <row r="168" spans="1:5" x14ac:dyDescent="0.2">
      <c r="A168" s="14" t="s">
        <v>20</v>
      </c>
      <c r="B168" s="15">
        <v>1894</v>
      </c>
      <c r="C168" s="15"/>
      <c r="D168" s="15"/>
      <c r="E168" s="15"/>
    </row>
    <row r="169" spans="1:5" x14ac:dyDescent="0.2">
      <c r="A169" s="14" t="s">
        <v>20</v>
      </c>
      <c r="B169" s="15">
        <v>282</v>
      </c>
      <c r="C169" s="15"/>
      <c r="D169" s="15"/>
      <c r="E169" s="15"/>
    </row>
    <row r="170" spans="1:5" x14ac:dyDescent="0.2">
      <c r="A170" s="14" t="s">
        <v>20</v>
      </c>
      <c r="B170" s="15">
        <v>116</v>
      </c>
      <c r="C170" s="15"/>
      <c r="D170" s="15"/>
      <c r="E170" s="15"/>
    </row>
    <row r="171" spans="1:5" x14ac:dyDescent="0.2">
      <c r="A171" s="14" t="s">
        <v>20</v>
      </c>
      <c r="B171" s="15">
        <v>83</v>
      </c>
      <c r="C171" s="15"/>
      <c r="D171" s="15"/>
      <c r="E171" s="15"/>
    </row>
    <row r="172" spans="1:5" x14ac:dyDescent="0.2">
      <c r="A172" s="14" t="s">
        <v>20</v>
      </c>
      <c r="B172" s="15">
        <v>91</v>
      </c>
      <c r="C172" s="15"/>
      <c r="D172" s="15"/>
      <c r="E172" s="15"/>
    </row>
    <row r="173" spans="1:5" x14ac:dyDescent="0.2">
      <c r="A173" s="14" t="s">
        <v>20</v>
      </c>
      <c r="B173" s="15">
        <v>546</v>
      </c>
      <c r="C173" s="15"/>
      <c r="D173" s="15"/>
      <c r="E173" s="15"/>
    </row>
    <row r="174" spans="1:5" x14ac:dyDescent="0.2">
      <c r="A174" s="14" t="s">
        <v>20</v>
      </c>
      <c r="B174" s="15">
        <v>393</v>
      </c>
      <c r="C174" s="15"/>
      <c r="D174" s="15"/>
      <c r="E174" s="15"/>
    </row>
    <row r="175" spans="1:5" x14ac:dyDescent="0.2">
      <c r="A175" s="14" t="s">
        <v>20</v>
      </c>
      <c r="B175" s="15">
        <v>133</v>
      </c>
      <c r="C175" s="15"/>
      <c r="D175" s="15"/>
      <c r="E175" s="15"/>
    </row>
    <row r="176" spans="1:5" x14ac:dyDescent="0.2">
      <c r="A176" s="14" t="s">
        <v>20</v>
      </c>
      <c r="B176" s="15">
        <v>254</v>
      </c>
      <c r="C176" s="15"/>
      <c r="D176" s="15"/>
      <c r="E176" s="15"/>
    </row>
    <row r="177" spans="1:5" x14ac:dyDescent="0.2">
      <c r="A177" s="14" t="s">
        <v>20</v>
      </c>
      <c r="B177" s="15">
        <v>176</v>
      </c>
      <c r="C177" s="15"/>
      <c r="D177" s="15"/>
      <c r="E177" s="15"/>
    </row>
    <row r="178" spans="1:5" x14ac:dyDescent="0.2">
      <c r="A178" s="14" t="s">
        <v>20</v>
      </c>
      <c r="B178" s="15">
        <v>337</v>
      </c>
      <c r="C178" s="15"/>
      <c r="D178" s="15"/>
      <c r="E178" s="15"/>
    </row>
    <row r="179" spans="1:5" x14ac:dyDescent="0.2">
      <c r="A179" s="14" t="s">
        <v>20</v>
      </c>
      <c r="B179" s="15">
        <v>107</v>
      </c>
      <c r="C179" s="15"/>
      <c r="D179" s="15"/>
      <c r="E179" s="15"/>
    </row>
    <row r="180" spans="1:5" x14ac:dyDescent="0.2">
      <c r="A180" s="14" t="s">
        <v>20</v>
      </c>
      <c r="B180" s="15">
        <v>183</v>
      </c>
      <c r="C180" s="15"/>
      <c r="D180" s="15"/>
      <c r="E180" s="15"/>
    </row>
    <row r="181" spans="1:5" x14ac:dyDescent="0.2">
      <c r="A181" s="14" t="s">
        <v>20</v>
      </c>
      <c r="B181" s="15">
        <v>72</v>
      </c>
      <c r="C181" s="15"/>
      <c r="D181" s="15"/>
      <c r="E181" s="15"/>
    </row>
    <row r="182" spans="1:5" x14ac:dyDescent="0.2">
      <c r="A182" s="14" t="s">
        <v>20</v>
      </c>
      <c r="B182" s="15">
        <v>295</v>
      </c>
      <c r="C182" s="15"/>
      <c r="D182" s="15"/>
      <c r="E182" s="15"/>
    </row>
    <row r="183" spans="1:5" x14ac:dyDescent="0.2">
      <c r="A183" s="14" t="s">
        <v>20</v>
      </c>
      <c r="B183" s="15">
        <v>142</v>
      </c>
      <c r="C183" s="15"/>
      <c r="D183" s="15"/>
      <c r="E183" s="15"/>
    </row>
    <row r="184" spans="1:5" x14ac:dyDescent="0.2">
      <c r="A184" s="14" t="s">
        <v>20</v>
      </c>
      <c r="B184" s="15">
        <v>85</v>
      </c>
      <c r="C184" s="15"/>
      <c r="D184" s="15"/>
      <c r="E184" s="15"/>
    </row>
    <row r="185" spans="1:5" x14ac:dyDescent="0.2">
      <c r="A185" s="14" t="s">
        <v>20</v>
      </c>
      <c r="B185" s="15">
        <v>659</v>
      </c>
      <c r="C185" s="15"/>
      <c r="D185" s="15"/>
      <c r="E185" s="15"/>
    </row>
    <row r="186" spans="1:5" x14ac:dyDescent="0.2">
      <c r="A186" s="14" t="s">
        <v>20</v>
      </c>
      <c r="B186" s="15">
        <v>121</v>
      </c>
      <c r="C186" s="15"/>
      <c r="D186" s="15"/>
      <c r="E186" s="15"/>
    </row>
    <row r="187" spans="1:5" x14ac:dyDescent="0.2">
      <c r="A187" s="14" t="s">
        <v>20</v>
      </c>
      <c r="B187" s="15">
        <v>3742</v>
      </c>
      <c r="C187" s="15"/>
      <c r="D187" s="15"/>
      <c r="E187" s="15"/>
    </row>
    <row r="188" spans="1:5" x14ac:dyDescent="0.2">
      <c r="A188" s="14" t="s">
        <v>20</v>
      </c>
      <c r="B188" s="15">
        <v>223</v>
      </c>
      <c r="C188" s="15"/>
      <c r="D188" s="15"/>
      <c r="E188" s="15"/>
    </row>
    <row r="189" spans="1:5" x14ac:dyDescent="0.2">
      <c r="A189" s="14" t="s">
        <v>20</v>
      </c>
      <c r="B189" s="15">
        <v>133</v>
      </c>
      <c r="C189" s="15"/>
      <c r="D189" s="15"/>
      <c r="E189" s="15"/>
    </row>
    <row r="190" spans="1:5" x14ac:dyDescent="0.2">
      <c r="A190" s="14" t="s">
        <v>20</v>
      </c>
      <c r="B190" s="15">
        <v>5168</v>
      </c>
      <c r="C190" s="15"/>
      <c r="D190" s="15"/>
      <c r="E190" s="15"/>
    </row>
    <row r="191" spans="1:5" x14ac:dyDescent="0.2">
      <c r="A191" s="14" t="s">
        <v>20</v>
      </c>
      <c r="B191" s="15">
        <v>307</v>
      </c>
      <c r="C191" s="15"/>
      <c r="D191" s="15"/>
      <c r="E191" s="15"/>
    </row>
    <row r="192" spans="1:5" x14ac:dyDescent="0.2">
      <c r="A192" s="14" t="s">
        <v>20</v>
      </c>
      <c r="B192" s="15">
        <v>2441</v>
      </c>
      <c r="C192" s="15"/>
      <c r="D192" s="15"/>
      <c r="E192" s="15"/>
    </row>
    <row r="193" spans="1:5" x14ac:dyDescent="0.2">
      <c r="A193" s="14" t="s">
        <v>20</v>
      </c>
      <c r="B193" s="15">
        <v>1385</v>
      </c>
      <c r="C193" s="15"/>
      <c r="D193" s="15"/>
      <c r="E193" s="15"/>
    </row>
    <row r="194" spans="1:5" x14ac:dyDescent="0.2">
      <c r="A194" s="14" t="s">
        <v>20</v>
      </c>
      <c r="B194" s="15">
        <v>190</v>
      </c>
      <c r="C194" s="15"/>
      <c r="D194" s="15"/>
      <c r="E194" s="15"/>
    </row>
    <row r="195" spans="1:5" x14ac:dyDescent="0.2">
      <c r="A195" s="14" t="s">
        <v>20</v>
      </c>
      <c r="B195" s="15">
        <v>470</v>
      </c>
      <c r="C195" s="15"/>
      <c r="D195" s="15"/>
      <c r="E195" s="15"/>
    </row>
    <row r="196" spans="1:5" x14ac:dyDescent="0.2">
      <c r="A196" s="14" t="s">
        <v>20</v>
      </c>
      <c r="B196" s="15">
        <v>253</v>
      </c>
      <c r="C196" s="15"/>
      <c r="D196" s="15"/>
      <c r="E196" s="15"/>
    </row>
    <row r="197" spans="1:5" x14ac:dyDescent="0.2">
      <c r="A197" s="14" t="s">
        <v>20</v>
      </c>
      <c r="B197" s="15">
        <v>1113</v>
      </c>
      <c r="C197" s="15"/>
      <c r="D197" s="15"/>
      <c r="E197" s="15"/>
    </row>
    <row r="198" spans="1:5" x14ac:dyDescent="0.2">
      <c r="A198" s="14" t="s">
        <v>20</v>
      </c>
      <c r="B198" s="15">
        <v>2283</v>
      </c>
      <c r="C198" s="15"/>
      <c r="D198" s="15"/>
      <c r="E198" s="15"/>
    </row>
    <row r="199" spans="1:5" x14ac:dyDescent="0.2">
      <c r="A199" s="14" t="s">
        <v>20</v>
      </c>
      <c r="B199" s="15">
        <v>1095</v>
      </c>
      <c r="C199" s="15"/>
      <c r="D199" s="15"/>
      <c r="E199" s="15"/>
    </row>
    <row r="200" spans="1:5" x14ac:dyDescent="0.2">
      <c r="A200" s="14" t="s">
        <v>20</v>
      </c>
      <c r="B200" s="15">
        <v>1690</v>
      </c>
      <c r="C200" s="15"/>
      <c r="D200" s="15"/>
      <c r="E200" s="15"/>
    </row>
    <row r="201" spans="1:5" x14ac:dyDescent="0.2">
      <c r="A201" s="14" t="s">
        <v>20</v>
      </c>
      <c r="B201" s="15">
        <v>191</v>
      </c>
      <c r="C201" s="15"/>
      <c r="D201" s="15"/>
      <c r="E201" s="15"/>
    </row>
    <row r="202" spans="1:5" x14ac:dyDescent="0.2">
      <c r="A202" s="14" t="s">
        <v>20</v>
      </c>
      <c r="B202" s="15">
        <v>2013</v>
      </c>
      <c r="C202" s="15"/>
      <c r="D202" s="15"/>
      <c r="E202" s="15"/>
    </row>
    <row r="203" spans="1:5" x14ac:dyDescent="0.2">
      <c r="A203" s="14" t="s">
        <v>20</v>
      </c>
      <c r="B203" s="15">
        <v>1703</v>
      </c>
      <c r="C203" s="15"/>
      <c r="D203" s="15"/>
      <c r="E203" s="15"/>
    </row>
    <row r="204" spans="1:5" x14ac:dyDescent="0.2">
      <c r="A204" s="14" t="s">
        <v>20</v>
      </c>
      <c r="B204" s="15">
        <v>80</v>
      </c>
      <c r="C204" s="15"/>
      <c r="D204" s="15"/>
      <c r="E204" s="15"/>
    </row>
    <row r="205" spans="1:5" x14ac:dyDescent="0.2">
      <c r="A205" s="14" t="s">
        <v>20</v>
      </c>
      <c r="B205" s="15">
        <v>41</v>
      </c>
      <c r="C205" s="15"/>
      <c r="D205" s="15"/>
      <c r="E205" s="15"/>
    </row>
    <row r="206" spans="1:5" x14ac:dyDescent="0.2">
      <c r="A206" s="14" t="s">
        <v>20</v>
      </c>
      <c r="B206" s="15">
        <v>187</v>
      </c>
      <c r="C206" s="15"/>
      <c r="D206" s="15"/>
      <c r="E206" s="15"/>
    </row>
    <row r="207" spans="1:5" x14ac:dyDescent="0.2">
      <c r="A207" s="14" t="s">
        <v>20</v>
      </c>
      <c r="B207" s="15">
        <v>2875</v>
      </c>
      <c r="C207" s="15"/>
      <c r="D207" s="15"/>
      <c r="E207" s="15"/>
    </row>
    <row r="208" spans="1:5" x14ac:dyDescent="0.2">
      <c r="A208" s="14" t="s">
        <v>20</v>
      </c>
      <c r="B208" s="15">
        <v>88</v>
      </c>
      <c r="C208" s="15"/>
      <c r="D208" s="15"/>
      <c r="E208" s="15"/>
    </row>
    <row r="209" spans="1:5" x14ac:dyDescent="0.2">
      <c r="A209" s="14" t="s">
        <v>20</v>
      </c>
      <c r="B209" s="15">
        <v>191</v>
      </c>
      <c r="C209" s="15"/>
      <c r="D209" s="15"/>
      <c r="E209" s="15"/>
    </row>
    <row r="210" spans="1:5" x14ac:dyDescent="0.2">
      <c r="A210" s="14" t="s">
        <v>20</v>
      </c>
      <c r="B210" s="15">
        <v>139</v>
      </c>
      <c r="C210" s="15"/>
      <c r="D210" s="15"/>
      <c r="E210" s="15"/>
    </row>
    <row r="211" spans="1:5" x14ac:dyDescent="0.2">
      <c r="A211" s="14" t="s">
        <v>20</v>
      </c>
      <c r="B211" s="15">
        <v>186</v>
      </c>
      <c r="C211" s="15"/>
      <c r="D211" s="15"/>
      <c r="E211" s="15"/>
    </row>
    <row r="212" spans="1:5" x14ac:dyDescent="0.2">
      <c r="A212" s="14" t="s">
        <v>20</v>
      </c>
      <c r="B212" s="15">
        <v>112</v>
      </c>
      <c r="C212" s="15"/>
      <c r="D212" s="15"/>
      <c r="E212" s="15"/>
    </row>
    <row r="213" spans="1:5" x14ac:dyDescent="0.2">
      <c r="A213" s="14" t="s">
        <v>20</v>
      </c>
      <c r="B213" s="15">
        <v>101</v>
      </c>
      <c r="C213" s="15"/>
      <c r="D213" s="15"/>
      <c r="E213" s="15"/>
    </row>
    <row r="214" spans="1:5" x14ac:dyDescent="0.2">
      <c r="A214" s="14" t="s">
        <v>20</v>
      </c>
      <c r="B214" s="15">
        <v>206</v>
      </c>
      <c r="C214" s="15"/>
      <c r="D214" s="15"/>
      <c r="E214" s="15"/>
    </row>
    <row r="215" spans="1:5" x14ac:dyDescent="0.2">
      <c r="A215" s="14" t="s">
        <v>20</v>
      </c>
      <c r="B215" s="15">
        <v>154</v>
      </c>
      <c r="C215" s="15"/>
      <c r="D215" s="15"/>
      <c r="E215" s="15"/>
    </row>
    <row r="216" spans="1:5" x14ac:dyDescent="0.2">
      <c r="A216" s="14" t="s">
        <v>20</v>
      </c>
      <c r="B216" s="15">
        <v>5966</v>
      </c>
      <c r="C216" s="15"/>
      <c r="D216" s="15"/>
      <c r="E216" s="15"/>
    </row>
    <row r="217" spans="1:5" x14ac:dyDescent="0.2">
      <c r="A217" s="14" t="s">
        <v>20</v>
      </c>
      <c r="B217" s="15">
        <v>169</v>
      </c>
      <c r="C217" s="15"/>
      <c r="D217" s="15"/>
      <c r="E217" s="15"/>
    </row>
    <row r="218" spans="1:5" x14ac:dyDescent="0.2">
      <c r="A218" s="14" t="s">
        <v>20</v>
      </c>
      <c r="B218" s="15">
        <v>2106</v>
      </c>
      <c r="C218" s="15"/>
      <c r="D218" s="15"/>
      <c r="E218" s="15"/>
    </row>
    <row r="219" spans="1:5" x14ac:dyDescent="0.2">
      <c r="A219" s="14" t="s">
        <v>20</v>
      </c>
      <c r="B219" s="15">
        <v>131</v>
      </c>
      <c r="C219" s="15"/>
      <c r="D219" s="15"/>
      <c r="E219" s="15"/>
    </row>
    <row r="220" spans="1:5" x14ac:dyDescent="0.2">
      <c r="A220" s="14" t="s">
        <v>20</v>
      </c>
      <c r="B220" s="15">
        <v>84</v>
      </c>
      <c r="C220" s="15"/>
      <c r="D220" s="15"/>
      <c r="E220" s="15"/>
    </row>
    <row r="221" spans="1:5" x14ac:dyDescent="0.2">
      <c r="A221" s="14" t="s">
        <v>20</v>
      </c>
      <c r="B221" s="15">
        <v>155</v>
      </c>
      <c r="C221" s="15"/>
      <c r="D221" s="15"/>
      <c r="E221" s="15"/>
    </row>
    <row r="222" spans="1:5" x14ac:dyDescent="0.2">
      <c r="A222" s="14" t="s">
        <v>20</v>
      </c>
      <c r="B222" s="15">
        <v>189</v>
      </c>
      <c r="C222" s="15"/>
      <c r="D222" s="15"/>
      <c r="E222" s="15"/>
    </row>
    <row r="223" spans="1:5" x14ac:dyDescent="0.2">
      <c r="A223" s="14" t="s">
        <v>20</v>
      </c>
      <c r="B223" s="15">
        <v>4799</v>
      </c>
      <c r="C223" s="15"/>
      <c r="D223" s="15"/>
      <c r="E223" s="15"/>
    </row>
    <row r="224" spans="1:5" x14ac:dyDescent="0.2">
      <c r="A224" s="14" t="s">
        <v>20</v>
      </c>
      <c r="B224" s="15">
        <v>1137</v>
      </c>
      <c r="C224" s="15"/>
      <c r="D224" s="15"/>
      <c r="E224" s="15"/>
    </row>
    <row r="225" spans="1:5" x14ac:dyDescent="0.2">
      <c r="A225" s="14" t="s">
        <v>20</v>
      </c>
      <c r="B225" s="15">
        <v>1152</v>
      </c>
      <c r="C225" s="15"/>
      <c r="D225" s="15"/>
      <c r="E225" s="15"/>
    </row>
    <row r="226" spans="1:5" x14ac:dyDescent="0.2">
      <c r="A226" s="14" t="s">
        <v>20</v>
      </c>
      <c r="B226" s="15">
        <v>50</v>
      </c>
      <c r="C226" s="15"/>
      <c r="D226" s="15"/>
      <c r="E226" s="15"/>
    </row>
    <row r="227" spans="1:5" x14ac:dyDescent="0.2">
      <c r="A227" s="14" t="s">
        <v>20</v>
      </c>
      <c r="B227" s="15">
        <v>3059</v>
      </c>
      <c r="C227" s="15"/>
      <c r="D227" s="15"/>
      <c r="E227" s="15"/>
    </row>
    <row r="228" spans="1:5" x14ac:dyDescent="0.2">
      <c r="A228" s="14" t="s">
        <v>20</v>
      </c>
      <c r="B228" s="15">
        <v>34</v>
      </c>
      <c r="C228" s="15"/>
      <c r="D228" s="15"/>
      <c r="E228" s="15"/>
    </row>
    <row r="229" spans="1:5" x14ac:dyDescent="0.2">
      <c r="A229" s="14" t="s">
        <v>20</v>
      </c>
      <c r="B229" s="15">
        <v>220</v>
      </c>
      <c r="C229" s="15"/>
      <c r="D229" s="15"/>
      <c r="E229" s="15"/>
    </row>
    <row r="230" spans="1:5" x14ac:dyDescent="0.2">
      <c r="A230" s="14" t="s">
        <v>20</v>
      </c>
      <c r="B230" s="15">
        <v>1604</v>
      </c>
      <c r="C230" s="15"/>
      <c r="D230" s="15"/>
      <c r="E230" s="15"/>
    </row>
    <row r="231" spans="1:5" x14ac:dyDescent="0.2">
      <c r="A231" s="14" t="s">
        <v>20</v>
      </c>
      <c r="B231" s="15">
        <v>454</v>
      </c>
      <c r="C231" s="15"/>
      <c r="D231" s="15"/>
      <c r="E231" s="15"/>
    </row>
    <row r="232" spans="1:5" x14ac:dyDescent="0.2">
      <c r="A232" s="14" t="s">
        <v>20</v>
      </c>
      <c r="B232" s="15">
        <v>123</v>
      </c>
      <c r="C232" s="15"/>
      <c r="D232" s="15"/>
      <c r="E232" s="15"/>
    </row>
    <row r="233" spans="1:5" x14ac:dyDescent="0.2">
      <c r="A233" s="14" t="s">
        <v>20</v>
      </c>
      <c r="B233" s="15">
        <v>299</v>
      </c>
      <c r="C233" s="15"/>
      <c r="D233" s="15"/>
      <c r="E233" s="15"/>
    </row>
    <row r="234" spans="1:5" x14ac:dyDescent="0.2">
      <c r="A234" s="14" t="s">
        <v>20</v>
      </c>
      <c r="B234" s="15">
        <v>2237</v>
      </c>
      <c r="C234" s="15"/>
      <c r="D234" s="15"/>
      <c r="E234" s="15"/>
    </row>
    <row r="235" spans="1:5" x14ac:dyDescent="0.2">
      <c r="A235" s="14" t="s">
        <v>20</v>
      </c>
      <c r="B235" s="15">
        <v>645</v>
      </c>
      <c r="C235" s="15"/>
      <c r="D235" s="15"/>
      <c r="E235" s="15"/>
    </row>
    <row r="236" spans="1:5" x14ac:dyDescent="0.2">
      <c r="A236" s="14" t="s">
        <v>20</v>
      </c>
      <c r="B236" s="15">
        <v>484</v>
      </c>
      <c r="C236" s="15"/>
      <c r="D236" s="15"/>
      <c r="E236" s="15"/>
    </row>
    <row r="237" spans="1:5" x14ac:dyDescent="0.2">
      <c r="A237" s="14" t="s">
        <v>20</v>
      </c>
      <c r="B237" s="15">
        <v>154</v>
      </c>
      <c r="C237" s="15"/>
      <c r="D237" s="15"/>
      <c r="E237" s="15"/>
    </row>
    <row r="238" spans="1:5" x14ac:dyDescent="0.2">
      <c r="A238" s="14" t="s">
        <v>20</v>
      </c>
      <c r="B238" s="15">
        <v>82</v>
      </c>
      <c r="C238" s="15"/>
      <c r="D238" s="15"/>
      <c r="E238" s="15"/>
    </row>
    <row r="239" spans="1:5" x14ac:dyDescent="0.2">
      <c r="A239" s="14" t="s">
        <v>20</v>
      </c>
      <c r="B239" s="15">
        <v>134</v>
      </c>
      <c r="C239" s="15"/>
      <c r="D239" s="15"/>
      <c r="E239" s="15"/>
    </row>
    <row r="240" spans="1:5" x14ac:dyDescent="0.2">
      <c r="A240" s="14" t="s">
        <v>20</v>
      </c>
      <c r="B240" s="15">
        <v>5203</v>
      </c>
      <c r="C240" s="15"/>
      <c r="D240" s="15"/>
      <c r="E240" s="15"/>
    </row>
    <row r="241" spans="1:5" x14ac:dyDescent="0.2">
      <c r="A241" s="14" t="s">
        <v>20</v>
      </c>
      <c r="B241" s="15">
        <v>94</v>
      </c>
      <c r="C241" s="15"/>
      <c r="D241" s="15"/>
      <c r="E241" s="15"/>
    </row>
    <row r="242" spans="1:5" x14ac:dyDescent="0.2">
      <c r="A242" s="14" t="s">
        <v>20</v>
      </c>
      <c r="B242" s="15">
        <v>205</v>
      </c>
      <c r="C242" s="15"/>
      <c r="D242" s="15"/>
      <c r="E242" s="15"/>
    </row>
    <row r="243" spans="1:5" x14ac:dyDescent="0.2">
      <c r="A243" s="14" t="s">
        <v>20</v>
      </c>
      <c r="B243" s="15">
        <v>92</v>
      </c>
      <c r="C243" s="15"/>
      <c r="D243" s="15"/>
      <c r="E243" s="15"/>
    </row>
    <row r="244" spans="1:5" x14ac:dyDescent="0.2">
      <c r="A244" s="14" t="s">
        <v>20</v>
      </c>
      <c r="B244" s="15">
        <v>219</v>
      </c>
      <c r="C244" s="15"/>
      <c r="D244" s="15"/>
      <c r="E244" s="15"/>
    </row>
    <row r="245" spans="1:5" x14ac:dyDescent="0.2">
      <c r="A245" s="14" t="s">
        <v>20</v>
      </c>
      <c r="B245" s="15">
        <v>2526</v>
      </c>
      <c r="C245" s="15"/>
      <c r="D245" s="15"/>
      <c r="E245" s="15"/>
    </row>
    <row r="246" spans="1:5" x14ac:dyDescent="0.2">
      <c r="A246" s="14" t="s">
        <v>20</v>
      </c>
      <c r="B246" s="15">
        <v>94</v>
      </c>
      <c r="C246" s="15"/>
      <c r="D246" s="15"/>
      <c r="E246" s="15"/>
    </row>
    <row r="247" spans="1:5" x14ac:dyDescent="0.2">
      <c r="A247" s="14" t="s">
        <v>20</v>
      </c>
      <c r="B247" s="15">
        <v>1713</v>
      </c>
      <c r="C247" s="15"/>
      <c r="D247" s="15"/>
      <c r="E247" s="15"/>
    </row>
    <row r="248" spans="1:5" x14ac:dyDescent="0.2">
      <c r="A248" s="14" t="s">
        <v>20</v>
      </c>
      <c r="B248" s="15">
        <v>249</v>
      </c>
      <c r="C248" s="15"/>
      <c r="D248" s="15"/>
      <c r="E248" s="15"/>
    </row>
    <row r="249" spans="1:5" x14ac:dyDescent="0.2">
      <c r="A249" s="14" t="s">
        <v>20</v>
      </c>
      <c r="B249" s="15">
        <v>192</v>
      </c>
      <c r="C249" s="15"/>
      <c r="D249" s="15"/>
      <c r="E249" s="15"/>
    </row>
    <row r="250" spans="1:5" x14ac:dyDescent="0.2">
      <c r="A250" s="14" t="s">
        <v>20</v>
      </c>
      <c r="B250" s="15">
        <v>247</v>
      </c>
      <c r="C250" s="15"/>
      <c r="D250" s="15"/>
      <c r="E250" s="15"/>
    </row>
    <row r="251" spans="1:5" x14ac:dyDescent="0.2">
      <c r="A251" s="14" t="s">
        <v>20</v>
      </c>
      <c r="B251" s="15">
        <v>2293</v>
      </c>
      <c r="C251" s="15"/>
      <c r="D251" s="15"/>
      <c r="E251" s="15"/>
    </row>
    <row r="252" spans="1:5" x14ac:dyDescent="0.2">
      <c r="A252" s="14" t="s">
        <v>20</v>
      </c>
      <c r="B252" s="15">
        <v>3131</v>
      </c>
      <c r="C252" s="15"/>
      <c r="D252" s="15"/>
      <c r="E252" s="15"/>
    </row>
    <row r="253" spans="1:5" x14ac:dyDescent="0.2">
      <c r="A253" s="14" t="s">
        <v>20</v>
      </c>
      <c r="B253" s="15">
        <v>143</v>
      </c>
      <c r="C253" s="15"/>
      <c r="D253" s="15"/>
      <c r="E253" s="15"/>
    </row>
    <row r="254" spans="1:5" x14ac:dyDescent="0.2">
      <c r="A254" s="14" t="s">
        <v>20</v>
      </c>
      <c r="B254" s="15">
        <v>296</v>
      </c>
      <c r="C254" s="15"/>
      <c r="D254" s="15"/>
      <c r="E254" s="15"/>
    </row>
    <row r="255" spans="1:5" x14ac:dyDescent="0.2">
      <c r="A255" s="14" t="s">
        <v>20</v>
      </c>
      <c r="B255" s="15">
        <v>170</v>
      </c>
      <c r="C255" s="15"/>
      <c r="D255" s="15"/>
      <c r="E255" s="15"/>
    </row>
    <row r="256" spans="1:5" x14ac:dyDescent="0.2">
      <c r="A256" s="14" t="s">
        <v>20</v>
      </c>
      <c r="B256" s="15">
        <v>86</v>
      </c>
      <c r="C256" s="15"/>
      <c r="D256" s="15"/>
      <c r="E256" s="15"/>
    </row>
    <row r="257" spans="1:5" x14ac:dyDescent="0.2">
      <c r="A257" s="14" t="s">
        <v>20</v>
      </c>
      <c r="B257" s="15">
        <v>6286</v>
      </c>
      <c r="C257" s="15"/>
      <c r="D257" s="15"/>
      <c r="E257" s="15"/>
    </row>
    <row r="258" spans="1:5" x14ac:dyDescent="0.2">
      <c r="A258" s="14" t="s">
        <v>20</v>
      </c>
      <c r="B258" s="15">
        <v>3727</v>
      </c>
      <c r="C258" s="15"/>
      <c r="D258" s="15"/>
      <c r="E258" s="15"/>
    </row>
    <row r="259" spans="1:5" x14ac:dyDescent="0.2">
      <c r="A259" s="14" t="s">
        <v>20</v>
      </c>
      <c r="B259" s="15">
        <v>1605</v>
      </c>
      <c r="C259" s="15"/>
      <c r="D259" s="15"/>
      <c r="E259" s="15"/>
    </row>
    <row r="260" spans="1:5" x14ac:dyDescent="0.2">
      <c r="A260" s="14" t="s">
        <v>20</v>
      </c>
      <c r="B260" s="15">
        <v>2120</v>
      </c>
      <c r="C260" s="15"/>
      <c r="D260" s="15"/>
      <c r="E260" s="15"/>
    </row>
    <row r="261" spans="1:5" x14ac:dyDescent="0.2">
      <c r="A261" s="14" t="s">
        <v>20</v>
      </c>
      <c r="B261" s="15">
        <v>50</v>
      </c>
      <c r="C261" s="15"/>
      <c r="D261" s="15"/>
      <c r="E261" s="15"/>
    </row>
    <row r="262" spans="1:5" x14ac:dyDescent="0.2">
      <c r="A262" s="14" t="s">
        <v>20</v>
      </c>
      <c r="B262" s="15">
        <v>2080</v>
      </c>
      <c r="C262" s="15"/>
      <c r="D262" s="15"/>
      <c r="E262" s="15"/>
    </row>
    <row r="263" spans="1:5" x14ac:dyDescent="0.2">
      <c r="A263" s="14" t="s">
        <v>20</v>
      </c>
      <c r="B263" s="15">
        <v>2105</v>
      </c>
      <c r="C263" s="15"/>
      <c r="D263" s="15"/>
      <c r="E263" s="15"/>
    </row>
    <row r="264" spans="1:5" x14ac:dyDescent="0.2">
      <c r="A264" s="14" t="s">
        <v>20</v>
      </c>
      <c r="B264" s="15">
        <v>2436</v>
      </c>
      <c r="C264" s="15"/>
      <c r="D264" s="15"/>
      <c r="E264" s="15"/>
    </row>
    <row r="265" spans="1:5" x14ac:dyDescent="0.2">
      <c r="A265" s="14" t="s">
        <v>20</v>
      </c>
      <c r="B265" s="15">
        <v>80</v>
      </c>
      <c r="C265" s="15"/>
      <c r="D265" s="15"/>
      <c r="E265" s="15"/>
    </row>
    <row r="266" spans="1:5" x14ac:dyDescent="0.2">
      <c r="A266" s="14" t="s">
        <v>20</v>
      </c>
      <c r="B266" s="15">
        <v>42</v>
      </c>
      <c r="C266" s="15"/>
      <c r="D266" s="15"/>
      <c r="E266" s="15"/>
    </row>
    <row r="267" spans="1:5" x14ac:dyDescent="0.2">
      <c r="A267" s="14" t="s">
        <v>20</v>
      </c>
      <c r="B267" s="15">
        <v>139</v>
      </c>
      <c r="C267" s="15"/>
      <c r="D267" s="15"/>
      <c r="E267" s="15"/>
    </row>
    <row r="268" spans="1:5" x14ac:dyDescent="0.2">
      <c r="A268" s="14" t="s">
        <v>20</v>
      </c>
      <c r="B268" s="15">
        <v>159</v>
      </c>
      <c r="C268" s="15"/>
      <c r="D268" s="15"/>
      <c r="E268" s="15"/>
    </row>
    <row r="269" spans="1:5" x14ac:dyDescent="0.2">
      <c r="A269" s="14" t="s">
        <v>20</v>
      </c>
      <c r="B269" s="15">
        <v>381</v>
      </c>
      <c r="C269" s="15"/>
      <c r="D269" s="15"/>
      <c r="E269" s="15"/>
    </row>
    <row r="270" spans="1:5" x14ac:dyDescent="0.2">
      <c r="A270" s="14" t="s">
        <v>20</v>
      </c>
      <c r="B270" s="15">
        <v>194</v>
      </c>
      <c r="C270" s="15"/>
      <c r="D270" s="15"/>
      <c r="E270" s="15"/>
    </row>
    <row r="271" spans="1:5" x14ac:dyDescent="0.2">
      <c r="A271" s="14" t="s">
        <v>20</v>
      </c>
      <c r="B271" s="15">
        <v>106</v>
      </c>
      <c r="C271" s="15"/>
      <c r="D271" s="15"/>
      <c r="E271" s="15"/>
    </row>
    <row r="272" spans="1:5" x14ac:dyDescent="0.2">
      <c r="A272" s="14" t="s">
        <v>20</v>
      </c>
      <c r="B272" s="15">
        <v>142</v>
      </c>
      <c r="C272" s="15"/>
      <c r="D272" s="15"/>
      <c r="E272" s="15"/>
    </row>
    <row r="273" spans="1:5" x14ac:dyDescent="0.2">
      <c r="A273" s="14" t="s">
        <v>20</v>
      </c>
      <c r="B273" s="15">
        <v>211</v>
      </c>
      <c r="C273" s="15"/>
      <c r="D273" s="15"/>
      <c r="E273" s="15"/>
    </row>
    <row r="274" spans="1:5" x14ac:dyDescent="0.2">
      <c r="A274" s="14" t="s">
        <v>20</v>
      </c>
      <c r="B274" s="15">
        <v>2756</v>
      </c>
      <c r="C274" s="15"/>
      <c r="D274" s="15"/>
      <c r="E274" s="15"/>
    </row>
    <row r="275" spans="1:5" x14ac:dyDescent="0.2">
      <c r="A275" s="14" t="s">
        <v>20</v>
      </c>
      <c r="B275" s="15">
        <v>173</v>
      </c>
      <c r="C275" s="15"/>
      <c r="D275" s="15"/>
      <c r="E275" s="15"/>
    </row>
    <row r="276" spans="1:5" x14ac:dyDescent="0.2">
      <c r="A276" s="14" t="s">
        <v>20</v>
      </c>
      <c r="B276" s="15">
        <v>87</v>
      </c>
      <c r="C276" s="15"/>
      <c r="D276" s="15"/>
      <c r="E276" s="15"/>
    </row>
    <row r="277" spans="1:5" x14ac:dyDescent="0.2">
      <c r="A277" s="14" t="s">
        <v>20</v>
      </c>
      <c r="B277" s="15">
        <v>1572</v>
      </c>
      <c r="C277" s="15"/>
      <c r="D277" s="15"/>
      <c r="E277" s="15"/>
    </row>
    <row r="278" spans="1:5" x14ac:dyDescent="0.2">
      <c r="A278" s="14" t="s">
        <v>20</v>
      </c>
      <c r="B278" s="15">
        <v>2346</v>
      </c>
      <c r="C278" s="15"/>
      <c r="D278" s="15"/>
      <c r="E278" s="15"/>
    </row>
    <row r="279" spans="1:5" x14ac:dyDescent="0.2">
      <c r="A279" s="14" t="s">
        <v>20</v>
      </c>
      <c r="B279" s="15">
        <v>115</v>
      </c>
      <c r="C279" s="15"/>
      <c r="D279" s="15"/>
      <c r="E279" s="15"/>
    </row>
    <row r="280" spans="1:5" x14ac:dyDescent="0.2">
      <c r="A280" s="14" t="s">
        <v>20</v>
      </c>
      <c r="B280" s="15">
        <v>85</v>
      </c>
      <c r="C280" s="15"/>
      <c r="D280" s="15"/>
      <c r="E280" s="15"/>
    </row>
    <row r="281" spans="1:5" x14ac:dyDescent="0.2">
      <c r="A281" s="14" t="s">
        <v>20</v>
      </c>
      <c r="B281" s="15">
        <v>144</v>
      </c>
      <c r="C281" s="15"/>
      <c r="D281" s="15"/>
      <c r="E281" s="15"/>
    </row>
    <row r="282" spans="1:5" x14ac:dyDescent="0.2">
      <c r="A282" s="14" t="s">
        <v>20</v>
      </c>
      <c r="B282" s="15">
        <v>2443</v>
      </c>
      <c r="C282" s="15"/>
      <c r="D282" s="15"/>
      <c r="E282" s="15"/>
    </row>
    <row r="283" spans="1:5" x14ac:dyDescent="0.2">
      <c r="A283" s="14" t="s">
        <v>20</v>
      </c>
      <c r="B283" s="15">
        <v>64</v>
      </c>
      <c r="C283" s="15"/>
      <c r="D283" s="15"/>
      <c r="E283" s="15"/>
    </row>
    <row r="284" spans="1:5" x14ac:dyDescent="0.2">
      <c r="A284" s="14" t="s">
        <v>20</v>
      </c>
      <c r="B284" s="15">
        <v>268</v>
      </c>
      <c r="C284" s="15"/>
      <c r="D284" s="15"/>
      <c r="E284" s="15"/>
    </row>
    <row r="285" spans="1:5" x14ac:dyDescent="0.2">
      <c r="A285" s="14" t="s">
        <v>20</v>
      </c>
      <c r="B285" s="15">
        <v>195</v>
      </c>
      <c r="C285" s="15"/>
      <c r="D285" s="15"/>
      <c r="E285" s="15"/>
    </row>
    <row r="286" spans="1:5" x14ac:dyDescent="0.2">
      <c r="A286" s="14" t="s">
        <v>20</v>
      </c>
      <c r="B286" s="15">
        <v>186</v>
      </c>
      <c r="C286" s="15"/>
      <c r="D286" s="15"/>
      <c r="E286" s="15"/>
    </row>
    <row r="287" spans="1:5" x14ac:dyDescent="0.2">
      <c r="A287" s="14" t="s">
        <v>20</v>
      </c>
      <c r="B287" s="15">
        <v>460</v>
      </c>
      <c r="C287" s="15"/>
      <c r="D287" s="15"/>
      <c r="E287" s="15"/>
    </row>
    <row r="288" spans="1:5" x14ac:dyDescent="0.2">
      <c r="A288" s="14" t="s">
        <v>20</v>
      </c>
      <c r="B288" s="15">
        <v>2528</v>
      </c>
      <c r="C288" s="15"/>
      <c r="D288" s="15"/>
      <c r="E288" s="15"/>
    </row>
    <row r="289" spans="1:5" x14ac:dyDescent="0.2">
      <c r="A289" s="14" t="s">
        <v>20</v>
      </c>
      <c r="B289" s="15">
        <v>3657</v>
      </c>
      <c r="C289" s="15"/>
      <c r="D289" s="15"/>
      <c r="E289" s="15"/>
    </row>
    <row r="290" spans="1:5" x14ac:dyDescent="0.2">
      <c r="A290" s="14" t="s">
        <v>20</v>
      </c>
      <c r="B290" s="15">
        <v>131</v>
      </c>
      <c r="C290" s="15"/>
      <c r="D290" s="15"/>
      <c r="E290" s="15"/>
    </row>
    <row r="291" spans="1:5" x14ac:dyDescent="0.2">
      <c r="A291" s="14" t="s">
        <v>20</v>
      </c>
      <c r="B291" s="15">
        <v>239</v>
      </c>
      <c r="C291" s="15"/>
      <c r="D291" s="15"/>
      <c r="E291" s="15"/>
    </row>
    <row r="292" spans="1:5" x14ac:dyDescent="0.2">
      <c r="A292" s="14" t="s">
        <v>20</v>
      </c>
      <c r="B292" s="15">
        <v>78</v>
      </c>
      <c r="C292" s="15"/>
      <c r="D292" s="15"/>
      <c r="E292" s="15"/>
    </row>
    <row r="293" spans="1:5" x14ac:dyDescent="0.2">
      <c r="A293" s="14" t="s">
        <v>20</v>
      </c>
      <c r="B293" s="15">
        <v>1773</v>
      </c>
      <c r="C293" s="15"/>
      <c r="D293" s="15"/>
      <c r="E293" s="15"/>
    </row>
    <row r="294" spans="1:5" x14ac:dyDescent="0.2">
      <c r="A294" s="14" t="s">
        <v>20</v>
      </c>
      <c r="B294" s="15">
        <v>32</v>
      </c>
      <c r="C294" s="15"/>
      <c r="D294" s="15"/>
      <c r="E294" s="15"/>
    </row>
    <row r="295" spans="1:5" x14ac:dyDescent="0.2">
      <c r="A295" s="14" t="s">
        <v>20</v>
      </c>
      <c r="B295" s="15">
        <v>369</v>
      </c>
      <c r="C295" s="15"/>
      <c r="D295" s="15"/>
      <c r="E295" s="15"/>
    </row>
    <row r="296" spans="1:5" x14ac:dyDescent="0.2">
      <c r="A296" s="14" t="s">
        <v>20</v>
      </c>
      <c r="B296" s="15">
        <v>89</v>
      </c>
      <c r="C296" s="15"/>
      <c r="D296" s="15"/>
      <c r="E296" s="15"/>
    </row>
    <row r="297" spans="1:5" x14ac:dyDescent="0.2">
      <c r="A297" s="14" t="s">
        <v>20</v>
      </c>
      <c r="B297" s="15">
        <v>147</v>
      </c>
      <c r="C297" s="15"/>
      <c r="D297" s="15"/>
      <c r="E297" s="15"/>
    </row>
    <row r="298" spans="1:5" x14ac:dyDescent="0.2">
      <c r="A298" s="14" t="s">
        <v>20</v>
      </c>
      <c r="B298" s="15">
        <v>126</v>
      </c>
      <c r="C298" s="15"/>
      <c r="D298" s="15"/>
      <c r="E298" s="15"/>
    </row>
    <row r="299" spans="1:5" x14ac:dyDescent="0.2">
      <c r="A299" s="14" t="s">
        <v>20</v>
      </c>
      <c r="B299" s="15">
        <v>2218</v>
      </c>
      <c r="C299" s="15"/>
      <c r="D299" s="15"/>
      <c r="E299" s="15"/>
    </row>
    <row r="300" spans="1:5" x14ac:dyDescent="0.2">
      <c r="A300" s="14" t="s">
        <v>20</v>
      </c>
      <c r="B300" s="15">
        <v>202</v>
      </c>
      <c r="C300" s="15"/>
      <c r="D300" s="15"/>
      <c r="E300" s="15"/>
    </row>
    <row r="301" spans="1:5" x14ac:dyDescent="0.2">
      <c r="A301" s="14" t="s">
        <v>20</v>
      </c>
      <c r="B301" s="15">
        <v>140</v>
      </c>
      <c r="C301" s="15"/>
      <c r="D301" s="15"/>
      <c r="E301" s="15"/>
    </row>
    <row r="302" spans="1:5" x14ac:dyDescent="0.2">
      <c r="A302" s="14" t="s">
        <v>20</v>
      </c>
      <c r="B302" s="15">
        <v>1052</v>
      </c>
      <c r="C302" s="15"/>
      <c r="D302" s="15"/>
      <c r="E302" s="15"/>
    </row>
    <row r="303" spans="1:5" x14ac:dyDescent="0.2">
      <c r="A303" s="14" t="s">
        <v>20</v>
      </c>
      <c r="B303" s="15">
        <v>247</v>
      </c>
      <c r="C303" s="15"/>
      <c r="D303" s="15"/>
      <c r="E303" s="15"/>
    </row>
    <row r="304" spans="1:5" x14ac:dyDescent="0.2">
      <c r="A304" s="14" t="s">
        <v>20</v>
      </c>
      <c r="B304" s="15">
        <v>84</v>
      </c>
      <c r="C304" s="15"/>
      <c r="D304" s="15"/>
      <c r="E304" s="15"/>
    </row>
    <row r="305" spans="1:5" x14ac:dyDescent="0.2">
      <c r="A305" s="14" t="s">
        <v>20</v>
      </c>
      <c r="B305" s="15">
        <v>88</v>
      </c>
      <c r="C305" s="15"/>
      <c r="D305" s="15"/>
      <c r="E305" s="15"/>
    </row>
    <row r="306" spans="1:5" x14ac:dyDescent="0.2">
      <c r="A306" s="14" t="s">
        <v>20</v>
      </c>
      <c r="B306" s="15">
        <v>156</v>
      </c>
      <c r="C306" s="15"/>
      <c r="D306" s="15"/>
      <c r="E306" s="15"/>
    </row>
    <row r="307" spans="1:5" x14ac:dyDescent="0.2">
      <c r="A307" s="14" t="s">
        <v>20</v>
      </c>
      <c r="B307" s="15">
        <v>2985</v>
      </c>
      <c r="C307" s="15"/>
      <c r="D307" s="15"/>
      <c r="E307" s="15"/>
    </row>
    <row r="308" spans="1:5" x14ac:dyDescent="0.2">
      <c r="A308" s="14" t="s">
        <v>20</v>
      </c>
      <c r="B308" s="15">
        <v>762</v>
      </c>
      <c r="C308" s="15"/>
      <c r="D308" s="15"/>
      <c r="E308" s="15"/>
    </row>
    <row r="309" spans="1:5" x14ac:dyDescent="0.2">
      <c r="A309" s="14" t="s">
        <v>20</v>
      </c>
      <c r="B309" s="15">
        <v>554</v>
      </c>
      <c r="C309" s="15"/>
      <c r="D309" s="15"/>
      <c r="E309" s="15"/>
    </row>
    <row r="310" spans="1:5" x14ac:dyDescent="0.2">
      <c r="A310" s="14" t="s">
        <v>20</v>
      </c>
      <c r="B310" s="15">
        <v>135</v>
      </c>
      <c r="C310" s="15"/>
      <c r="D310" s="15"/>
      <c r="E310" s="15"/>
    </row>
    <row r="311" spans="1:5" x14ac:dyDescent="0.2">
      <c r="A311" s="14" t="s">
        <v>20</v>
      </c>
      <c r="B311" s="15">
        <v>122</v>
      </c>
      <c r="C311" s="15"/>
      <c r="D311" s="15"/>
      <c r="E311" s="15"/>
    </row>
    <row r="312" spans="1:5" x14ac:dyDescent="0.2">
      <c r="A312" s="14" t="s">
        <v>20</v>
      </c>
      <c r="B312" s="15">
        <v>221</v>
      </c>
      <c r="C312" s="15"/>
      <c r="D312" s="15"/>
      <c r="E312" s="15"/>
    </row>
    <row r="313" spans="1:5" x14ac:dyDescent="0.2">
      <c r="A313" s="14" t="s">
        <v>20</v>
      </c>
      <c r="B313" s="15">
        <v>126</v>
      </c>
      <c r="C313" s="15"/>
      <c r="D313" s="15"/>
      <c r="E313" s="15"/>
    </row>
    <row r="314" spans="1:5" x14ac:dyDescent="0.2">
      <c r="A314" s="14" t="s">
        <v>20</v>
      </c>
      <c r="B314" s="15">
        <v>1022</v>
      </c>
      <c r="C314" s="15"/>
      <c r="D314" s="15"/>
      <c r="E314" s="15"/>
    </row>
    <row r="315" spans="1:5" x14ac:dyDescent="0.2">
      <c r="A315" s="14" t="s">
        <v>20</v>
      </c>
      <c r="B315" s="15">
        <v>3177</v>
      </c>
      <c r="C315" s="15"/>
      <c r="D315" s="15"/>
      <c r="E315" s="15"/>
    </row>
    <row r="316" spans="1:5" x14ac:dyDescent="0.2">
      <c r="A316" s="14" t="s">
        <v>20</v>
      </c>
      <c r="B316" s="15">
        <v>198</v>
      </c>
      <c r="C316" s="15"/>
      <c r="D316" s="15"/>
      <c r="E316" s="15"/>
    </row>
    <row r="317" spans="1:5" x14ac:dyDescent="0.2">
      <c r="A317" s="14" t="s">
        <v>20</v>
      </c>
      <c r="B317" s="15">
        <v>85</v>
      </c>
      <c r="C317" s="15"/>
      <c r="D317" s="15"/>
      <c r="E317" s="15"/>
    </row>
    <row r="318" spans="1:5" x14ac:dyDescent="0.2">
      <c r="A318" s="14" t="s">
        <v>20</v>
      </c>
      <c r="B318" s="15">
        <v>3596</v>
      </c>
      <c r="C318" s="15"/>
      <c r="D318" s="15"/>
      <c r="E318" s="15"/>
    </row>
    <row r="319" spans="1:5" x14ac:dyDescent="0.2">
      <c r="A319" s="14" t="s">
        <v>20</v>
      </c>
      <c r="B319" s="15">
        <v>244</v>
      </c>
      <c r="C319" s="15"/>
      <c r="D319" s="15"/>
      <c r="E319" s="15"/>
    </row>
    <row r="320" spans="1:5" x14ac:dyDescent="0.2">
      <c r="A320" s="14" t="s">
        <v>20</v>
      </c>
      <c r="B320" s="15">
        <v>5180</v>
      </c>
      <c r="C320" s="15"/>
      <c r="D320" s="15"/>
      <c r="E320" s="15"/>
    </row>
    <row r="321" spans="1:5" x14ac:dyDescent="0.2">
      <c r="A321" s="14" t="s">
        <v>20</v>
      </c>
      <c r="B321" s="15">
        <v>589</v>
      </c>
      <c r="C321" s="15"/>
      <c r="D321" s="15"/>
      <c r="E321" s="15"/>
    </row>
    <row r="322" spans="1:5" x14ac:dyDescent="0.2">
      <c r="A322" s="14" t="s">
        <v>20</v>
      </c>
      <c r="B322" s="15">
        <v>2725</v>
      </c>
      <c r="C322" s="15"/>
      <c r="D322" s="15"/>
      <c r="E322" s="15"/>
    </row>
    <row r="323" spans="1:5" x14ac:dyDescent="0.2">
      <c r="A323" s="14" t="s">
        <v>20</v>
      </c>
      <c r="B323" s="15">
        <v>300</v>
      </c>
      <c r="C323" s="15"/>
      <c r="D323" s="15"/>
      <c r="E323" s="15"/>
    </row>
    <row r="324" spans="1:5" x14ac:dyDescent="0.2">
      <c r="A324" s="14" t="s">
        <v>20</v>
      </c>
      <c r="B324" s="15">
        <v>144</v>
      </c>
      <c r="C324" s="15"/>
      <c r="D324" s="15"/>
      <c r="E324" s="15"/>
    </row>
    <row r="325" spans="1:5" x14ac:dyDescent="0.2">
      <c r="A325" s="14" t="s">
        <v>20</v>
      </c>
      <c r="B325" s="15">
        <v>87</v>
      </c>
      <c r="C325" s="15"/>
      <c r="D325" s="15"/>
      <c r="E325" s="15"/>
    </row>
    <row r="326" spans="1:5" x14ac:dyDescent="0.2">
      <c r="A326" s="14" t="s">
        <v>20</v>
      </c>
      <c r="B326" s="15">
        <v>3116</v>
      </c>
      <c r="C326" s="15"/>
      <c r="D326" s="15"/>
      <c r="E326" s="15"/>
    </row>
    <row r="327" spans="1:5" x14ac:dyDescent="0.2">
      <c r="A327" s="14" t="s">
        <v>20</v>
      </c>
      <c r="B327" s="15">
        <v>909</v>
      </c>
      <c r="C327" s="15"/>
      <c r="D327" s="15"/>
      <c r="E327" s="15"/>
    </row>
    <row r="328" spans="1:5" x14ac:dyDescent="0.2">
      <c r="A328" s="14" t="s">
        <v>20</v>
      </c>
      <c r="B328" s="15">
        <v>1613</v>
      </c>
      <c r="C328" s="15"/>
      <c r="D328" s="15"/>
      <c r="E328" s="15"/>
    </row>
    <row r="329" spans="1:5" x14ac:dyDescent="0.2">
      <c r="A329" s="14" t="s">
        <v>20</v>
      </c>
      <c r="B329" s="15">
        <v>136</v>
      </c>
      <c r="C329" s="15"/>
      <c r="D329" s="15"/>
      <c r="E329" s="15"/>
    </row>
    <row r="330" spans="1:5" x14ac:dyDescent="0.2">
      <c r="A330" s="14" t="s">
        <v>20</v>
      </c>
      <c r="B330" s="15">
        <v>130</v>
      </c>
      <c r="C330" s="15"/>
      <c r="D330" s="15"/>
      <c r="E330" s="15"/>
    </row>
    <row r="331" spans="1:5" x14ac:dyDescent="0.2">
      <c r="A331" s="14" t="s">
        <v>20</v>
      </c>
      <c r="B331" s="15">
        <v>102</v>
      </c>
      <c r="C331" s="15"/>
      <c r="D331" s="15"/>
      <c r="E331" s="15"/>
    </row>
    <row r="332" spans="1:5" x14ac:dyDescent="0.2">
      <c r="A332" s="14" t="s">
        <v>20</v>
      </c>
      <c r="B332" s="15">
        <v>4006</v>
      </c>
      <c r="C332" s="15"/>
      <c r="D332" s="15"/>
      <c r="E332" s="15"/>
    </row>
    <row r="333" spans="1:5" x14ac:dyDescent="0.2">
      <c r="A333" s="14" t="s">
        <v>20</v>
      </c>
      <c r="B333" s="15">
        <v>1629</v>
      </c>
      <c r="C333" s="15"/>
      <c r="D333" s="15"/>
      <c r="E333" s="15"/>
    </row>
    <row r="334" spans="1:5" x14ac:dyDescent="0.2">
      <c r="A334" s="14" t="s">
        <v>20</v>
      </c>
      <c r="B334" s="15">
        <v>2188</v>
      </c>
      <c r="C334" s="15"/>
      <c r="D334" s="15"/>
      <c r="E334" s="15"/>
    </row>
    <row r="335" spans="1:5" x14ac:dyDescent="0.2">
      <c r="A335" s="14" t="s">
        <v>20</v>
      </c>
      <c r="B335" s="15">
        <v>2409</v>
      </c>
      <c r="C335" s="15"/>
      <c r="D335" s="15"/>
      <c r="E335" s="15"/>
    </row>
    <row r="336" spans="1:5" x14ac:dyDescent="0.2">
      <c r="A336" s="14" t="s">
        <v>20</v>
      </c>
      <c r="B336" s="15">
        <v>194</v>
      </c>
      <c r="C336" s="15"/>
      <c r="D336" s="15"/>
      <c r="E336" s="15"/>
    </row>
    <row r="337" spans="1:5" x14ac:dyDescent="0.2">
      <c r="A337" s="14" t="s">
        <v>20</v>
      </c>
      <c r="B337" s="15">
        <v>1140</v>
      </c>
      <c r="C337" s="15"/>
      <c r="D337" s="15"/>
      <c r="E337" s="15"/>
    </row>
    <row r="338" spans="1:5" x14ac:dyDescent="0.2">
      <c r="A338" s="14" t="s">
        <v>20</v>
      </c>
      <c r="B338" s="15">
        <v>102</v>
      </c>
      <c r="C338" s="15"/>
      <c r="D338" s="15"/>
      <c r="E338" s="15"/>
    </row>
    <row r="339" spans="1:5" x14ac:dyDescent="0.2">
      <c r="A339" s="14" t="s">
        <v>20</v>
      </c>
      <c r="B339" s="15">
        <v>2857</v>
      </c>
      <c r="C339" s="15"/>
      <c r="D339" s="15"/>
      <c r="E339" s="15"/>
    </row>
    <row r="340" spans="1:5" x14ac:dyDescent="0.2">
      <c r="A340" s="14" t="s">
        <v>20</v>
      </c>
      <c r="B340" s="15">
        <v>107</v>
      </c>
      <c r="C340" s="15"/>
      <c r="D340" s="15"/>
      <c r="E340" s="15"/>
    </row>
    <row r="341" spans="1:5" x14ac:dyDescent="0.2">
      <c r="A341" s="14" t="s">
        <v>20</v>
      </c>
      <c r="B341" s="15">
        <v>160</v>
      </c>
      <c r="C341" s="15"/>
      <c r="D341" s="15"/>
      <c r="E341" s="15"/>
    </row>
    <row r="342" spans="1:5" x14ac:dyDescent="0.2">
      <c r="A342" s="14" t="s">
        <v>20</v>
      </c>
      <c r="B342" s="15">
        <v>2230</v>
      </c>
      <c r="C342" s="15"/>
      <c r="D342" s="15"/>
      <c r="E342" s="15"/>
    </row>
    <row r="343" spans="1:5" x14ac:dyDescent="0.2">
      <c r="A343" s="14" t="s">
        <v>20</v>
      </c>
      <c r="B343" s="15">
        <v>316</v>
      </c>
      <c r="C343" s="15"/>
      <c r="D343" s="15"/>
      <c r="E343" s="15"/>
    </row>
    <row r="344" spans="1:5" x14ac:dyDescent="0.2">
      <c r="A344" s="14" t="s">
        <v>20</v>
      </c>
      <c r="B344" s="15">
        <v>117</v>
      </c>
      <c r="C344" s="15"/>
      <c r="D344" s="15"/>
      <c r="E344" s="15"/>
    </row>
    <row r="345" spans="1:5" x14ac:dyDescent="0.2">
      <c r="A345" s="14" t="s">
        <v>20</v>
      </c>
      <c r="B345" s="15">
        <v>6406</v>
      </c>
      <c r="C345" s="15"/>
      <c r="D345" s="15"/>
      <c r="E345" s="15"/>
    </row>
    <row r="346" spans="1:5" x14ac:dyDescent="0.2">
      <c r="A346" s="14" t="s">
        <v>20</v>
      </c>
      <c r="B346" s="15">
        <v>192</v>
      </c>
      <c r="C346" s="15"/>
      <c r="D346" s="15"/>
      <c r="E346" s="15"/>
    </row>
    <row r="347" spans="1:5" x14ac:dyDescent="0.2">
      <c r="A347" s="14" t="s">
        <v>20</v>
      </c>
      <c r="B347" s="15">
        <v>26</v>
      </c>
      <c r="C347" s="15"/>
      <c r="D347" s="15"/>
      <c r="E347" s="15"/>
    </row>
    <row r="348" spans="1:5" x14ac:dyDescent="0.2">
      <c r="A348" s="14" t="s">
        <v>20</v>
      </c>
      <c r="B348" s="15">
        <v>723</v>
      </c>
      <c r="C348" s="15"/>
      <c r="D348" s="15"/>
      <c r="E348" s="15"/>
    </row>
    <row r="349" spans="1:5" x14ac:dyDescent="0.2">
      <c r="A349" s="14" t="s">
        <v>20</v>
      </c>
      <c r="B349" s="15">
        <v>170</v>
      </c>
      <c r="C349" s="15"/>
      <c r="D349" s="15"/>
      <c r="E349" s="15"/>
    </row>
    <row r="350" spans="1:5" x14ac:dyDescent="0.2">
      <c r="A350" s="14" t="s">
        <v>20</v>
      </c>
      <c r="B350" s="15">
        <v>238</v>
      </c>
      <c r="C350" s="15"/>
      <c r="D350" s="15"/>
      <c r="E350" s="15"/>
    </row>
    <row r="351" spans="1:5" x14ac:dyDescent="0.2">
      <c r="A351" s="14" t="s">
        <v>20</v>
      </c>
      <c r="B351" s="15">
        <v>55</v>
      </c>
      <c r="C351" s="15"/>
      <c r="D351" s="15"/>
      <c r="E351" s="15"/>
    </row>
    <row r="352" spans="1:5" x14ac:dyDescent="0.2">
      <c r="A352" s="14" t="s">
        <v>20</v>
      </c>
      <c r="B352" s="15">
        <v>128</v>
      </c>
      <c r="C352" s="15"/>
      <c r="D352" s="15"/>
      <c r="E352" s="15"/>
    </row>
    <row r="353" spans="1:5" x14ac:dyDescent="0.2">
      <c r="A353" s="14" t="s">
        <v>20</v>
      </c>
      <c r="B353" s="15">
        <v>2144</v>
      </c>
      <c r="C353" s="15"/>
      <c r="D353" s="15"/>
      <c r="E353" s="15"/>
    </row>
    <row r="354" spans="1:5" x14ac:dyDescent="0.2">
      <c r="A354" s="14" t="s">
        <v>20</v>
      </c>
      <c r="B354" s="15">
        <v>2693</v>
      </c>
      <c r="C354" s="15"/>
      <c r="D354" s="15"/>
      <c r="E354" s="15"/>
    </row>
    <row r="355" spans="1:5" x14ac:dyDescent="0.2">
      <c r="A355" s="14" t="s">
        <v>20</v>
      </c>
      <c r="B355" s="15">
        <v>432</v>
      </c>
      <c r="C355" s="15"/>
      <c r="D355" s="15"/>
      <c r="E355" s="15"/>
    </row>
    <row r="356" spans="1:5" x14ac:dyDescent="0.2">
      <c r="A356" s="14" t="s">
        <v>20</v>
      </c>
      <c r="B356" s="15">
        <v>189</v>
      </c>
      <c r="C356" s="15"/>
      <c r="D356" s="15"/>
      <c r="E356" s="15"/>
    </row>
    <row r="357" spans="1:5" x14ac:dyDescent="0.2">
      <c r="A357" s="14" t="s">
        <v>20</v>
      </c>
      <c r="B357" s="15">
        <v>154</v>
      </c>
      <c r="C357" s="15"/>
      <c r="D357" s="15"/>
      <c r="E357" s="15"/>
    </row>
    <row r="358" spans="1:5" x14ac:dyDescent="0.2">
      <c r="A358" s="14" t="s">
        <v>20</v>
      </c>
      <c r="B358" s="15">
        <v>96</v>
      </c>
      <c r="C358" s="15"/>
      <c r="D358" s="15"/>
      <c r="E358" s="15"/>
    </row>
    <row r="359" spans="1:5" x14ac:dyDescent="0.2">
      <c r="A359" s="14" t="s">
        <v>20</v>
      </c>
      <c r="B359" s="15">
        <v>3063</v>
      </c>
      <c r="C359" s="15"/>
      <c r="D359" s="15"/>
      <c r="E359" s="15"/>
    </row>
    <row r="360" spans="1:5" x14ac:dyDescent="0.2">
      <c r="A360" s="14" t="s">
        <v>20</v>
      </c>
      <c r="B360" s="15">
        <v>2266</v>
      </c>
      <c r="C360" s="15"/>
      <c r="D360" s="15"/>
      <c r="E360" s="15"/>
    </row>
    <row r="361" spans="1:5" x14ac:dyDescent="0.2">
      <c r="A361" s="14" t="s">
        <v>20</v>
      </c>
      <c r="B361" s="15">
        <v>194</v>
      </c>
      <c r="C361" s="15"/>
      <c r="D361" s="15"/>
      <c r="E361" s="15"/>
    </row>
    <row r="362" spans="1:5" x14ac:dyDescent="0.2">
      <c r="A362" s="14" t="s">
        <v>20</v>
      </c>
      <c r="B362" s="15">
        <v>129</v>
      </c>
      <c r="C362" s="15"/>
      <c r="D362" s="15"/>
      <c r="E362" s="15"/>
    </row>
    <row r="363" spans="1:5" x14ac:dyDescent="0.2">
      <c r="A363" s="14" t="s">
        <v>20</v>
      </c>
      <c r="B363" s="15">
        <v>375</v>
      </c>
      <c r="C363" s="15"/>
      <c r="D363" s="15"/>
      <c r="E363" s="15"/>
    </row>
    <row r="364" spans="1:5" x14ac:dyDescent="0.2">
      <c r="A364" s="14" t="s">
        <v>20</v>
      </c>
      <c r="B364" s="15">
        <v>409</v>
      </c>
      <c r="C364" s="15"/>
      <c r="D364" s="15"/>
      <c r="E364" s="15"/>
    </row>
    <row r="365" spans="1:5" x14ac:dyDescent="0.2">
      <c r="A365" s="14" t="s">
        <v>20</v>
      </c>
      <c r="B365" s="15">
        <v>234</v>
      </c>
      <c r="C365" s="15"/>
      <c r="D365" s="15"/>
      <c r="E365" s="15"/>
    </row>
    <row r="366" spans="1:5" x14ac:dyDescent="0.2">
      <c r="A366" s="14" t="s">
        <v>20</v>
      </c>
      <c r="B366" s="15">
        <v>3016</v>
      </c>
      <c r="C366" s="15"/>
      <c r="D366" s="15"/>
      <c r="E366" s="15"/>
    </row>
    <row r="367" spans="1:5" x14ac:dyDescent="0.2">
      <c r="A367" s="14" t="s">
        <v>20</v>
      </c>
      <c r="B367" s="15">
        <v>264</v>
      </c>
      <c r="C367" s="15"/>
      <c r="D367" s="15"/>
      <c r="E367" s="15"/>
    </row>
    <row r="368" spans="1:5" x14ac:dyDescent="0.2">
      <c r="A368" s="14" t="s">
        <v>20</v>
      </c>
      <c r="B368" s="15">
        <v>272</v>
      </c>
      <c r="C368" s="15"/>
      <c r="D368" s="15"/>
      <c r="E368" s="15"/>
    </row>
    <row r="369" spans="1:5" x14ac:dyDescent="0.2">
      <c r="A369" s="14" t="s">
        <v>20</v>
      </c>
      <c r="B369" s="15">
        <v>419</v>
      </c>
      <c r="C369" s="15"/>
      <c r="D369" s="15"/>
      <c r="E369" s="15"/>
    </row>
    <row r="370" spans="1:5" x14ac:dyDescent="0.2">
      <c r="A370" s="14" t="s">
        <v>20</v>
      </c>
      <c r="B370" s="15">
        <v>1621</v>
      </c>
      <c r="C370" s="15"/>
      <c r="D370" s="15"/>
      <c r="E370" s="15"/>
    </row>
    <row r="371" spans="1:5" x14ac:dyDescent="0.2">
      <c r="A371" s="14" t="s">
        <v>20</v>
      </c>
      <c r="B371" s="15">
        <v>1101</v>
      </c>
      <c r="C371" s="15"/>
      <c r="D371" s="15"/>
      <c r="E371" s="15"/>
    </row>
    <row r="372" spans="1:5" x14ac:dyDescent="0.2">
      <c r="A372" s="14" t="s">
        <v>20</v>
      </c>
      <c r="B372" s="15">
        <v>1073</v>
      </c>
      <c r="C372" s="15"/>
      <c r="D372" s="15"/>
      <c r="E372" s="15"/>
    </row>
    <row r="373" spans="1:5" x14ac:dyDescent="0.2">
      <c r="A373" s="14" t="s">
        <v>20</v>
      </c>
      <c r="B373" s="15">
        <v>331</v>
      </c>
      <c r="C373" s="15"/>
      <c r="D373" s="15"/>
      <c r="E373" s="15"/>
    </row>
    <row r="374" spans="1:5" x14ac:dyDescent="0.2">
      <c r="A374" s="14" t="s">
        <v>20</v>
      </c>
      <c r="B374" s="15">
        <v>1170</v>
      </c>
      <c r="C374" s="15"/>
      <c r="D374" s="15"/>
      <c r="E374" s="15"/>
    </row>
    <row r="375" spans="1:5" x14ac:dyDescent="0.2">
      <c r="A375" s="14" t="s">
        <v>20</v>
      </c>
      <c r="B375" s="15">
        <v>363</v>
      </c>
      <c r="C375" s="15"/>
      <c r="D375" s="15"/>
      <c r="E375" s="15"/>
    </row>
    <row r="376" spans="1:5" x14ac:dyDescent="0.2">
      <c r="A376" s="14" t="s">
        <v>20</v>
      </c>
      <c r="B376" s="15">
        <v>103</v>
      </c>
      <c r="C376" s="15"/>
      <c r="D376" s="15"/>
      <c r="E376" s="15"/>
    </row>
    <row r="377" spans="1:5" x14ac:dyDescent="0.2">
      <c r="A377" s="14" t="s">
        <v>20</v>
      </c>
      <c r="B377" s="15">
        <v>147</v>
      </c>
      <c r="C377" s="15"/>
      <c r="D377" s="15"/>
      <c r="E377" s="15"/>
    </row>
    <row r="378" spans="1:5" x14ac:dyDescent="0.2">
      <c r="A378" s="14" t="s">
        <v>20</v>
      </c>
      <c r="B378" s="15">
        <v>110</v>
      </c>
      <c r="C378" s="15"/>
      <c r="D378" s="15"/>
      <c r="E378" s="15"/>
    </row>
    <row r="379" spans="1:5" x14ac:dyDescent="0.2">
      <c r="A379" s="14" t="s">
        <v>20</v>
      </c>
      <c r="B379" s="15">
        <v>134</v>
      </c>
      <c r="C379" s="15"/>
      <c r="D379" s="15"/>
      <c r="E379" s="15"/>
    </row>
    <row r="380" spans="1:5" x14ac:dyDescent="0.2">
      <c r="A380" s="14" t="s">
        <v>20</v>
      </c>
      <c r="B380" s="15">
        <v>269</v>
      </c>
      <c r="C380" s="15"/>
      <c r="D380" s="15"/>
      <c r="E380" s="15"/>
    </row>
    <row r="381" spans="1:5" x14ac:dyDescent="0.2">
      <c r="A381" s="14" t="s">
        <v>20</v>
      </c>
      <c r="B381" s="15">
        <v>175</v>
      </c>
      <c r="C381" s="15"/>
      <c r="D381" s="15"/>
      <c r="E381" s="15"/>
    </row>
    <row r="382" spans="1:5" x14ac:dyDescent="0.2">
      <c r="A382" s="14" t="s">
        <v>20</v>
      </c>
      <c r="B382" s="15">
        <v>69</v>
      </c>
      <c r="C382" s="15"/>
      <c r="D382" s="15"/>
      <c r="E382" s="15"/>
    </row>
    <row r="383" spans="1:5" x14ac:dyDescent="0.2">
      <c r="A383" s="14" t="s">
        <v>20</v>
      </c>
      <c r="B383" s="15">
        <v>190</v>
      </c>
      <c r="C383" s="15"/>
      <c r="D383" s="15"/>
      <c r="E383" s="15"/>
    </row>
    <row r="384" spans="1:5" x14ac:dyDescent="0.2">
      <c r="A384" s="14" t="s">
        <v>20</v>
      </c>
      <c r="B384" s="15">
        <v>237</v>
      </c>
      <c r="C384" s="15"/>
      <c r="D384" s="15"/>
      <c r="E384" s="15"/>
    </row>
    <row r="385" spans="1:5" x14ac:dyDescent="0.2">
      <c r="A385" s="14" t="s">
        <v>20</v>
      </c>
      <c r="B385" s="15">
        <v>196</v>
      </c>
      <c r="C385" s="15"/>
      <c r="D385" s="15"/>
      <c r="E385" s="15"/>
    </row>
    <row r="386" spans="1:5" x14ac:dyDescent="0.2">
      <c r="A386" s="14" t="s">
        <v>20</v>
      </c>
      <c r="B386" s="15">
        <v>7295</v>
      </c>
      <c r="C386" s="15"/>
      <c r="D386" s="15"/>
      <c r="E386" s="15"/>
    </row>
    <row r="387" spans="1:5" x14ac:dyDescent="0.2">
      <c r="A387" s="14" t="s">
        <v>20</v>
      </c>
      <c r="B387" s="15">
        <v>2893</v>
      </c>
      <c r="C387" s="15"/>
      <c r="D387" s="15"/>
      <c r="E387" s="15"/>
    </row>
    <row r="388" spans="1:5" x14ac:dyDescent="0.2">
      <c r="A388" s="14" t="s">
        <v>20</v>
      </c>
      <c r="B388" s="15">
        <v>820</v>
      </c>
      <c r="C388" s="15"/>
      <c r="D388" s="15"/>
      <c r="E388" s="15"/>
    </row>
    <row r="389" spans="1:5" x14ac:dyDescent="0.2">
      <c r="A389" s="14" t="s">
        <v>20</v>
      </c>
      <c r="B389" s="15">
        <v>2038</v>
      </c>
      <c r="C389" s="15"/>
      <c r="D389" s="15"/>
      <c r="E389" s="15"/>
    </row>
    <row r="390" spans="1:5" x14ac:dyDescent="0.2">
      <c r="A390" s="14" t="s">
        <v>20</v>
      </c>
      <c r="B390" s="15">
        <v>116</v>
      </c>
      <c r="C390" s="15"/>
      <c r="D390" s="15"/>
      <c r="E390" s="15"/>
    </row>
    <row r="391" spans="1:5" x14ac:dyDescent="0.2">
      <c r="A391" s="14" t="s">
        <v>20</v>
      </c>
      <c r="B391" s="15">
        <v>1345</v>
      </c>
      <c r="C391" s="15"/>
      <c r="D391" s="15"/>
      <c r="E391" s="15"/>
    </row>
    <row r="392" spans="1:5" x14ac:dyDescent="0.2">
      <c r="A392" s="14" t="s">
        <v>20</v>
      </c>
      <c r="B392" s="15">
        <v>168</v>
      </c>
      <c r="C392" s="15"/>
      <c r="D392" s="15"/>
      <c r="E392" s="15"/>
    </row>
    <row r="393" spans="1:5" x14ac:dyDescent="0.2">
      <c r="A393" s="14" t="s">
        <v>20</v>
      </c>
      <c r="B393" s="15">
        <v>137</v>
      </c>
      <c r="C393" s="15"/>
      <c r="D393" s="15"/>
      <c r="E393" s="15"/>
    </row>
    <row r="394" spans="1:5" x14ac:dyDescent="0.2">
      <c r="A394" s="14" t="s">
        <v>20</v>
      </c>
      <c r="B394" s="15">
        <v>186</v>
      </c>
      <c r="C394" s="15"/>
      <c r="D394" s="15"/>
      <c r="E394" s="15"/>
    </row>
    <row r="395" spans="1:5" x14ac:dyDescent="0.2">
      <c r="A395" s="14" t="s">
        <v>20</v>
      </c>
      <c r="B395" s="15">
        <v>125</v>
      </c>
      <c r="C395" s="15"/>
      <c r="D395" s="15"/>
      <c r="E395" s="15"/>
    </row>
    <row r="396" spans="1:5" x14ac:dyDescent="0.2">
      <c r="A396" s="14" t="s">
        <v>20</v>
      </c>
      <c r="B396" s="15">
        <v>202</v>
      </c>
      <c r="C396" s="15"/>
      <c r="D396" s="15"/>
      <c r="E396" s="15"/>
    </row>
    <row r="397" spans="1:5" x14ac:dyDescent="0.2">
      <c r="A397" s="14" t="s">
        <v>20</v>
      </c>
      <c r="B397" s="15">
        <v>103</v>
      </c>
      <c r="C397" s="15"/>
      <c r="D397" s="15"/>
      <c r="E397" s="15"/>
    </row>
    <row r="398" spans="1:5" x14ac:dyDescent="0.2">
      <c r="A398" s="14" t="s">
        <v>20</v>
      </c>
      <c r="B398" s="15">
        <v>1785</v>
      </c>
      <c r="C398" s="15"/>
      <c r="D398" s="15"/>
      <c r="E398" s="15"/>
    </row>
    <row r="399" spans="1:5" x14ac:dyDescent="0.2">
      <c r="A399" s="14" t="s">
        <v>20</v>
      </c>
      <c r="B399" s="15">
        <v>157</v>
      </c>
      <c r="C399" s="15"/>
      <c r="D399" s="15"/>
      <c r="E399" s="15"/>
    </row>
    <row r="400" spans="1:5" x14ac:dyDescent="0.2">
      <c r="A400" s="14" t="s">
        <v>20</v>
      </c>
      <c r="B400" s="15">
        <v>555</v>
      </c>
      <c r="C400" s="15"/>
      <c r="D400" s="15"/>
      <c r="E400" s="15"/>
    </row>
    <row r="401" spans="1:5" x14ac:dyDescent="0.2">
      <c r="A401" s="14" t="s">
        <v>20</v>
      </c>
      <c r="B401" s="15">
        <v>297</v>
      </c>
      <c r="C401" s="15"/>
      <c r="D401" s="15"/>
      <c r="E401" s="15"/>
    </row>
    <row r="402" spans="1:5" x14ac:dyDescent="0.2">
      <c r="A402" s="14" t="s">
        <v>20</v>
      </c>
      <c r="B402" s="15">
        <v>123</v>
      </c>
      <c r="C402" s="15"/>
      <c r="D402" s="15"/>
      <c r="E402" s="15"/>
    </row>
    <row r="403" spans="1:5" x14ac:dyDescent="0.2">
      <c r="A403" s="14" t="s">
        <v>20</v>
      </c>
      <c r="B403" s="15">
        <v>3036</v>
      </c>
      <c r="C403" s="15"/>
      <c r="D403" s="15"/>
      <c r="E403" s="15"/>
    </row>
    <row r="404" spans="1:5" x14ac:dyDescent="0.2">
      <c r="A404" s="14" t="s">
        <v>20</v>
      </c>
      <c r="B404" s="15">
        <v>144</v>
      </c>
      <c r="C404" s="15"/>
      <c r="D404" s="15"/>
      <c r="E404" s="15"/>
    </row>
    <row r="405" spans="1:5" x14ac:dyDescent="0.2">
      <c r="A405" s="14" t="s">
        <v>20</v>
      </c>
      <c r="B405" s="15">
        <v>121</v>
      </c>
      <c r="C405" s="15"/>
      <c r="D405" s="15"/>
      <c r="E405" s="15"/>
    </row>
    <row r="406" spans="1:5" x14ac:dyDescent="0.2">
      <c r="A406" s="14" t="s">
        <v>20</v>
      </c>
      <c r="B406" s="15">
        <v>181</v>
      </c>
      <c r="C406" s="15"/>
      <c r="D406" s="15"/>
      <c r="E406" s="15"/>
    </row>
    <row r="407" spans="1:5" x14ac:dyDescent="0.2">
      <c r="A407" s="14" t="s">
        <v>20</v>
      </c>
      <c r="B407" s="15">
        <v>122</v>
      </c>
      <c r="C407" s="15"/>
      <c r="D407" s="15"/>
      <c r="E407" s="15"/>
    </row>
    <row r="408" spans="1:5" x14ac:dyDescent="0.2">
      <c r="A408" s="14" t="s">
        <v>20</v>
      </c>
      <c r="B408" s="15">
        <v>1071</v>
      </c>
      <c r="C408" s="15"/>
      <c r="D408" s="15"/>
      <c r="E408" s="15"/>
    </row>
    <row r="409" spans="1:5" x14ac:dyDescent="0.2">
      <c r="A409" s="14" t="s">
        <v>20</v>
      </c>
      <c r="B409" s="15">
        <v>980</v>
      </c>
      <c r="C409" s="15"/>
      <c r="D409" s="15"/>
      <c r="E409" s="15"/>
    </row>
    <row r="410" spans="1:5" x14ac:dyDescent="0.2">
      <c r="A410" s="14" t="s">
        <v>20</v>
      </c>
      <c r="B410" s="15">
        <v>536</v>
      </c>
      <c r="C410" s="15"/>
      <c r="D410" s="15"/>
      <c r="E410" s="15"/>
    </row>
    <row r="411" spans="1:5" x14ac:dyDescent="0.2">
      <c r="A411" s="14" t="s">
        <v>20</v>
      </c>
      <c r="B411" s="15">
        <v>1991</v>
      </c>
      <c r="C411" s="15"/>
      <c r="D411" s="15"/>
      <c r="E411" s="15"/>
    </row>
    <row r="412" spans="1:5" x14ac:dyDescent="0.2">
      <c r="A412" s="14" t="s">
        <v>20</v>
      </c>
      <c r="B412" s="15">
        <v>180</v>
      </c>
      <c r="C412" s="15"/>
      <c r="D412" s="15"/>
      <c r="E412" s="15"/>
    </row>
    <row r="413" spans="1:5" x14ac:dyDescent="0.2">
      <c r="A413" s="14" t="s">
        <v>20</v>
      </c>
      <c r="B413" s="15">
        <v>130</v>
      </c>
      <c r="C413" s="15"/>
      <c r="D413" s="15"/>
      <c r="E413" s="15"/>
    </row>
    <row r="414" spans="1:5" x14ac:dyDescent="0.2">
      <c r="A414" s="14" t="s">
        <v>20</v>
      </c>
      <c r="B414" s="15">
        <v>122</v>
      </c>
      <c r="C414" s="15"/>
      <c r="D414" s="15"/>
      <c r="E414" s="15"/>
    </row>
    <row r="415" spans="1:5" x14ac:dyDescent="0.2">
      <c r="A415" s="14" t="s">
        <v>20</v>
      </c>
      <c r="B415" s="15">
        <v>140</v>
      </c>
      <c r="C415" s="15"/>
      <c r="D415" s="15"/>
      <c r="E415" s="15"/>
    </row>
    <row r="416" spans="1:5" x14ac:dyDescent="0.2">
      <c r="A416" s="14" t="s">
        <v>20</v>
      </c>
      <c r="B416" s="15">
        <v>3388</v>
      </c>
      <c r="C416" s="15"/>
      <c r="D416" s="15"/>
      <c r="E416" s="15"/>
    </row>
    <row r="417" spans="1:5" x14ac:dyDescent="0.2">
      <c r="A417" s="14" t="s">
        <v>20</v>
      </c>
      <c r="B417" s="15">
        <v>280</v>
      </c>
      <c r="C417" s="15"/>
      <c r="D417" s="15"/>
      <c r="E417" s="15"/>
    </row>
    <row r="418" spans="1:5" x14ac:dyDescent="0.2">
      <c r="A418" s="14" t="s">
        <v>20</v>
      </c>
      <c r="B418" s="15">
        <v>366</v>
      </c>
      <c r="C418" s="15"/>
      <c r="D418" s="15"/>
      <c r="E418" s="15"/>
    </row>
    <row r="419" spans="1:5" x14ac:dyDescent="0.2">
      <c r="A419" s="14" t="s">
        <v>20</v>
      </c>
      <c r="B419" s="15">
        <v>270</v>
      </c>
      <c r="C419" s="15"/>
      <c r="D419" s="15"/>
      <c r="E419" s="15"/>
    </row>
    <row r="420" spans="1:5" x14ac:dyDescent="0.2">
      <c r="A420" s="14" t="s">
        <v>20</v>
      </c>
      <c r="B420" s="15">
        <v>137</v>
      </c>
      <c r="C420" s="15"/>
      <c r="D420" s="15"/>
      <c r="E420" s="15"/>
    </row>
    <row r="421" spans="1:5" x14ac:dyDescent="0.2">
      <c r="A421" s="14" t="s">
        <v>20</v>
      </c>
      <c r="B421" s="15">
        <v>3205</v>
      </c>
      <c r="C421" s="15"/>
      <c r="D421" s="15"/>
      <c r="E421" s="15"/>
    </row>
    <row r="422" spans="1:5" x14ac:dyDescent="0.2">
      <c r="A422" s="14" t="s">
        <v>20</v>
      </c>
      <c r="B422" s="15">
        <v>288</v>
      </c>
      <c r="C422" s="15"/>
      <c r="D422" s="15"/>
      <c r="E422" s="15"/>
    </row>
    <row r="423" spans="1:5" x14ac:dyDescent="0.2">
      <c r="A423" s="14" t="s">
        <v>20</v>
      </c>
      <c r="B423" s="15">
        <v>148</v>
      </c>
      <c r="C423" s="15"/>
      <c r="D423" s="15"/>
      <c r="E423" s="15"/>
    </row>
    <row r="424" spans="1:5" x14ac:dyDescent="0.2">
      <c r="A424" s="14" t="s">
        <v>20</v>
      </c>
      <c r="B424" s="15">
        <v>114</v>
      </c>
      <c r="C424" s="15"/>
      <c r="D424" s="15"/>
      <c r="E424" s="15"/>
    </row>
    <row r="425" spans="1:5" x14ac:dyDescent="0.2">
      <c r="A425" s="14" t="s">
        <v>20</v>
      </c>
      <c r="B425" s="15">
        <v>1518</v>
      </c>
      <c r="C425" s="15"/>
      <c r="D425" s="15"/>
      <c r="E425" s="15"/>
    </row>
    <row r="426" spans="1:5" x14ac:dyDescent="0.2">
      <c r="A426" s="14" t="s">
        <v>20</v>
      </c>
      <c r="B426" s="15">
        <v>166</v>
      </c>
      <c r="C426" s="15"/>
      <c r="D426" s="15"/>
      <c r="E426" s="15"/>
    </row>
    <row r="427" spans="1:5" x14ac:dyDescent="0.2">
      <c r="A427" s="14" t="s">
        <v>20</v>
      </c>
      <c r="B427" s="15">
        <v>100</v>
      </c>
      <c r="C427" s="15"/>
      <c r="D427" s="15"/>
      <c r="E427" s="15"/>
    </row>
    <row r="428" spans="1:5" x14ac:dyDescent="0.2">
      <c r="A428" s="14" t="s">
        <v>20</v>
      </c>
      <c r="B428" s="15">
        <v>235</v>
      </c>
      <c r="C428" s="15"/>
      <c r="D428" s="15"/>
      <c r="E428" s="15"/>
    </row>
    <row r="429" spans="1:5" x14ac:dyDescent="0.2">
      <c r="A429" s="14" t="s">
        <v>20</v>
      </c>
      <c r="B429" s="15">
        <v>148</v>
      </c>
      <c r="C429" s="15"/>
      <c r="D429" s="15"/>
      <c r="E429" s="15"/>
    </row>
    <row r="430" spans="1:5" x14ac:dyDescent="0.2">
      <c r="A430" s="14" t="s">
        <v>20</v>
      </c>
      <c r="B430" s="15">
        <v>198</v>
      </c>
      <c r="C430" s="15"/>
      <c r="D430" s="15"/>
      <c r="E430" s="15"/>
    </row>
    <row r="431" spans="1:5" x14ac:dyDescent="0.2">
      <c r="A431" s="14" t="s">
        <v>20</v>
      </c>
      <c r="B431" s="15">
        <v>150</v>
      </c>
      <c r="C431" s="15"/>
      <c r="D431" s="15"/>
      <c r="E431" s="15"/>
    </row>
    <row r="432" spans="1:5" x14ac:dyDescent="0.2">
      <c r="A432" s="14" t="s">
        <v>20</v>
      </c>
      <c r="B432" s="15">
        <v>216</v>
      </c>
      <c r="C432" s="15"/>
      <c r="D432" s="15"/>
      <c r="E432" s="15"/>
    </row>
    <row r="433" spans="1:5" x14ac:dyDescent="0.2">
      <c r="A433" s="14" t="s">
        <v>20</v>
      </c>
      <c r="B433" s="15">
        <v>5139</v>
      </c>
      <c r="C433" s="15"/>
      <c r="D433" s="15"/>
      <c r="E433" s="15"/>
    </row>
    <row r="434" spans="1:5" x14ac:dyDescent="0.2">
      <c r="A434" s="14" t="s">
        <v>20</v>
      </c>
      <c r="B434" s="15">
        <v>2353</v>
      </c>
      <c r="C434" s="15"/>
      <c r="D434" s="15"/>
      <c r="E434" s="15"/>
    </row>
    <row r="435" spans="1:5" x14ac:dyDescent="0.2">
      <c r="A435" s="14" t="s">
        <v>20</v>
      </c>
      <c r="B435" s="15">
        <v>78</v>
      </c>
      <c r="C435" s="15"/>
      <c r="D435" s="15"/>
      <c r="E435" s="15"/>
    </row>
    <row r="436" spans="1:5" x14ac:dyDescent="0.2">
      <c r="A436" s="14" t="s">
        <v>20</v>
      </c>
      <c r="B436" s="15">
        <v>174</v>
      </c>
      <c r="C436" s="15"/>
      <c r="D436" s="15"/>
      <c r="E436" s="15"/>
    </row>
    <row r="437" spans="1:5" x14ac:dyDescent="0.2">
      <c r="A437" s="14" t="s">
        <v>20</v>
      </c>
      <c r="B437" s="15">
        <v>164</v>
      </c>
      <c r="C437" s="15"/>
      <c r="D437" s="15"/>
      <c r="E437" s="15"/>
    </row>
    <row r="438" spans="1:5" x14ac:dyDescent="0.2">
      <c r="A438" s="14" t="s">
        <v>20</v>
      </c>
      <c r="B438" s="15">
        <v>161</v>
      </c>
      <c r="C438" s="15"/>
      <c r="D438" s="15"/>
      <c r="E438" s="15"/>
    </row>
    <row r="439" spans="1:5" x14ac:dyDescent="0.2">
      <c r="A439" s="14" t="s">
        <v>20</v>
      </c>
      <c r="B439" s="15">
        <v>138</v>
      </c>
      <c r="C439" s="15"/>
      <c r="D439" s="15"/>
      <c r="E439" s="15"/>
    </row>
    <row r="440" spans="1:5" x14ac:dyDescent="0.2">
      <c r="A440" s="14" t="s">
        <v>20</v>
      </c>
      <c r="B440" s="15">
        <v>3308</v>
      </c>
      <c r="C440" s="15"/>
      <c r="D440" s="15"/>
      <c r="E440" s="15"/>
    </row>
    <row r="441" spans="1:5" x14ac:dyDescent="0.2">
      <c r="A441" s="14" t="s">
        <v>20</v>
      </c>
      <c r="B441" s="15">
        <v>127</v>
      </c>
      <c r="C441" s="15"/>
      <c r="D441" s="15"/>
      <c r="E441" s="15"/>
    </row>
    <row r="442" spans="1:5" x14ac:dyDescent="0.2">
      <c r="A442" s="14" t="s">
        <v>20</v>
      </c>
      <c r="B442" s="15">
        <v>207</v>
      </c>
      <c r="C442" s="15"/>
      <c r="D442" s="15"/>
      <c r="E442" s="15"/>
    </row>
    <row r="443" spans="1:5" x14ac:dyDescent="0.2">
      <c r="A443" s="14" t="s">
        <v>20</v>
      </c>
      <c r="B443" s="15">
        <v>181</v>
      </c>
      <c r="C443" s="15"/>
      <c r="D443" s="15"/>
      <c r="E443" s="15"/>
    </row>
    <row r="444" spans="1:5" x14ac:dyDescent="0.2">
      <c r="A444" s="14" t="s">
        <v>20</v>
      </c>
      <c r="B444" s="15">
        <v>110</v>
      </c>
      <c r="C444" s="15"/>
      <c r="D444" s="15"/>
      <c r="E444" s="15"/>
    </row>
    <row r="445" spans="1:5" x14ac:dyDescent="0.2">
      <c r="A445" s="14" t="s">
        <v>20</v>
      </c>
      <c r="B445" s="15">
        <v>185</v>
      </c>
      <c r="C445" s="15"/>
      <c r="D445" s="15"/>
      <c r="E445" s="15"/>
    </row>
    <row r="446" spans="1:5" x14ac:dyDescent="0.2">
      <c r="A446" s="14" t="s">
        <v>20</v>
      </c>
      <c r="B446" s="15">
        <v>121</v>
      </c>
      <c r="C446" s="15"/>
      <c r="D446" s="15"/>
      <c r="E446" s="15"/>
    </row>
    <row r="447" spans="1:5" x14ac:dyDescent="0.2">
      <c r="A447" s="14" t="s">
        <v>20</v>
      </c>
      <c r="B447" s="15">
        <v>106</v>
      </c>
      <c r="C447" s="15"/>
      <c r="D447" s="15"/>
      <c r="E447" s="15"/>
    </row>
    <row r="448" spans="1:5" x14ac:dyDescent="0.2">
      <c r="A448" s="14" t="s">
        <v>20</v>
      </c>
      <c r="B448" s="15">
        <v>142</v>
      </c>
      <c r="C448" s="15"/>
      <c r="D448" s="15"/>
      <c r="E448" s="15"/>
    </row>
    <row r="449" spans="1:5" x14ac:dyDescent="0.2">
      <c r="A449" s="14" t="s">
        <v>20</v>
      </c>
      <c r="B449" s="15">
        <v>233</v>
      </c>
      <c r="C449" s="15"/>
      <c r="D449" s="15"/>
      <c r="E449" s="15"/>
    </row>
    <row r="450" spans="1:5" x14ac:dyDescent="0.2">
      <c r="A450" s="14" t="s">
        <v>20</v>
      </c>
      <c r="B450" s="15">
        <v>218</v>
      </c>
      <c r="C450" s="15"/>
      <c r="D450" s="15"/>
      <c r="E450" s="15"/>
    </row>
    <row r="451" spans="1:5" x14ac:dyDescent="0.2">
      <c r="A451" s="14" t="s">
        <v>20</v>
      </c>
      <c r="B451" s="15">
        <v>76</v>
      </c>
      <c r="C451" s="15"/>
      <c r="D451" s="15"/>
      <c r="E451" s="15"/>
    </row>
    <row r="452" spans="1:5" x14ac:dyDescent="0.2">
      <c r="A452" s="14" t="s">
        <v>20</v>
      </c>
      <c r="B452" s="15">
        <v>43</v>
      </c>
      <c r="C452" s="15"/>
      <c r="D452" s="15"/>
      <c r="E452" s="15"/>
    </row>
    <row r="453" spans="1:5" x14ac:dyDescent="0.2">
      <c r="A453" s="14" t="s">
        <v>20</v>
      </c>
      <c r="B453" s="15">
        <v>221</v>
      </c>
      <c r="C453" s="15"/>
      <c r="D453" s="15"/>
      <c r="E453" s="15"/>
    </row>
    <row r="454" spans="1:5" x14ac:dyDescent="0.2">
      <c r="A454" s="14" t="s">
        <v>20</v>
      </c>
      <c r="B454" s="15">
        <v>2805</v>
      </c>
      <c r="C454" s="15"/>
      <c r="D454" s="15"/>
      <c r="E454" s="15"/>
    </row>
    <row r="455" spans="1:5" x14ac:dyDescent="0.2">
      <c r="A455" s="14" t="s">
        <v>20</v>
      </c>
      <c r="B455" s="15">
        <v>68</v>
      </c>
      <c r="C455" s="15"/>
      <c r="D455" s="15"/>
      <c r="E455" s="15"/>
    </row>
    <row r="456" spans="1:5" x14ac:dyDescent="0.2">
      <c r="A456" s="14" t="s">
        <v>20</v>
      </c>
      <c r="B456" s="15">
        <v>183</v>
      </c>
      <c r="C456" s="15"/>
      <c r="D456" s="15"/>
      <c r="E456" s="15"/>
    </row>
    <row r="457" spans="1:5" x14ac:dyDescent="0.2">
      <c r="A457" s="14" t="s">
        <v>20</v>
      </c>
      <c r="B457" s="15">
        <v>133</v>
      </c>
      <c r="C457" s="15"/>
      <c r="D457" s="15"/>
      <c r="E457" s="15"/>
    </row>
    <row r="458" spans="1:5" x14ac:dyDescent="0.2">
      <c r="A458" s="14" t="s">
        <v>20</v>
      </c>
      <c r="B458" s="15">
        <v>2489</v>
      </c>
      <c r="C458" s="15"/>
      <c r="D458" s="15"/>
      <c r="E458" s="15"/>
    </row>
    <row r="459" spans="1:5" x14ac:dyDescent="0.2">
      <c r="A459" s="14" t="s">
        <v>20</v>
      </c>
      <c r="B459" s="15">
        <v>69</v>
      </c>
      <c r="C459" s="15"/>
      <c r="D459" s="15"/>
      <c r="E459" s="15"/>
    </row>
    <row r="460" spans="1:5" x14ac:dyDescent="0.2">
      <c r="A460" s="14" t="s">
        <v>20</v>
      </c>
      <c r="B460" s="15">
        <v>279</v>
      </c>
      <c r="C460" s="15"/>
      <c r="D460" s="15"/>
      <c r="E460" s="15"/>
    </row>
    <row r="461" spans="1:5" x14ac:dyDescent="0.2">
      <c r="A461" s="14" t="s">
        <v>20</v>
      </c>
      <c r="B461" s="15">
        <v>210</v>
      </c>
      <c r="C461" s="15"/>
      <c r="D461" s="15"/>
      <c r="E461" s="15"/>
    </row>
    <row r="462" spans="1:5" x14ac:dyDescent="0.2">
      <c r="A462" s="14" t="s">
        <v>20</v>
      </c>
      <c r="B462" s="15">
        <v>2100</v>
      </c>
      <c r="C462" s="15"/>
      <c r="D462" s="15"/>
      <c r="E462" s="15"/>
    </row>
    <row r="463" spans="1:5" x14ac:dyDescent="0.2">
      <c r="A463" s="14" t="s">
        <v>20</v>
      </c>
      <c r="B463" s="15">
        <v>252</v>
      </c>
      <c r="C463" s="15"/>
      <c r="D463" s="15"/>
      <c r="E463" s="15"/>
    </row>
    <row r="464" spans="1:5" x14ac:dyDescent="0.2">
      <c r="A464" s="14" t="s">
        <v>20</v>
      </c>
      <c r="B464" s="15">
        <v>1280</v>
      </c>
      <c r="C464" s="15"/>
      <c r="D464" s="15"/>
      <c r="E464" s="15"/>
    </row>
    <row r="465" spans="1:5" x14ac:dyDescent="0.2">
      <c r="A465" s="14" t="s">
        <v>20</v>
      </c>
      <c r="B465" s="15">
        <v>157</v>
      </c>
      <c r="C465" s="15"/>
      <c r="D465" s="15"/>
      <c r="E465" s="15"/>
    </row>
    <row r="466" spans="1:5" x14ac:dyDescent="0.2">
      <c r="A466" s="14" t="s">
        <v>20</v>
      </c>
      <c r="B466" s="15">
        <v>194</v>
      </c>
      <c r="C466" s="15"/>
      <c r="D466" s="15"/>
      <c r="E466" s="15"/>
    </row>
    <row r="467" spans="1:5" x14ac:dyDescent="0.2">
      <c r="A467" s="14" t="s">
        <v>20</v>
      </c>
      <c r="B467" s="15">
        <v>82</v>
      </c>
      <c r="C467" s="15"/>
      <c r="D467" s="15"/>
      <c r="E467" s="15"/>
    </row>
    <row r="468" spans="1:5" x14ac:dyDescent="0.2">
      <c r="A468" s="14" t="s">
        <v>20</v>
      </c>
      <c r="B468" s="15">
        <v>4233</v>
      </c>
      <c r="C468" s="15"/>
      <c r="D468" s="15"/>
      <c r="E468" s="15"/>
    </row>
    <row r="469" spans="1:5" x14ac:dyDescent="0.2">
      <c r="A469" s="14" t="s">
        <v>20</v>
      </c>
      <c r="B469" s="15">
        <v>1297</v>
      </c>
      <c r="C469" s="15"/>
      <c r="D469" s="15"/>
      <c r="E469" s="15"/>
    </row>
    <row r="470" spans="1:5" x14ac:dyDescent="0.2">
      <c r="A470" s="14" t="s">
        <v>20</v>
      </c>
      <c r="B470" s="15">
        <v>165</v>
      </c>
      <c r="C470" s="15"/>
      <c r="D470" s="15"/>
      <c r="E470" s="15"/>
    </row>
    <row r="471" spans="1:5" x14ac:dyDescent="0.2">
      <c r="A471" s="14" t="s">
        <v>20</v>
      </c>
      <c r="B471" s="15">
        <v>119</v>
      </c>
      <c r="C471" s="15"/>
      <c r="D471" s="15"/>
      <c r="E471" s="15"/>
    </row>
    <row r="472" spans="1:5" x14ac:dyDescent="0.2">
      <c r="A472" s="14" t="s">
        <v>20</v>
      </c>
      <c r="B472" s="15">
        <v>1797</v>
      </c>
      <c r="C472" s="15"/>
      <c r="D472" s="15"/>
      <c r="E472" s="15"/>
    </row>
    <row r="473" spans="1:5" x14ac:dyDescent="0.2">
      <c r="A473" s="14" t="s">
        <v>20</v>
      </c>
      <c r="B473" s="15">
        <v>261</v>
      </c>
      <c r="C473" s="15"/>
      <c r="D473" s="15"/>
      <c r="E473" s="15"/>
    </row>
    <row r="474" spans="1:5" x14ac:dyDescent="0.2">
      <c r="A474" s="14" t="s">
        <v>20</v>
      </c>
      <c r="B474" s="15">
        <v>157</v>
      </c>
      <c r="C474" s="15"/>
      <c r="D474" s="15"/>
      <c r="E474" s="15"/>
    </row>
    <row r="475" spans="1:5" x14ac:dyDescent="0.2">
      <c r="A475" s="14" t="s">
        <v>20</v>
      </c>
      <c r="B475" s="15">
        <v>3533</v>
      </c>
      <c r="C475" s="15"/>
      <c r="D475" s="15"/>
      <c r="E475" s="15"/>
    </row>
    <row r="476" spans="1:5" x14ac:dyDescent="0.2">
      <c r="A476" s="14" t="s">
        <v>20</v>
      </c>
      <c r="B476" s="15">
        <v>155</v>
      </c>
      <c r="C476" s="15"/>
      <c r="D476" s="15"/>
      <c r="E476" s="15"/>
    </row>
    <row r="477" spans="1:5" x14ac:dyDescent="0.2">
      <c r="A477" s="14" t="s">
        <v>20</v>
      </c>
      <c r="B477" s="15">
        <v>132</v>
      </c>
      <c r="C477" s="15"/>
      <c r="D477" s="15"/>
      <c r="E477" s="15"/>
    </row>
    <row r="478" spans="1:5" x14ac:dyDescent="0.2">
      <c r="A478" s="14" t="s">
        <v>20</v>
      </c>
      <c r="B478" s="15">
        <v>1354</v>
      </c>
      <c r="C478" s="15"/>
      <c r="D478" s="15"/>
      <c r="E478" s="15"/>
    </row>
    <row r="479" spans="1:5" x14ac:dyDescent="0.2">
      <c r="A479" s="14" t="s">
        <v>20</v>
      </c>
      <c r="B479" s="15">
        <v>48</v>
      </c>
      <c r="C479" s="15"/>
      <c r="D479" s="15"/>
      <c r="E479" s="15"/>
    </row>
    <row r="480" spans="1:5" x14ac:dyDescent="0.2">
      <c r="A480" s="14" t="s">
        <v>20</v>
      </c>
      <c r="B480" s="15">
        <v>110</v>
      </c>
      <c r="C480" s="15"/>
      <c r="D480" s="15"/>
      <c r="E480" s="15"/>
    </row>
    <row r="481" spans="1:5" x14ac:dyDescent="0.2">
      <c r="A481" s="14" t="s">
        <v>20</v>
      </c>
      <c r="B481" s="15">
        <v>172</v>
      </c>
      <c r="C481" s="15"/>
      <c r="D481" s="15"/>
      <c r="E481" s="15"/>
    </row>
    <row r="482" spans="1:5" x14ac:dyDescent="0.2">
      <c r="A482" s="14" t="s">
        <v>20</v>
      </c>
      <c r="B482" s="15">
        <v>307</v>
      </c>
      <c r="C482" s="15"/>
      <c r="D482" s="15"/>
      <c r="E482" s="15"/>
    </row>
    <row r="483" spans="1:5" x14ac:dyDescent="0.2">
      <c r="A483" s="14" t="s">
        <v>20</v>
      </c>
      <c r="B483" s="15">
        <v>160</v>
      </c>
      <c r="C483" s="15"/>
      <c r="D483" s="15"/>
      <c r="E483" s="15"/>
    </row>
    <row r="484" spans="1:5" x14ac:dyDescent="0.2">
      <c r="A484" s="14" t="s">
        <v>20</v>
      </c>
      <c r="B484" s="15">
        <v>1467</v>
      </c>
      <c r="C484" s="15"/>
      <c r="D484" s="15"/>
      <c r="E484" s="15"/>
    </row>
    <row r="485" spans="1:5" x14ac:dyDescent="0.2">
      <c r="A485" s="14" t="s">
        <v>20</v>
      </c>
      <c r="B485" s="15">
        <v>2662</v>
      </c>
      <c r="C485" s="15"/>
      <c r="D485" s="15"/>
      <c r="E485" s="15"/>
    </row>
    <row r="486" spans="1:5" x14ac:dyDescent="0.2">
      <c r="A486" s="14" t="s">
        <v>20</v>
      </c>
      <c r="B486" s="15">
        <v>452</v>
      </c>
      <c r="C486" s="15"/>
      <c r="D486" s="15"/>
      <c r="E486" s="15"/>
    </row>
    <row r="487" spans="1:5" x14ac:dyDescent="0.2">
      <c r="A487" s="14" t="s">
        <v>20</v>
      </c>
      <c r="B487" s="15">
        <v>158</v>
      </c>
      <c r="C487" s="15"/>
      <c r="D487" s="15"/>
      <c r="E487" s="15"/>
    </row>
    <row r="488" spans="1:5" x14ac:dyDescent="0.2">
      <c r="A488" s="14" t="s">
        <v>20</v>
      </c>
      <c r="B488" s="15">
        <v>225</v>
      </c>
      <c r="C488" s="15"/>
      <c r="D488" s="15"/>
      <c r="E488" s="15"/>
    </row>
    <row r="489" spans="1:5" x14ac:dyDescent="0.2">
      <c r="A489" s="14" t="s">
        <v>20</v>
      </c>
      <c r="B489" s="15">
        <v>65</v>
      </c>
      <c r="C489" s="15"/>
      <c r="D489" s="15"/>
      <c r="E489" s="15"/>
    </row>
    <row r="490" spans="1:5" x14ac:dyDescent="0.2">
      <c r="A490" s="14" t="s">
        <v>20</v>
      </c>
      <c r="B490" s="15">
        <v>163</v>
      </c>
      <c r="C490" s="15"/>
      <c r="D490" s="15"/>
      <c r="E490" s="15"/>
    </row>
    <row r="491" spans="1:5" x14ac:dyDescent="0.2">
      <c r="A491" s="14" t="s">
        <v>20</v>
      </c>
      <c r="B491" s="15">
        <v>85</v>
      </c>
      <c r="C491" s="15"/>
      <c r="D491" s="15"/>
      <c r="E491" s="15"/>
    </row>
    <row r="492" spans="1:5" x14ac:dyDescent="0.2">
      <c r="A492" s="14" t="s">
        <v>20</v>
      </c>
      <c r="B492" s="15">
        <v>217</v>
      </c>
      <c r="C492" s="15"/>
      <c r="D492" s="15"/>
      <c r="E492" s="15"/>
    </row>
    <row r="493" spans="1:5" x14ac:dyDescent="0.2">
      <c r="A493" s="14" t="s">
        <v>20</v>
      </c>
      <c r="B493" s="15">
        <v>150</v>
      </c>
      <c r="C493" s="15"/>
      <c r="D493" s="15"/>
      <c r="E493" s="15"/>
    </row>
    <row r="494" spans="1:5" x14ac:dyDescent="0.2">
      <c r="A494" s="14" t="s">
        <v>20</v>
      </c>
      <c r="B494" s="15">
        <v>3272</v>
      </c>
      <c r="C494" s="15"/>
      <c r="D494" s="15"/>
      <c r="E494" s="15"/>
    </row>
    <row r="495" spans="1:5" x14ac:dyDescent="0.2">
      <c r="A495" s="14" t="s">
        <v>20</v>
      </c>
      <c r="B495" s="15">
        <v>300</v>
      </c>
      <c r="C495" s="15"/>
      <c r="D495" s="15"/>
      <c r="E495" s="15"/>
    </row>
    <row r="496" spans="1:5" x14ac:dyDescent="0.2">
      <c r="A496" s="14" t="s">
        <v>20</v>
      </c>
      <c r="B496" s="15">
        <v>126</v>
      </c>
      <c r="C496" s="15"/>
      <c r="D496" s="15"/>
      <c r="E496" s="15"/>
    </row>
    <row r="497" spans="1:5" x14ac:dyDescent="0.2">
      <c r="A497" s="14" t="s">
        <v>20</v>
      </c>
      <c r="B497" s="15">
        <v>2320</v>
      </c>
      <c r="C497" s="15"/>
      <c r="D497" s="15"/>
      <c r="E497" s="15"/>
    </row>
    <row r="498" spans="1:5" x14ac:dyDescent="0.2">
      <c r="A498" s="14" t="s">
        <v>20</v>
      </c>
      <c r="B498" s="15">
        <v>81</v>
      </c>
      <c r="C498" s="15"/>
      <c r="D498" s="15"/>
      <c r="E498" s="15"/>
    </row>
    <row r="499" spans="1:5" x14ac:dyDescent="0.2">
      <c r="A499" s="14" t="s">
        <v>20</v>
      </c>
      <c r="B499" s="15">
        <v>1887</v>
      </c>
      <c r="C499" s="15"/>
      <c r="D499" s="15"/>
      <c r="E499" s="15"/>
    </row>
    <row r="500" spans="1:5" x14ac:dyDescent="0.2">
      <c r="A500" s="14" t="s">
        <v>20</v>
      </c>
      <c r="B500" s="15">
        <v>4358</v>
      </c>
      <c r="C500" s="15"/>
      <c r="D500" s="15"/>
      <c r="E500" s="15"/>
    </row>
    <row r="501" spans="1:5" x14ac:dyDescent="0.2">
      <c r="A501" s="14" t="s">
        <v>20</v>
      </c>
      <c r="B501" s="15">
        <v>53</v>
      </c>
      <c r="C501" s="15"/>
      <c r="D501" s="15"/>
      <c r="E501" s="15"/>
    </row>
    <row r="502" spans="1:5" x14ac:dyDescent="0.2">
      <c r="A502" s="14" t="s">
        <v>20</v>
      </c>
      <c r="B502" s="15">
        <v>2414</v>
      </c>
      <c r="C502" s="15"/>
      <c r="D502" s="15"/>
      <c r="E502" s="15"/>
    </row>
    <row r="503" spans="1:5" x14ac:dyDescent="0.2">
      <c r="A503" s="14" t="s">
        <v>20</v>
      </c>
      <c r="B503" s="15">
        <v>80</v>
      </c>
      <c r="C503" s="15"/>
      <c r="D503" s="15"/>
      <c r="E503" s="15"/>
    </row>
    <row r="504" spans="1:5" x14ac:dyDescent="0.2">
      <c r="A504" s="14" t="s">
        <v>20</v>
      </c>
      <c r="B504" s="15">
        <v>193</v>
      </c>
      <c r="C504" s="15"/>
      <c r="D504" s="15"/>
      <c r="E504" s="15"/>
    </row>
    <row r="505" spans="1:5" x14ac:dyDescent="0.2">
      <c r="A505" s="14" t="s">
        <v>20</v>
      </c>
      <c r="B505" s="15">
        <v>52</v>
      </c>
      <c r="C505" s="15"/>
      <c r="D505" s="15"/>
      <c r="E505" s="15"/>
    </row>
    <row r="506" spans="1:5" x14ac:dyDescent="0.2">
      <c r="A506" s="14" t="s">
        <v>20</v>
      </c>
      <c r="B506" s="15">
        <v>290</v>
      </c>
      <c r="C506" s="15"/>
      <c r="D506" s="15"/>
      <c r="E506" s="15"/>
    </row>
    <row r="507" spans="1:5" x14ac:dyDescent="0.2">
      <c r="A507" s="14" t="s">
        <v>20</v>
      </c>
      <c r="B507" s="15">
        <v>122</v>
      </c>
      <c r="C507" s="15"/>
      <c r="D507" s="15"/>
      <c r="E507" s="15"/>
    </row>
    <row r="508" spans="1:5" x14ac:dyDescent="0.2">
      <c r="A508" s="14" t="s">
        <v>20</v>
      </c>
      <c r="B508" s="15">
        <v>1470</v>
      </c>
      <c r="C508" s="15"/>
      <c r="D508" s="15"/>
      <c r="E508" s="15"/>
    </row>
    <row r="509" spans="1:5" x14ac:dyDescent="0.2">
      <c r="A509" s="14" t="s">
        <v>20</v>
      </c>
      <c r="B509" s="15">
        <v>165</v>
      </c>
      <c r="C509" s="15"/>
      <c r="D509" s="15"/>
      <c r="E509" s="15"/>
    </row>
    <row r="510" spans="1:5" x14ac:dyDescent="0.2">
      <c r="A510" s="14" t="s">
        <v>20</v>
      </c>
      <c r="B510" s="15">
        <v>182</v>
      </c>
      <c r="C510" s="15"/>
      <c r="D510" s="15"/>
      <c r="E510" s="15"/>
    </row>
    <row r="511" spans="1:5" x14ac:dyDescent="0.2">
      <c r="A511" s="14" t="s">
        <v>20</v>
      </c>
      <c r="B511" s="15">
        <v>199</v>
      </c>
      <c r="C511" s="15"/>
      <c r="D511" s="15"/>
      <c r="E511" s="15"/>
    </row>
    <row r="512" spans="1:5" x14ac:dyDescent="0.2">
      <c r="A512" s="14" t="s">
        <v>20</v>
      </c>
      <c r="B512" s="15">
        <v>56</v>
      </c>
      <c r="C512" s="15"/>
      <c r="D512" s="15"/>
      <c r="E512" s="15"/>
    </row>
    <row r="513" spans="1:5" x14ac:dyDescent="0.2">
      <c r="A513" s="14" t="s">
        <v>20</v>
      </c>
      <c r="B513" s="15">
        <v>1460</v>
      </c>
      <c r="C513" s="15"/>
      <c r="D513" s="15"/>
      <c r="E513" s="15"/>
    </row>
    <row r="514" spans="1:5" x14ac:dyDescent="0.2">
      <c r="A514" s="14" t="s">
        <v>20</v>
      </c>
      <c r="B514" s="15">
        <v>123</v>
      </c>
      <c r="C514" s="15"/>
      <c r="D514" s="15"/>
      <c r="E514" s="15"/>
    </row>
    <row r="515" spans="1:5" x14ac:dyDescent="0.2">
      <c r="A515" s="14" t="s">
        <v>20</v>
      </c>
      <c r="B515" s="15">
        <v>159</v>
      </c>
      <c r="C515" s="15"/>
      <c r="D515" s="15"/>
      <c r="E515" s="15"/>
    </row>
    <row r="516" spans="1:5" x14ac:dyDescent="0.2">
      <c r="A516" s="14" t="s">
        <v>20</v>
      </c>
      <c r="B516" s="15">
        <v>110</v>
      </c>
      <c r="C516" s="15"/>
      <c r="D516" s="15"/>
      <c r="E516" s="15"/>
    </row>
    <row r="517" spans="1:5" x14ac:dyDescent="0.2">
      <c r="A517" s="14" t="s">
        <v>20</v>
      </c>
      <c r="B517" s="15">
        <v>236</v>
      </c>
      <c r="C517" s="15"/>
      <c r="D517" s="15"/>
      <c r="E517" s="15"/>
    </row>
    <row r="518" spans="1:5" x14ac:dyDescent="0.2">
      <c r="A518" s="14" t="s">
        <v>20</v>
      </c>
      <c r="B518" s="15">
        <v>191</v>
      </c>
      <c r="C518" s="15"/>
      <c r="D518" s="15"/>
      <c r="E518" s="15"/>
    </row>
    <row r="519" spans="1:5" x14ac:dyDescent="0.2">
      <c r="A519" s="14" t="s">
        <v>20</v>
      </c>
      <c r="B519" s="15">
        <v>3934</v>
      </c>
      <c r="C519" s="15"/>
      <c r="D519" s="15"/>
      <c r="E519" s="15"/>
    </row>
    <row r="520" spans="1:5" x14ac:dyDescent="0.2">
      <c r="A520" s="14" t="s">
        <v>20</v>
      </c>
      <c r="B520" s="15">
        <v>80</v>
      </c>
      <c r="C520" s="15"/>
      <c r="D520" s="15"/>
      <c r="E520" s="15"/>
    </row>
    <row r="521" spans="1:5" x14ac:dyDescent="0.2">
      <c r="A521" s="14" t="s">
        <v>20</v>
      </c>
      <c r="B521" s="15">
        <v>462</v>
      </c>
      <c r="C521" s="15"/>
      <c r="D521" s="15"/>
      <c r="E521" s="15"/>
    </row>
    <row r="522" spans="1:5" x14ac:dyDescent="0.2">
      <c r="A522" s="14" t="s">
        <v>20</v>
      </c>
      <c r="B522" s="15">
        <v>179</v>
      </c>
      <c r="C522" s="15"/>
      <c r="D522" s="15"/>
      <c r="E522" s="15"/>
    </row>
    <row r="523" spans="1:5" x14ac:dyDescent="0.2">
      <c r="A523" s="14" t="s">
        <v>20</v>
      </c>
      <c r="B523" s="15">
        <v>1866</v>
      </c>
      <c r="C523" s="15"/>
      <c r="D523" s="15"/>
      <c r="E523" s="15"/>
    </row>
    <row r="524" spans="1:5" x14ac:dyDescent="0.2">
      <c r="A524" s="14" t="s">
        <v>20</v>
      </c>
      <c r="B524" s="15">
        <v>156</v>
      </c>
      <c r="C524" s="15"/>
      <c r="D524" s="15"/>
      <c r="E524" s="15"/>
    </row>
    <row r="525" spans="1:5" x14ac:dyDescent="0.2">
      <c r="A525" s="14" t="s">
        <v>20</v>
      </c>
      <c r="B525" s="15">
        <v>255</v>
      </c>
      <c r="C525" s="15"/>
      <c r="D525" s="15"/>
      <c r="E525" s="15"/>
    </row>
    <row r="526" spans="1:5" x14ac:dyDescent="0.2">
      <c r="A526" s="14" t="s">
        <v>20</v>
      </c>
      <c r="B526" s="15">
        <v>2261</v>
      </c>
      <c r="C526" s="15"/>
      <c r="D526" s="15"/>
      <c r="E526" s="15"/>
    </row>
    <row r="527" spans="1:5" x14ac:dyDescent="0.2">
      <c r="A527" s="14" t="s">
        <v>20</v>
      </c>
      <c r="B527" s="15">
        <v>40</v>
      </c>
      <c r="C527" s="15"/>
      <c r="D527" s="15"/>
      <c r="E527" s="15"/>
    </row>
    <row r="528" spans="1:5" x14ac:dyDescent="0.2">
      <c r="A528" s="14" t="s">
        <v>20</v>
      </c>
      <c r="B528" s="15">
        <v>2289</v>
      </c>
      <c r="C528" s="15"/>
      <c r="D528" s="15"/>
      <c r="E528" s="15"/>
    </row>
    <row r="529" spans="1:5" x14ac:dyDescent="0.2">
      <c r="A529" s="14" t="s">
        <v>20</v>
      </c>
      <c r="B529" s="15">
        <v>65</v>
      </c>
      <c r="C529" s="15"/>
      <c r="D529" s="15"/>
      <c r="E529" s="15"/>
    </row>
    <row r="530" spans="1:5" x14ac:dyDescent="0.2">
      <c r="A530" s="14" t="s">
        <v>20</v>
      </c>
      <c r="B530" s="15">
        <v>3777</v>
      </c>
      <c r="C530" s="15"/>
      <c r="D530" s="15"/>
      <c r="E530" s="15"/>
    </row>
    <row r="531" spans="1:5" x14ac:dyDescent="0.2">
      <c r="A531" s="14" t="s">
        <v>20</v>
      </c>
      <c r="B531" s="15">
        <v>184</v>
      </c>
      <c r="C531" s="15"/>
      <c r="D531" s="15"/>
      <c r="E531" s="15"/>
    </row>
    <row r="532" spans="1:5" x14ac:dyDescent="0.2">
      <c r="A532" s="14" t="s">
        <v>20</v>
      </c>
      <c r="B532" s="15">
        <v>85</v>
      </c>
      <c r="C532" s="15"/>
      <c r="D532" s="15"/>
      <c r="E532" s="15"/>
    </row>
    <row r="533" spans="1:5" x14ac:dyDescent="0.2">
      <c r="A533" s="14" t="s">
        <v>20</v>
      </c>
      <c r="B533" s="15">
        <v>144</v>
      </c>
      <c r="C533" s="15"/>
      <c r="D533" s="15"/>
      <c r="E533" s="15"/>
    </row>
    <row r="534" spans="1:5" x14ac:dyDescent="0.2">
      <c r="A534" s="14" t="s">
        <v>20</v>
      </c>
      <c r="B534" s="15">
        <v>1902</v>
      </c>
      <c r="C534" s="15"/>
      <c r="D534" s="15"/>
      <c r="E534" s="15"/>
    </row>
    <row r="535" spans="1:5" x14ac:dyDescent="0.2">
      <c r="A535" s="14" t="s">
        <v>20</v>
      </c>
      <c r="B535" s="15">
        <v>105</v>
      </c>
      <c r="C535" s="15"/>
      <c r="D535" s="15"/>
      <c r="E535" s="15"/>
    </row>
    <row r="536" spans="1:5" x14ac:dyDescent="0.2">
      <c r="A536" s="14" t="s">
        <v>20</v>
      </c>
      <c r="B536" s="15">
        <v>132</v>
      </c>
      <c r="C536" s="15"/>
      <c r="D536" s="15"/>
      <c r="E536" s="15"/>
    </row>
    <row r="537" spans="1:5" x14ac:dyDescent="0.2">
      <c r="A537" s="14" t="s">
        <v>20</v>
      </c>
      <c r="B537" s="15">
        <v>96</v>
      </c>
      <c r="C537" s="15"/>
      <c r="D537" s="15"/>
      <c r="E537" s="15"/>
    </row>
    <row r="538" spans="1:5" x14ac:dyDescent="0.2">
      <c r="A538" s="14" t="s">
        <v>20</v>
      </c>
      <c r="B538" s="15">
        <v>114</v>
      </c>
      <c r="C538" s="15"/>
      <c r="D538" s="15"/>
      <c r="E538" s="15"/>
    </row>
    <row r="539" spans="1:5" x14ac:dyDescent="0.2">
      <c r="A539" s="14" t="s">
        <v>20</v>
      </c>
      <c r="B539" s="15">
        <v>203</v>
      </c>
      <c r="C539" s="15"/>
      <c r="D539" s="15"/>
      <c r="E539" s="15"/>
    </row>
    <row r="540" spans="1:5" x14ac:dyDescent="0.2">
      <c r="A540" s="14" t="s">
        <v>20</v>
      </c>
      <c r="B540" s="15">
        <v>1559</v>
      </c>
      <c r="C540" s="15"/>
      <c r="D540" s="15"/>
      <c r="E540" s="15"/>
    </row>
    <row r="541" spans="1:5" x14ac:dyDescent="0.2">
      <c r="A541" s="14" t="s">
        <v>20</v>
      </c>
      <c r="B541" s="15">
        <v>1548</v>
      </c>
      <c r="C541" s="15"/>
      <c r="D541" s="15"/>
      <c r="E541" s="15"/>
    </row>
    <row r="542" spans="1:5" x14ac:dyDescent="0.2">
      <c r="A542" s="14" t="s">
        <v>20</v>
      </c>
      <c r="B542" s="15">
        <v>80</v>
      </c>
      <c r="C542" s="15"/>
      <c r="D542" s="15"/>
      <c r="E542" s="15"/>
    </row>
    <row r="543" spans="1:5" x14ac:dyDescent="0.2">
      <c r="A543" s="14" t="s">
        <v>20</v>
      </c>
      <c r="B543" s="15">
        <v>131</v>
      </c>
      <c r="C543" s="15"/>
      <c r="D543" s="15"/>
      <c r="E543" s="15"/>
    </row>
    <row r="544" spans="1:5" x14ac:dyDescent="0.2">
      <c r="A544" s="14" t="s">
        <v>20</v>
      </c>
      <c r="B544" s="15">
        <v>112</v>
      </c>
      <c r="C544" s="15"/>
      <c r="D544" s="15"/>
      <c r="E544" s="15"/>
    </row>
    <row r="545" spans="1:5" x14ac:dyDescent="0.2">
      <c r="A545" s="14" t="s">
        <v>20</v>
      </c>
      <c r="B545" s="15">
        <v>155</v>
      </c>
      <c r="C545" s="15"/>
      <c r="D545" s="15"/>
      <c r="E545" s="15"/>
    </row>
    <row r="546" spans="1:5" x14ac:dyDescent="0.2">
      <c r="A546" s="14" t="s">
        <v>20</v>
      </c>
      <c r="B546" s="15">
        <v>266</v>
      </c>
      <c r="C546" s="15"/>
      <c r="D546" s="15"/>
      <c r="E546" s="15"/>
    </row>
    <row r="547" spans="1:5" x14ac:dyDescent="0.2">
      <c r="A547" s="14" t="s">
        <v>20</v>
      </c>
      <c r="B547" s="15">
        <v>155</v>
      </c>
      <c r="C547" s="15"/>
      <c r="D547" s="15"/>
      <c r="E547" s="15"/>
    </row>
    <row r="548" spans="1:5" x14ac:dyDescent="0.2">
      <c r="A548" s="14" t="s">
        <v>20</v>
      </c>
      <c r="B548" s="15">
        <v>207</v>
      </c>
      <c r="C548" s="15"/>
      <c r="D548" s="15"/>
      <c r="E548" s="15"/>
    </row>
    <row r="549" spans="1:5" x14ac:dyDescent="0.2">
      <c r="A549" s="14" t="s">
        <v>20</v>
      </c>
      <c r="B549" s="15">
        <v>245</v>
      </c>
      <c r="C549" s="15"/>
      <c r="D549" s="15"/>
      <c r="E549" s="15"/>
    </row>
    <row r="550" spans="1:5" x14ac:dyDescent="0.2">
      <c r="A550" s="14" t="s">
        <v>20</v>
      </c>
      <c r="B550" s="15">
        <v>1573</v>
      </c>
      <c r="C550" s="15"/>
      <c r="D550" s="15"/>
      <c r="E550" s="15"/>
    </row>
    <row r="551" spans="1:5" x14ac:dyDescent="0.2">
      <c r="A551" s="14" t="s">
        <v>20</v>
      </c>
      <c r="B551" s="15">
        <v>114</v>
      </c>
      <c r="C551" s="15"/>
      <c r="D551" s="15"/>
      <c r="E551" s="15"/>
    </row>
    <row r="552" spans="1:5" x14ac:dyDescent="0.2">
      <c r="A552" s="14" t="s">
        <v>20</v>
      </c>
      <c r="B552" s="15">
        <v>93</v>
      </c>
      <c r="C552" s="15"/>
      <c r="D552" s="15"/>
      <c r="E552" s="15"/>
    </row>
    <row r="553" spans="1:5" x14ac:dyDescent="0.2">
      <c r="A553" s="14" t="s">
        <v>20</v>
      </c>
      <c r="B553" s="15">
        <v>1681</v>
      </c>
      <c r="C553" s="15"/>
      <c r="D553" s="15"/>
      <c r="E553" s="15"/>
    </row>
    <row r="554" spans="1:5" x14ac:dyDescent="0.2">
      <c r="A554" s="14" t="s">
        <v>20</v>
      </c>
      <c r="B554" s="15">
        <v>32</v>
      </c>
      <c r="C554" s="15"/>
      <c r="D554" s="15"/>
      <c r="E554" s="15"/>
    </row>
    <row r="555" spans="1:5" x14ac:dyDescent="0.2">
      <c r="A555" s="14" t="s">
        <v>20</v>
      </c>
      <c r="B555" s="15">
        <v>135</v>
      </c>
      <c r="C555" s="15"/>
      <c r="D555" s="15"/>
      <c r="E555" s="15"/>
    </row>
    <row r="556" spans="1:5" x14ac:dyDescent="0.2">
      <c r="A556" s="14" t="s">
        <v>20</v>
      </c>
      <c r="B556" s="15">
        <v>140</v>
      </c>
      <c r="C556" s="15"/>
      <c r="D556" s="15"/>
      <c r="E556" s="15"/>
    </row>
    <row r="557" spans="1:5" x14ac:dyDescent="0.2">
      <c r="A557" s="14" t="s">
        <v>20</v>
      </c>
      <c r="B557" s="15">
        <v>92</v>
      </c>
      <c r="C557" s="15"/>
      <c r="D557" s="15"/>
      <c r="E557" s="15"/>
    </row>
    <row r="558" spans="1:5" x14ac:dyDescent="0.2">
      <c r="A558" s="14" t="s">
        <v>20</v>
      </c>
      <c r="B558" s="15">
        <v>1015</v>
      </c>
      <c r="C558" s="15"/>
      <c r="D558" s="15"/>
      <c r="E558" s="15"/>
    </row>
    <row r="559" spans="1:5" x14ac:dyDescent="0.2">
      <c r="A559" s="14" t="s">
        <v>20</v>
      </c>
      <c r="B559" s="15">
        <v>323</v>
      </c>
      <c r="C559" s="15"/>
      <c r="D559" s="15"/>
      <c r="E559" s="15"/>
    </row>
    <row r="560" spans="1:5" x14ac:dyDescent="0.2">
      <c r="A560" s="14" t="s">
        <v>20</v>
      </c>
      <c r="B560" s="15">
        <v>2326</v>
      </c>
      <c r="C560" s="15"/>
      <c r="D560" s="15"/>
      <c r="E560" s="15"/>
    </row>
    <row r="561" spans="1:5" x14ac:dyDescent="0.2">
      <c r="A561" s="14" t="s">
        <v>20</v>
      </c>
      <c r="B561" s="15">
        <v>381</v>
      </c>
      <c r="C561" s="15"/>
      <c r="D561" s="15"/>
      <c r="E561" s="15"/>
    </row>
    <row r="562" spans="1:5" x14ac:dyDescent="0.2">
      <c r="A562" s="14" t="s">
        <v>20</v>
      </c>
      <c r="B562" s="15">
        <v>480</v>
      </c>
      <c r="C562" s="15"/>
      <c r="D562" s="15"/>
      <c r="E562" s="15"/>
    </row>
    <row r="563" spans="1:5" x14ac:dyDescent="0.2">
      <c r="A563" s="14" t="s">
        <v>20</v>
      </c>
      <c r="B563" s="15">
        <v>226</v>
      </c>
      <c r="C563" s="15"/>
      <c r="D563" s="15"/>
      <c r="E563" s="15"/>
    </row>
    <row r="564" spans="1:5" x14ac:dyDescent="0.2">
      <c r="A564" s="14" t="s">
        <v>20</v>
      </c>
      <c r="B564" s="15">
        <v>241</v>
      </c>
      <c r="C564" s="15"/>
      <c r="D564" s="15"/>
      <c r="E564" s="15"/>
    </row>
    <row r="565" spans="1:5" x14ac:dyDescent="0.2">
      <c r="A565" s="14" t="s">
        <v>20</v>
      </c>
      <c r="B565" s="15">
        <v>132</v>
      </c>
      <c r="C565" s="15"/>
      <c r="D565" s="15"/>
      <c r="E565" s="15"/>
    </row>
    <row r="566" spans="1:5" x14ac:dyDescent="0.2">
      <c r="A566" s="14" t="s">
        <v>20</v>
      </c>
      <c r="B566" s="15">
        <v>2043</v>
      </c>
      <c r="C566" s="15"/>
      <c r="D566" s="15"/>
      <c r="E566" s="15"/>
    </row>
    <row r="567" spans="1:5" x14ac:dyDescent="0.2">
      <c r="A567" s="15"/>
      <c r="B567" s="15"/>
      <c r="C567" s="15"/>
      <c r="D567" s="15"/>
      <c r="E567" s="15"/>
    </row>
    <row r="568" spans="1:5" x14ac:dyDescent="0.2">
      <c r="A568" s="15"/>
      <c r="B568" s="15"/>
      <c r="C568" s="15"/>
      <c r="D568" s="15"/>
      <c r="E568" s="15"/>
    </row>
    <row r="569" spans="1:5" x14ac:dyDescent="0.2">
      <c r="A569" s="15"/>
      <c r="B569" s="15"/>
      <c r="C569" s="15"/>
      <c r="D569" s="15"/>
      <c r="E569" s="15"/>
    </row>
    <row r="570" spans="1:5" x14ac:dyDescent="0.2">
      <c r="A570" s="15"/>
      <c r="B570" s="15"/>
      <c r="C570" s="15"/>
      <c r="D570" s="15"/>
      <c r="E570" s="15"/>
    </row>
    <row r="571" spans="1:5" x14ac:dyDescent="0.2">
      <c r="A571" s="15"/>
      <c r="B571" s="15"/>
      <c r="C571" s="15"/>
      <c r="D571" s="15"/>
      <c r="E571" s="15"/>
    </row>
    <row r="572" spans="1:5" x14ac:dyDescent="0.2">
      <c r="A572" s="15"/>
      <c r="B572" s="15"/>
      <c r="C572" s="15"/>
      <c r="D572" s="15"/>
      <c r="E572" s="15"/>
    </row>
    <row r="573" spans="1:5" x14ac:dyDescent="0.2">
      <c r="A573" s="15"/>
      <c r="B573" s="15"/>
      <c r="C573" s="15"/>
      <c r="D573" s="15"/>
      <c r="E573" s="15"/>
    </row>
    <row r="574" spans="1:5" x14ac:dyDescent="0.2">
      <c r="A574" s="15"/>
      <c r="B574" s="15"/>
      <c r="C574" s="15"/>
      <c r="D574" s="15"/>
      <c r="E574" s="15"/>
    </row>
    <row r="575" spans="1:5" x14ac:dyDescent="0.2">
      <c r="A575" s="15"/>
      <c r="B575" s="15"/>
      <c r="C575" s="15"/>
      <c r="D575" s="15"/>
      <c r="E575" s="15"/>
    </row>
    <row r="576" spans="1:5" x14ac:dyDescent="0.2">
      <c r="A576" s="15"/>
      <c r="B576" s="15"/>
      <c r="C576" s="15"/>
      <c r="D576" s="15"/>
      <c r="E576" s="15"/>
    </row>
    <row r="577" spans="1:5" x14ac:dyDescent="0.2">
      <c r="A577" s="15"/>
      <c r="B577" s="15"/>
      <c r="C577" s="15"/>
      <c r="D577" s="15"/>
      <c r="E577" s="15"/>
    </row>
    <row r="578" spans="1:5" x14ac:dyDescent="0.2">
      <c r="A578" s="15"/>
      <c r="B578" s="15"/>
      <c r="C578" s="15"/>
      <c r="D578" s="15"/>
      <c r="E578" s="15"/>
    </row>
    <row r="579" spans="1:5" x14ac:dyDescent="0.2">
      <c r="A579" s="15"/>
      <c r="B579" s="15"/>
      <c r="C579" s="15"/>
      <c r="D579" s="15"/>
      <c r="E579" s="15"/>
    </row>
    <row r="580" spans="1:5" x14ac:dyDescent="0.2">
      <c r="A580" s="15"/>
      <c r="B580" s="15"/>
      <c r="C580" s="15"/>
      <c r="D580" s="15"/>
      <c r="E580" s="15"/>
    </row>
    <row r="581" spans="1:5" x14ac:dyDescent="0.2">
      <c r="A581" s="15"/>
      <c r="B581" s="15"/>
      <c r="C581" s="15"/>
      <c r="D581" s="15"/>
      <c r="E581" s="15"/>
    </row>
    <row r="582" spans="1:5" x14ac:dyDescent="0.2">
      <c r="A582" s="15"/>
      <c r="B582" s="15"/>
      <c r="C582" s="15"/>
      <c r="D582" s="15"/>
      <c r="E582" s="15"/>
    </row>
    <row r="583" spans="1:5" x14ac:dyDescent="0.2">
      <c r="A583" s="15"/>
      <c r="B583" s="15"/>
      <c r="C583" s="15"/>
      <c r="D583" s="15"/>
      <c r="E583" s="15"/>
    </row>
    <row r="584" spans="1:5" x14ac:dyDescent="0.2">
      <c r="A584" s="15"/>
      <c r="B584" s="15"/>
      <c r="C584" s="15"/>
      <c r="D584" s="15"/>
      <c r="E584" s="15"/>
    </row>
    <row r="585" spans="1:5" x14ac:dyDescent="0.2">
      <c r="A585" s="15"/>
      <c r="B585" s="15"/>
      <c r="C585" s="15"/>
      <c r="D585" s="15"/>
      <c r="E585" s="15"/>
    </row>
    <row r="586" spans="1:5" x14ac:dyDescent="0.2">
      <c r="A586" s="15"/>
      <c r="B586" s="15"/>
      <c r="C586" s="15"/>
      <c r="D586" s="15"/>
      <c r="E586" s="15"/>
    </row>
    <row r="587" spans="1:5" x14ac:dyDescent="0.2">
      <c r="A587" s="15"/>
      <c r="B587" s="15"/>
      <c r="C587" s="15"/>
      <c r="D587" s="15"/>
      <c r="E587" s="15"/>
    </row>
    <row r="588" spans="1:5" x14ac:dyDescent="0.2">
      <c r="A588" s="15"/>
      <c r="B588" s="15"/>
      <c r="C588" s="15"/>
      <c r="D588" s="15"/>
      <c r="E588" s="15"/>
    </row>
    <row r="589" spans="1:5" x14ac:dyDescent="0.2">
      <c r="A589" s="15"/>
      <c r="B589" s="15"/>
      <c r="C589" s="15"/>
      <c r="D589" s="15"/>
      <c r="E589" s="15"/>
    </row>
    <row r="590" spans="1:5" x14ac:dyDescent="0.2">
      <c r="A590" s="15"/>
      <c r="B590" s="15"/>
      <c r="C590" s="15"/>
      <c r="D590" s="15"/>
      <c r="E590" s="15"/>
    </row>
    <row r="591" spans="1:5" x14ac:dyDescent="0.2">
      <c r="A591" s="15"/>
      <c r="B591" s="15"/>
      <c r="C591" s="15"/>
      <c r="D591" s="15"/>
      <c r="E591" s="15"/>
    </row>
    <row r="592" spans="1:5" x14ac:dyDescent="0.2">
      <c r="A592" s="15"/>
      <c r="B592" s="15"/>
      <c r="C592" s="15"/>
      <c r="D592" s="15"/>
      <c r="E592" s="15"/>
    </row>
    <row r="593" spans="1:5" x14ac:dyDescent="0.2">
      <c r="A593" s="15"/>
      <c r="B593" s="15"/>
      <c r="C593" s="15"/>
      <c r="D593" s="15"/>
      <c r="E593" s="15"/>
    </row>
    <row r="594" spans="1:5" x14ac:dyDescent="0.2">
      <c r="A594" s="15"/>
      <c r="B594" s="15"/>
      <c r="C594" s="15"/>
      <c r="D594" s="15"/>
      <c r="E594" s="15"/>
    </row>
    <row r="595" spans="1:5" x14ac:dyDescent="0.2">
      <c r="A595" s="15"/>
      <c r="B595" s="15"/>
      <c r="C595" s="15"/>
      <c r="D595" s="15"/>
      <c r="E595" s="15"/>
    </row>
    <row r="596" spans="1:5" x14ac:dyDescent="0.2">
      <c r="A596" s="15"/>
      <c r="B596" s="15"/>
      <c r="C596" s="15"/>
      <c r="D596" s="15"/>
      <c r="E596" s="15"/>
    </row>
    <row r="597" spans="1:5" x14ac:dyDescent="0.2">
      <c r="A597" s="15"/>
      <c r="B597" s="15"/>
      <c r="C597" s="15"/>
      <c r="D597" s="15"/>
      <c r="E597" s="15"/>
    </row>
    <row r="598" spans="1:5" x14ac:dyDescent="0.2">
      <c r="A598" s="15"/>
      <c r="B598" s="15"/>
      <c r="C598" s="15"/>
      <c r="D598" s="15"/>
      <c r="E598" s="15"/>
    </row>
    <row r="599" spans="1:5" x14ac:dyDescent="0.2">
      <c r="A599" s="15"/>
      <c r="B599" s="15"/>
      <c r="C599" s="15"/>
      <c r="D599" s="15"/>
      <c r="E599" s="15"/>
    </row>
    <row r="600" spans="1:5" x14ac:dyDescent="0.2">
      <c r="A600" s="15"/>
      <c r="B600" s="15"/>
      <c r="C600" s="15"/>
      <c r="D600" s="15"/>
      <c r="E600" s="15"/>
    </row>
    <row r="601" spans="1:5" x14ac:dyDescent="0.2">
      <c r="A601" s="15"/>
      <c r="B601" s="15"/>
      <c r="C601" s="15"/>
      <c r="D601" s="15"/>
      <c r="E601" s="15"/>
    </row>
    <row r="602" spans="1:5" x14ac:dyDescent="0.2">
      <c r="A602" s="15"/>
      <c r="B602" s="15"/>
      <c r="C602" s="15"/>
      <c r="D602" s="15"/>
      <c r="E602" s="15"/>
    </row>
    <row r="603" spans="1:5" x14ac:dyDescent="0.2">
      <c r="A603" s="15"/>
      <c r="B603" s="15"/>
      <c r="C603" s="15"/>
      <c r="D603" s="15"/>
      <c r="E603" s="15"/>
    </row>
    <row r="604" spans="1:5" x14ac:dyDescent="0.2">
      <c r="A604" s="15"/>
      <c r="B604" s="15"/>
      <c r="C604" s="15"/>
      <c r="D604" s="15"/>
      <c r="E604" s="15"/>
    </row>
    <row r="605" spans="1:5" x14ac:dyDescent="0.2">
      <c r="A605" s="15"/>
      <c r="B605" s="15"/>
      <c r="C605" s="15"/>
      <c r="D605" s="15"/>
      <c r="E605" s="15"/>
    </row>
    <row r="606" spans="1:5" x14ac:dyDescent="0.2">
      <c r="A606" s="15"/>
      <c r="B606" s="15"/>
      <c r="C606" s="15"/>
      <c r="D606" s="15"/>
      <c r="E606" s="15"/>
    </row>
    <row r="607" spans="1:5" x14ac:dyDescent="0.2">
      <c r="A607" s="15"/>
      <c r="B607" s="15"/>
      <c r="C607" s="15"/>
      <c r="D607" s="15"/>
      <c r="E607" s="15"/>
    </row>
    <row r="608" spans="1:5" x14ac:dyDescent="0.2">
      <c r="A608" s="15"/>
      <c r="B608" s="15"/>
      <c r="C608" s="15"/>
      <c r="D608" s="15"/>
      <c r="E608" s="15"/>
    </row>
    <row r="609" spans="1:5" x14ac:dyDescent="0.2">
      <c r="A609" s="15"/>
      <c r="B609" s="15"/>
      <c r="C609" s="15"/>
      <c r="D609" s="15"/>
      <c r="E609" s="15"/>
    </row>
    <row r="610" spans="1:5" x14ac:dyDescent="0.2">
      <c r="A610" s="15"/>
      <c r="B610" s="15"/>
      <c r="C610" s="15"/>
      <c r="D610" s="15"/>
      <c r="E610" s="15"/>
    </row>
    <row r="611" spans="1:5" x14ac:dyDescent="0.2">
      <c r="A611" s="15"/>
      <c r="B611" s="15"/>
      <c r="C611" s="15"/>
      <c r="D611" s="15"/>
      <c r="E611" s="15"/>
    </row>
    <row r="612" spans="1:5" x14ac:dyDescent="0.2">
      <c r="A612" s="15"/>
      <c r="B612" s="15"/>
      <c r="C612" s="15"/>
      <c r="D612" s="15"/>
      <c r="E612" s="15"/>
    </row>
    <row r="613" spans="1:5" x14ac:dyDescent="0.2">
      <c r="A613" s="15"/>
      <c r="B613" s="15"/>
      <c r="C613" s="15"/>
      <c r="D613" s="15"/>
      <c r="E613" s="15"/>
    </row>
    <row r="614" spans="1:5" x14ac:dyDescent="0.2">
      <c r="A614" s="15"/>
      <c r="B614" s="15"/>
      <c r="C614" s="15"/>
      <c r="D614" s="15"/>
      <c r="E614" s="15"/>
    </row>
    <row r="615" spans="1:5" x14ac:dyDescent="0.2">
      <c r="A615" s="15"/>
      <c r="B615" s="15"/>
      <c r="C615" s="15"/>
      <c r="D615" s="15"/>
      <c r="E615" s="15"/>
    </row>
    <row r="616" spans="1:5" x14ac:dyDescent="0.2">
      <c r="A616" s="15"/>
      <c r="B616" s="15"/>
      <c r="C616" s="15"/>
      <c r="D616" s="15"/>
      <c r="E616" s="15"/>
    </row>
    <row r="617" spans="1:5" x14ac:dyDescent="0.2">
      <c r="A617" s="15"/>
      <c r="B617" s="15"/>
      <c r="C617" s="15"/>
      <c r="D617" s="15"/>
      <c r="E617" s="15"/>
    </row>
    <row r="618" spans="1:5" x14ac:dyDescent="0.2">
      <c r="A618" s="15"/>
      <c r="B618" s="15"/>
      <c r="C618" s="15"/>
      <c r="D618" s="15"/>
      <c r="E618" s="15"/>
    </row>
    <row r="619" spans="1:5" x14ac:dyDescent="0.2">
      <c r="A619" s="15"/>
      <c r="B619" s="15"/>
      <c r="C619" s="15"/>
      <c r="D619" s="15"/>
      <c r="E619" s="15"/>
    </row>
    <row r="620" spans="1:5" x14ac:dyDescent="0.2">
      <c r="A620" s="15"/>
      <c r="B620" s="15"/>
      <c r="C620" s="15"/>
      <c r="D620" s="15"/>
      <c r="E620" s="15"/>
    </row>
    <row r="621" spans="1:5" x14ac:dyDescent="0.2">
      <c r="A621" s="15"/>
      <c r="B621" s="15"/>
      <c r="C621" s="15"/>
      <c r="D621" s="15"/>
      <c r="E621" s="15"/>
    </row>
    <row r="622" spans="1:5" x14ac:dyDescent="0.2">
      <c r="A622" s="15"/>
      <c r="B622" s="15"/>
      <c r="C622" s="15"/>
      <c r="D622" s="15"/>
      <c r="E622" s="15"/>
    </row>
    <row r="623" spans="1:5" x14ac:dyDescent="0.2">
      <c r="A623" s="15"/>
      <c r="B623" s="15"/>
      <c r="C623" s="15"/>
      <c r="D623" s="15"/>
      <c r="E623" s="15"/>
    </row>
    <row r="624" spans="1:5" x14ac:dyDescent="0.2">
      <c r="A624" s="15"/>
      <c r="B624" s="15"/>
      <c r="C624" s="15"/>
      <c r="D624" s="15"/>
      <c r="E624" s="15"/>
    </row>
    <row r="625" spans="1:5" x14ac:dyDescent="0.2">
      <c r="A625" s="15"/>
      <c r="B625" s="15"/>
      <c r="C625" s="15"/>
      <c r="D625" s="15"/>
      <c r="E625" s="15"/>
    </row>
    <row r="626" spans="1:5" x14ac:dyDescent="0.2">
      <c r="A626" s="15"/>
      <c r="B626" s="15"/>
      <c r="C626" s="15"/>
      <c r="D626" s="15"/>
      <c r="E626" s="15"/>
    </row>
    <row r="627" spans="1:5" x14ac:dyDescent="0.2">
      <c r="A627" s="15"/>
      <c r="B627" s="15"/>
      <c r="C627" s="15"/>
      <c r="D627" s="15"/>
      <c r="E627" s="15"/>
    </row>
    <row r="628" spans="1:5" x14ac:dyDescent="0.2">
      <c r="A628" s="15"/>
      <c r="B628" s="15"/>
      <c r="C628" s="15"/>
      <c r="D628" s="15"/>
      <c r="E628" s="15"/>
    </row>
    <row r="629" spans="1:5" x14ac:dyDescent="0.2">
      <c r="A629" s="15"/>
      <c r="B629" s="15"/>
      <c r="C629" s="15"/>
      <c r="D629" s="15"/>
      <c r="E629" s="15"/>
    </row>
    <row r="630" spans="1:5" x14ac:dyDescent="0.2">
      <c r="A630" s="15"/>
      <c r="B630" s="15"/>
      <c r="C630" s="15"/>
      <c r="D630" s="15"/>
      <c r="E630" s="15"/>
    </row>
    <row r="631" spans="1:5" x14ac:dyDescent="0.2">
      <c r="A631" s="15"/>
      <c r="B631" s="15"/>
      <c r="C631" s="15"/>
      <c r="D631" s="15"/>
      <c r="E631" s="15"/>
    </row>
    <row r="632" spans="1:5" x14ac:dyDescent="0.2">
      <c r="A632" s="15"/>
      <c r="B632" s="15"/>
      <c r="C632" s="15"/>
      <c r="D632" s="15"/>
      <c r="E632" s="15"/>
    </row>
    <row r="633" spans="1:5" x14ac:dyDescent="0.2">
      <c r="A633" s="15"/>
      <c r="B633" s="15"/>
      <c r="C633" s="15"/>
      <c r="D633" s="15"/>
      <c r="E633" s="15"/>
    </row>
    <row r="634" spans="1:5" x14ac:dyDescent="0.2">
      <c r="A634" s="15"/>
      <c r="B634" s="15"/>
      <c r="C634" s="15"/>
      <c r="D634" s="15"/>
      <c r="E634" s="15"/>
    </row>
    <row r="635" spans="1:5" x14ac:dyDescent="0.2">
      <c r="A635" s="15"/>
      <c r="B635" s="15"/>
      <c r="C635" s="15"/>
      <c r="D635" s="15"/>
      <c r="E635" s="15"/>
    </row>
    <row r="636" spans="1:5" x14ac:dyDescent="0.2">
      <c r="A636" s="15"/>
      <c r="B636" s="15"/>
      <c r="C636" s="15"/>
      <c r="D636" s="15"/>
      <c r="E636" s="15"/>
    </row>
    <row r="637" spans="1:5" x14ac:dyDescent="0.2">
      <c r="A637" s="15"/>
      <c r="B637" s="15"/>
      <c r="C637" s="15"/>
      <c r="D637" s="15"/>
      <c r="E637" s="15"/>
    </row>
    <row r="638" spans="1:5" x14ac:dyDescent="0.2">
      <c r="A638" s="15"/>
      <c r="B638" s="15"/>
      <c r="C638" s="15"/>
      <c r="D638" s="15"/>
      <c r="E638" s="15"/>
    </row>
    <row r="639" spans="1:5" x14ac:dyDescent="0.2">
      <c r="A639" s="15"/>
      <c r="B639" s="15"/>
      <c r="C639" s="15"/>
      <c r="D639" s="15"/>
      <c r="E639" s="15"/>
    </row>
    <row r="640" spans="1:5" x14ac:dyDescent="0.2">
      <c r="A640" s="15"/>
      <c r="B640" s="15"/>
      <c r="C640" s="15"/>
      <c r="D640" s="15"/>
      <c r="E640" s="15"/>
    </row>
    <row r="641" spans="1:5" x14ac:dyDescent="0.2">
      <c r="A641" s="15"/>
      <c r="B641" s="15"/>
      <c r="C641" s="15"/>
      <c r="D641" s="15"/>
      <c r="E641" s="15"/>
    </row>
    <row r="642" spans="1:5" x14ac:dyDescent="0.2">
      <c r="A642" s="15"/>
      <c r="B642" s="15"/>
      <c r="C642" s="15"/>
      <c r="D642" s="15"/>
      <c r="E642" s="15"/>
    </row>
    <row r="643" spans="1:5" x14ac:dyDescent="0.2">
      <c r="A643" s="15"/>
      <c r="B643" s="15"/>
      <c r="C643" s="15"/>
      <c r="D643" s="15"/>
      <c r="E643" s="15"/>
    </row>
    <row r="644" spans="1:5" x14ac:dyDescent="0.2">
      <c r="A644" s="15"/>
      <c r="B644" s="15"/>
      <c r="C644" s="15"/>
      <c r="D644" s="15"/>
      <c r="E644" s="15"/>
    </row>
    <row r="645" spans="1:5" x14ac:dyDescent="0.2">
      <c r="A645" s="15"/>
      <c r="B645" s="15"/>
      <c r="C645" s="15"/>
      <c r="D645" s="15"/>
      <c r="E645" s="15"/>
    </row>
    <row r="646" spans="1:5" x14ac:dyDescent="0.2">
      <c r="A646" s="15"/>
      <c r="B646" s="15"/>
      <c r="C646" s="15"/>
      <c r="D646" s="15"/>
      <c r="E646" s="15"/>
    </row>
    <row r="647" spans="1:5" x14ac:dyDescent="0.2">
      <c r="A647" s="15"/>
      <c r="B647" s="15"/>
      <c r="C647" s="15"/>
      <c r="D647" s="15"/>
      <c r="E647" s="15"/>
    </row>
    <row r="648" spans="1:5" x14ac:dyDescent="0.2">
      <c r="A648" s="15"/>
      <c r="B648" s="15"/>
      <c r="C648" s="15"/>
      <c r="D648" s="15"/>
      <c r="E648" s="15"/>
    </row>
    <row r="649" spans="1:5" x14ac:dyDescent="0.2">
      <c r="A649" s="15"/>
      <c r="B649" s="15"/>
      <c r="C649" s="15"/>
      <c r="D649" s="15"/>
      <c r="E649" s="15"/>
    </row>
    <row r="650" spans="1:5" x14ac:dyDescent="0.2">
      <c r="A650" s="15"/>
      <c r="B650" s="15"/>
      <c r="C650" s="15"/>
      <c r="D650" s="15"/>
      <c r="E650" s="15"/>
    </row>
    <row r="651" spans="1:5" x14ac:dyDescent="0.2">
      <c r="A651" s="15"/>
      <c r="B651" s="15"/>
      <c r="C651" s="15"/>
      <c r="D651" s="15"/>
      <c r="E651" s="15"/>
    </row>
    <row r="652" spans="1:5" x14ac:dyDescent="0.2">
      <c r="A652" s="15"/>
      <c r="B652" s="15"/>
      <c r="C652" s="15"/>
      <c r="D652" s="15"/>
      <c r="E652" s="15"/>
    </row>
    <row r="653" spans="1:5" x14ac:dyDescent="0.2">
      <c r="A653" s="15"/>
      <c r="B653" s="15"/>
      <c r="C653" s="15"/>
      <c r="D653" s="15"/>
      <c r="E653" s="15"/>
    </row>
    <row r="654" spans="1:5" x14ac:dyDescent="0.2">
      <c r="A654" s="15"/>
      <c r="B654" s="15"/>
      <c r="C654" s="15"/>
      <c r="D654" s="15"/>
      <c r="E654" s="15"/>
    </row>
    <row r="655" spans="1:5" x14ac:dyDescent="0.2">
      <c r="A655" s="15"/>
      <c r="B655" s="15"/>
      <c r="C655" s="15"/>
      <c r="D655" s="15"/>
      <c r="E655" s="15"/>
    </row>
    <row r="656" spans="1:5" x14ac:dyDescent="0.2">
      <c r="A656" s="15"/>
      <c r="B656" s="15"/>
      <c r="C656" s="15"/>
      <c r="D656" s="15"/>
      <c r="E656" s="15"/>
    </row>
    <row r="657" spans="1:5" x14ac:dyDescent="0.2">
      <c r="A657" s="15"/>
      <c r="B657" s="15"/>
      <c r="C657" s="15"/>
      <c r="D657" s="15"/>
      <c r="E657" s="15"/>
    </row>
    <row r="658" spans="1:5" x14ac:dyDescent="0.2">
      <c r="A658" s="15"/>
      <c r="B658" s="15"/>
      <c r="C658" s="15"/>
      <c r="D658" s="15"/>
      <c r="E658" s="15"/>
    </row>
    <row r="659" spans="1:5" x14ac:dyDescent="0.2">
      <c r="A659" s="15"/>
      <c r="B659" s="15"/>
      <c r="C659" s="15"/>
      <c r="D659" s="15"/>
      <c r="E659" s="15"/>
    </row>
    <row r="660" spans="1:5" x14ac:dyDescent="0.2">
      <c r="A660" s="15"/>
      <c r="B660" s="15"/>
      <c r="C660" s="15"/>
      <c r="D660" s="15"/>
      <c r="E660" s="15"/>
    </row>
    <row r="661" spans="1:5" x14ac:dyDescent="0.2">
      <c r="A661" s="15"/>
      <c r="B661" s="15"/>
      <c r="C661" s="15"/>
      <c r="D661" s="15"/>
      <c r="E661" s="15"/>
    </row>
    <row r="662" spans="1:5" x14ac:dyDescent="0.2">
      <c r="A662" s="15"/>
      <c r="B662" s="15"/>
      <c r="C662" s="15"/>
      <c r="D662" s="15"/>
      <c r="E662" s="15"/>
    </row>
    <row r="663" spans="1:5" x14ac:dyDescent="0.2">
      <c r="A663" s="15"/>
      <c r="B663" s="15"/>
      <c r="C663" s="15"/>
      <c r="D663" s="15"/>
      <c r="E663" s="15"/>
    </row>
    <row r="664" spans="1:5" x14ac:dyDescent="0.2">
      <c r="A664" s="15"/>
      <c r="B664" s="15"/>
      <c r="C664" s="15"/>
      <c r="D664" s="15"/>
      <c r="E664" s="15"/>
    </row>
    <row r="665" spans="1:5" x14ac:dyDescent="0.2">
      <c r="A665" s="15"/>
      <c r="B665" s="15"/>
      <c r="C665" s="15"/>
      <c r="D665" s="15"/>
      <c r="E665" s="15"/>
    </row>
    <row r="666" spans="1:5" x14ac:dyDescent="0.2">
      <c r="A666" s="15"/>
      <c r="B666" s="15"/>
      <c r="C666" s="15"/>
      <c r="D666" s="15"/>
      <c r="E666" s="15"/>
    </row>
    <row r="667" spans="1:5" x14ac:dyDescent="0.2">
      <c r="A667" s="15"/>
      <c r="B667" s="15"/>
      <c r="C667" s="15"/>
      <c r="D667" s="15"/>
      <c r="E667" s="15"/>
    </row>
    <row r="668" spans="1:5" x14ac:dyDescent="0.2">
      <c r="A668" s="15"/>
      <c r="B668" s="15"/>
      <c r="C668" s="15"/>
      <c r="D668" s="15"/>
      <c r="E668" s="15"/>
    </row>
    <row r="669" spans="1:5" x14ac:dyDescent="0.2">
      <c r="A669" s="15"/>
      <c r="B669" s="15"/>
      <c r="C669" s="15"/>
      <c r="D669" s="15"/>
      <c r="E669" s="15"/>
    </row>
    <row r="670" spans="1:5" x14ac:dyDescent="0.2">
      <c r="A670" s="15"/>
      <c r="B670" s="15"/>
      <c r="C670" s="15"/>
      <c r="D670" s="15"/>
      <c r="E670" s="15"/>
    </row>
    <row r="671" spans="1:5" x14ac:dyDescent="0.2">
      <c r="A671" s="15"/>
      <c r="B671" s="15"/>
      <c r="C671" s="15"/>
      <c r="D671" s="15"/>
      <c r="E671" s="15"/>
    </row>
    <row r="672" spans="1:5" x14ac:dyDescent="0.2">
      <c r="A672" s="15"/>
      <c r="B672" s="15"/>
      <c r="C672" s="15"/>
      <c r="D672" s="15"/>
      <c r="E672" s="15"/>
    </row>
    <row r="673" spans="1:5" x14ac:dyDescent="0.2">
      <c r="A673" s="15"/>
      <c r="B673" s="15"/>
      <c r="C673" s="15"/>
      <c r="D673" s="15"/>
      <c r="E673" s="15"/>
    </row>
    <row r="674" spans="1:5" x14ac:dyDescent="0.2">
      <c r="A674" s="15"/>
      <c r="B674" s="15"/>
      <c r="C674" s="15"/>
      <c r="D674" s="15"/>
      <c r="E674" s="15"/>
    </row>
    <row r="675" spans="1:5" x14ac:dyDescent="0.2">
      <c r="A675" s="15"/>
      <c r="B675" s="15"/>
      <c r="C675" s="15"/>
      <c r="D675" s="15"/>
      <c r="E675" s="15"/>
    </row>
    <row r="676" spans="1:5" x14ac:dyDescent="0.2">
      <c r="A676" s="15"/>
      <c r="B676" s="15"/>
      <c r="C676" s="15"/>
      <c r="D676" s="15"/>
      <c r="E676" s="15"/>
    </row>
    <row r="677" spans="1:5" x14ac:dyDescent="0.2">
      <c r="A677" s="15"/>
      <c r="B677" s="15"/>
      <c r="C677" s="15"/>
      <c r="D677" s="15"/>
      <c r="E677" s="15"/>
    </row>
    <row r="678" spans="1:5" x14ac:dyDescent="0.2">
      <c r="A678" s="15"/>
      <c r="B678" s="15"/>
      <c r="C678" s="15"/>
      <c r="D678" s="15"/>
      <c r="E678" s="15"/>
    </row>
    <row r="679" spans="1:5" x14ac:dyDescent="0.2">
      <c r="A679" s="15"/>
      <c r="B679" s="15"/>
      <c r="C679" s="15"/>
      <c r="D679" s="15"/>
      <c r="E679" s="15"/>
    </row>
    <row r="680" spans="1:5" x14ac:dyDescent="0.2">
      <c r="A680" s="15"/>
      <c r="B680" s="15"/>
      <c r="C680" s="15"/>
      <c r="D680" s="15"/>
      <c r="E680" s="15"/>
    </row>
    <row r="681" spans="1:5" x14ac:dyDescent="0.2">
      <c r="A681" s="15"/>
      <c r="B681" s="15"/>
      <c r="C681" s="15"/>
      <c r="D681" s="15"/>
      <c r="E681" s="15"/>
    </row>
    <row r="682" spans="1:5" x14ac:dyDescent="0.2">
      <c r="A682" s="15"/>
      <c r="B682" s="15"/>
      <c r="C682" s="15"/>
      <c r="D682" s="15"/>
      <c r="E682" s="15"/>
    </row>
    <row r="683" spans="1:5" x14ac:dyDescent="0.2">
      <c r="A683" s="15"/>
      <c r="B683" s="15"/>
      <c r="C683" s="15"/>
      <c r="D683" s="15"/>
      <c r="E683" s="15"/>
    </row>
    <row r="684" spans="1:5" x14ac:dyDescent="0.2">
      <c r="A684" s="15"/>
      <c r="B684" s="15"/>
      <c r="C684" s="15"/>
      <c r="D684" s="15"/>
      <c r="E684" s="15"/>
    </row>
    <row r="685" spans="1:5" x14ac:dyDescent="0.2">
      <c r="A685" s="15"/>
      <c r="B685" s="15"/>
      <c r="C685" s="15"/>
      <c r="D685" s="15"/>
      <c r="E685" s="15"/>
    </row>
    <row r="686" spans="1:5" x14ac:dyDescent="0.2">
      <c r="A686" s="15"/>
      <c r="B686" s="15"/>
      <c r="C686" s="15"/>
      <c r="D686" s="15"/>
      <c r="E686" s="15"/>
    </row>
    <row r="687" spans="1:5" x14ac:dyDescent="0.2">
      <c r="A687" s="15"/>
      <c r="B687" s="15"/>
      <c r="C687" s="15"/>
      <c r="D687" s="15"/>
      <c r="E687" s="15"/>
    </row>
    <row r="688" spans="1:5" x14ac:dyDescent="0.2">
      <c r="A688" s="15"/>
      <c r="B688" s="15"/>
      <c r="C688" s="15"/>
      <c r="D688" s="15"/>
      <c r="E688" s="15"/>
    </row>
    <row r="689" spans="1:5" x14ac:dyDescent="0.2">
      <c r="A689" s="15"/>
      <c r="B689" s="15"/>
      <c r="C689" s="15"/>
      <c r="D689" s="15"/>
      <c r="E689" s="15"/>
    </row>
    <row r="690" spans="1:5" x14ac:dyDescent="0.2">
      <c r="A690" s="15"/>
      <c r="B690" s="15"/>
      <c r="C690" s="15"/>
      <c r="D690" s="15"/>
      <c r="E690" s="15"/>
    </row>
    <row r="691" spans="1:5" x14ac:dyDescent="0.2">
      <c r="A691" s="15"/>
      <c r="B691" s="15"/>
      <c r="C691" s="15"/>
      <c r="D691" s="15"/>
      <c r="E691" s="15"/>
    </row>
    <row r="692" spans="1:5" x14ac:dyDescent="0.2">
      <c r="A692" s="15"/>
      <c r="B692" s="15"/>
      <c r="C692" s="15"/>
      <c r="D692" s="15"/>
      <c r="E692" s="15"/>
    </row>
    <row r="693" spans="1:5" x14ac:dyDescent="0.2">
      <c r="A693" s="15"/>
      <c r="B693" s="15"/>
      <c r="C693" s="15"/>
      <c r="D693" s="15"/>
      <c r="E693" s="15"/>
    </row>
    <row r="694" spans="1:5" x14ac:dyDescent="0.2">
      <c r="A694" s="15"/>
      <c r="B694" s="15"/>
      <c r="C694" s="15"/>
      <c r="D694" s="15"/>
      <c r="E694" s="15"/>
    </row>
    <row r="695" spans="1:5" x14ac:dyDescent="0.2">
      <c r="A695" s="15"/>
      <c r="B695" s="15"/>
      <c r="C695" s="15"/>
      <c r="D695" s="15"/>
      <c r="E695" s="15"/>
    </row>
    <row r="696" spans="1:5" x14ac:dyDescent="0.2">
      <c r="A696" s="15"/>
      <c r="B696" s="15"/>
      <c r="C696" s="15"/>
      <c r="D696" s="15"/>
      <c r="E696" s="15"/>
    </row>
    <row r="697" spans="1:5" x14ac:dyDescent="0.2">
      <c r="A697" s="15"/>
      <c r="B697" s="15"/>
      <c r="C697" s="15"/>
      <c r="D697" s="15"/>
      <c r="E697" s="15"/>
    </row>
    <row r="698" spans="1:5" x14ac:dyDescent="0.2">
      <c r="A698" s="15"/>
      <c r="B698" s="15"/>
      <c r="C698" s="15"/>
      <c r="D698" s="15"/>
      <c r="E698" s="15"/>
    </row>
    <row r="699" spans="1:5" x14ac:dyDescent="0.2">
      <c r="A699" s="15"/>
      <c r="B699" s="15"/>
      <c r="C699" s="15"/>
      <c r="D699" s="15"/>
      <c r="E699" s="15"/>
    </row>
    <row r="700" spans="1:5" x14ac:dyDescent="0.2">
      <c r="A700" s="15"/>
      <c r="B700" s="15"/>
      <c r="C700" s="15"/>
      <c r="D700" s="15"/>
      <c r="E700" s="15"/>
    </row>
    <row r="701" spans="1:5" x14ac:dyDescent="0.2">
      <c r="A701" s="15"/>
      <c r="B701" s="15"/>
      <c r="C701" s="15"/>
      <c r="D701" s="15"/>
      <c r="E701" s="15"/>
    </row>
    <row r="702" spans="1:5" x14ac:dyDescent="0.2">
      <c r="A702" s="15"/>
      <c r="B702" s="15"/>
      <c r="C702" s="15"/>
      <c r="D702" s="15"/>
      <c r="E702" s="15"/>
    </row>
    <row r="703" spans="1:5" x14ac:dyDescent="0.2">
      <c r="A703" s="15"/>
      <c r="B703" s="15"/>
      <c r="C703" s="15"/>
      <c r="D703" s="15"/>
      <c r="E703" s="15"/>
    </row>
    <row r="704" spans="1:5" x14ac:dyDescent="0.2">
      <c r="A704" s="15"/>
      <c r="B704" s="15"/>
      <c r="C704" s="15"/>
      <c r="D704" s="15"/>
      <c r="E704" s="15"/>
    </row>
    <row r="705" spans="1:5" x14ac:dyDescent="0.2">
      <c r="A705" s="15"/>
      <c r="B705" s="15"/>
      <c r="C705" s="15"/>
      <c r="D705" s="15"/>
      <c r="E705" s="15"/>
    </row>
    <row r="706" spans="1:5" x14ac:dyDescent="0.2">
      <c r="A706" s="15"/>
      <c r="B706" s="15"/>
      <c r="C706" s="15"/>
      <c r="D706" s="15"/>
      <c r="E706" s="15"/>
    </row>
    <row r="707" spans="1:5" x14ac:dyDescent="0.2">
      <c r="A707" s="15"/>
      <c r="B707" s="15"/>
      <c r="C707" s="15"/>
      <c r="D707" s="15"/>
      <c r="E707" s="15"/>
    </row>
    <row r="708" spans="1:5" x14ac:dyDescent="0.2">
      <c r="A708" s="15"/>
      <c r="B708" s="15"/>
      <c r="C708" s="15"/>
      <c r="D708" s="15"/>
      <c r="E708" s="15"/>
    </row>
    <row r="709" spans="1:5" x14ac:dyDescent="0.2">
      <c r="A709" s="15"/>
      <c r="B709" s="15"/>
      <c r="C709" s="15"/>
      <c r="D709" s="15"/>
      <c r="E709" s="15"/>
    </row>
    <row r="710" spans="1:5" x14ac:dyDescent="0.2">
      <c r="A710" s="15"/>
      <c r="B710" s="15"/>
      <c r="C710" s="15"/>
      <c r="D710" s="15"/>
      <c r="E710" s="15"/>
    </row>
    <row r="711" spans="1:5" x14ac:dyDescent="0.2">
      <c r="A711" s="15"/>
      <c r="B711" s="15"/>
      <c r="C711" s="15"/>
      <c r="D711" s="15"/>
      <c r="E711" s="15"/>
    </row>
    <row r="712" spans="1:5" x14ac:dyDescent="0.2">
      <c r="A712" s="15"/>
      <c r="B712" s="15"/>
      <c r="C712" s="15"/>
      <c r="D712" s="15"/>
      <c r="E712" s="15"/>
    </row>
    <row r="713" spans="1:5" x14ac:dyDescent="0.2">
      <c r="A713" s="15"/>
      <c r="B713" s="15"/>
      <c r="C713" s="15"/>
      <c r="D713" s="15"/>
      <c r="E713" s="15"/>
    </row>
    <row r="714" spans="1:5" x14ac:dyDescent="0.2">
      <c r="A714" s="15"/>
      <c r="B714" s="15"/>
      <c r="C714" s="15"/>
      <c r="D714" s="15"/>
      <c r="E714" s="15"/>
    </row>
    <row r="715" spans="1:5" x14ac:dyDescent="0.2">
      <c r="A715" s="15"/>
      <c r="B715" s="15"/>
      <c r="C715" s="15"/>
      <c r="D715" s="15"/>
      <c r="E715" s="15"/>
    </row>
    <row r="716" spans="1:5" x14ac:dyDescent="0.2">
      <c r="A716" s="15"/>
      <c r="B716" s="15"/>
      <c r="C716" s="15"/>
      <c r="D716" s="15"/>
      <c r="E716" s="15"/>
    </row>
    <row r="717" spans="1:5" x14ac:dyDescent="0.2">
      <c r="A717" s="15"/>
      <c r="B717" s="15"/>
      <c r="C717" s="15"/>
      <c r="D717" s="15"/>
      <c r="E717" s="15"/>
    </row>
    <row r="718" spans="1:5" x14ac:dyDescent="0.2">
      <c r="A718" s="15"/>
      <c r="B718" s="15"/>
      <c r="C718" s="15"/>
      <c r="D718" s="15"/>
      <c r="E718" s="15"/>
    </row>
    <row r="719" spans="1:5" x14ac:dyDescent="0.2">
      <c r="A719" s="15"/>
      <c r="B719" s="15"/>
      <c r="C719" s="15"/>
      <c r="D719" s="15"/>
      <c r="E719" s="15"/>
    </row>
    <row r="720" spans="1:5" x14ac:dyDescent="0.2">
      <c r="A720" s="15"/>
      <c r="B720" s="15"/>
      <c r="C720" s="15"/>
      <c r="D720" s="15"/>
      <c r="E720" s="15"/>
    </row>
    <row r="721" spans="1:5" x14ac:dyDescent="0.2">
      <c r="A721" s="15"/>
      <c r="B721" s="15"/>
      <c r="C721" s="15"/>
      <c r="D721" s="15"/>
      <c r="E721" s="15"/>
    </row>
    <row r="722" spans="1:5" x14ac:dyDescent="0.2">
      <c r="A722" s="15"/>
      <c r="B722" s="15"/>
      <c r="C722" s="15"/>
      <c r="D722" s="15"/>
      <c r="E722" s="15"/>
    </row>
    <row r="723" spans="1:5" x14ac:dyDescent="0.2">
      <c r="A723" s="15"/>
      <c r="B723" s="15"/>
      <c r="C723" s="15"/>
      <c r="D723" s="15"/>
      <c r="E723" s="15"/>
    </row>
    <row r="724" spans="1:5" x14ac:dyDescent="0.2">
      <c r="A724" s="15"/>
      <c r="B724" s="15"/>
      <c r="C724" s="15"/>
      <c r="D724" s="15"/>
      <c r="E724" s="15"/>
    </row>
    <row r="725" spans="1:5" x14ac:dyDescent="0.2">
      <c r="A725" s="15"/>
      <c r="B725" s="15"/>
      <c r="C725" s="15"/>
      <c r="D725" s="15"/>
      <c r="E725" s="15"/>
    </row>
    <row r="726" spans="1:5" x14ac:dyDescent="0.2">
      <c r="A726" s="15"/>
      <c r="B726" s="15"/>
      <c r="C726" s="15"/>
      <c r="D726" s="15"/>
      <c r="E726" s="15"/>
    </row>
    <row r="727" spans="1:5" x14ac:dyDescent="0.2">
      <c r="A727" s="15"/>
      <c r="B727" s="15"/>
      <c r="C727" s="15"/>
      <c r="D727" s="15"/>
      <c r="E727" s="15"/>
    </row>
    <row r="728" spans="1:5" x14ac:dyDescent="0.2">
      <c r="A728" s="15"/>
      <c r="B728" s="15"/>
      <c r="C728" s="15"/>
      <c r="D728" s="15"/>
      <c r="E728" s="15"/>
    </row>
    <row r="729" spans="1:5" x14ac:dyDescent="0.2">
      <c r="A729" s="15"/>
      <c r="B729" s="15"/>
      <c r="C729" s="15"/>
      <c r="D729" s="15"/>
      <c r="E729" s="15"/>
    </row>
    <row r="730" spans="1:5" x14ac:dyDescent="0.2">
      <c r="A730" s="15"/>
      <c r="B730" s="15"/>
      <c r="C730" s="15"/>
      <c r="D730" s="15"/>
      <c r="E730" s="15"/>
    </row>
    <row r="731" spans="1:5" x14ac:dyDescent="0.2">
      <c r="A731" s="15"/>
      <c r="B731" s="15"/>
      <c r="C731" s="15"/>
      <c r="D731" s="15"/>
      <c r="E731" s="15"/>
    </row>
    <row r="732" spans="1:5" x14ac:dyDescent="0.2">
      <c r="A732" s="15"/>
      <c r="B732" s="15"/>
      <c r="C732" s="15"/>
      <c r="D732" s="15"/>
      <c r="E732" s="15"/>
    </row>
    <row r="733" spans="1:5" x14ac:dyDescent="0.2">
      <c r="A733" s="15"/>
      <c r="B733" s="15"/>
      <c r="C733" s="15"/>
      <c r="D733" s="15"/>
      <c r="E733" s="15"/>
    </row>
    <row r="734" spans="1:5" x14ac:dyDescent="0.2">
      <c r="A734" s="15"/>
      <c r="B734" s="15"/>
      <c r="C734" s="15"/>
      <c r="D734" s="15"/>
      <c r="E734" s="15"/>
    </row>
    <row r="735" spans="1:5" x14ac:dyDescent="0.2">
      <c r="A735" s="15"/>
      <c r="B735" s="15"/>
      <c r="C735" s="15"/>
      <c r="D735" s="15"/>
      <c r="E735" s="15"/>
    </row>
    <row r="736" spans="1:5" x14ac:dyDescent="0.2">
      <c r="A736" s="15"/>
      <c r="B736" s="15"/>
      <c r="C736" s="15"/>
      <c r="D736" s="15"/>
      <c r="E736" s="15"/>
    </row>
    <row r="737" spans="1:5" x14ac:dyDescent="0.2">
      <c r="A737" s="15"/>
      <c r="B737" s="15"/>
      <c r="C737" s="15"/>
      <c r="D737" s="15"/>
      <c r="E737" s="15"/>
    </row>
    <row r="738" spans="1:5" x14ac:dyDescent="0.2">
      <c r="A738" s="15"/>
      <c r="B738" s="15"/>
      <c r="C738" s="15"/>
      <c r="D738" s="15"/>
      <c r="E738" s="15"/>
    </row>
    <row r="739" spans="1:5" x14ac:dyDescent="0.2">
      <c r="A739" s="15"/>
      <c r="B739" s="15"/>
      <c r="C739" s="15"/>
      <c r="D739" s="15"/>
      <c r="E739" s="15"/>
    </row>
    <row r="740" spans="1:5" x14ac:dyDescent="0.2">
      <c r="A740" s="15"/>
      <c r="B740" s="15"/>
      <c r="C740" s="15"/>
      <c r="D740" s="15"/>
      <c r="E740" s="15"/>
    </row>
    <row r="741" spans="1:5" x14ac:dyDescent="0.2">
      <c r="A741" s="15"/>
      <c r="B741" s="15"/>
      <c r="C741" s="15"/>
      <c r="D741" s="15"/>
      <c r="E741" s="15"/>
    </row>
    <row r="742" spans="1:5" x14ac:dyDescent="0.2">
      <c r="A742" s="15"/>
      <c r="B742" s="15"/>
      <c r="C742" s="15"/>
      <c r="D742" s="15"/>
      <c r="E742" s="15"/>
    </row>
    <row r="743" spans="1:5" x14ac:dyDescent="0.2">
      <c r="A743" s="15"/>
      <c r="B743" s="15"/>
      <c r="C743" s="15"/>
      <c r="D743" s="15"/>
      <c r="E743" s="15"/>
    </row>
    <row r="744" spans="1:5" x14ac:dyDescent="0.2">
      <c r="A744" s="15"/>
      <c r="B744" s="15"/>
      <c r="C744" s="15"/>
      <c r="D744" s="15"/>
      <c r="E744" s="15"/>
    </row>
    <row r="745" spans="1:5" x14ac:dyDescent="0.2">
      <c r="A745" s="15"/>
      <c r="B745" s="15"/>
      <c r="C745" s="15"/>
      <c r="D745" s="15"/>
      <c r="E745" s="15"/>
    </row>
    <row r="746" spans="1:5" x14ac:dyDescent="0.2">
      <c r="A746" s="15"/>
      <c r="B746" s="15"/>
      <c r="C746" s="15"/>
      <c r="D746" s="15"/>
      <c r="E746" s="15"/>
    </row>
    <row r="747" spans="1:5" x14ac:dyDescent="0.2">
      <c r="A747" s="15"/>
      <c r="B747" s="15"/>
      <c r="C747" s="15"/>
      <c r="D747" s="15"/>
      <c r="E747" s="15"/>
    </row>
    <row r="748" spans="1:5" x14ac:dyDescent="0.2">
      <c r="A748" s="15"/>
      <c r="B748" s="15"/>
      <c r="C748" s="15"/>
      <c r="D748" s="15"/>
      <c r="E748" s="15"/>
    </row>
    <row r="749" spans="1:5" x14ac:dyDescent="0.2">
      <c r="A749" s="15"/>
      <c r="B749" s="15"/>
      <c r="C749" s="15"/>
      <c r="D749" s="15"/>
      <c r="E749" s="15"/>
    </row>
    <row r="750" spans="1:5" x14ac:dyDescent="0.2">
      <c r="A750" s="15"/>
      <c r="B750" s="15"/>
      <c r="C750" s="15"/>
      <c r="D750" s="15"/>
      <c r="E750" s="15"/>
    </row>
    <row r="751" spans="1:5" x14ac:dyDescent="0.2">
      <c r="A751" s="15"/>
      <c r="B751" s="15"/>
      <c r="C751" s="15"/>
      <c r="D751" s="15"/>
      <c r="E751" s="15"/>
    </row>
    <row r="752" spans="1:5" x14ac:dyDescent="0.2">
      <c r="A752" s="15"/>
      <c r="B752" s="15"/>
      <c r="C752" s="15"/>
      <c r="D752" s="15"/>
      <c r="E752" s="15"/>
    </row>
    <row r="753" spans="1:5" x14ac:dyDescent="0.2">
      <c r="A753" s="15"/>
      <c r="B753" s="15"/>
      <c r="C753" s="15"/>
      <c r="D753" s="15"/>
      <c r="E753" s="15"/>
    </row>
    <row r="754" spans="1:5" x14ac:dyDescent="0.2">
      <c r="A754" s="15"/>
      <c r="B754" s="15"/>
      <c r="C754" s="15"/>
      <c r="D754" s="15"/>
      <c r="E754" s="15"/>
    </row>
    <row r="755" spans="1:5" x14ac:dyDescent="0.2">
      <c r="A755" s="15"/>
      <c r="B755" s="15"/>
      <c r="C755" s="15"/>
      <c r="D755" s="15"/>
      <c r="E755" s="15"/>
    </row>
    <row r="756" spans="1:5" x14ac:dyDescent="0.2">
      <c r="A756" s="15"/>
      <c r="B756" s="15"/>
      <c r="C756" s="15"/>
      <c r="D756" s="15"/>
      <c r="E756" s="15"/>
    </row>
    <row r="757" spans="1:5" x14ac:dyDescent="0.2">
      <c r="A757" s="15"/>
      <c r="B757" s="15"/>
      <c r="C757" s="15"/>
      <c r="D757" s="15"/>
      <c r="E757" s="15"/>
    </row>
    <row r="758" spans="1:5" x14ac:dyDescent="0.2">
      <c r="A758" s="15"/>
      <c r="B758" s="15"/>
      <c r="C758" s="15"/>
      <c r="D758" s="15"/>
      <c r="E758" s="15"/>
    </row>
    <row r="759" spans="1:5" x14ac:dyDescent="0.2">
      <c r="A759" s="15"/>
      <c r="B759" s="15"/>
      <c r="C759" s="15"/>
      <c r="D759" s="15"/>
      <c r="E759" s="15"/>
    </row>
    <row r="760" spans="1:5" x14ac:dyDescent="0.2">
      <c r="A760" s="15"/>
      <c r="B760" s="15"/>
      <c r="C760" s="15"/>
      <c r="D760" s="15"/>
      <c r="E760" s="15"/>
    </row>
    <row r="761" spans="1:5" x14ac:dyDescent="0.2">
      <c r="A761" s="15"/>
      <c r="B761" s="15"/>
      <c r="C761" s="15"/>
      <c r="D761" s="15"/>
      <c r="E761" s="15"/>
    </row>
    <row r="762" spans="1:5" x14ac:dyDescent="0.2">
      <c r="A762" s="15"/>
      <c r="B762" s="15"/>
      <c r="C762" s="15"/>
      <c r="D762" s="15"/>
      <c r="E762" s="15"/>
    </row>
    <row r="763" spans="1:5" x14ac:dyDescent="0.2">
      <c r="A763" s="15"/>
      <c r="B763" s="15"/>
      <c r="C763" s="15"/>
      <c r="D763" s="15"/>
      <c r="E763" s="15"/>
    </row>
    <row r="764" spans="1:5" x14ac:dyDescent="0.2">
      <c r="A764" s="15"/>
      <c r="B764" s="15"/>
      <c r="C764" s="15"/>
      <c r="D764" s="15"/>
      <c r="E764" s="15"/>
    </row>
    <row r="765" spans="1:5" x14ac:dyDescent="0.2">
      <c r="A765" s="15"/>
      <c r="B765" s="15"/>
      <c r="C765" s="15"/>
      <c r="D765" s="15"/>
      <c r="E765" s="15"/>
    </row>
    <row r="766" spans="1:5" x14ac:dyDescent="0.2">
      <c r="A766" s="15"/>
      <c r="B766" s="15"/>
      <c r="C766" s="15"/>
      <c r="D766" s="15"/>
      <c r="E766" s="15"/>
    </row>
    <row r="767" spans="1:5" x14ac:dyDescent="0.2">
      <c r="A767" s="15"/>
      <c r="B767" s="15"/>
      <c r="C767" s="15"/>
      <c r="D767" s="15"/>
      <c r="E767" s="15"/>
    </row>
    <row r="768" spans="1:5" x14ac:dyDescent="0.2">
      <c r="A768" s="15"/>
      <c r="B768" s="15"/>
      <c r="C768" s="15"/>
      <c r="D768" s="15"/>
      <c r="E768" s="15"/>
    </row>
    <row r="769" spans="1:5" x14ac:dyDescent="0.2">
      <c r="A769" s="15"/>
      <c r="B769" s="15"/>
      <c r="C769" s="15"/>
      <c r="D769" s="15"/>
      <c r="E769" s="15"/>
    </row>
    <row r="770" spans="1:5" x14ac:dyDescent="0.2">
      <c r="A770" s="15"/>
      <c r="B770" s="15"/>
      <c r="C770" s="15"/>
      <c r="D770" s="15"/>
      <c r="E770" s="15"/>
    </row>
    <row r="771" spans="1:5" x14ac:dyDescent="0.2">
      <c r="A771" s="15"/>
      <c r="B771" s="15"/>
      <c r="C771" s="15"/>
      <c r="D771" s="15"/>
      <c r="E771" s="15"/>
    </row>
    <row r="772" spans="1:5" x14ac:dyDescent="0.2">
      <c r="A772" s="15"/>
      <c r="B772" s="15"/>
      <c r="C772" s="15"/>
      <c r="D772" s="15"/>
      <c r="E772" s="15"/>
    </row>
    <row r="773" spans="1:5" x14ac:dyDescent="0.2">
      <c r="A773" s="15"/>
      <c r="B773" s="15"/>
      <c r="C773" s="15"/>
      <c r="D773" s="15"/>
      <c r="E773" s="15"/>
    </row>
    <row r="774" spans="1:5" x14ac:dyDescent="0.2">
      <c r="A774" s="15"/>
      <c r="B774" s="15"/>
      <c r="C774" s="15"/>
      <c r="D774" s="15"/>
      <c r="E774" s="15"/>
    </row>
    <row r="775" spans="1:5" x14ac:dyDescent="0.2">
      <c r="A775" s="15"/>
      <c r="B775" s="15"/>
      <c r="C775" s="15"/>
      <c r="D775" s="15"/>
      <c r="E775" s="15"/>
    </row>
    <row r="776" spans="1:5" x14ac:dyDescent="0.2">
      <c r="A776" s="15"/>
      <c r="B776" s="15"/>
      <c r="C776" s="15"/>
      <c r="D776" s="15"/>
      <c r="E776" s="15"/>
    </row>
    <row r="777" spans="1:5" x14ac:dyDescent="0.2">
      <c r="A777" s="15"/>
      <c r="B777" s="15"/>
      <c r="C777" s="15"/>
      <c r="D777" s="15"/>
      <c r="E777" s="15"/>
    </row>
    <row r="778" spans="1:5" x14ac:dyDescent="0.2">
      <c r="A778" s="15"/>
      <c r="B778" s="15"/>
      <c r="C778" s="15"/>
      <c r="D778" s="15"/>
      <c r="E778" s="15"/>
    </row>
    <row r="779" spans="1:5" x14ac:dyDescent="0.2">
      <c r="A779" s="15"/>
      <c r="B779" s="15"/>
      <c r="C779" s="15"/>
      <c r="D779" s="15"/>
      <c r="E779" s="15"/>
    </row>
    <row r="780" spans="1:5" x14ac:dyDescent="0.2">
      <c r="A780" s="15"/>
      <c r="B780" s="15"/>
      <c r="C780" s="15"/>
      <c r="D780" s="15"/>
      <c r="E780" s="15"/>
    </row>
    <row r="781" spans="1:5" x14ac:dyDescent="0.2">
      <c r="A781" s="15"/>
      <c r="B781" s="15"/>
      <c r="C781" s="15"/>
      <c r="D781" s="15"/>
      <c r="E781" s="15"/>
    </row>
    <row r="782" spans="1:5" x14ac:dyDescent="0.2">
      <c r="A782" s="15"/>
      <c r="B782" s="15"/>
      <c r="C782" s="15"/>
      <c r="D782" s="15"/>
      <c r="E782" s="15"/>
    </row>
    <row r="783" spans="1:5" x14ac:dyDescent="0.2">
      <c r="A783" s="15"/>
      <c r="B783" s="15"/>
      <c r="C783" s="15"/>
      <c r="D783" s="15"/>
      <c r="E783" s="15"/>
    </row>
    <row r="784" spans="1:5" x14ac:dyDescent="0.2">
      <c r="A784" s="15"/>
      <c r="B784" s="15"/>
      <c r="C784" s="15"/>
      <c r="D784" s="15"/>
      <c r="E784" s="15"/>
    </row>
    <row r="785" spans="1:5" x14ac:dyDescent="0.2">
      <c r="A785" s="15"/>
      <c r="B785" s="15"/>
      <c r="C785" s="15"/>
      <c r="D785" s="15"/>
      <c r="E785" s="15"/>
    </row>
    <row r="786" spans="1:5" x14ac:dyDescent="0.2">
      <c r="A786" s="15"/>
      <c r="B786" s="15"/>
      <c r="C786" s="15"/>
      <c r="D786" s="15"/>
      <c r="E786" s="15"/>
    </row>
    <row r="787" spans="1:5" x14ac:dyDescent="0.2">
      <c r="A787" s="15"/>
      <c r="B787" s="15"/>
      <c r="C787" s="15"/>
      <c r="D787" s="15"/>
      <c r="E787" s="15"/>
    </row>
    <row r="788" spans="1:5" x14ac:dyDescent="0.2">
      <c r="A788" s="15"/>
      <c r="B788" s="15"/>
      <c r="C788" s="15"/>
      <c r="D788" s="15"/>
      <c r="E788" s="15"/>
    </row>
    <row r="789" spans="1:5" x14ac:dyDescent="0.2">
      <c r="A789" s="15"/>
      <c r="B789" s="15"/>
      <c r="C789" s="15"/>
      <c r="D789" s="15"/>
      <c r="E789" s="15"/>
    </row>
    <row r="790" spans="1:5" x14ac:dyDescent="0.2">
      <c r="A790" s="15"/>
      <c r="B790" s="15"/>
      <c r="C790" s="15"/>
      <c r="D790" s="15"/>
      <c r="E790" s="15"/>
    </row>
    <row r="791" spans="1:5" x14ac:dyDescent="0.2">
      <c r="A791" s="15"/>
      <c r="B791" s="15"/>
      <c r="C791" s="15"/>
      <c r="D791" s="15"/>
      <c r="E791" s="15"/>
    </row>
    <row r="792" spans="1:5" x14ac:dyDescent="0.2">
      <c r="A792" s="15"/>
      <c r="B792" s="15"/>
      <c r="C792" s="15"/>
      <c r="D792" s="15"/>
      <c r="E792" s="15"/>
    </row>
    <row r="793" spans="1:5" x14ac:dyDescent="0.2">
      <c r="A793" s="15"/>
      <c r="B793" s="15"/>
      <c r="C793" s="15"/>
      <c r="D793" s="15"/>
      <c r="E793" s="15"/>
    </row>
    <row r="794" spans="1:5" x14ac:dyDescent="0.2">
      <c r="A794" s="15"/>
      <c r="B794" s="15"/>
      <c r="C794" s="15"/>
      <c r="D794" s="15"/>
      <c r="E794" s="15"/>
    </row>
    <row r="795" spans="1:5" x14ac:dyDescent="0.2">
      <c r="A795" s="15"/>
      <c r="B795" s="15"/>
      <c r="C795" s="15"/>
      <c r="D795" s="15"/>
      <c r="E795" s="15"/>
    </row>
    <row r="796" spans="1:5" x14ac:dyDescent="0.2">
      <c r="A796" s="15"/>
      <c r="B796" s="15"/>
      <c r="C796" s="15"/>
      <c r="D796" s="15"/>
      <c r="E796" s="15"/>
    </row>
    <row r="797" spans="1:5" x14ac:dyDescent="0.2">
      <c r="A797" s="15"/>
      <c r="B797" s="15"/>
      <c r="C797" s="15"/>
      <c r="D797" s="15"/>
      <c r="E797" s="15"/>
    </row>
    <row r="798" spans="1:5" x14ac:dyDescent="0.2">
      <c r="A798" s="15"/>
      <c r="B798" s="15"/>
      <c r="C798" s="15"/>
      <c r="D798" s="15"/>
      <c r="E798" s="15"/>
    </row>
    <row r="799" spans="1:5" x14ac:dyDescent="0.2">
      <c r="A799" s="15"/>
      <c r="B799" s="15"/>
      <c r="C799" s="15"/>
      <c r="D799" s="15"/>
      <c r="E799" s="15"/>
    </row>
    <row r="800" spans="1:5" x14ac:dyDescent="0.2">
      <c r="A800" s="15"/>
      <c r="B800" s="15"/>
      <c r="C800" s="15"/>
      <c r="D800" s="15"/>
      <c r="E800" s="15"/>
    </row>
    <row r="801" spans="1:5" x14ac:dyDescent="0.2">
      <c r="A801" s="15"/>
      <c r="B801" s="15"/>
      <c r="C801" s="15"/>
      <c r="D801" s="15"/>
      <c r="E801" s="15"/>
    </row>
    <row r="802" spans="1:5" x14ac:dyDescent="0.2">
      <c r="A802" s="15"/>
      <c r="B802" s="15"/>
      <c r="C802" s="15"/>
      <c r="D802" s="15"/>
      <c r="E802" s="15"/>
    </row>
    <row r="803" spans="1:5" x14ac:dyDescent="0.2">
      <c r="A803" s="15"/>
      <c r="B803" s="15"/>
      <c r="C803" s="15"/>
      <c r="D803" s="15"/>
      <c r="E803" s="15"/>
    </row>
    <row r="804" spans="1:5" x14ac:dyDescent="0.2">
      <c r="A804" s="15"/>
      <c r="B804" s="15"/>
      <c r="C804" s="15"/>
      <c r="D804" s="15"/>
      <c r="E804" s="15"/>
    </row>
    <row r="805" spans="1:5" x14ac:dyDescent="0.2">
      <c r="A805" s="15"/>
      <c r="B805" s="15"/>
      <c r="C805" s="15"/>
      <c r="D805" s="15"/>
      <c r="E805" s="15"/>
    </row>
    <row r="806" spans="1:5" x14ac:dyDescent="0.2">
      <c r="A806" s="15"/>
      <c r="B806" s="15"/>
      <c r="C806" s="15"/>
      <c r="D806" s="15"/>
      <c r="E806" s="15"/>
    </row>
    <row r="807" spans="1:5" x14ac:dyDescent="0.2">
      <c r="A807" s="15"/>
      <c r="B807" s="15"/>
      <c r="C807" s="15"/>
      <c r="D807" s="15"/>
      <c r="E807" s="15"/>
    </row>
    <row r="808" spans="1:5" x14ac:dyDescent="0.2">
      <c r="A808" s="15"/>
      <c r="B808" s="15"/>
      <c r="C808" s="15"/>
      <c r="D808" s="15"/>
      <c r="E808" s="15"/>
    </row>
    <row r="809" spans="1:5" x14ac:dyDescent="0.2">
      <c r="A809" s="15"/>
      <c r="B809" s="15"/>
      <c r="C809" s="15"/>
      <c r="D809" s="15"/>
      <c r="E809" s="15"/>
    </row>
    <row r="810" spans="1:5" x14ac:dyDescent="0.2">
      <c r="A810" s="15"/>
      <c r="B810" s="15"/>
      <c r="C810" s="15"/>
      <c r="D810" s="15"/>
      <c r="E810" s="15"/>
    </row>
    <row r="811" spans="1:5" x14ac:dyDescent="0.2">
      <c r="A811" s="15"/>
      <c r="B811" s="15"/>
      <c r="C811" s="15"/>
      <c r="D811" s="15"/>
      <c r="E811" s="15"/>
    </row>
    <row r="812" spans="1:5" x14ac:dyDescent="0.2">
      <c r="A812" s="15"/>
      <c r="B812" s="15"/>
      <c r="C812" s="15"/>
      <c r="D812" s="15"/>
      <c r="E812" s="15"/>
    </row>
    <row r="813" spans="1:5" x14ac:dyDescent="0.2">
      <c r="A813" s="15"/>
      <c r="B813" s="15"/>
      <c r="C813" s="15"/>
      <c r="D813" s="15"/>
      <c r="E813" s="15"/>
    </row>
    <row r="814" spans="1:5" x14ac:dyDescent="0.2">
      <c r="A814" s="15"/>
      <c r="B814" s="15"/>
      <c r="C814" s="15"/>
      <c r="D814" s="15"/>
      <c r="E814" s="15"/>
    </row>
    <row r="815" spans="1:5" x14ac:dyDescent="0.2">
      <c r="A815" s="15"/>
      <c r="B815" s="15"/>
      <c r="C815" s="15"/>
      <c r="D815" s="15"/>
      <c r="E815" s="15"/>
    </row>
    <row r="816" spans="1:5" x14ac:dyDescent="0.2">
      <c r="A816" s="15"/>
      <c r="B816" s="15"/>
      <c r="C816" s="15"/>
      <c r="D816" s="15"/>
      <c r="E816" s="15"/>
    </row>
    <row r="817" spans="1:5" x14ac:dyDescent="0.2">
      <c r="A817" s="15"/>
      <c r="B817" s="15"/>
      <c r="C817" s="15"/>
      <c r="D817" s="15"/>
      <c r="E817" s="15"/>
    </row>
    <row r="818" spans="1:5" x14ac:dyDescent="0.2">
      <c r="A818" s="15"/>
      <c r="B818" s="15"/>
      <c r="C818" s="15"/>
      <c r="D818" s="15"/>
      <c r="E818" s="15"/>
    </row>
    <row r="819" spans="1:5" x14ac:dyDescent="0.2">
      <c r="A819" s="15"/>
      <c r="B819" s="15"/>
      <c r="C819" s="15"/>
      <c r="D819" s="15"/>
      <c r="E819" s="15"/>
    </row>
    <row r="820" spans="1:5" x14ac:dyDescent="0.2">
      <c r="A820" s="15"/>
      <c r="B820" s="15"/>
      <c r="C820" s="15"/>
      <c r="D820" s="15"/>
      <c r="E820" s="15"/>
    </row>
    <row r="821" spans="1:5" x14ac:dyDescent="0.2">
      <c r="A821" s="15"/>
      <c r="B821" s="15"/>
      <c r="C821" s="15"/>
      <c r="D821" s="15"/>
      <c r="E821" s="15"/>
    </row>
    <row r="822" spans="1:5" x14ac:dyDescent="0.2">
      <c r="A822" s="15"/>
      <c r="B822" s="15"/>
      <c r="C822" s="15"/>
      <c r="D822" s="15"/>
      <c r="E822" s="15"/>
    </row>
    <row r="823" spans="1:5" x14ac:dyDescent="0.2">
      <c r="A823" s="15"/>
      <c r="B823" s="15"/>
      <c r="C823" s="15"/>
      <c r="D823" s="15"/>
      <c r="E823" s="15"/>
    </row>
    <row r="824" spans="1:5" x14ac:dyDescent="0.2">
      <c r="A824" s="15"/>
      <c r="B824" s="15"/>
      <c r="C824" s="15"/>
      <c r="D824" s="15"/>
      <c r="E824" s="15"/>
    </row>
    <row r="825" spans="1:5" x14ac:dyDescent="0.2">
      <c r="A825" s="15"/>
      <c r="B825" s="15"/>
      <c r="C825" s="15"/>
      <c r="D825" s="15"/>
      <c r="E825" s="15"/>
    </row>
    <row r="826" spans="1:5" x14ac:dyDescent="0.2">
      <c r="A826" s="15"/>
      <c r="B826" s="15"/>
      <c r="C826" s="15"/>
      <c r="D826" s="15"/>
      <c r="E826" s="15"/>
    </row>
    <row r="827" spans="1:5" x14ac:dyDescent="0.2">
      <c r="A827" s="15"/>
      <c r="B827" s="15"/>
      <c r="C827" s="15"/>
      <c r="D827" s="15"/>
      <c r="E827" s="15"/>
    </row>
    <row r="828" spans="1:5" x14ac:dyDescent="0.2">
      <c r="A828" s="15"/>
      <c r="B828" s="15"/>
      <c r="C828" s="15"/>
      <c r="D828" s="15"/>
      <c r="E828" s="15"/>
    </row>
    <row r="829" spans="1:5" x14ac:dyDescent="0.2">
      <c r="A829" s="15"/>
      <c r="B829" s="15"/>
      <c r="C829" s="15"/>
      <c r="D829" s="15"/>
      <c r="E829" s="15"/>
    </row>
    <row r="830" spans="1:5" x14ac:dyDescent="0.2">
      <c r="A830" s="15"/>
      <c r="B830" s="15"/>
      <c r="C830" s="15"/>
      <c r="D830" s="15"/>
      <c r="E830" s="15"/>
    </row>
    <row r="831" spans="1:5" x14ac:dyDescent="0.2">
      <c r="A831" s="15"/>
      <c r="B831" s="15"/>
      <c r="C831" s="15"/>
      <c r="D831" s="15"/>
      <c r="E831" s="15"/>
    </row>
    <row r="832" spans="1:5" x14ac:dyDescent="0.2">
      <c r="A832" s="15"/>
      <c r="B832" s="15"/>
      <c r="C832" s="15"/>
      <c r="D832" s="15"/>
      <c r="E832" s="15"/>
    </row>
    <row r="833" spans="1:5" x14ac:dyDescent="0.2">
      <c r="A833" s="15"/>
      <c r="B833" s="15"/>
      <c r="C833" s="15"/>
      <c r="D833" s="15"/>
      <c r="E833" s="15"/>
    </row>
    <row r="834" spans="1:5" x14ac:dyDescent="0.2">
      <c r="A834" s="15"/>
      <c r="B834" s="15"/>
      <c r="C834" s="15"/>
      <c r="D834" s="15"/>
      <c r="E834" s="15"/>
    </row>
    <row r="835" spans="1:5" x14ac:dyDescent="0.2">
      <c r="A835" s="15"/>
      <c r="B835" s="15"/>
      <c r="C835" s="15"/>
      <c r="D835" s="15"/>
      <c r="E835" s="15"/>
    </row>
    <row r="836" spans="1:5" x14ac:dyDescent="0.2">
      <c r="A836" s="15"/>
      <c r="B836" s="15"/>
      <c r="C836" s="15"/>
      <c r="D836" s="15"/>
      <c r="E836" s="15"/>
    </row>
    <row r="837" spans="1:5" x14ac:dyDescent="0.2">
      <c r="A837" s="15"/>
      <c r="B837" s="15"/>
      <c r="C837" s="15"/>
      <c r="D837" s="15"/>
      <c r="E837" s="15"/>
    </row>
    <row r="838" spans="1:5" x14ac:dyDescent="0.2">
      <c r="A838" s="15"/>
      <c r="B838" s="15"/>
      <c r="C838" s="15"/>
      <c r="D838" s="15"/>
      <c r="E838" s="15"/>
    </row>
    <row r="839" spans="1:5" x14ac:dyDescent="0.2">
      <c r="A839" s="15"/>
      <c r="B839" s="15"/>
      <c r="C839" s="15"/>
      <c r="D839" s="15"/>
      <c r="E839" s="15"/>
    </row>
    <row r="840" spans="1:5" x14ac:dyDescent="0.2">
      <c r="A840" s="15"/>
      <c r="B840" s="15"/>
      <c r="C840" s="15"/>
      <c r="D840" s="15"/>
      <c r="E840" s="15"/>
    </row>
    <row r="841" spans="1:5" x14ac:dyDescent="0.2">
      <c r="A841" s="15"/>
      <c r="B841" s="15"/>
      <c r="C841" s="15"/>
      <c r="D841" s="15"/>
      <c r="E841" s="15"/>
    </row>
    <row r="842" spans="1:5" x14ac:dyDescent="0.2">
      <c r="A842" s="15"/>
      <c r="B842" s="15"/>
      <c r="C842" s="15"/>
      <c r="D842" s="15"/>
      <c r="E842" s="15"/>
    </row>
    <row r="843" spans="1:5" x14ac:dyDescent="0.2">
      <c r="A843" s="15"/>
      <c r="B843" s="15"/>
      <c r="C843" s="15"/>
      <c r="D843" s="15"/>
      <c r="E843" s="15"/>
    </row>
    <row r="844" spans="1:5" x14ac:dyDescent="0.2">
      <c r="A844" s="15"/>
      <c r="B844" s="15"/>
      <c r="C844" s="15"/>
      <c r="D844" s="15"/>
      <c r="E844" s="15"/>
    </row>
    <row r="845" spans="1:5" x14ac:dyDescent="0.2">
      <c r="A845" s="15"/>
      <c r="B845" s="15"/>
      <c r="C845" s="15"/>
      <c r="D845" s="15"/>
      <c r="E845" s="15"/>
    </row>
    <row r="846" spans="1:5" x14ac:dyDescent="0.2">
      <c r="A846" s="15"/>
      <c r="B846" s="15"/>
      <c r="C846" s="15"/>
      <c r="D846" s="15"/>
      <c r="E846" s="15"/>
    </row>
    <row r="847" spans="1:5" x14ac:dyDescent="0.2">
      <c r="A847" s="15"/>
      <c r="B847" s="15"/>
      <c r="C847" s="15"/>
      <c r="D847" s="15"/>
      <c r="E847" s="15"/>
    </row>
    <row r="848" spans="1:5" x14ac:dyDescent="0.2">
      <c r="A848" s="15"/>
      <c r="B848" s="15"/>
      <c r="C848" s="15"/>
      <c r="D848" s="15"/>
      <c r="E848" s="15"/>
    </row>
    <row r="849" spans="1:5" x14ac:dyDescent="0.2">
      <c r="A849" s="15"/>
      <c r="B849" s="15"/>
      <c r="C849" s="15"/>
      <c r="D849" s="15"/>
      <c r="E849" s="15"/>
    </row>
    <row r="850" spans="1:5" x14ac:dyDescent="0.2">
      <c r="A850" s="15"/>
      <c r="B850" s="15"/>
      <c r="C850" s="15"/>
      <c r="D850" s="15"/>
      <c r="E850" s="15"/>
    </row>
    <row r="851" spans="1:5" x14ac:dyDescent="0.2">
      <c r="A851" s="15"/>
      <c r="B851" s="15"/>
      <c r="C851" s="15"/>
      <c r="D851" s="15"/>
      <c r="E851" s="15"/>
    </row>
    <row r="852" spans="1:5" x14ac:dyDescent="0.2">
      <c r="A852" s="15"/>
      <c r="B852" s="15"/>
      <c r="C852" s="15"/>
      <c r="D852" s="15"/>
      <c r="E852" s="15"/>
    </row>
    <row r="853" spans="1:5" x14ac:dyDescent="0.2">
      <c r="A853" s="15"/>
      <c r="B853" s="15"/>
      <c r="C853" s="15"/>
      <c r="D853" s="15"/>
      <c r="E853" s="15"/>
    </row>
    <row r="854" spans="1:5" x14ac:dyDescent="0.2">
      <c r="A854" s="15"/>
      <c r="B854" s="15"/>
      <c r="C854" s="15"/>
      <c r="D854" s="15"/>
      <c r="E854" s="15"/>
    </row>
    <row r="855" spans="1:5" x14ac:dyDescent="0.2">
      <c r="A855" s="15"/>
      <c r="B855" s="15"/>
      <c r="C855" s="15"/>
      <c r="D855" s="15"/>
      <c r="E855" s="15"/>
    </row>
    <row r="856" spans="1:5" x14ac:dyDescent="0.2">
      <c r="A856" s="15"/>
      <c r="B856" s="15"/>
      <c r="C856" s="15"/>
      <c r="D856" s="15"/>
      <c r="E856" s="15"/>
    </row>
    <row r="857" spans="1:5" x14ac:dyDescent="0.2">
      <c r="A857" s="15"/>
      <c r="B857" s="15"/>
      <c r="C857" s="15"/>
      <c r="D857" s="15"/>
      <c r="E857" s="15"/>
    </row>
    <row r="858" spans="1:5" x14ac:dyDescent="0.2">
      <c r="A858" s="15"/>
      <c r="B858" s="15"/>
      <c r="C858" s="15"/>
      <c r="D858" s="15"/>
      <c r="E858" s="15"/>
    </row>
    <row r="859" spans="1:5" x14ac:dyDescent="0.2">
      <c r="A859" s="15"/>
      <c r="B859" s="15"/>
      <c r="C859" s="15"/>
      <c r="D859" s="15"/>
      <c r="E859" s="15"/>
    </row>
    <row r="860" spans="1:5" x14ac:dyDescent="0.2">
      <c r="A860" s="15"/>
      <c r="B860" s="15"/>
      <c r="C860" s="15"/>
      <c r="D860" s="15"/>
      <c r="E860" s="15"/>
    </row>
    <row r="861" spans="1:5" x14ac:dyDescent="0.2">
      <c r="A861" s="15"/>
      <c r="B861" s="15"/>
      <c r="C861" s="15"/>
      <c r="D861" s="15"/>
      <c r="E861" s="15"/>
    </row>
    <row r="862" spans="1:5" x14ac:dyDescent="0.2">
      <c r="A862" s="15"/>
      <c r="B862" s="15"/>
      <c r="C862" s="15"/>
      <c r="D862" s="15"/>
      <c r="E862" s="15"/>
    </row>
    <row r="863" spans="1:5" x14ac:dyDescent="0.2">
      <c r="A863" s="15"/>
      <c r="B863" s="15"/>
      <c r="C863" s="15"/>
      <c r="D863" s="15"/>
      <c r="E863" s="15"/>
    </row>
    <row r="864" spans="1:5" x14ac:dyDescent="0.2">
      <c r="A864" s="15"/>
      <c r="B864" s="15"/>
      <c r="C864" s="15"/>
      <c r="D864" s="15"/>
      <c r="E864" s="15"/>
    </row>
    <row r="865" spans="1:5" x14ac:dyDescent="0.2">
      <c r="A865" s="15"/>
      <c r="B865" s="15"/>
      <c r="C865" s="15"/>
      <c r="D865" s="15"/>
      <c r="E865" s="15"/>
    </row>
    <row r="866" spans="1:5" x14ac:dyDescent="0.2">
      <c r="A866" s="15"/>
      <c r="B866" s="15"/>
      <c r="C866" s="15"/>
      <c r="D866" s="15"/>
      <c r="E866" s="15"/>
    </row>
    <row r="867" spans="1:5" x14ac:dyDescent="0.2">
      <c r="A867" s="15"/>
      <c r="B867" s="15"/>
      <c r="C867" s="15"/>
      <c r="D867" s="15"/>
      <c r="E867" s="15"/>
    </row>
    <row r="868" spans="1:5" x14ac:dyDescent="0.2">
      <c r="A868" s="15"/>
      <c r="B868" s="15"/>
      <c r="C868" s="15"/>
      <c r="D868" s="15"/>
      <c r="E868" s="15"/>
    </row>
    <row r="869" spans="1:5" x14ac:dyDescent="0.2">
      <c r="A869" s="15"/>
      <c r="B869" s="15"/>
      <c r="C869" s="15"/>
      <c r="D869" s="15"/>
      <c r="E869" s="15"/>
    </row>
    <row r="870" spans="1:5" x14ac:dyDescent="0.2">
      <c r="A870" s="15"/>
      <c r="B870" s="15"/>
      <c r="C870" s="15"/>
      <c r="D870" s="15"/>
      <c r="E870" s="15"/>
    </row>
    <row r="871" spans="1:5" x14ac:dyDescent="0.2">
      <c r="A871" s="15"/>
      <c r="B871" s="15"/>
      <c r="C871" s="15"/>
      <c r="D871" s="15"/>
      <c r="E871" s="15"/>
    </row>
    <row r="872" spans="1:5" x14ac:dyDescent="0.2">
      <c r="A872" s="15"/>
      <c r="B872" s="15"/>
      <c r="C872" s="15"/>
      <c r="D872" s="15"/>
      <c r="E872" s="15"/>
    </row>
    <row r="873" spans="1:5" x14ac:dyDescent="0.2">
      <c r="A873" s="15"/>
      <c r="B873" s="15"/>
      <c r="C873" s="15"/>
      <c r="D873" s="15"/>
      <c r="E873" s="15"/>
    </row>
    <row r="874" spans="1:5" x14ac:dyDescent="0.2">
      <c r="A874" s="15"/>
      <c r="B874" s="15"/>
      <c r="C874" s="15"/>
      <c r="D874" s="15"/>
      <c r="E874" s="15"/>
    </row>
    <row r="875" spans="1:5" x14ac:dyDescent="0.2">
      <c r="A875" s="15"/>
      <c r="B875" s="15"/>
      <c r="C875" s="15"/>
      <c r="D875" s="15"/>
      <c r="E875" s="15"/>
    </row>
    <row r="876" spans="1:5" x14ac:dyDescent="0.2">
      <c r="A876" s="15"/>
      <c r="B876" s="15"/>
      <c r="C876" s="15"/>
      <c r="D876" s="15"/>
      <c r="E876" s="15"/>
    </row>
    <row r="877" spans="1:5" x14ac:dyDescent="0.2">
      <c r="A877" s="15"/>
      <c r="B877" s="15"/>
      <c r="C877" s="15"/>
      <c r="D877" s="15"/>
      <c r="E877" s="15"/>
    </row>
    <row r="878" spans="1:5" x14ac:dyDescent="0.2">
      <c r="A878" s="15"/>
      <c r="B878" s="15"/>
      <c r="C878" s="15"/>
      <c r="D878" s="15"/>
      <c r="E878" s="15"/>
    </row>
    <row r="879" spans="1:5" x14ac:dyDescent="0.2">
      <c r="A879" s="15"/>
      <c r="B879" s="15"/>
      <c r="C879" s="15"/>
      <c r="D879" s="15"/>
      <c r="E879" s="15"/>
    </row>
    <row r="880" spans="1:5" x14ac:dyDescent="0.2">
      <c r="A880" s="15"/>
      <c r="B880" s="15"/>
      <c r="C880" s="15"/>
      <c r="D880" s="15"/>
      <c r="E880" s="15"/>
    </row>
    <row r="881" spans="1:5" x14ac:dyDescent="0.2">
      <c r="A881" s="15"/>
      <c r="B881" s="15"/>
      <c r="C881" s="15"/>
      <c r="D881" s="15"/>
      <c r="E881" s="15"/>
    </row>
    <row r="882" spans="1:5" x14ac:dyDescent="0.2">
      <c r="A882" s="15"/>
      <c r="B882" s="15"/>
      <c r="C882" s="15"/>
      <c r="D882" s="15"/>
      <c r="E882" s="15"/>
    </row>
    <row r="883" spans="1:5" x14ac:dyDescent="0.2">
      <c r="A883" s="15"/>
      <c r="B883" s="15"/>
      <c r="C883" s="15"/>
      <c r="D883" s="15"/>
      <c r="E883" s="15"/>
    </row>
    <row r="884" spans="1:5" x14ac:dyDescent="0.2">
      <c r="A884" s="15"/>
      <c r="B884" s="15"/>
      <c r="C884" s="15"/>
      <c r="D884" s="15"/>
      <c r="E884" s="15"/>
    </row>
    <row r="885" spans="1:5" x14ac:dyDescent="0.2">
      <c r="A885" s="15"/>
      <c r="B885" s="15"/>
      <c r="C885" s="15"/>
      <c r="D885" s="15"/>
      <c r="E885" s="15"/>
    </row>
    <row r="886" spans="1:5" x14ac:dyDescent="0.2">
      <c r="A886" s="15"/>
      <c r="B886" s="15"/>
      <c r="C886" s="15"/>
      <c r="D886" s="15"/>
      <c r="E886" s="15"/>
    </row>
    <row r="887" spans="1:5" x14ac:dyDescent="0.2">
      <c r="A887" s="15"/>
      <c r="B887" s="15"/>
      <c r="C887" s="15"/>
      <c r="D887" s="15"/>
      <c r="E887" s="15"/>
    </row>
    <row r="888" spans="1:5" x14ac:dyDescent="0.2">
      <c r="A888" s="15"/>
      <c r="B888" s="15"/>
      <c r="C888" s="15"/>
      <c r="D888" s="15"/>
      <c r="E888" s="15"/>
    </row>
    <row r="889" spans="1:5" x14ac:dyDescent="0.2">
      <c r="A889" s="15"/>
      <c r="B889" s="15"/>
      <c r="C889" s="15"/>
      <c r="D889" s="15"/>
      <c r="E889" s="15"/>
    </row>
    <row r="890" spans="1:5" x14ac:dyDescent="0.2">
      <c r="A890" s="15"/>
      <c r="B890" s="15"/>
      <c r="C890" s="15"/>
      <c r="D890" s="15"/>
      <c r="E890" s="15"/>
    </row>
    <row r="891" spans="1:5" x14ac:dyDescent="0.2">
      <c r="A891" s="15"/>
      <c r="B891" s="15"/>
      <c r="C891" s="15"/>
      <c r="D891" s="15"/>
      <c r="E891" s="15"/>
    </row>
    <row r="892" spans="1:5" x14ac:dyDescent="0.2">
      <c r="A892" s="15"/>
      <c r="B892" s="15"/>
      <c r="C892" s="15"/>
      <c r="D892" s="15"/>
      <c r="E892" s="15"/>
    </row>
    <row r="893" spans="1:5" x14ac:dyDescent="0.2">
      <c r="A893" s="15"/>
      <c r="B893" s="15"/>
      <c r="C893" s="15"/>
      <c r="D893" s="15"/>
      <c r="E893" s="15"/>
    </row>
    <row r="894" spans="1:5" x14ac:dyDescent="0.2">
      <c r="A894" s="15"/>
      <c r="B894" s="15"/>
      <c r="C894" s="15"/>
      <c r="D894" s="15"/>
      <c r="E894" s="15"/>
    </row>
    <row r="895" spans="1:5" x14ac:dyDescent="0.2">
      <c r="A895" s="15"/>
      <c r="B895" s="15"/>
      <c r="C895" s="15"/>
      <c r="D895" s="15"/>
      <c r="E895" s="15"/>
    </row>
    <row r="896" spans="1:5" x14ac:dyDescent="0.2">
      <c r="A896" s="15"/>
      <c r="B896" s="15"/>
      <c r="C896" s="15"/>
      <c r="D896" s="15"/>
      <c r="E896" s="15"/>
    </row>
    <row r="897" spans="1:5" x14ac:dyDescent="0.2">
      <c r="A897" s="15"/>
      <c r="B897" s="15"/>
      <c r="C897" s="15"/>
      <c r="D897" s="15"/>
      <c r="E897" s="15"/>
    </row>
    <row r="898" spans="1:5" x14ac:dyDescent="0.2">
      <c r="A898" s="15"/>
      <c r="B898" s="15"/>
      <c r="C898" s="15"/>
      <c r="D898" s="15"/>
      <c r="E898" s="15"/>
    </row>
    <row r="899" spans="1:5" x14ac:dyDescent="0.2">
      <c r="A899" s="15"/>
      <c r="B899" s="15"/>
      <c r="C899" s="15"/>
      <c r="D899" s="15"/>
      <c r="E899" s="15"/>
    </row>
    <row r="900" spans="1:5" x14ac:dyDescent="0.2">
      <c r="A900" s="15"/>
      <c r="B900" s="15"/>
      <c r="C900" s="15"/>
      <c r="D900" s="15"/>
      <c r="E900" s="15"/>
    </row>
    <row r="901" spans="1:5" x14ac:dyDescent="0.2">
      <c r="A901" s="15"/>
      <c r="B901" s="15"/>
      <c r="C901" s="15"/>
      <c r="D901" s="15"/>
      <c r="E901" s="15"/>
    </row>
    <row r="902" spans="1:5" x14ac:dyDescent="0.2">
      <c r="A902" s="15"/>
      <c r="B902" s="15"/>
      <c r="C902" s="15"/>
      <c r="D902" s="15"/>
      <c r="E902" s="15"/>
    </row>
    <row r="903" spans="1:5" x14ac:dyDescent="0.2">
      <c r="A903" s="15"/>
      <c r="B903" s="15"/>
      <c r="C903" s="15"/>
      <c r="D903" s="15"/>
      <c r="E903" s="15"/>
    </row>
    <row r="904" spans="1:5" x14ac:dyDescent="0.2">
      <c r="A904" s="15"/>
      <c r="B904" s="15"/>
      <c r="C904" s="15"/>
      <c r="D904" s="15"/>
      <c r="E904" s="15"/>
    </row>
    <row r="905" spans="1:5" x14ac:dyDescent="0.2">
      <c r="A905" s="15"/>
      <c r="B905" s="15"/>
      <c r="C905" s="15"/>
      <c r="D905" s="15"/>
      <c r="E905" s="15"/>
    </row>
    <row r="906" spans="1:5" x14ac:dyDescent="0.2">
      <c r="A906" s="15"/>
      <c r="B906" s="15"/>
      <c r="C906" s="15"/>
      <c r="D906" s="15"/>
      <c r="E906" s="15"/>
    </row>
    <row r="907" spans="1:5" x14ac:dyDescent="0.2">
      <c r="A907" s="15"/>
      <c r="B907" s="15"/>
      <c r="C907" s="15"/>
      <c r="D907" s="15"/>
      <c r="E907" s="15"/>
    </row>
    <row r="908" spans="1:5" x14ac:dyDescent="0.2">
      <c r="A908" s="15"/>
      <c r="B908" s="15"/>
      <c r="C908" s="15"/>
      <c r="D908" s="15"/>
      <c r="E908" s="15"/>
    </row>
    <row r="909" spans="1:5" x14ac:dyDescent="0.2">
      <c r="A909" s="15"/>
      <c r="B909" s="15"/>
      <c r="C909" s="15"/>
      <c r="D909" s="15"/>
      <c r="E909" s="15"/>
    </row>
    <row r="910" spans="1:5" x14ac:dyDescent="0.2">
      <c r="A910" s="15"/>
      <c r="B910" s="15"/>
      <c r="C910" s="15"/>
      <c r="D910" s="15"/>
      <c r="E910" s="15"/>
    </row>
    <row r="911" spans="1:5" x14ac:dyDescent="0.2">
      <c r="A911" s="15"/>
      <c r="B911" s="15"/>
      <c r="C911" s="15"/>
      <c r="D911" s="15"/>
      <c r="E911" s="15"/>
    </row>
    <row r="912" spans="1:5" x14ac:dyDescent="0.2">
      <c r="A912" s="15"/>
      <c r="B912" s="15"/>
      <c r="C912" s="15"/>
      <c r="D912" s="15"/>
      <c r="E912" s="15"/>
    </row>
    <row r="913" spans="1:5" x14ac:dyDescent="0.2">
      <c r="A913" s="15"/>
      <c r="B913" s="15"/>
      <c r="C913" s="15"/>
      <c r="D913" s="15"/>
      <c r="E913" s="15"/>
    </row>
    <row r="914" spans="1:5" x14ac:dyDescent="0.2">
      <c r="A914" s="15"/>
      <c r="B914" s="15"/>
      <c r="C914" s="15"/>
      <c r="D914" s="15"/>
      <c r="E914" s="15"/>
    </row>
    <row r="915" spans="1:5" x14ac:dyDescent="0.2">
      <c r="A915" s="15"/>
      <c r="B915" s="15"/>
      <c r="C915" s="15"/>
      <c r="D915" s="15"/>
      <c r="E915" s="15"/>
    </row>
    <row r="916" spans="1:5" x14ac:dyDescent="0.2">
      <c r="A916" s="15"/>
      <c r="B916" s="15"/>
      <c r="C916" s="15"/>
      <c r="D916" s="15"/>
      <c r="E916" s="15"/>
    </row>
    <row r="917" spans="1:5" x14ac:dyDescent="0.2">
      <c r="A917" s="15"/>
      <c r="B917" s="15"/>
      <c r="C917" s="15"/>
      <c r="D917" s="15"/>
      <c r="E917" s="15"/>
    </row>
    <row r="918" spans="1:5" x14ac:dyDescent="0.2">
      <c r="A918" s="15"/>
      <c r="B918" s="15"/>
      <c r="C918" s="15"/>
      <c r="D918" s="15"/>
      <c r="E918" s="15"/>
    </row>
    <row r="919" spans="1:5" x14ac:dyDescent="0.2">
      <c r="A919" s="15"/>
      <c r="B919" s="15"/>
      <c r="C919" s="15"/>
      <c r="D919" s="15"/>
      <c r="E919" s="15"/>
    </row>
    <row r="920" spans="1:5" x14ac:dyDescent="0.2">
      <c r="A920" s="15"/>
      <c r="B920" s="15"/>
      <c r="C920" s="15"/>
      <c r="D920" s="15"/>
      <c r="E920" s="15"/>
    </row>
    <row r="921" spans="1:5" x14ac:dyDescent="0.2">
      <c r="A921" s="15"/>
      <c r="B921" s="15"/>
      <c r="C921" s="15"/>
      <c r="D921" s="15"/>
      <c r="E921" s="15"/>
    </row>
    <row r="922" spans="1:5" x14ac:dyDescent="0.2">
      <c r="A922" s="15"/>
      <c r="B922" s="15"/>
      <c r="C922" s="15"/>
      <c r="D922" s="15"/>
      <c r="E922" s="15"/>
    </row>
    <row r="923" spans="1:5" x14ac:dyDescent="0.2">
      <c r="A923" s="15"/>
      <c r="B923" s="15"/>
      <c r="C923" s="15"/>
      <c r="D923" s="15"/>
      <c r="E923" s="15"/>
    </row>
    <row r="924" spans="1:5" x14ac:dyDescent="0.2">
      <c r="A924" s="15"/>
      <c r="B924" s="15"/>
      <c r="C924" s="15"/>
      <c r="D924" s="15"/>
      <c r="E924" s="15"/>
    </row>
    <row r="925" spans="1:5" x14ac:dyDescent="0.2">
      <c r="A925" s="15"/>
      <c r="B925" s="15"/>
      <c r="C925" s="15"/>
      <c r="D925" s="15"/>
      <c r="E925" s="15"/>
    </row>
    <row r="926" spans="1:5" x14ac:dyDescent="0.2">
      <c r="A926" s="15"/>
      <c r="B926" s="15"/>
      <c r="C926" s="15"/>
      <c r="D926" s="15"/>
      <c r="E926" s="15"/>
    </row>
    <row r="927" spans="1:5" x14ac:dyDescent="0.2">
      <c r="A927" s="15"/>
      <c r="B927" s="15"/>
      <c r="C927" s="15"/>
      <c r="D927" s="15"/>
      <c r="E927" s="15"/>
    </row>
    <row r="928" spans="1:5" x14ac:dyDescent="0.2">
      <c r="A928" s="15"/>
      <c r="B928" s="15"/>
      <c r="C928" s="15"/>
      <c r="D928" s="15"/>
      <c r="E928" s="15"/>
    </row>
    <row r="929" spans="1:5" x14ac:dyDescent="0.2">
      <c r="A929" s="15"/>
      <c r="B929" s="15"/>
      <c r="C929" s="15"/>
      <c r="D929" s="15"/>
      <c r="E929" s="15"/>
    </row>
    <row r="930" spans="1:5" x14ac:dyDescent="0.2">
      <c r="A930" s="15"/>
      <c r="B930" s="15"/>
      <c r="C930" s="15"/>
      <c r="D930" s="15"/>
      <c r="E930" s="15"/>
    </row>
    <row r="931" spans="1:5" x14ac:dyDescent="0.2">
      <c r="A931" s="15"/>
      <c r="B931" s="15"/>
      <c r="C931" s="15"/>
      <c r="D931" s="15"/>
      <c r="E931" s="15"/>
    </row>
    <row r="932" spans="1:5" x14ac:dyDescent="0.2">
      <c r="A932" s="15"/>
      <c r="B932" s="15"/>
      <c r="C932" s="15"/>
      <c r="D932" s="15"/>
      <c r="E932" s="15"/>
    </row>
    <row r="933" spans="1:5" x14ac:dyDescent="0.2">
      <c r="A933" s="15"/>
      <c r="B933" s="15"/>
      <c r="C933" s="15"/>
      <c r="D933" s="15"/>
      <c r="E933" s="15"/>
    </row>
    <row r="934" spans="1:5" x14ac:dyDescent="0.2">
      <c r="A934" s="15"/>
      <c r="B934" s="15"/>
      <c r="C934" s="15"/>
      <c r="D934" s="15"/>
      <c r="E934" s="15"/>
    </row>
    <row r="935" spans="1:5" x14ac:dyDescent="0.2">
      <c r="A935" s="15"/>
      <c r="B935" s="15"/>
      <c r="C935" s="15"/>
      <c r="D935" s="15"/>
      <c r="E935" s="15"/>
    </row>
    <row r="936" spans="1:5" x14ac:dyDescent="0.2">
      <c r="A936" s="15"/>
      <c r="B936" s="15"/>
      <c r="C936" s="15"/>
      <c r="D936" s="15"/>
      <c r="E936" s="15"/>
    </row>
    <row r="937" spans="1:5" x14ac:dyDescent="0.2">
      <c r="A937" s="15"/>
      <c r="B937" s="15"/>
      <c r="C937" s="15"/>
      <c r="D937" s="15"/>
      <c r="E937" s="15"/>
    </row>
    <row r="938" spans="1:5" x14ac:dyDescent="0.2">
      <c r="A938" s="15"/>
      <c r="B938" s="15"/>
      <c r="C938" s="15"/>
      <c r="D938" s="15"/>
      <c r="E938" s="15"/>
    </row>
    <row r="939" spans="1:5" x14ac:dyDescent="0.2">
      <c r="A939" s="15"/>
      <c r="B939" s="15"/>
      <c r="C939" s="15"/>
      <c r="D939" s="15"/>
      <c r="E939" s="15"/>
    </row>
    <row r="940" spans="1:5" x14ac:dyDescent="0.2">
      <c r="A940" s="15"/>
      <c r="B940" s="15"/>
      <c r="C940" s="15"/>
      <c r="D940" s="15"/>
      <c r="E940" s="15"/>
    </row>
    <row r="941" spans="1:5" x14ac:dyDescent="0.2">
      <c r="A941" s="15"/>
      <c r="B941" s="15"/>
      <c r="C941" s="15"/>
      <c r="D941" s="15"/>
      <c r="E941" s="15"/>
    </row>
    <row r="942" spans="1:5" x14ac:dyDescent="0.2">
      <c r="A942" s="15"/>
      <c r="B942" s="15"/>
      <c r="C942" s="15"/>
      <c r="D942" s="15"/>
      <c r="E942" s="15"/>
    </row>
    <row r="943" spans="1:5" x14ac:dyDescent="0.2">
      <c r="A943" s="15"/>
      <c r="B943" s="15"/>
      <c r="C943" s="15"/>
      <c r="D943" s="15"/>
      <c r="E943" s="15"/>
    </row>
    <row r="944" spans="1:5" x14ac:dyDescent="0.2">
      <c r="A944" s="15"/>
      <c r="B944" s="15"/>
      <c r="C944" s="15"/>
      <c r="D944" s="15"/>
      <c r="E944" s="15"/>
    </row>
    <row r="945" spans="1:5" x14ac:dyDescent="0.2">
      <c r="A945" s="15"/>
      <c r="B945" s="15"/>
      <c r="C945" s="15"/>
      <c r="D945" s="15"/>
      <c r="E945" s="15"/>
    </row>
    <row r="946" spans="1:5" x14ac:dyDescent="0.2">
      <c r="A946" s="15"/>
      <c r="B946" s="15"/>
      <c r="C946" s="15"/>
      <c r="D946" s="15"/>
      <c r="E946" s="15"/>
    </row>
    <row r="947" spans="1:5" x14ac:dyDescent="0.2">
      <c r="A947" s="15"/>
      <c r="B947" s="15"/>
      <c r="C947" s="15"/>
      <c r="D947" s="15"/>
      <c r="E947" s="15"/>
    </row>
    <row r="948" spans="1:5" x14ac:dyDescent="0.2">
      <c r="A948" s="15"/>
      <c r="B948" s="15"/>
      <c r="C948" s="15"/>
      <c r="D948" s="15"/>
      <c r="E948" s="15"/>
    </row>
    <row r="949" spans="1:5" x14ac:dyDescent="0.2">
      <c r="A949" s="15"/>
      <c r="B949" s="15"/>
      <c r="C949" s="15"/>
      <c r="D949" s="15"/>
      <c r="E949" s="15"/>
    </row>
    <row r="950" spans="1:5" x14ac:dyDescent="0.2">
      <c r="A950" s="15"/>
      <c r="B950" s="15"/>
      <c r="C950" s="15"/>
      <c r="D950" s="15"/>
      <c r="E950" s="15"/>
    </row>
    <row r="951" spans="1:5" x14ac:dyDescent="0.2">
      <c r="A951" s="15"/>
      <c r="B951" s="15"/>
      <c r="C951" s="15"/>
      <c r="D951" s="15"/>
      <c r="E951" s="15"/>
    </row>
    <row r="952" spans="1:5" x14ac:dyDescent="0.2">
      <c r="A952" s="15"/>
      <c r="B952" s="15"/>
      <c r="C952" s="15"/>
      <c r="D952" s="15"/>
      <c r="E952" s="15"/>
    </row>
    <row r="953" spans="1:5" x14ac:dyDescent="0.2">
      <c r="A953" s="15"/>
      <c r="B953" s="15"/>
      <c r="C953" s="15"/>
      <c r="D953" s="15"/>
      <c r="E953" s="15"/>
    </row>
    <row r="954" spans="1:5" x14ac:dyDescent="0.2">
      <c r="A954" s="15"/>
      <c r="B954" s="15"/>
      <c r="C954" s="15"/>
      <c r="D954" s="15"/>
      <c r="E954" s="15"/>
    </row>
    <row r="955" spans="1:5" x14ac:dyDescent="0.2">
      <c r="A955" s="15"/>
      <c r="B955" s="15"/>
      <c r="C955" s="15"/>
      <c r="D955" s="15"/>
      <c r="E955" s="15"/>
    </row>
    <row r="956" spans="1:5" x14ac:dyDescent="0.2">
      <c r="A956" s="15"/>
      <c r="B956" s="15"/>
      <c r="C956" s="15"/>
      <c r="D956" s="15"/>
      <c r="E956" s="15"/>
    </row>
    <row r="957" spans="1:5" x14ac:dyDescent="0.2">
      <c r="A957" s="15"/>
      <c r="B957" s="15"/>
      <c r="C957" s="15"/>
      <c r="D957" s="15"/>
      <c r="E957" s="15"/>
    </row>
    <row r="958" spans="1:5" x14ac:dyDescent="0.2">
      <c r="A958" s="15"/>
      <c r="B958" s="15"/>
      <c r="C958" s="15"/>
      <c r="D958" s="15"/>
      <c r="E958" s="15"/>
    </row>
    <row r="959" spans="1:5" x14ac:dyDescent="0.2">
      <c r="A959" s="15"/>
      <c r="B959" s="15"/>
      <c r="C959" s="15"/>
      <c r="D959" s="15"/>
      <c r="E959" s="15"/>
    </row>
    <row r="960" spans="1:5" x14ac:dyDescent="0.2">
      <c r="A960" s="15"/>
      <c r="B960" s="15"/>
      <c r="C960" s="15"/>
      <c r="D960" s="15"/>
      <c r="E960" s="15"/>
    </row>
    <row r="961" spans="1:5" x14ac:dyDescent="0.2">
      <c r="A961" s="15"/>
      <c r="B961" s="15"/>
      <c r="C961" s="15"/>
      <c r="D961" s="15"/>
      <c r="E961" s="15"/>
    </row>
    <row r="962" spans="1:5" x14ac:dyDescent="0.2">
      <c r="A962" s="15"/>
      <c r="B962" s="15"/>
      <c r="C962" s="15"/>
      <c r="D962" s="15"/>
      <c r="E962" s="15"/>
    </row>
    <row r="963" spans="1:5" x14ac:dyDescent="0.2">
      <c r="A963" s="15"/>
      <c r="B963" s="15"/>
      <c r="C963" s="15"/>
      <c r="D963" s="15"/>
      <c r="E963" s="15"/>
    </row>
    <row r="964" spans="1:5" x14ac:dyDescent="0.2">
      <c r="A964" s="15"/>
      <c r="B964" s="15"/>
      <c r="C964" s="15"/>
      <c r="D964" s="15"/>
      <c r="E964" s="15"/>
    </row>
    <row r="965" spans="1:5" x14ac:dyDescent="0.2">
      <c r="A965" s="15"/>
      <c r="B965" s="15"/>
      <c r="C965" s="15"/>
      <c r="D965" s="15"/>
      <c r="E965" s="15"/>
    </row>
    <row r="966" spans="1:5" x14ac:dyDescent="0.2">
      <c r="A966" s="15"/>
      <c r="B966" s="15"/>
      <c r="C966" s="15"/>
      <c r="D966" s="15"/>
      <c r="E966" s="15"/>
    </row>
    <row r="967" spans="1:5" x14ac:dyDescent="0.2">
      <c r="A967" s="15"/>
      <c r="B967" s="15"/>
      <c r="C967" s="15"/>
      <c r="D967" s="15"/>
      <c r="E967" s="15"/>
    </row>
    <row r="968" spans="1:5" x14ac:dyDescent="0.2">
      <c r="A968" s="15"/>
      <c r="B968" s="15"/>
      <c r="C968" s="15"/>
      <c r="D968" s="15"/>
      <c r="E968" s="15"/>
    </row>
    <row r="969" spans="1:5" x14ac:dyDescent="0.2">
      <c r="A969" s="15"/>
      <c r="B969" s="15"/>
      <c r="C969" s="15"/>
      <c r="D969" s="15"/>
      <c r="E969" s="15"/>
    </row>
    <row r="970" spans="1:5" x14ac:dyDescent="0.2">
      <c r="A970" s="15"/>
      <c r="B970" s="15"/>
      <c r="C970" s="15"/>
      <c r="D970" s="15"/>
      <c r="E970" s="15"/>
    </row>
    <row r="971" spans="1:5" x14ac:dyDescent="0.2">
      <c r="A971" s="15"/>
      <c r="B971" s="15"/>
      <c r="C971" s="15"/>
      <c r="D971" s="15"/>
      <c r="E971" s="15"/>
    </row>
    <row r="972" spans="1:5" x14ac:dyDescent="0.2">
      <c r="A972" s="15"/>
      <c r="B972" s="15"/>
      <c r="C972" s="15"/>
      <c r="D972" s="15"/>
      <c r="E972" s="15"/>
    </row>
    <row r="973" spans="1:5" x14ac:dyDescent="0.2">
      <c r="A973" s="15"/>
      <c r="B973" s="15"/>
      <c r="C973" s="15"/>
      <c r="D973" s="15"/>
      <c r="E973" s="15"/>
    </row>
    <row r="974" spans="1:5" x14ac:dyDescent="0.2">
      <c r="A974" s="15"/>
      <c r="B974" s="15"/>
      <c r="C974" s="15"/>
      <c r="D974" s="15"/>
      <c r="E974" s="15"/>
    </row>
    <row r="975" spans="1:5" x14ac:dyDescent="0.2">
      <c r="A975" s="15"/>
      <c r="B975" s="15"/>
      <c r="C975" s="15"/>
      <c r="D975" s="15"/>
      <c r="E975" s="15"/>
    </row>
    <row r="976" spans="1:5" x14ac:dyDescent="0.2">
      <c r="A976" s="15"/>
      <c r="B976" s="15"/>
      <c r="C976" s="15"/>
      <c r="D976" s="15"/>
      <c r="E976" s="15"/>
    </row>
    <row r="977" spans="1:5" x14ac:dyDescent="0.2">
      <c r="A977" s="15"/>
      <c r="B977" s="15"/>
      <c r="C977" s="15"/>
      <c r="D977" s="15"/>
      <c r="E977" s="15"/>
    </row>
    <row r="978" spans="1:5" x14ac:dyDescent="0.2">
      <c r="A978" s="15"/>
      <c r="B978" s="15"/>
      <c r="C978" s="15"/>
      <c r="D978" s="15"/>
      <c r="E978" s="15"/>
    </row>
    <row r="979" spans="1:5" x14ac:dyDescent="0.2">
      <c r="A979" s="15"/>
      <c r="B979" s="15"/>
      <c r="C979" s="15"/>
      <c r="D979" s="15"/>
      <c r="E979" s="15"/>
    </row>
    <row r="980" spans="1:5" x14ac:dyDescent="0.2">
      <c r="A980" s="15"/>
      <c r="B980" s="15"/>
      <c r="C980" s="15"/>
      <c r="D980" s="15"/>
      <c r="E980" s="15"/>
    </row>
    <row r="981" spans="1:5" x14ac:dyDescent="0.2">
      <c r="A981" s="15"/>
      <c r="B981" s="15"/>
      <c r="C981" s="15"/>
      <c r="D981" s="15"/>
      <c r="E981" s="15"/>
    </row>
    <row r="982" spans="1:5" x14ac:dyDescent="0.2">
      <c r="A982" s="15"/>
      <c r="B982" s="15"/>
      <c r="C982" s="15"/>
      <c r="D982" s="15"/>
      <c r="E982" s="15"/>
    </row>
    <row r="983" spans="1:5" x14ac:dyDescent="0.2">
      <c r="A983" s="15"/>
      <c r="B983" s="15"/>
      <c r="C983" s="15"/>
      <c r="D983" s="15"/>
      <c r="E983" s="15"/>
    </row>
    <row r="984" spans="1:5" x14ac:dyDescent="0.2">
      <c r="A984" s="15"/>
      <c r="B984" s="15"/>
      <c r="C984" s="15"/>
      <c r="D984" s="15"/>
      <c r="E984" s="15"/>
    </row>
    <row r="985" spans="1:5" x14ac:dyDescent="0.2">
      <c r="A985" s="15"/>
      <c r="B985" s="15"/>
      <c r="C985" s="15"/>
      <c r="D985" s="15"/>
      <c r="E985" s="15"/>
    </row>
    <row r="986" spans="1:5" x14ac:dyDescent="0.2">
      <c r="A986" s="15"/>
      <c r="B986" s="15"/>
      <c r="C986" s="15"/>
      <c r="D986" s="15"/>
      <c r="E986" s="15"/>
    </row>
    <row r="987" spans="1:5" x14ac:dyDescent="0.2">
      <c r="A987" s="15"/>
      <c r="B987" s="15"/>
      <c r="C987" s="15"/>
      <c r="D987" s="15"/>
      <c r="E987" s="15"/>
    </row>
    <row r="988" spans="1:5" x14ac:dyDescent="0.2">
      <c r="A988" s="15"/>
      <c r="B988" s="15"/>
      <c r="C988" s="15"/>
      <c r="D988" s="15"/>
      <c r="E988" s="15"/>
    </row>
    <row r="989" spans="1:5" x14ac:dyDescent="0.2">
      <c r="A989" s="15"/>
      <c r="B989" s="15"/>
      <c r="C989" s="15"/>
      <c r="D989" s="15"/>
      <c r="E989" s="15"/>
    </row>
    <row r="990" spans="1:5" x14ac:dyDescent="0.2">
      <c r="A990" s="15"/>
      <c r="B990" s="15"/>
      <c r="C990" s="15"/>
      <c r="D990" s="15"/>
      <c r="E990" s="15"/>
    </row>
    <row r="991" spans="1:5" x14ac:dyDescent="0.2">
      <c r="A991" s="15"/>
      <c r="B991" s="15"/>
      <c r="C991" s="15"/>
      <c r="D991" s="15"/>
      <c r="E991" s="15"/>
    </row>
    <row r="992" spans="1:5" x14ac:dyDescent="0.2">
      <c r="A992" s="15"/>
      <c r="B992" s="15"/>
      <c r="C992" s="15"/>
      <c r="D992" s="15"/>
      <c r="E992" s="15"/>
    </row>
    <row r="993" spans="1:5" x14ac:dyDescent="0.2">
      <c r="A993" s="15"/>
      <c r="B993" s="15"/>
      <c r="C993" s="15"/>
      <c r="D993" s="15"/>
      <c r="E993" s="15"/>
    </row>
    <row r="994" spans="1:5" x14ac:dyDescent="0.2">
      <c r="A994" s="15"/>
      <c r="B994" s="15"/>
      <c r="C994" s="15"/>
      <c r="D994" s="15"/>
      <c r="E994" s="15"/>
    </row>
    <row r="995" spans="1:5" x14ac:dyDescent="0.2">
      <c r="A995" s="15"/>
      <c r="B995" s="15"/>
      <c r="C995" s="15"/>
      <c r="D995" s="15"/>
      <c r="E995" s="15"/>
    </row>
    <row r="996" spans="1:5" x14ac:dyDescent="0.2">
      <c r="A996" s="15"/>
      <c r="B996" s="15"/>
      <c r="C996" s="15"/>
      <c r="D996" s="15"/>
      <c r="E996" s="15"/>
    </row>
    <row r="997" spans="1:5" x14ac:dyDescent="0.2">
      <c r="A997" s="15"/>
      <c r="B997" s="15"/>
      <c r="C997" s="15"/>
      <c r="D997" s="15"/>
      <c r="E997" s="15"/>
    </row>
    <row r="998" spans="1:5" x14ac:dyDescent="0.2">
      <c r="A998" s="15"/>
      <c r="B998" s="15"/>
      <c r="C998" s="15"/>
      <c r="D998" s="15"/>
      <c r="E998" s="15"/>
    </row>
    <row r="999" spans="1:5" x14ac:dyDescent="0.2">
      <c r="A999" s="15"/>
      <c r="B999" s="15"/>
      <c r="C999" s="15"/>
      <c r="D999" s="15"/>
      <c r="E999" s="15"/>
    </row>
    <row r="1000" spans="1:5" x14ac:dyDescent="0.2">
      <c r="A1000" s="15"/>
      <c r="B1000" s="15"/>
      <c r="C1000" s="15"/>
      <c r="D1000" s="15"/>
      <c r="E1000" s="15"/>
    </row>
    <row r="1001" spans="1:5" x14ac:dyDescent="0.2">
      <c r="A1001" s="15"/>
      <c r="B1001" s="15"/>
      <c r="C1001" s="15"/>
      <c r="D1001" s="15"/>
      <c r="E1001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C4E7-4FA3-7342-98B6-A12E116B56A1}">
  <sheetPr codeName="Sheet3"/>
  <dimension ref="A1:H30"/>
  <sheetViews>
    <sheetView workbookViewId="0">
      <selection activeCell="F19" sqref="F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2070</v>
      </c>
    </row>
    <row r="2" spans="1:6" x14ac:dyDescent="0.2">
      <c r="A2" s="7" t="s">
        <v>2031</v>
      </c>
      <c r="B2" t="s">
        <v>2070</v>
      </c>
    </row>
    <row r="4" spans="1:6" x14ac:dyDescent="0.2">
      <c r="A4" s="7" t="s">
        <v>2069</v>
      </c>
      <c r="B4" s="7" t="s">
        <v>2068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2064</v>
      </c>
      <c r="E7">
        <v>4</v>
      </c>
      <c r="F7">
        <v>4</v>
      </c>
    </row>
    <row r="8" spans="1:6" x14ac:dyDescent="0.2">
      <c r="A8" s="8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2042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2060</v>
      </c>
      <c r="C16">
        <v>8</v>
      </c>
      <c r="D16">
        <v>1</v>
      </c>
      <c r="E16">
        <v>4</v>
      </c>
      <c r="F16">
        <v>13</v>
      </c>
    </row>
    <row r="17" spans="1:8" x14ac:dyDescent="0.2">
      <c r="A17" s="8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8" x14ac:dyDescent="0.2">
      <c r="A18" s="8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8" x14ac:dyDescent="0.2">
      <c r="A19" s="8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8" x14ac:dyDescent="0.2">
      <c r="A20" s="8" t="s">
        <v>2055</v>
      </c>
      <c r="C20">
        <v>4</v>
      </c>
      <c r="E20">
        <v>4</v>
      </c>
      <c r="F20">
        <v>8</v>
      </c>
    </row>
    <row r="21" spans="1:8" x14ac:dyDescent="0.2">
      <c r="A21" s="8" t="s">
        <v>2035</v>
      </c>
      <c r="B21">
        <v>6</v>
      </c>
      <c r="C21">
        <v>30</v>
      </c>
      <c r="E21">
        <v>49</v>
      </c>
      <c r="F21">
        <v>85</v>
      </c>
    </row>
    <row r="22" spans="1:8" x14ac:dyDescent="0.2">
      <c r="A22" s="8" t="s">
        <v>2062</v>
      </c>
      <c r="C22">
        <v>9</v>
      </c>
      <c r="E22">
        <v>5</v>
      </c>
      <c r="F22">
        <v>14</v>
      </c>
    </row>
    <row r="23" spans="1:8" x14ac:dyDescent="0.2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8" x14ac:dyDescent="0.2">
      <c r="A24" s="8" t="s">
        <v>2059</v>
      </c>
      <c r="B24">
        <v>3</v>
      </c>
      <c r="C24">
        <v>3</v>
      </c>
      <c r="E24">
        <v>11</v>
      </c>
      <c r="F24">
        <v>17</v>
      </c>
    </row>
    <row r="25" spans="1:8" x14ac:dyDescent="0.2">
      <c r="A25" s="8" t="s">
        <v>2058</v>
      </c>
      <c r="C25">
        <v>7</v>
      </c>
      <c r="E25">
        <v>14</v>
      </c>
      <c r="F25">
        <v>21</v>
      </c>
    </row>
    <row r="26" spans="1:8" x14ac:dyDescent="0.2">
      <c r="A26" s="8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8" x14ac:dyDescent="0.2">
      <c r="A27" s="8" t="s">
        <v>2045</v>
      </c>
      <c r="C27">
        <v>16</v>
      </c>
      <c r="D27">
        <v>1</v>
      </c>
      <c r="E27">
        <v>28</v>
      </c>
      <c r="F27">
        <v>45</v>
      </c>
    </row>
    <row r="28" spans="1:8" x14ac:dyDescent="0.2">
      <c r="A28" s="8" t="s">
        <v>2037</v>
      </c>
      <c r="B28">
        <v>2</v>
      </c>
      <c r="C28">
        <v>12</v>
      </c>
      <c r="D28">
        <v>1</v>
      </c>
      <c r="E28">
        <v>36</v>
      </c>
      <c r="F28">
        <v>51</v>
      </c>
      <c r="H28" t="s">
        <v>2087</v>
      </c>
    </row>
    <row r="29" spans="1:8" x14ac:dyDescent="0.2">
      <c r="A29" s="8" t="s">
        <v>2061</v>
      </c>
      <c r="E29">
        <v>3</v>
      </c>
      <c r="F29">
        <v>3</v>
      </c>
      <c r="H29" t="s">
        <v>2090</v>
      </c>
    </row>
    <row r="30" spans="1:8" x14ac:dyDescent="0.2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B30F-0C93-2B44-914F-0025CC1A0A89}">
  <sheetPr codeName="Sheet4"/>
  <dimension ref="A1:H33"/>
  <sheetViews>
    <sheetView workbookViewId="0">
      <selection activeCell="I33" sqref="I3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2070</v>
      </c>
    </row>
    <row r="3" spans="1:6" x14ac:dyDescent="0.2">
      <c r="A3" s="7" t="s">
        <v>2069</v>
      </c>
      <c r="B3" s="7" t="s">
        <v>2068</v>
      </c>
    </row>
    <row r="4" spans="1:6" x14ac:dyDescent="0.2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2063</v>
      </c>
      <c r="E8">
        <v>4</v>
      </c>
      <c r="F8">
        <v>4</v>
      </c>
    </row>
    <row r="9" spans="1:6" x14ac:dyDescent="0.2">
      <c r="A9" s="8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  <row r="28" spans="8:8" x14ac:dyDescent="0.2">
      <c r="H28" t="s">
        <v>2086</v>
      </c>
    </row>
    <row r="29" spans="8:8" x14ac:dyDescent="0.2">
      <c r="H29" t="s">
        <v>2034</v>
      </c>
    </row>
    <row r="31" spans="8:8" x14ac:dyDescent="0.2">
      <c r="H31" t="s">
        <v>2087</v>
      </c>
    </row>
    <row r="32" spans="8:8" x14ac:dyDescent="0.2">
      <c r="H32" t="s">
        <v>2088</v>
      </c>
    </row>
    <row r="33" spans="8:8" x14ac:dyDescent="0.2">
      <c r="H33" t="s">
        <v>2089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DF3C-5E56-DE4C-B50B-C1A766D75D42}">
  <sheetPr codeName="Sheet5"/>
  <dimension ref="A1:H33"/>
  <sheetViews>
    <sheetView workbookViewId="0">
      <selection activeCell="Q12" sqref="Q1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2070</v>
      </c>
    </row>
    <row r="2" spans="1:5" x14ac:dyDescent="0.2">
      <c r="A2" s="7" t="s">
        <v>2085</v>
      </c>
      <c r="B2" t="s">
        <v>2070</v>
      </c>
    </row>
    <row r="4" spans="1:5" x14ac:dyDescent="0.2">
      <c r="A4" s="7" t="s">
        <v>2069</v>
      </c>
      <c r="B4" s="7" t="s">
        <v>2068</v>
      </c>
    </row>
    <row r="5" spans="1:5" x14ac:dyDescent="0.2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8" x14ac:dyDescent="0.2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8" x14ac:dyDescent="0.2">
      <c r="A18" s="11" t="s">
        <v>2067</v>
      </c>
      <c r="B18">
        <v>57</v>
      </c>
      <c r="C18">
        <v>364</v>
      </c>
      <c r="D18">
        <v>565</v>
      </c>
      <c r="E18">
        <v>986</v>
      </c>
    </row>
    <row r="29" spans="1:8" x14ac:dyDescent="0.2">
      <c r="H29" t="s">
        <v>2091</v>
      </c>
    </row>
    <row r="30" spans="1:8" x14ac:dyDescent="0.2">
      <c r="H30" t="s">
        <v>2092</v>
      </c>
    </row>
    <row r="31" spans="1:8" x14ac:dyDescent="0.2">
      <c r="H31" t="s">
        <v>2093</v>
      </c>
    </row>
    <row r="32" spans="1:8" x14ac:dyDescent="0.2">
      <c r="H32" t="s">
        <v>2094</v>
      </c>
    </row>
    <row r="33" spans="8:8" x14ac:dyDescent="0.2">
      <c r="H33" t="s">
        <v>2095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backers</vt:lpstr>
      <vt:lpstr>sub_category</vt:lpstr>
      <vt:lpstr>pivot_category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2023-03-28T05:21:07Z</dcterms:modified>
</cp:coreProperties>
</file>