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Dropbox\einsfran\Proyectos\2022-Proyectos EU - ITI-UPV\"/>
    </mc:Choice>
  </mc:AlternateContent>
  <xr:revisionPtr revIDLastSave="0" documentId="13_ncr:1_{83569F7A-82E9-4745-A237-E5CAC70289AC}" xr6:coauthVersionLast="36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IDEAS" sheetId="6" r:id="rId1"/>
    <sheet name="Einsfran_Sabraha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10" i="6"/>
  <c r="D9" i="6"/>
  <c r="C18" i="6"/>
  <c r="F15" i="3"/>
  <c r="F20" i="6" l="1"/>
  <c r="D18" i="6" l="1"/>
  <c r="M12" i="6"/>
  <c r="M11" i="6" s="1"/>
  <c r="E18" i="6" l="1"/>
  <c r="N15" i="3"/>
  <c r="I15" i="3"/>
  <c r="H15" i="3"/>
  <c r="G15" i="3"/>
  <c r="M15" i="3"/>
  <c r="L15" i="3"/>
  <c r="J15" i="3"/>
  <c r="Q15" i="3"/>
  <c r="P15" i="3"/>
  <c r="O15" i="3"/>
  <c r="K15" i="3"/>
  <c r="E20" i="6"/>
  <c r="W7" i="3"/>
  <c r="U7" i="3"/>
  <c r="I16" i="3" l="1"/>
  <c r="F17" i="3"/>
  <c r="F16" i="3"/>
  <c r="C20" i="6"/>
  <c r="D11" i="6" l="1"/>
  <c r="D13" i="6" s="1"/>
  <c r="F10" i="3" l="1"/>
  <c r="F11" i="3" l="1"/>
  <c r="AC7" i="3"/>
  <c r="AB7" i="3"/>
  <c r="Q10" i="3"/>
  <c r="O10" i="3"/>
  <c r="M10" i="3"/>
  <c r="J10" i="3"/>
  <c r="P10" i="3"/>
  <c r="N10" i="3"/>
  <c r="L10" i="3"/>
  <c r="K10" i="3"/>
  <c r="I10" i="3"/>
  <c r="I11" i="3" s="1"/>
  <c r="G10" i="3"/>
  <c r="H10" i="3"/>
  <c r="F12" i="3" l="1"/>
  <c r="Y7" i="3"/>
</calcChain>
</file>

<file path=xl/sharedStrings.xml><?xml version="1.0" encoding="utf-8"?>
<sst xmlns="http://schemas.openxmlformats.org/spreadsheetml/2006/main" count="75" uniqueCount="64">
  <si>
    <t>ISSI</t>
  </si>
  <si>
    <t>Project acronym</t>
  </si>
  <si>
    <t>AIDEAS</t>
  </si>
  <si>
    <t>Type of project</t>
  </si>
  <si>
    <t>Innovation Action (IA)</t>
  </si>
  <si>
    <t>Average Monthly Personnel Rate (Euro)</t>
  </si>
  <si>
    <t>UPV</t>
  </si>
  <si>
    <t>Total PM</t>
  </si>
  <si>
    <t>Personnel Cost</t>
  </si>
  <si>
    <t xml:space="preserve">Tarifas costes directos personal UPV  </t>
  </si>
  <si>
    <t>Categoría</t>
  </si>
  <si>
    <t>PM rate</t>
  </si>
  <si>
    <t>Horas/PM</t>
  </si>
  <si>
    <t>Personnel costs</t>
  </si>
  <si>
    <t>Observaciones</t>
  </si>
  <si>
    <t>TU - Titular Universidad</t>
  </si>
  <si>
    <t>Emilio Insfrán (y apoyo Silvia Abrahao): Liderazgo tarea T1.4 Requirements Analysis</t>
  </si>
  <si>
    <t>TOTALS</t>
  </si>
  <si>
    <t>Total Direct Costs</t>
  </si>
  <si>
    <t>Total Indirect Costs</t>
  </si>
  <si>
    <t xml:space="preserve">Internal effort distribution </t>
  </si>
  <si>
    <t>Duration (months)</t>
  </si>
  <si>
    <t>IUMTI-ISSI</t>
  </si>
  <si>
    <t>WP1</t>
  </si>
  <si>
    <t>T1.1</t>
  </si>
  <si>
    <t>T1.2</t>
  </si>
  <si>
    <t>T1.3</t>
  </si>
  <si>
    <t>T1.4</t>
  </si>
  <si>
    <t>RP1</t>
  </si>
  <si>
    <t>RP2</t>
  </si>
  <si>
    <t>PM/Month/Group</t>
  </si>
  <si>
    <t>PM/Group</t>
  </si>
  <si>
    <t>PM/RP</t>
  </si>
  <si>
    <t>PM/Year</t>
  </si>
  <si>
    <t>Duration/RP</t>
  </si>
  <si>
    <t>Duration/Year</t>
  </si>
  <si>
    <t>WP</t>
  </si>
  <si>
    <t>T</t>
  </si>
  <si>
    <t>PM/WP</t>
  </si>
  <si>
    <t>PM/T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</si>
  <si>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</si>
  <si>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</si>
  <si>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</si>
  <si>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</si>
  <si>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</si>
  <si>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</si>
  <si>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</si>
  <si>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</si>
  <si>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</si>
  <si>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</si>
  <si>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</si>
  <si>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</si>
  <si>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</si>
  <si>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</si>
  <si>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</si>
  <si>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PM/Month</t>
  </si>
  <si>
    <t>Duration</t>
  </si>
  <si>
    <t>RP3</t>
  </si>
  <si>
    <t>ISSI/M</t>
  </si>
  <si>
    <t>ISSI/YEAR</t>
  </si>
  <si>
    <t>ISSI/RP</t>
  </si>
  <si>
    <t xml:space="preserve">Nº PMs </t>
  </si>
  <si>
    <t>PM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</si>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</sst>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* #,##0.00\ [$€-C0A]_-;\-* #,##0.00\ [$€-C0A]_-;_-* &quot;-&quot;??\ [$€-C0A]_-;_-@"/>
    <numFmt numFmtId="166" formatCode="_-* #,##0.00\ [$€-C0A]_-;\-* #,##0.00\ [$€-C0A]_-;_-* &quot;-&quot;??\ [$€-C0A]_-;_-@_-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DBE5F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0" fontId="5" fillId="6" borderId="0" xfId="0" applyFont="1" applyFill="1" applyAlignment="1">
      <alignment horizontal="right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4" fillId="2" borderId="0" xfId="0" applyFont="1" applyFill="1" applyAlignment="1">
      <alignment horizontal="right"/>
    </xf>
    <xf numFmtId="166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4" fontId="4" fillId="8" borderId="6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center"/>
    </xf>
    <xf numFmtId="0" fontId="9" fillId="10" borderId="0" xfId="0" applyFont="1" applyFill="1" applyAlignment="1">
      <alignment vertical="center" wrapText="1"/>
    </xf>
    <xf numFmtId="0" fontId="10" fillId="12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28" xfId="0" applyBorder="1"/>
    <xf numFmtId="0" fontId="0" fillId="0" borderId="23" xfId="0" applyBorder="1"/>
    <xf numFmtId="0" fontId="0" fillId="2" borderId="6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14" borderId="6" xfId="0" applyFill="1" applyBorder="1"/>
    <xf numFmtId="0" fontId="0" fillId="14" borderId="30" xfId="0" applyFill="1" applyBorder="1"/>
    <xf numFmtId="0" fontId="0" fillId="13" borderId="29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12" fillId="15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7" fontId="0" fillId="15" borderId="0" xfId="0" applyNumberFormat="1" applyFill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2" fontId="0" fillId="15" borderId="33" xfId="0" applyNumberFormat="1" applyFill="1" applyBorder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15" borderId="32" xfId="0" applyNumberFormat="1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1" fillId="16" borderId="4" xfId="0" applyFont="1" applyFill="1" applyBorder="1"/>
    <xf numFmtId="2" fontId="0" fillId="16" borderId="6" xfId="0" applyNumberFormat="1" applyFill="1" applyBorder="1"/>
    <xf numFmtId="0" fontId="2" fillId="16" borderId="3" xfId="0" applyFont="1" applyFill="1" applyBorder="1"/>
    <xf numFmtId="0" fontId="1" fillId="16" borderId="2" xfId="0" applyFont="1" applyFill="1" applyBorder="1"/>
    <xf numFmtId="2" fontId="0" fillId="0" borderId="0" xfId="0" applyNumberFormat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17" fontId="0" fillId="14" borderId="5" xfId="0" applyNumberFormat="1" applyFill="1" applyBorder="1"/>
    <xf numFmtId="2" fontId="7" fillId="3" borderId="0" xfId="0" applyNumberFormat="1" applyFont="1" applyFill="1" applyAlignment="1">
      <alignment horizontal="center"/>
    </xf>
    <xf numFmtId="2" fontId="0" fillId="11" borderId="6" xfId="0" applyNumberFormat="1" applyFill="1" applyBorder="1" applyAlignment="1">
      <alignment horizontal="center" vertical="center"/>
    </xf>
    <xf numFmtId="2" fontId="3" fillId="7" borderId="6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Border="1"/>
    <xf numFmtId="4" fontId="4" fillId="7" borderId="27" xfId="0" applyNumberFormat="1" applyFont="1" applyFill="1" applyBorder="1" applyAlignment="1">
      <alignment horizontal="center" wrapText="1"/>
    </xf>
    <xf numFmtId="4" fontId="4" fillId="3" borderId="11" xfId="0" applyNumberFormat="1" applyFont="1" applyFill="1" applyBorder="1" applyAlignment="1">
      <alignment horizontal="center"/>
    </xf>
    <xf numFmtId="4" fontId="4" fillId="3" borderId="12" xfId="0" applyNumberFormat="1" applyFont="1" applyFill="1" applyBorder="1" applyAlignment="1">
      <alignment horizontal="center"/>
    </xf>
    <xf numFmtId="4" fontId="3" fillId="4" borderId="12" xfId="0" applyNumberFormat="1" applyFont="1" applyFill="1" applyBorder="1" applyAlignment="1">
      <alignment horizontal="center"/>
    </xf>
    <xf numFmtId="4" fontId="3" fillId="4" borderId="13" xfId="0" applyNumberFormat="1" applyFont="1" applyFill="1" applyBorder="1" applyAlignment="1">
      <alignment horizontal="center"/>
    </xf>
    <xf numFmtId="4" fontId="4" fillId="3" borderId="14" xfId="0" applyNumberFormat="1" applyFont="1" applyFill="1" applyBorder="1" applyAlignment="1">
      <alignment horizontal="center"/>
    </xf>
    <xf numFmtId="4" fontId="4" fillId="3" borderId="15" xfId="0" applyNumberFormat="1" applyFont="1" applyFill="1" applyBorder="1" applyAlignment="1">
      <alignment horizontal="center"/>
    </xf>
    <xf numFmtId="4" fontId="3" fillId="4" borderId="15" xfId="0" applyNumberFormat="1" applyFont="1" applyFill="1" applyBorder="1" applyAlignment="1">
      <alignment horizontal="center"/>
    </xf>
    <xf numFmtId="4" fontId="3" fillId="4" borderId="1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4" fontId="6" fillId="0" borderId="0" xfId="0" applyNumberFormat="1" applyFont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164" fontId="0" fillId="0" borderId="1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2" fontId="12" fillId="16" borderId="23" xfId="0" applyNumberFormat="1" applyFont="1" applyFill="1" applyBorder="1" applyAlignment="1">
      <alignment horizontal="center"/>
    </xf>
    <xf numFmtId="2" fontId="12" fillId="16" borderId="28" xfId="0" applyNumberFormat="1" applyFont="1" applyFill="1" applyBorder="1" applyAlignment="1">
      <alignment horizontal="center"/>
    </xf>
    <xf numFmtId="2" fontId="12" fillId="16" borderId="29" xfId="0" applyNumberFormat="1" applyFont="1" applyFill="1" applyBorder="1" applyAlignment="1">
      <alignment horizontal="center"/>
    </xf>
    <xf numFmtId="2" fontId="0" fillId="16" borderId="23" xfId="0" applyNumberFormat="1" applyFill="1" applyBorder="1" applyAlignment="1">
      <alignment horizontal="center"/>
    </xf>
    <xf numFmtId="2" fontId="0" fillId="16" borderId="2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2" fillId="13" borderId="23" xfId="0" applyFont="1" applyFill="1" applyBorder="1" applyAlignment="1">
      <alignment horizontal="center" wrapText="1"/>
    </xf>
    <xf numFmtId="0" fontId="12" fillId="13" borderId="28" xfId="0" applyFont="1" applyFill="1" applyBorder="1" applyAlignment="1">
      <alignment horizontal="center" wrapText="1"/>
    </xf>
    <xf numFmtId="0" fontId="12" fillId="13" borderId="29" xfId="0" applyFont="1" applyFill="1" applyBorder="1" applyAlignment="1">
      <alignment horizontal="center" wrapText="1"/>
    </xf>
    <xf numFmtId="0" fontId="12" fillId="13" borderId="6" xfId="0" applyFont="1" applyFill="1" applyBorder="1" applyAlignment="1">
      <alignment horizontal="center"/>
    </xf>
    <xf numFmtId="0" fontId="12" fillId="13" borderId="23" xfId="0" applyFont="1" applyFill="1" applyBorder="1" applyAlignment="1">
      <alignment horizontal="center" vertical="center"/>
    </xf>
    <xf numFmtId="0" fontId="12" fillId="13" borderId="28" xfId="0" applyFont="1" applyFill="1" applyBorder="1" applyAlignment="1">
      <alignment horizontal="center" vertical="center"/>
    </xf>
    <xf numFmtId="0" fontId="12" fillId="13" borderId="29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/>
    </xf>
    <xf numFmtId="0" fontId="12" fillId="13" borderId="28" xfId="0" applyFont="1" applyFill="1" applyBorder="1" applyAlignment="1">
      <alignment horizontal="center"/>
    </xf>
    <xf numFmtId="0" fontId="12" fillId="13" borderId="29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6273-9EC1-4E89-B4A4-56088A138E21}">
  <dimension ref="B1:M44"/>
  <sheetViews>
    <sheetView zoomScale="70" zoomScaleNormal="70" workbookViewId="0">
      <selection activeCell="D35" sqref="D35"/>
    </sheetView>
  </sheetViews>
  <sheetFormatPr baseColWidth="10" defaultColWidth="8.88671875" defaultRowHeight="14.4" x14ac:dyDescent="0.3"/>
  <cols>
    <col min="1" max="1" width="4.88671875" customWidth="1"/>
    <col min="2" max="2" width="14.5546875" customWidth="1"/>
    <col min="3" max="3" width="11.77734375" bestFit="1" customWidth="1"/>
    <col min="4" max="4" width="15.77734375" bestFit="1" customWidth="1"/>
    <col min="5" max="5" width="13.5546875" bestFit="1" customWidth="1"/>
    <col min="6" max="6" width="15.21875" bestFit="1" customWidth="1"/>
    <col min="7" max="7" width="52.21875" customWidth="1"/>
    <col min="11" max="11" width="7.44140625" customWidth="1"/>
  </cols>
  <sheetData>
    <row r="1" spans="2:13" ht="12.6" customHeight="1" x14ac:dyDescent="0.3">
      <c r="B1" s="2"/>
    </row>
    <row r="2" spans="2:13" ht="15" customHeight="1" x14ac:dyDescent="0.3">
      <c r="B2" s="2"/>
    </row>
    <row r="4" spans="2:13" ht="15.6" customHeight="1" thickBot="1" x14ac:dyDescent="0.35"/>
    <row r="5" spans="2:13" x14ac:dyDescent="0.3">
      <c r="B5" s="68" t="s">
        <v>1</v>
      </c>
      <c r="C5" s="69"/>
      <c r="D5" s="70" t="s">
        <v>2</v>
      </c>
      <c r="E5" s="71"/>
    </row>
    <row r="6" spans="2:13" ht="15" thickBot="1" x14ac:dyDescent="0.35">
      <c r="B6" s="72" t="s">
        <v>3</v>
      </c>
      <c r="C6" s="73"/>
      <c r="D6" s="74" t="s">
        <v>4</v>
      </c>
      <c r="E6" s="75"/>
    </row>
    <row r="7" spans="2:13" ht="15" thickBot="1" x14ac:dyDescent="0.35"/>
    <row r="8" spans="2:13" ht="15" thickBot="1" x14ac:dyDescent="0.35">
      <c r="B8" s="76" t="s">
        <v>6</v>
      </c>
      <c r="C8" s="77"/>
      <c r="K8" s="20"/>
      <c r="L8" s="20"/>
      <c r="M8" s="20"/>
    </row>
    <row r="9" spans="2:13" ht="27" customHeight="1" x14ac:dyDescent="0.3">
      <c r="B9" s="87" t="s">
        <v>5</v>
      </c>
      <c r="C9" s="88"/>
      <c r="D9" s="89">
        <f>C20</f>
        <v>4803.1025</v>
      </c>
      <c r="E9" s="90"/>
      <c r="K9" s="20"/>
      <c r="L9" s="20"/>
      <c r="M9" s="67"/>
    </row>
    <row r="10" spans="2:13" ht="57.6" x14ac:dyDescent="0.3">
      <c r="B10" s="78" t="s">
        <v>7</v>
      </c>
      <c r="C10" s="79"/>
      <c r="D10" s="80">
        <f>E20</f>
        <v>2.2837176595752435</v>
      </c>
      <c r="E10" s="81"/>
      <c r="K10" s="26" t="s">
        <v>20</v>
      </c>
      <c r="L10" s="82" t="s">
        <v>21</v>
      </c>
      <c r="M10" s="21" t="s">
        <v>22</v>
      </c>
    </row>
    <row r="11" spans="2:13" ht="15" thickBot="1" x14ac:dyDescent="0.35">
      <c r="B11" s="83" t="s">
        <v>8</v>
      </c>
      <c r="C11" s="84"/>
      <c r="D11" s="85">
        <f>D9*D10</f>
        <v>10968.93</v>
      </c>
      <c r="E11" s="86"/>
      <c r="K11" s="20"/>
      <c r="L11" s="82"/>
      <c r="M11" s="63">
        <f>M12+M17+M21</f>
        <v>2.2799999999999998</v>
      </c>
    </row>
    <row r="12" spans="2:13" ht="15" thickBot="1" x14ac:dyDescent="0.35">
      <c r="B12" s="18"/>
      <c r="C12" s="18"/>
      <c r="D12" s="19"/>
      <c r="E12" s="18"/>
      <c r="K12" s="22" t="s">
        <v>23</v>
      </c>
      <c r="L12" s="23">
        <v>12</v>
      </c>
      <c r="M12" s="64">
        <f>SUM(M13:M16)</f>
        <v>2.2799999999999998</v>
      </c>
    </row>
    <row r="13" spans="2:13" x14ac:dyDescent="0.3">
      <c r="B13" s="91" t="s">
        <v>18</v>
      </c>
      <c r="C13" s="92"/>
      <c r="D13" s="93">
        <f>D11</f>
        <v>10968.93</v>
      </c>
      <c r="E13" s="94"/>
      <c r="K13" s="24" t="s">
        <v>24</v>
      </c>
      <c r="L13" s="25">
        <v>4</v>
      </c>
      <c r="M13" s="65"/>
    </row>
    <row r="14" spans="2:13" ht="15" thickBot="1" x14ac:dyDescent="0.35">
      <c r="B14" s="95" t="s">
        <v>19</v>
      </c>
      <c r="C14" s="96"/>
      <c r="D14" s="97">
        <f>D13*1.25</f>
        <v>13711.1625</v>
      </c>
      <c r="E14" s="98"/>
      <c r="K14" s="24" t="s">
        <v>25</v>
      </c>
      <c r="L14" s="25">
        <v>6</v>
      </c>
      <c r="M14" s="65"/>
    </row>
    <row r="15" spans="2:13" ht="15" thickBot="1" x14ac:dyDescent="0.35">
      <c r="K15" s="24" t="s">
        <v>26</v>
      </c>
      <c r="L15" s="25">
        <v>12</v>
      </c>
      <c r="M15" s="65"/>
    </row>
    <row r="16" spans="2:13" ht="15" thickBot="1" x14ac:dyDescent="0.35">
      <c r="B16" s="99" t="s">
        <v>9</v>
      </c>
      <c r="C16" s="100"/>
      <c r="D16" s="100"/>
      <c r="E16" s="101"/>
      <c r="K16" s="24" t="s">
        <v>27</v>
      </c>
      <c r="L16" s="25">
        <v>11</v>
      </c>
      <c r="M16" s="65">
        <v>2.2799999999999998</v>
      </c>
    </row>
    <row r="17" spans="2:11" x14ac:dyDescent="0.3">
      <c r="B17" s="3" t="s">
        <v>10</v>
      </c>
      <c r="C17" s="3" t="s">
        <v>11</v>
      </c>
      <c r="D17" s="4" t="s">
        <v>12</v>
      </c>
      <c r="E17" s="4" t="s">
        <v>61</v>
      </c>
      <c r="F17" s="4" t="s">
        <v>13</v>
      </c>
      <c r="G17" s="5" t="s">
        <v>14</v>
      </c>
    </row>
    <row r="18" spans="2:11" ht="26.4" x14ac:dyDescent="0.3">
      <c r="B18" s="17" t="s">
        <v>15</v>
      </c>
      <c r="C18" s="6">
        <f>57637.23/12</f>
        <v>4803.1025</v>
      </c>
      <c r="D18" s="56">
        <f t="shared" ref="D18" si="0">(215*7.5)/12</f>
        <v>134.375</v>
      </c>
      <c r="E18" s="57">
        <f>F18/C18</f>
        <v>2.2837176595752435</v>
      </c>
      <c r="F18" s="8">
        <v>10968.93</v>
      </c>
      <c r="G18" s="9" t="s">
        <v>16</v>
      </c>
    </row>
    <row r="19" spans="2:11" x14ac:dyDescent="0.3">
      <c r="B19" s="10"/>
      <c r="C19" s="11"/>
      <c r="E19" s="56"/>
      <c r="F19" s="12"/>
    </row>
    <row r="20" spans="2:11" x14ac:dyDescent="0.3">
      <c r="B20" s="13" t="s">
        <v>17</v>
      </c>
      <c r="C20" s="14">
        <f>F20/E20</f>
        <v>4803.1025</v>
      </c>
      <c r="D20" s="15"/>
      <c r="E20" s="16">
        <f>SUM(E18:E18)</f>
        <v>2.2837176595752435</v>
      </c>
      <c r="F20" s="14">
        <f>SUM(F18:F18)</f>
        <v>10968.93</v>
      </c>
    </row>
    <row r="24" spans="2:11" x14ac:dyDescent="0.3">
      <c r="B24" s="20"/>
      <c r="C24" s="20"/>
      <c r="D24" s="20"/>
      <c r="E24" s="66"/>
      <c r="F24" s="20"/>
      <c r="G24" s="20"/>
      <c r="H24" s="20"/>
      <c r="I24" s="20"/>
    </row>
    <row r="25" spans="2:11" x14ac:dyDescent="0.3">
      <c r="B25" s="20"/>
      <c r="C25" s="20"/>
      <c r="D25" s="20"/>
      <c r="E25" s="20"/>
      <c r="F25" s="20"/>
      <c r="G25" s="20"/>
      <c r="H25" s="20"/>
      <c r="I25" s="20"/>
    </row>
    <row r="26" spans="2:11" x14ac:dyDescent="0.3">
      <c r="B26" s="20"/>
      <c r="C26" s="20"/>
      <c r="D26" s="20"/>
      <c r="E26" s="20"/>
      <c r="F26" s="20"/>
      <c r="G26" s="20"/>
      <c r="H26" s="20"/>
      <c r="I26" s="20"/>
    </row>
    <row r="27" spans="2:11" x14ac:dyDescent="0.3">
      <c r="B27" s="20"/>
      <c r="C27" s="20"/>
      <c r="D27" s="20"/>
      <c r="E27" s="20"/>
      <c r="F27" s="20"/>
      <c r="G27" s="20"/>
      <c r="H27" s="20"/>
      <c r="I27" s="20"/>
    </row>
    <row r="28" spans="2:11" x14ac:dyDescent="0.3">
      <c r="B28" s="20"/>
      <c r="C28" s="20"/>
      <c r="D28" s="20"/>
      <c r="E28" s="20"/>
      <c r="F28" s="20"/>
      <c r="G28" s="20"/>
      <c r="H28" s="20"/>
      <c r="I28" s="20"/>
    </row>
    <row r="29" spans="2:11" x14ac:dyDescent="0.3">
      <c r="B29" s="20"/>
      <c r="C29" s="20"/>
      <c r="D29" s="20"/>
      <c r="E29" s="20"/>
      <c r="F29" s="20"/>
      <c r="G29" s="20"/>
      <c r="H29" s="20"/>
      <c r="I29" s="20"/>
    </row>
    <row r="30" spans="2:11" x14ac:dyDescent="0.3"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2:1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2:11" x14ac:dyDescent="0.3">
      <c r="B32" s="20"/>
      <c r="C32" s="20"/>
      <c r="D32" s="20"/>
      <c r="E32" s="20"/>
      <c r="F32" s="20"/>
      <c r="G32" s="20"/>
      <c r="H32" s="20"/>
      <c r="I32" s="20"/>
      <c r="J32" s="20"/>
    </row>
    <row r="33" spans="8:10" x14ac:dyDescent="0.3">
      <c r="H33" s="20"/>
      <c r="I33" s="20"/>
      <c r="J33" s="20"/>
    </row>
    <row r="34" spans="8:10" x14ac:dyDescent="0.3">
      <c r="H34" s="20"/>
      <c r="I34" s="20"/>
      <c r="J34" s="20"/>
    </row>
    <row r="35" spans="8:10" x14ac:dyDescent="0.3">
      <c r="H35" s="20"/>
      <c r="I35" s="20"/>
      <c r="J35" s="20"/>
    </row>
    <row r="36" spans="8:10" x14ac:dyDescent="0.3">
      <c r="H36" s="20"/>
      <c r="I36" s="20"/>
      <c r="J36" s="20"/>
    </row>
    <row r="37" spans="8:10" x14ac:dyDescent="0.3">
      <c r="H37" s="20"/>
      <c r="I37" s="20"/>
      <c r="J37" s="20"/>
    </row>
    <row r="38" spans="8:10" x14ac:dyDescent="0.3">
      <c r="H38" s="20"/>
      <c r="I38" s="20"/>
      <c r="J38" s="20"/>
    </row>
    <row r="39" spans="8:10" x14ac:dyDescent="0.3">
      <c r="H39" s="20"/>
      <c r="I39" s="20"/>
      <c r="J39" s="20"/>
    </row>
    <row r="40" spans="8:10" x14ac:dyDescent="0.3">
      <c r="H40" s="20"/>
      <c r="I40" s="20"/>
      <c r="J40" s="20"/>
    </row>
    <row r="41" spans="8:10" x14ac:dyDescent="0.3">
      <c r="H41" s="20"/>
      <c r="I41" s="20"/>
      <c r="J41" s="20"/>
    </row>
    <row r="42" spans="8:10" x14ac:dyDescent="0.3">
      <c r="H42" s="20"/>
      <c r="I42" s="20"/>
      <c r="J42" s="20"/>
    </row>
    <row r="43" spans="8:10" x14ac:dyDescent="0.3">
      <c r="H43" s="20"/>
      <c r="I43" s="20"/>
      <c r="J43" s="20"/>
    </row>
    <row r="44" spans="8:10" x14ac:dyDescent="0.3">
      <c r="H44" s="20"/>
      <c r="I44" s="20"/>
      <c r="J44" s="20"/>
    </row>
  </sheetData>
  <mergeCells count="17">
    <mergeCell ref="B16:E16"/>
    <mergeCell ref="B9:C9"/>
    <mergeCell ref="D9:E9"/>
    <mergeCell ref="B13:C13"/>
    <mergeCell ref="D13:E13"/>
    <mergeCell ref="B14:C14"/>
    <mergeCell ref="D14:E14"/>
    <mergeCell ref="B10:C10"/>
    <mergeCell ref="D10:E10"/>
    <mergeCell ref="L10:L11"/>
    <mergeCell ref="B11:C11"/>
    <mergeCell ref="D11:E11"/>
    <mergeCell ref="B5:C5"/>
    <mergeCell ref="D5:E5"/>
    <mergeCell ref="B6:C6"/>
    <mergeCell ref="D6:E6"/>
    <mergeCell ref="B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D440-7070-465D-BB96-7647FE0EFDE5}">
  <sheetPr>
    <pageSetUpPr fitToPage="1"/>
  </sheetPr>
  <dimension ref="B3:AL17"/>
  <sheetViews>
    <sheetView tabSelected="1" zoomScale="55" zoomScaleNormal="55" workbookViewId="0">
      <selection activeCell="N49" sqref="N49"/>
    </sheetView>
  </sheetViews>
  <sheetFormatPr baseColWidth="10" defaultColWidth="8.88671875" defaultRowHeight="14.4" x14ac:dyDescent="0.3"/>
  <cols>
    <col min="6" max="9" width="10.5546875" bestFit="1" customWidth="1"/>
  </cols>
  <sheetData>
    <row r="3" spans="2:38" ht="15.6" x14ac:dyDescent="0.3">
      <c r="E3" s="27"/>
      <c r="F3" s="110" t="s">
        <v>28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2"/>
      <c r="R3" s="113" t="s">
        <v>29</v>
      </c>
      <c r="S3" s="113"/>
      <c r="T3" s="113"/>
    </row>
    <row r="4" spans="2:38" ht="15.6" x14ac:dyDescent="0.3">
      <c r="E4" s="27"/>
      <c r="F4" s="114">
        <v>2022</v>
      </c>
      <c r="G4" s="115"/>
      <c r="H4" s="116"/>
      <c r="I4" s="117">
        <v>2023</v>
      </c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9"/>
      <c r="W4" s="28" t="s">
        <v>30</v>
      </c>
      <c r="X4" s="29" t="s">
        <v>31</v>
      </c>
      <c r="Y4" s="102" t="s">
        <v>32</v>
      </c>
      <c r="Z4" s="102"/>
      <c r="AA4" s="102"/>
      <c r="AB4" s="79" t="s">
        <v>33</v>
      </c>
      <c r="AC4" s="108"/>
      <c r="AD4" s="108"/>
      <c r="AE4" s="109"/>
      <c r="AF4" s="102" t="s">
        <v>34</v>
      </c>
      <c r="AG4" s="102"/>
      <c r="AH4" s="102"/>
      <c r="AI4" s="102" t="s">
        <v>35</v>
      </c>
      <c r="AJ4" s="102"/>
      <c r="AK4" s="102"/>
      <c r="AL4" s="102"/>
    </row>
    <row r="5" spans="2:38" x14ac:dyDescent="0.3">
      <c r="B5" s="30" t="s">
        <v>36</v>
      </c>
      <c r="C5" s="30" t="s">
        <v>37</v>
      </c>
      <c r="D5" s="30" t="s">
        <v>38</v>
      </c>
      <c r="E5" s="31" t="s">
        <v>39</v>
      </c>
      <c r="F5" s="32" t="s">
        <v>40</v>
      </c>
      <c r="G5" s="32" t="s">
        <v>41</v>
      </c>
      <c r="H5" s="32" t="s">
        <v>42</v>
      </c>
      <c r="I5" s="33" t="s">
        <v>43</v>
      </c>
      <c r="J5" s="32" t="s">
        <v>44</v>
      </c>
      <c r="K5" s="32" t="s">
        <v>45</v>
      </c>
      <c r="L5" s="32" t="s">
        <v>46</v>
      </c>
      <c r="M5" s="32" t="s">
        <v>47</v>
      </c>
      <c r="N5" s="32" t="s">
        <v>48</v>
      </c>
      <c r="O5" s="32" t="s">
        <v>49</v>
      </c>
      <c r="P5" s="32" t="s">
        <v>50</v>
      </c>
      <c r="Q5" s="32" t="s">
        <v>51</v>
      </c>
      <c r="R5" s="32" t="s">
        <v>52</v>
      </c>
      <c r="S5" s="32" t="s">
        <v>53</v>
      </c>
      <c r="T5" s="32" t="s">
        <v>54</v>
      </c>
      <c r="U5" s="34" t="s">
        <v>55</v>
      </c>
      <c r="V5" s="35" t="s">
        <v>56</v>
      </c>
      <c r="W5" s="35" t="s">
        <v>0</v>
      </c>
      <c r="X5" s="35" t="s">
        <v>0</v>
      </c>
      <c r="Y5" s="36" t="s">
        <v>28</v>
      </c>
      <c r="Z5" s="36" t="s">
        <v>29</v>
      </c>
      <c r="AA5" s="36" t="s">
        <v>57</v>
      </c>
      <c r="AB5" s="36">
        <v>2022</v>
      </c>
      <c r="AC5" s="36">
        <v>2023</v>
      </c>
      <c r="AD5" s="36">
        <v>2024</v>
      </c>
      <c r="AE5" s="36">
        <v>2025</v>
      </c>
      <c r="AF5" s="36" t="s">
        <v>28</v>
      </c>
      <c r="AG5" s="36" t="s">
        <v>29</v>
      </c>
      <c r="AH5" s="36" t="s">
        <v>57</v>
      </c>
      <c r="AI5" s="36">
        <v>2022</v>
      </c>
      <c r="AJ5" s="36">
        <v>2023</v>
      </c>
      <c r="AK5" s="36">
        <v>2024</v>
      </c>
      <c r="AL5" s="36">
        <v>2025</v>
      </c>
    </row>
    <row r="6" spans="2:38" x14ac:dyDescent="0.3">
      <c r="B6" s="58"/>
      <c r="C6" s="30"/>
      <c r="D6" s="58"/>
      <c r="E6" s="31"/>
      <c r="F6" s="62">
        <v>44835</v>
      </c>
      <c r="G6" s="62">
        <v>44866</v>
      </c>
      <c r="H6" s="62">
        <v>44896</v>
      </c>
      <c r="I6" s="62">
        <v>44927</v>
      </c>
      <c r="J6" s="62">
        <v>44958</v>
      </c>
      <c r="K6" s="62">
        <v>44986</v>
      </c>
      <c r="L6" s="62">
        <v>45017</v>
      </c>
      <c r="M6" s="62">
        <v>45047</v>
      </c>
      <c r="N6" s="62">
        <v>45078</v>
      </c>
      <c r="O6" s="62">
        <v>45108</v>
      </c>
      <c r="P6" s="62">
        <v>45139</v>
      </c>
      <c r="Q6" s="62">
        <v>45170</v>
      </c>
      <c r="R6" s="62">
        <v>45200</v>
      </c>
      <c r="S6" s="62">
        <v>45231</v>
      </c>
      <c r="T6" s="62">
        <v>45261</v>
      </c>
      <c r="U6" s="59"/>
      <c r="V6" s="60"/>
      <c r="W6" s="59"/>
      <c r="X6" s="59"/>
      <c r="Y6" s="60"/>
      <c r="Z6" s="59"/>
      <c r="AA6" s="61"/>
      <c r="AB6" s="59"/>
      <c r="AC6" s="59"/>
      <c r="AD6" s="59"/>
      <c r="AE6" s="59"/>
      <c r="AF6" s="60"/>
      <c r="AG6" s="59"/>
      <c r="AH6" s="61"/>
      <c r="AI6" s="60"/>
      <c r="AJ6" s="59"/>
      <c r="AK6" s="59"/>
      <c r="AL6" s="61"/>
    </row>
    <row r="7" spans="2:38" ht="15.6" x14ac:dyDescent="0.3">
      <c r="B7" s="37" t="s">
        <v>23</v>
      </c>
      <c r="C7" s="1" t="s">
        <v>27</v>
      </c>
      <c r="D7" s="38">
        <v>2.2799999999999998</v>
      </c>
      <c r="E7" s="39">
        <v>2.2799999999999998</v>
      </c>
      <c r="F7" s="40"/>
      <c r="G7" s="41"/>
      <c r="H7" s="42"/>
      <c r="I7" s="41"/>
      <c r="J7" s="41"/>
      <c r="K7" s="41"/>
      <c r="L7" s="41"/>
      <c r="M7" s="41"/>
      <c r="N7" s="41"/>
      <c r="O7" s="41"/>
      <c r="P7" s="41"/>
      <c r="Q7" s="41"/>
      <c r="R7" s="7"/>
      <c r="S7" s="7"/>
      <c r="T7" s="43"/>
      <c r="U7" s="44">
        <f>E7/V7</f>
        <v>0.20727272727272725</v>
      </c>
      <c r="V7" s="45">
        <v>11</v>
      </c>
      <c r="W7" s="44">
        <f>X7/V7</f>
        <v>0.20727272727272725</v>
      </c>
      <c r="X7" s="46">
        <v>2.2799999999999998</v>
      </c>
      <c r="Y7" s="47">
        <f>AF7*U7</f>
        <v>2.2799999999999998</v>
      </c>
      <c r="Z7" s="48"/>
      <c r="AA7" s="49"/>
      <c r="AB7" s="48">
        <f>U7*AI7</f>
        <v>0.41454545454545449</v>
      </c>
      <c r="AC7" s="48">
        <f>U7*AJ7</f>
        <v>1.8654545454545453</v>
      </c>
      <c r="AD7" s="48"/>
      <c r="AE7" s="48"/>
      <c r="AF7" s="50">
        <v>11</v>
      </c>
      <c r="AG7" s="46"/>
      <c r="AH7" s="51"/>
      <c r="AI7" s="50">
        <v>2</v>
      </c>
      <c r="AJ7" s="46">
        <v>9</v>
      </c>
      <c r="AK7" s="46"/>
      <c r="AL7" s="51"/>
    </row>
    <row r="10" spans="2:38" x14ac:dyDescent="0.3">
      <c r="D10" s="120" t="s">
        <v>62</v>
      </c>
      <c r="E10" s="52" t="s">
        <v>58</v>
      </c>
      <c r="F10" s="53">
        <f>$AS$7</f>
        <v>0</v>
      </c>
      <c r="G10" s="53">
        <f>U7</f>
        <v>0.20727272727272725</v>
      </c>
      <c r="H10" s="53">
        <f>U7</f>
        <v>0.20727272727272725</v>
      </c>
      <c r="I10" s="53">
        <f>U7</f>
        <v>0.20727272727272725</v>
      </c>
      <c r="J10" s="53">
        <f>U7</f>
        <v>0.20727272727272725</v>
      </c>
      <c r="K10" s="53">
        <f>U7</f>
        <v>0.20727272727272725</v>
      </c>
      <c r="L10" s="53">
        <f>U7</f>
        <v>0.20727272727272725</v>
      </c>
      <c r="M10" s="53">
        <f>U7</f>
        <v>0.20727272727272725</v>
      </c>
      <c r="N10" s="53">
        <f>U7</f>
        <v>0.20727272727272725</v>
      </c>
      <c r="O10" s="53">
        <f>U7</f>
        <v>0.20727272727272725</v>
      </c>
      <c r="P10" s="53">
        <f>U7</f>
        <v>0.20727272727272725</v>
      </c>
      <c r="Q10" s="53">
        <f>U7</f>
        <v>0.20727272727272725</v>
      </c>
    </row>
    <row r="11" spans="2:38" ht="15.6" x14ac:dyDescent="0.3">
      <c r="D11" s="120"/>
      <c r="E11" s="54" t="s">
        <v>59</v>
      </c>
      <c r="F11" s="103">
        <f>SUM(F10:H10)</f>
        <v>0.41454545454545449</v>
      </c>
      <c r="G11" s="104"/>
      <c r="H11" s="105"/>
      <c r="I11" s="104">
        <f>SUM(I10:T10)</f>
        <v>1.8654545454545453</v>
      </c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5"/>
    </row>
    <row r="12" spans="2:38" x14ac:dyDescent="0.3">
      <c r="D12" s="120"/>
      <c r="E12" s="55" t="s">
        <v>60</v>
      </c>
      <c r="F12" s="106">
        <f>SUM(F10:Q10)</f>
        <v>2.2799999999999994</v>
      </c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</row>
    <row r="15" spans="2:38" x14ac:dyDescent="0.3">
      <c r="D15" s="120" t="s">
        <v>63</v>
      </c>
      <c r="E15" s="52" t="s">
        <v>58</v>
      </c>
      <c r="F15" s="53">
        <f>$AS$7</f>
        <v>0</v>
      </c>
      <c r="G15" s="53">
        <f>G10*AIDEAS!D18</f>
        <v>27.852272727272723</v>
      </c>
      <c r="H15" s="53">
        <f>H10*AIDEAS!D18</f>
        <v>27.852272727272723</v>
      </c>
      <c r="I15" s="53">
        <f>I10*AIDEAS!D18</f>
        <v>27.852272727272723</v>
      </c>
      <c r="J15" s="53">
        <f>J10*AIDEAS!D18</f>
        <v>27.852272727272723</v>
      </c>
      <c r="K15" s="53">
        <f>K10*AIDEAS!D18</f>
        <v>27.852272727272723</v>
      </c>
      <c r="L15" s="53">
        <f>L10*AIDEAS!D18</f>
        <v>27.852272727272723</v>
      </c>
      <c r="M15" s="53">
        <f>M10*AIDEAS!D18</f>
        <v>27.852272727272723</v>
      </c>
      <c r="N15" s="53">
        <f>N10*AIDEAS!D18</f>
        <v>27.852272727272723</v>
      </c>
      <c r="O15" s="53">
        <f>O10*AIDEAS!D18</f>
        <v>27.852272727272723</v>
      </c>
      <c r="P15" s="53">
        <f>P10*AIDEAS!D18</f>
        <v>27.852272727272723</v>
      </c>
      <c r="Q15" s="53">
        <f>Q10*AIDEAS!D18</f>
        <v>27.852272727272723</v>
      </c>
    </row>
    <row r="16" spans="2:38" ht="15.6" x14ac:dyDescent="0.3">
      <c r="D16" s="120"/>
      <c r="E16" s="54" t="s">
        <v>59</v>
      </c>
      <c r="F16" s="103">
        <f>SUM(F15:H15)</f>
        <v>55.704545454545446</v>
      </c>
      <c r="G16" s="104"/>
      <c r="H16" s="105"/>
      <c r="I16" s="104">
        <f>SUM(I15:T15)</f>
        <v>250.6704545454545</v>
      </c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5"/>
    </row>
    <row r="17" spans="4:17" x14ac:dyDescent="0.3">
      <c r="D17" s="120"/>
      <c r="E17" s="55" t="s">
        <v>60</v>
      </c>
      <c r="F17" s="106">
        <f>SUM(F15:Q15)</f>
        <v>306.375</v>
      </c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</row>
  </sheetData>
  <mergeCells count="16">
    <mergeCell ref="F16:H16"/>
    <mergeCell ref="I16:T16"/>
    <mergeCell ref="F17:Q17"/>
    <mergeCell ref="D10:D12"/>
    <mergeCell ref="D15:D17"/>
    <mergeCell ref="F3:Q3"/>
    <mergeCell ref="R3:T3"/>
    <mergeCell ref="F4:H4"/>
    <mergeCell ref="I4:T4"/>
    <mergeCell ref="Y4:AA4"/>
    <mergeCell ref="AF4:AH4"/>
    <mergeCell ref="AI4:AL4"/>
    <mergeCell ref="F11:H11"/>
    <mergeCell ref="I11:T11"/>
    <mergeCell ref="F12:Q12"/>
    <mergeCell ref="AB4:AE4"/>
  </mergeCells>
  <pageMargins left="0.25" right="0.25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AIDEAS</vt:lpstr>
      <vt:lpstr>Einsfran_Sabrahao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Noemí Alese</dc:creator>
  <cp:lastModifiedBy>einsfran</cp:lastModifiedBy>
  <cp:lastPrinted>2022-11-29T13:44:33Z</cp:lastPrinted>
  <dcterms:created xsi:type="dcterms:W3CDTF">2015-06-05T18:17:20Z</dcterms:created>
  <dcterms:modified xsi:type="dcterms:W3CDTF">2022-11-29T13:52:33Z</dcterms:modified>
</cp:coreProperties>
</file>