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Emilio Ryan\Documents\MILIO\PMO\Plantillas\Carpeta Proyectos\xx Cliente\Ixxx-xxxx - Descripción\InnTech\Software\"/>
    </mc:Choice>
  </mc:AlternateContent>
  <bookViews>
    <workbookView xWindow="0" yWindow="0" windowWidth="20490" windowHeight="6780" tabRatio="725" firstSheet="3" activeTab="3"/>
  </bookViews>
  <sheets>
    <sheet name="Control de Stok" sheetId="10" state="hidden" r:id="rId1"/>
    <sheet name="Ingreso" sheetId="12" state="hidden" r:id="rId2"/>
    <sheet name="Salida" sheetId="11" state="hidden" r:id="rId3"/>
    <sheet name="Trazabilidad SW" sheetId="16" r:id="rId4"/>
    <sheet name="RM L018-106" sheetId="7" state="hidden" r:id="rId5"/>
    <sheet name="ING L018-106" sheetId="5" state="hidden" r:id="rId6"/>
    <sheet name="Nómina (2)" sheetId="17" state="hidden" r:id="rId7"/>
  </sheets>
  <definedNames>
    <definedName name="_xlnm.Print_Titles" localSheetId="3">'Trazabilidad SW'!$2:$12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6" l="1"/>
  <c r="B112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13" i="16" l="1"/>
  <c r="B215" i="5" l="1"/>
  <c r="F215" i="5"/>
  <c r="G215" i="5"/>
  <c r="H215" i="5" s="1"/>
  <c r="J215" i="5"/>
  <c r="B214" i="5"/>
  <c r="F214" i="5"/>
  <c r="G214" i="5"/>
  <c r="H214" i="5" s="1"/>
  <c r="J214" i="5"/>
  <c r="B98" i="7" l="1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97" i="7"/>
  <c r="D97" i="7"/>
  <c r="E97" i="7"/>
  <c r="F97" i="7"/>
  <c r="G97" i="7" s="1"/>
  <c r="H97" i="7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197" i="5"/>
  <c r="F197" i="5"/>
  <c r="G197" i="5"/>
  <c r="H197" i="5" s="1"/>
  <c r="J197" i="5"/>
  <c r="D111" i="7"/>
  <c r="E111" i="7"/>
  <c r="H111" i="7"/>
  <c r="F213" i="5"/>
  <c r="G213" i="5"/>
  <c r="H213" i="5" s="1"/>
  <c r="J213" i="5"/>
  <c r="F111" i="7" s="1"/>
  <c r="G111" i="7" s="1"/>
  <c r="F211" i="5"/>
  <c r="F212" i="5"/>
  <c r="G211" i="5"/>
  <c r="H211" i="5" s="1"/>
  <c r="G212" i="5"/>
  <c r="H212" i="5" s="1"/>
  <c r="J211" i="5"/>
  <c r="J212" i="5"/>
  <c r="D110" i="7"/>
  <c r="E110" i="7"/>
  <c r="H110" i="7"/>
  <c r="F210" i="5"/>
  <c r="G210" i="5"/>
  <c r="H210" i="5" s="1"/>
  <c r="J210" i="5"/>
  <c r="F110" i="7" s="1"/>
  <c r="G110" i="7" s="1"/>
  <c r="B96" i="7"/>
  <c r="D96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E96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F106" i="7"/>
  <c r="G106" i="7" s="1"/>
  <c r="F107" i="7"/>
  <c r="G107" i="7" s="1"/>
  <c r="H96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F209" i="5"/>
  <c r="G209" i="5"/>
  <c r="H209" i="5" s="1"/>
  <c r="J209" i="5"/>
  <c r="F109" i="7" s="1"/>
  <c r="G109" i="7" s="1"/>
  <c r="F208" i="5"/>
  <c r="G208" i="5"/>
  <c r="H208" i="5" s="1"/>
  <c r="J208" i="5"/>
  <c r="F108" i="7" s="1"/>
  <c r="G108" i="7" s="1"/>
  <c r="F206" i="5"/>
  <c r="F207" i="5"/>
  <c r="G206" i="5"/>
  <c r="H206" i="5" s="1"/>
  <c r="G207" i="5"/>
  <c r="H207" i="5" s="1"/>
  <c r="J206" i="5"/>
  <c r="J207" i="5"/>
  <c r="F205" i="5"/>
  <c r="G205" i="5"/>
  <c r="H205" i="5" s="1"/>
  <c r="J205" i="5"/>
  <c r="F105" i="7" s="1"/>
  <c r="G105" i="7" s="1"/>
  <c r="F204" i="5"/>
  <c r="G204" i="5"/>
  <c r="H204" i="5" s="1"/>
  <c r="J204" i="5"/>
  <c r="F104" i="7" s="1"/>
  <c r="G104" i="7" s="1"/>
  <c r="F203" i="5"/>
  <c r="G203" i="5"/>
  <c r="H203" i="5" s="1"/>
  <c r="J203" i="5"/>
  <c r="F103" i="7" s="1"/>
  <c r="G103" i="7" s="1"/>
  <c r="F202" i="5"/>
  <c r="G202" i="5"/>
  <c r="H202" i="5" s="1"/>
  <c r="J202" i="5"/>
  <c r="F102" i="7" s="1"/>
  <c r="G102" i="7" s="1"/>
  <c r="F201" i="5"/>
  <c r="G201" i="5"/>
  <c r="H201" i="5" s="1"/>
  <c r="J201" i="5"/>
  <c r="F101" i="7" s="1"/>
  <c r="G101" i="7" s="1"/>
  <c r="F198" i="5"/>
  <c r="F199" i="5"/>
  <c r="F200" i="5"/>
  <c r="G198" i="5"/>
  <c r="H198" i="5" s="1"/>
  <c r="G199" i="5"/>
  <c r="H199" i="5" s="1"/>
  <c r="G200" i="5"/>
  <c r="H200" i="5" s="1"/>
  <c r="J198" i="5"/>
  <c r="F98" i="7" s="1"/>
  <c r="G98" i="7" s="1"/>
  <c r="J199" i="5"/>
  <c r="F99" i="7" s="1"/>
  <c r="G99" i="7" s="1"/>
  <c r="J200" i="5"/>
  <c r="F100" i="7" s="1"/>
  <c r="G100" i="7" s="1"/>
  <c r="B196" i="5"/>
  <c r="F196" i="5"/>
  <c r="G196" i="5"/>
  <c r="H196" i="5" s="1"/>
  <c r="J196" i="5"/>
  <c r="F96" i="7" s="1"/>
  <c r="G96" i="7" s="1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11" i="5" l="1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16" i="7"/>
  <c r="D16" i="7"/>
  <c r="E16" i="7"/>
  <c r="F16" i="7"/>
  <c r="G16" i="7" s="1"/>
  <c r="H16" i="7"/>
  <c r="F189" i="5"/>
  <c r="G189" i="5"/>
  <c r="H189" i="5" s="1"/>
  <c r="J189" i="5"/>
  <c r="D67" i="7" l="1"/>
  <c r="D68" i="7"/>
  <c r="D69" i="7"/>
  <c r="D70" i="7"/>
  <c r="D71" i="7"/>
  <c r="D72" i="7"/>
  <c r="D73" i="7"/>
  <c r="D74" i="7"/>
  <c r="E67" i="7"/>
  <c r="E68" i="7"/>
  <c r="E69" i="7"/>
  <c r="E70" i="7"/>
  <c r="E71" i="7"/>
  <c r="E72" i="7"/>
  <c r="E73" i="7"/>
  <c r="E74" i="7"/>
  <c r="H67" i="7"/>
  <c r="H68" i="7"/>
  <c r="H69" i="7"/>
  <c r="H70" i="7"/>
  <c r="H71" i="7"/>
  <c r="H72" i="7"/>
  <c r="H73" i="7"/>
  <c r="H74" i="7"/>
  <c r="B100" i="5"/>
  <c r="B101" i="5"/>
  <c r="B102" i="5"/>
  <c r="B103" i="5"/>
  <c r="B104" i="5"/>
  <c r="B105" i="5"/>
  <c r="B106" i="5"/>
  <c r="B107" i="5"/>
  <c r="B108" i="5"/>
  <c r="B109" i="5"/>
  <c r="B110" i="5"/>
  <c r="B92" i="5"/>
  <c r="B93" i="5"/>
  <c r="B94" i="5"/>
  <c r="B95" i="5"/>
  <c r="B96" i="5"/>
  <c r="B97" i="5"/>
  <c r="B98" i="5"/>
  <c r="B99" i="5"/>
  <c r="F92" i="5"/>
  <c r="F93" i="5"/>
  <c r="F94" i="5"/>
  <c r="F95" i="5"/>
  <c r="F96" i="5"/>
  <c r="F97" i="5"/>
  <c r="F98" i="5"/>
  <c r="F99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J92" i="5"/>
  <c r="F67" i="7" s="1"/>
  <c r="G67" i="7" s="1"/>
  <c r="J93" i="5"/>
  <c r="F68" i="7" s="1"/>
  <c r="G68" i="7" s="1"/>
  <c r="J94" i="5"/>
  <c r="F69" i="7" s="1"/>
  <c r="G69" i="7" s="1"/>
  <c r="J95" i="5"/>
  <c r="F70" i="7" s="1"/>
  <c r="G70" i="7" s="1"/>
  <c r="J96" i="5"/>
  <c r="F71" i="7" s="1"/>
  <c r="G71" i="7" s="1"/>
  <c r="J97" i="5"/>
  <c r="F72" i="7" s="1"/>
  <c r="G72" i="7" s="1"/>
  <c r="J98" i="5"/>
  <c r="F73" i="7" s="1"/>
  <c r="G73" i="7" s="1"/>
  <c r="J99" i="5"/>
  <c r="F74" i="7" s="1"/>
  <c r="G74" i="7" s="1"/>
  <c r="D50" i="7" l="1"/>
  <c r="E50" i="7"/>
  <c r="H50" i="7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54" i="5"/>
  <c r="F54" i="5"/>
  <c r="G54" i="5"/>
  <c r="H54" i="5" s="1"/>
  <c r="J54" i="5"/>
  <c r="F50" i="7" s="1"/>
  <c r="G50" i="7" s="1"/>
  <c r="D58" i="7" l="1"/>
  <c r="E58" i="7"/>
  <c r="H58" i="7"/>
  <c r="D42" i="7"/>
  <c r="D43" i="7"/>
  <c r="E42" i="7"/>
  <c r="E43" i="7"/>
  <c r="H42" i="7"/>
  <c r="H43" i="7"/>
  <c r="F69" i="5"/>
  <c r="F70" i="5"/>
  <c r="F71" i="5"/>
  <c r="F72" i="5"/>
  <c r="F73" i="5"/>
  <c r="F74" i="5"/>
  <c r="F75" i="5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J69" i="5"/>
  <c r="F58" i="7" s="1"/>
  <c r="G58" i="7" s="1"/>
  <c r="J70" i="5"/>
  <c r="J71" i="5"/>
  <c r="J72" i="5"/>
  <c r="J73" i="5"/>
  <c r="J74" i="5"/>
  <c r="J75" i="5"/>
  <c r="B52" i="5"/>
  <c r="B53" i="5"/>
  <c r="B48" i="5"/>
  <c r="B49" i="5"/>
  <c r="B50" i="5"/>
  <c r="B51" i="5"/>
  <c r="F48" i="5"/>
  <c r="F49" i="5"/>
  <c r="F50" i="5"/>
  <c r="F51" i="5"/>
  <c r="G48" i="5"/>
  <c r="H48" i="5" s="1"/>
  <c r="G49" i="5"/>
  <c r="H49" i="5" s="1"/>
  <c r="G50" i="5"/>
  <c r="H50" i="5" s="1"/>
  <c r="G51" i="5"/>
  <c r="H51" i="5" s="1"/>
  <c r="J48" i="5"/>
  <c r="J49" i="5"/>
  <c r="J50" i="5"/>
  <c r="J51" i="5"/>
  <c r="B44" i="5"/>
  <c r="B45" i="5"/>
  <c r="B46" i="5"/>
  <c r="B47" i="5"/>
  <c r="F44" i="5"/>
  <c r="F45" i="5"/>
  <c r="F46" i="5"/>
  <c r="F47" i="5"/>
  <c r="G44" i="5"/>
  <c r="H44" i="5" s="1"/>
  <c r="G45" i="5"/>
  <c r="H45" i="5" s="1"/>
  <c r="G46" i="5"/>
  <c r="H46" i="5" s="1"/>
  <c r="G47" i="5"/>
  <c r="H47" i="5" s="1"/>
  <c r="J44" i="5"/>
  <c r="J45" i="5"/>
  <c r="J46" i="5"/>
  <c r="J47" i="5"/>
  <c r="B40" i="5"/>
  <c r="B41" i="5"/>
  <c r="B42" i="5"/>
  <c r="B43" i="5"/>
  <c r="F40" i="5"/>
  <c r="F41" i="5"/>
  <c r="F42" i="5"/>
  <c r="F43" i="5"/>
  <c r="G40" i="5"/>
  <c r="H40" i="5" s="1"/>
  <c r="G41" i="5"/>
  <c r="H41" i="5" s="1"/>
  <c r="G42" i="5"/>
  <c r="H42" i="5" s="1"/>
  <c r="G43" i="5"/>
  <c r="H43" i="5" s="1"/>
  <c r="J40" i="5"/>
  <c r="J41" i="5"/>
  <c r="J42" i="5"/>
  <c r="J43" i="5"/>
  <c r="F43" i="7" s="1"/>
  <c r="G43" i="7" s="1"/>
  <c r="D32" i="7"/>
  <c r="E32" i="7"/>
  <c r="H32" i="7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19" i="5"/>
  <c r="F19" i="5"/>
  <c r="G19" i="5"/>
  <c r="H19" i="5" s="1"/>
  <c r="J19" i="5"/>
  <c r="F32" i="7" s="1"/>
  <c r="G32" i="7" s="1"/>
  <c r="F42" i="7" l="1"/>
  <c r="G42" i="7" s="1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34" i="7"/>
  <c r="H35" i="7"/>
  <c r="H36" i="7"/>
  <c r="H37" i="7"/>
  <c r="H38" i="7"/>
  <c r="H39" i="7"/>
  <c r="H40" i="7"/>
  <c r="H41" i="7"/>
  <c r="H44" i="7"/>
  <c r="H45" i="7"/>
  <c r="H46" i="7"/>
  <c r="H47" i="7"/>
  <c r="H48" i="7"/>
  <c r="H49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6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B447" i="11" l="1"/>
  <c r="E447" i="11"/>
  <c r="F447" i="11"/>
  <c r="B446" i="11"/>
  <c r="E446" i="11"/>
  <c r="F446" i="11"/>
  <c r="B445" i="11"/>
  <c r="E445" i="11"/>
  <c r="F445" i="11"/>
  <c r="B444" i="11"/>
  <c r="E444" i="11"/>
  <c r="F444" i="11"/>
  <c r="B443" i="11"/>
  <c r="E443" i="11"/>
  <c r="F443" i="11"/>
  <c r="B442" i="11"/>
  <c r="E442" i="11"/>
  <c r="F442" i="11"/>
  <c r="B441" i="11"/>
  <c r="E441" i="11"/>
  <c r="F441" i="11"/>
  <c r="B440" i="11"/>
  <c r="E440" i="11"/>
  <c r="F440" i="11"/>
  <c r="B439" i="11"/>
  <c r="E439" i="11"/>
  <c r="F439" i="11"/>
  <c r="B438" i="11"/>
  <c r="E438" i="11"/>
  <c r="F438" i="11"/>
  <c r="B437" i="11"/>
  <c r="E437" i="11"/>
  <c r="F437" i="11"/>
  <c r="B436" i="11"/>
  <c r="E436" i="11"/>
  <c r="F436" i="11"/>
  <c r="B435" i="11"/>
  <c r="E435" i="11"/>
  <c r="F435" i="11"/>
  <c r="B434" i="11"/>
  <c r="E434" i="11"/>
  <c r="F434" i="11"/>
  <c r="B426" i="11"/>
  <c r="B427" i="11"/>
  <c r="B428" i="11"/>
  <c r="B429" i="11"/>
  <c r="B430" i="11"/>
  <c r="B431" i="11"/>
  <c r="B432" i="11"/>
  <c r="B433" i="11"/>
  <c r="E433" i="11"/>
  <c r="F433" i="11"/>
  <c r="E432" i="11"/>
  <c r="F432" i="11"/>
  <c r="E431" i="11"/>
  <c r="F431" i="11"/>
  <c r="E430" i="11"/>
  <c r="F430" i="11"/>
  <c r="E429" i="11"/>
  <c r="F429" i="11"/>
  <c r="E428" i="11"/>
  <c r="F428" i="11"/>
  <c r="E427" i="11"/>
  <c r="F427" i="11"/>
  <c r="E426" i="11"/>
  <c r="F426" i="11"/>
  <c r="B425" i="11"/>
  <c r="E425" i="11"/>
  <c r="F425" i="11"/>
  <c r="B423" i="11"/>
  <c r="B424" i="11"/>
  <c r="E423" i="11"/>
  <c r="E424" i="11"/>
  <c r="F423" i="11"/>
  <c r="F424" i="11"/>
  <c r="B421" i="11"/>
  <c r="B422" i="11"/>
  <c r="E421" i="11"/>
  <c r="E422" i="11"/>
  <c r="F421" i="11"/>
  <c r="F422" i="11"/>
  <c r="B419" i="11"/>
  <c r="B420" i="11"/>
  <c r="E419" i="11"/>
  <c r="E420" i="11"/>
  <c r="F419" i="11"/>
  <c r="F420" i="11"/>
  <c r="B418" i="11"/>
  <c r="E418" i="11"/>
  <c r="F418" i="11"/>
  <c r="B417" i="11"/>
  <c r="E417" i="11"/>
  <c r="F417" i="11"/>
  <c r="B416" i="11"/>
  <c r="E416" i="11"/>
  <c r="F416" i="11"/>
  <c r="B415" i="11"/>
  <c r="E415" i="11"/>
  <c r="F415" i="11"/>
  <c r="B414" i="11"/>
  <c r="E414" i="11"/>
  <c r="F414" i="11"/>
  <c r="B413" i="11"/>
  <c r="E413" i="11"/>
  <c r="F413" i="11"/>
  <c r="B412" i="11"/>
  <c r="E412" i="11"/>
  <c r="F412" i="11"/>
  <c r="B411" i="11"/>
  <c r="E411" i="11"/>
  <c r="F411" i="11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I86" i="10"/>
  <c r="I87" i="10"/>
  <c r="J87" i="10" s="1"/>
  <c r="I88" i="10"/>
  <c r="J88" i="10" s="1"/>
  <c r="I89" i="10"/>
  <c r="I90" i="10"/>
  <c r="J90" i="10" s="1"/>
  <c r="I91" i="10"/>
  <c r="J91" i="10" s="1"/>
  <c r="I92" i="10"/>
  <c r="J92" i="10" s="1"/>
  <c r="I93" i="10"/>
  <c r="I94" i="10"/>
  <c r="I95" i="10"/>
  <c r="J95" i="10" s="1"/>
  <c r="I96" i="10"/>
  <c r="J96" i="10" s="1"/>
  <c r="I97" i="10"/>
  <c r="I98" i="10"/>
  <c r="J98" i="10" s="1"/>
  <c r="I99" i="10"/>
  <c r="J99" i="10" s="1"/>
  <c r="I100" i="10"/>
  <c r="J100" i="10" s="1"/>
  <c r="I101" i="10"/>
  <c r="I102" i="10"/>
  <c r="I103" i="10"/>
  <c r="J103" i="10" s="1"/>
  <c r="I104" i="10"/>
  <c r="J104" i="10" s="1"/>
  <c r="I105" i="10"/>
  <c r="I106" i="10"/>
  <c r="J106" i="10" s="1"/>
  <c r="I107" i="10"/>
  <c r="J107" i="10" s="1"/>
  <c r="I108" i="10"/>
  <c r="J108" i="10" s="1"/>
  <c r="I109" i="10"/>
  <c r="I110" i="10"/>
  <c r="J110" i="10" s="1"/>
  <c r="I111" i="10"/>
  <c r="J111" i="10" s="1"/>
  <c r="I112" i="10"/>
  <c r="J112" i="10" s="1"/>
  <c r="I113" i="10"/>
  <c r="I114" i="10"/>
  <c r="J114" i="10" s="1"/>
  <c r="I115" i="10"/>
  <c r="J115" i="10" s="1"/>
  <c r="I116" i="10"/>
  <c r="J116" i="10" s="1"/>
  <c r="I117" i="10"/>
  <c r="I118" i="10"/>
  <c r="I119" i="10"/>
  <c r="J119" i="10" s="1"/>
  <c r="I120" i="10"/>
  <c r="J120" i="10" s="1"/>
  <c r="I121" i="10"/>
  <c r="J121" i="10" s="1"/>
  <c r="I122" i="10"/>
  <c r="J122" i="10" s="1"/>
  <c r="I123" i="10"/>
  <c r="J123" i="10" s="1"/>
  <c r="I124" i="10"/>
  <c r="J124" i="10" s="1"/>
  <c r="I125" i="10"/>
  <c r="I126" i="10"/>
  <c r="I127" i="10"/>
  <c r="J127" i="10" s="1"/>
  <c r="I128" i="10"/>
  <c r="J128" i="10" s="1"/>
  <c r="I129" i="10"/>
  <c r="J129" i="10" s="1"/>
  <c r="I130" i="10"/>
  <c r="J130" i="10" s="1"/>
  <c r="I131" i="10"/>
  <c r="J131" i="10" s="1"/>
  <c r="I132" i="10"/>
  <c r="J132" i="10" s="1"/>
  <c r="I133" i="10"/>
  <c r="I134" i="10"/>
  <c r="I135" i="10"/>
  <c r="J135" i="10" s="1"/>
  <c r="I136" i="10"/>
  <c r="J136" i="10" s="1"/>
  <c r="I137" i="10"/>
  <c r="J137" i="10" s="1"/>
  <c r="I138" i="10"/>
  <c r="J138" i="10" s="1"/>
  <c r="I139" i="10"/>
  <c r="J139" i="10" s="1"/>
  <c r="I140" i="10"/>
  <c r="J140" i="10" s="1"/>
  <c r="I141" i="10"/>
  <c r="I142" i="10"/>
  <c r="I143" i="10"/>
  <c r="J143" i="10" s="1"/>
  <c r="I144" i="10"/>
  <c r="J144" i="10" s="1"/>
  <c r="I145" i="10"/>
  <c r="J145" i="10" s="1"/>
  <c r="I146" i="10"/>
  <c r="J146" i="10" s="1"/>
  <c r="I147" i="10"/>
  <c r="J147" i="10" s="1"/>
  <c r="I148" i="10"/>
  <c r="J148" i="10" s="1"/>
  <c r="I149" i="10"/>
  <c r="I150" i="10"/>
  <c r="I151" i="10"/>
  <c r="J151" i="10" s="1"/>
  <c r="I152" i="10"/>
  <c r="J152" i="10" s="1"/>
  <c r="I153" i="10"/>
  <c r="I154" i="10"/>
  <c r="J154" i="10" s="1"/>
  <c r="I155" i="10"/>
  <c r="J155" i="10" s="1"/>
  <c r="I156" i="10"/>
  <c r="J156" i="10" s="1"/>
  <c r="I157" i="10"/>
  <c r="I158" i="10"/>
  <c r="I159" i="10"/>
  <c r="J159" i="10" s="1"/>
  <c r="I160" i="10"/>
  <c r="J160" i="10" s="1"/>
  <c r="I161" i="10"/>
  <c r="J161" i="10" s="1"/>
  <c r="B77" i="10"/>
  <c r="E77" i="10"/>
  <c r="F77" i="10"/>
  <c r="H77" i="10"/>
  <c r="I77" i="10"/>
  <c r="B76" i="10"/>
  <c r="E76" i="10"/>
  <c r="F76" i="10"/>
  <c r="H76" i="10"/>
  <c r="I76" i="10"/>
  <c r="J149" i="10" l="1"/>
  <c r="J141" i="10"/>
  <c r="J133" i="10"/>
  <c r="J125" i="10"/>
  <c r="J117" i="10"/>
  <c r="J109" i="10"/>
  <c r="J101" i="10"/>
  <c r="J93" i="10"/>
  <c r="J85" i="10"/>
  <c r="J157" i="10"/>
  <c r="J142" i="10"/>
  <c r="J134" i="10"/>
  <c r="J126" i="10"/>
  <c r="J118" i="10"/>
  <c r="J102" i="10"/>
  <c r="J94" i="10"/>
  <c r="J86" i="10"/>
  <c r="J158" i="10"/>
  <c r="J153" i="10"/>
  <c r="J113" i="10"/>
  <c r="J105" i="10"/>
  <c r="J97" i="10"/>
  <c r="J89" i="10"/>
  <c r="J150" i="10"/>
  <c r="J77" i="10"/>
  <c r="J76" i="10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B78" i="11" l="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B77" i="11"/>
  <c r="E77" i="11"/>
  <c r="F77" i="11"/>
  <c r="B76" i="11"/>
  <c r="E76" i="11"/>
  <c r="F76" i="11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I40" i="10"/>
  <c r="J40" i="10" s="1"/>
  <c r="I41" i="10"/>
  <c r="J41" i="10" s="1"/>
  <c r="I42" i="10"/>
  <c r="J42" i="10" s="1"/>
  <c r="I43" i="10"/>
  <c r="J43" i="10" s="1"/>
  <c r="I44" i="10"/>
  <c r="I45" i="10"/>
  <c r="I46" i="10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I53" i="10"/>
  <c r="I54" i="10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I61" i="10"/>
  <c r="I62" i="10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I69" i="10"/>
  <c r="I70" i="10"/>
  <c r="I71" i="10"/>
  <c r="J71" i="10" s="1"/>
  <c r="I72" i="10"/>
  <c r="J72" i="10" s="1"/>
  <c r="I73" i="10"/>
  <c r="J73" i="10" s="1"/>
  <c r="I74" i="10"/>
  <c r="J74" i="10" s="1"/>
  <c r="I75" i="10"/>
  <c r="J75" i="10" s="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E14" i="12"/>
  <c r="F14" i="12"/>
  <c r="E13" i="12"/>
  <c r="F13" i="12"/>
  <c r="E12" i="12"/>
  <c r="F12" i="12"/>
  <c r="E11" i="12"/>
  <c r="F11" i="12"/>
  <c r="E10" i="12"/>
  <c r="F10" i="12"/>
  <c r="F9" i="12"/>
  <c r="E9" i="12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E29" i="10"/>
  <c r="E30" i="10"/>
  <c r="E31" i="10"/>
  <c r="E32" i="10"/>
  <c r="E33" i="10"/>
  <c r="E34" i="10"/>
  <c r="E35" i="10"/>
  <c r="E36" i="10"/>
  <c r="E37" i="10"/>
  <c r="E38" i="10"/>
  <c r="E39" i="10"/>
  <c r="F29" i="10"/>
  <c r="F30" i="10"/>
  <c r="F31" i="10"/>
  <c r="F32" i="10"/>
  <c r="F33" i="10"/>
  <c r="F34" i="10"/>
  <c r="F35" i="10"/>
  <c r="F36" i="10"/>
  <c r="F37" i="10"/>
  <c r="F38" i="10"/>
  <c r="F39" i="10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9" i="10"/>
  <c r="I10" i="10"/>
  <c r="I11" i="10"/>
  <c r="I12" i="10"/>
  <c r="J12" i="10" s="1"/>
  <c r="I13" i="10"/>
  <c r="I14" i="10"/>
  <c r="I15" i="10"/>
  <c r="I16" i="10"/>
  <c r="I17" i="10"/>
  <c r="J17" i="10" s="1"/>
  <c r="I18" i="10"/>
  <c r="J18" i="10" s="1"/>
  <c r="I19" i="10"/>
  <c r="I20" i="10"/>
  <c r="J20" i="10" s="1"/>
  <c r="I21" i="10"/>
  <c r="I22" i="10"/>
  <c r="I23" i="10"/>
  <c r="I24" i="10"/>
  <c r="I25" i="10"/>
  <c r="J25" i="10" s="1"/>
  <c r="I26" i="10"/>
  <c r="J26" i="10" s="1"/>
  <c r="I27" i="10"/>
  <c r="I28" i="10"/>
  <c r="J28" i="10" s="1"/>
  <c r="H9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12" i="10"/>
  <c r="B11" i="10"/>
  <c r="B10" i="10"/>
  <c r="B9" i="10"/>
  <c r="J101" i="5"/>
  <c r="J102" i="5"/>
  <c r="J103" i="5"/>
  <c r="J104" i="5"/>
  <c r="J15" i="5"/>
  <c r="F24" i="7" s="1"/>
  <c r="G24" i="7" s="1"/>
  <c r="J16" i="5"/>
  <c r="F25" i="7" s="1"/>
  <c r="G25" i="7" s="1"/>
  <c r="J17" i="5"/>
  <c r="F30" i="7" s="1"/>
  <c r="G30" i="7" s="1"/>
  <c r="J18" i="5"/>
  <c r="J20" i="5"/>
  <c r="F33" i="7" s="1"/>
  <c r="G33" i="7" s="1"/>
  <c r="J21" i="5"/>
  <c r="J22" i="5"/>
  <c r="F35" i="7" s="1"/>
  <c r="G35" i="7" s="1"/>
  <c r="J23" i="5"/>
  <c r="F36" i="7" s="1"/>
  <c r="G36" i="7" s="1"/>
  <c r="J24" i="5"/>
  <c r="F37" i="7" s="1"/>
  <c r="G37" i="7" s="1"/>
  <c r="J25" i="5"/>
  <c r="F38" i="7" s="1"/>
  <c r="G38" i="7" s="1"/>
  <c r="J26" i="5"/>
  <c r="F39" i="7" s="1"/>
  <c r="G39" i="7" s="1"/>
  <c r="J27" i="5"/>
  <c r="F40" i="7" s="1"/>
  <c r="G40" i="7" s="1"/>
  <c r="J28" i="5"/>
  <c r="J29" i="5"/>
  <c r="J30" i="5"/>
  <c r="J31" i="5"/>
  <c r="J32" i="5"/>
  <c r="J33" i="5"/>
  <c r="J34" i="5"/>
  <c r="J35" i="5"/>
  <c r="J36" i="5"/>
  <c r="J37" i="5"/>
  <c r="F46" i="7" s="1"/>
  <c r="G46" i="7" s="1"/>
  <c r="J38" i="5"/>
  <c r="F47" i="7" s="1"/>
  <c r="G47" i="7" s="1"/>
  <c r="J39" i="5"/>
  <c r="F48" i="7" s="1"/>
  <c r="G48" i="7" s="1"/>
  <c r="J52" i="5"/>
  <c r="F95" i="7" s="1"/>
  <c r="G95" i="7" s="1"/>
  <c r="J53" i="5"/>
  <c r="F49" i="7" s="1"/>
  <c r="G49" i="7" s="1"/>
  <c r="J55" i="5"/>
  <c r="J56" i="5"/>
  <c r="F52" i="7" s="1"/>
  <c r="G52" i="7" s="1"/>
  <c r="J57" i="5"/>
  <c r="J58" i="5"/>
  <c r="F53" i="7" s="1"/>
  <c r="G53" i="7" s="1"/>
  <c r="J59" i="5"/>
  <c r="J60" i="5"/>
  <c r="J61" i="5"/>
  <c r="J62" i="5"/>
  <c r="F56" i="7" s="1"/>
  <c r="G56" i="7" s="1"/>
  <c r="J63" i="5"/>
  <c r="F54" i="7" s="1"/>
  <c r="G54" i="7" s="1"/>
  <c r="J64" i="5"/>
  <c r="J65" i="5"/>
  <c r="J66" i="5"/>
  <c r="F57" i="7" s="1"/>
  <c r="G57" i="7" s="1"/>
  <c r="J67" i="5"/>
  <c r="J68" i="5"/>
  <c r="J76" i="5"/>
  <c r="F81" i="7" s="1"/>
  <c r="G81" i="7" s="1"/>
  <c r="J77" i="5"/>
  <c r="F82" i="7" s="1"/>
  <c r="G82" i="7" s="1"/>
  <c r="J78" i="5"/>
  <c r="F83" i="7" s="1"/>
  <c r="G83" i="7" s="1"/>
  <c r="J79" i="5"/>
  <c r="F84" i="7" s="1"/>
  <c r="G84" i="7" s="1"/>
  <c r="J80" i="5"/>
  <c r="F85" i="7" s="1"/>
  <c r="G85" i="7" s="1"/>
  <c r="J81" i="5"/>
  <c r="F86" i="7" s="1"/>
  <c r="G86" i="7" s="1"/>
  <c r="J82" i="5"/>
  <c r="F87" i="7" s="1"/>
  <c r="G87" i="7" s="1"/>
  <c r="J83" i="5"/>
  <c r="F59" i="7" s="1"/>
  <c r="G59" i="7" s="1"/>
  <c r="J84" i="5"/>
  <c r="F60" i="7" s="1"/>
  <c r="G60" i="7" s="1"/>
  <c r="J85" i="5"/>
  <c r="F61" i="7" s="1"/>
  <c r="G61" i="7" s="1"/>
  <c r="J86" i="5"/>
  <c r="F62" i="7" s="1"/>
  <c r="G62" i="7" s="1"/>
  <c r="J87" i="5"/>
  <c r="J88" i="5"/>
  <c r="F64" i="7" s="1"/>
  <c r="G64" i="7" s="1"/>
  <c r="J89" i="5"/>
  <c r="F65" i="7" s="1"/>
  <c r="G65" i="7" s="1"/>
  <c r="J90" i="5"/>
  <c r="F66" i="7" s="1"/>
  <c r="G66" i="7" s="1"/>
  <c r="J91" i="5"/>
  <c r="J100" i="5"/>
  <c r="F75" i="7" s="1"/>
  <c r="G75" i="7" s="1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F80" i="7" s="1"/>
  <c r="G80" i="7" s="1"/>
  <c r="J126" i="5"/>
  <c r="J127" i="5"/>
  <c r="J128" i="5"/>
  <c r="J129" i="5"/>
  <c r="J130" i="5"/>
  <c r="F27" i="7" s="1"/>
  <c r="G27" i="7" s="1"/>
  <c r="J131" i="5"/>
  <c r="J132" i="5"/>
  <c r="F28" i="7" s="1"/>
  <c r="G28" i="7" s="1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F91" i="7" s="1"/>
  <c r="G91" i="7" s="1"/>
  <c r="J164" i="5"/>
  <c r="J165" i="5"/>
  <c r="J166" i="5"/>
  <c r="J167" i="5"/>
  <c r="J168" i="5"/>
  <c r="F76" i="7" s="1"/>
  <c r="G76" i="7" s="1"/>
  <c r="J169" i="5"/>
  <c r="F77" i="7" s="1"/>
  <c r="G77" i="7" s="1"/>
  <c r="J170" i="5"/>
  <c r="F78" i="7" s="1"/>
  <c r="G78" i="7" s="1"/>
  <c r="J171" i="5"/>
  <c r="F79" i="7" s="1"/>
  <c r="G79" i="7" s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F20" i="7" s="1"/>
  <c r="G20" i="7" s="1"/>
  <c r="J190" i="5"/>
  <c r="F94" i="7" s="1"/>
  <c r="G94" i="7" s="1"/>
  <c r="J191" i="5"/>
  <c r="F21" i="7" s="1"/>
  <c r="G21" i="7" s="1"/>
  <c r="J192" i="5"/>
  <c r="F22" i="7" s="1"/>
  <c r="G22" i="7" s="1"/>
  <c r="J193" i="5"/>
  <c r="F23" i="7" s="1"/>
  <c r="G23" i="7" s="1"/>
  <c r="J194" i="5"/>
  <c r="F92" i="7" s="1"/>
  <c r="G92" i="7" s="1"/>
  <c r="J195" i="5"/>
  <c r="F93" i="7" s="1"/>
  <c r="G93" i="7" s="1"/>
  <c r="F31" i="7"/>
  <c r="G31" i="7" s="1"/>
  <c r="F34" i="7"/>
  <c r="G34" i="7" s="1"/>
  <c r="B13" i="7"/>
  <c r="B14" i="7"/>
  <c r="B15" i="7"/>
  <c r="D24" i="7"/>
  <c r="E24" i="7"/>
  <c r="D25" i="7"/>
  <c r="E25" i="7"/>
  <c r="B17" i="5"/>
  <c r="B18" i="5"/>
  <c r="B15" i="5"/>
  <c r="B16" i="5"/>
  <c r="F16" i="5"/>
  <c r="G16" i="5"/>
  <c r="H16" i="5" s="1"/>
  <c r="F15" i="5"/>
  <c r="G15" i="5"/>
  <c r="H15" i="5" s="1"/>
  <c r="E30" i="7"/>
  <c r="E31" i="7"/>
  <c r="E33" i="7"/>
  <c r="E34" i="7"/>
  <c r="E35" i="7"/>
  <c r="E36" i="7"/>
  <c r="E37" i="7"/>
  <c r="E38" i="7"/>
  <c r="E39" i="7"/>
  <c r="E40" i="7"/>
  <c r="E41" i="7"/>
  <c r="E44" i="7"/>
  <c r="E45" i="7"/>
  <c r="E46" i="7"/>
  <c r="E47" i="7"/>
  <c r="E48" i="7"/>
  <c r="E95" i="7"/>
  <c r="E49" i="7"/>
  <c r="E51" i="7"/>
  <c r="E52" i="7"/>
  <c r="E53" i="7"/>
  <c r="E54" i="7"/>
  <c r="E55" i="7"/>
  <c r="E56" i="7"/>
  <c r="E57" i="7"/>
  <c r="E81" i="7"/>
  <c r="E82" i="7"/>
  <c r="E83" i="7"/>
  <c r="E84" i="7"/>
  <c r="E85" i="7"/>
  <c r="E86" i="7"/>
  <c r="E87" i="7"/>
  <c r="E59" i="7"/>
  <c r="E60" i="7"/>
  <c r="E61" i="7"/>
  <c r="E62" i="7"/>
  <c r="E63" i="7"/>
  <c r="E64" i="7"/>
  <c r="E65" i="7"/>
  <c r="E66" i="7"/>
  <c r="E75" i="7"/>
  <c r="E13" i="7"/>
  <c r="E14" i="7"/>
  <c r="E80" i="7"/>
  <c r="E26" i="7"/>
  <c r="E27" i="7"/>
  <c r="E28" i="7"/>
  <c r="E29" i="7"/>
  <c r="E88" i="7"/>
  <c r="E89" i="7"/>
  <c r="E90" i="7"/>
  <c r="E91" i="7"/>
  <c r="E76" i="7"/>
  <c r="E77" i="7"/>
  <c r="E78" i="7"/>
  <c r="E79" i="7"/>
  <c r="E15" i="7"/>
  <c r="E17" i="7"/>
  <c r="E18" i="7"/>
  <c r="E19" i="7"/>
  <c r="E20" i="7"/>
  <c r="E94" i="7"/>
  <c r="E21" i="7"/>
  <c r="E22" i="7"/>
  <c r="E23" i="7"/>
  <c r="E92" i="7"/>
  <c r="E93" i="7"/>
  <c r="D30" i="7"/>
  <c r="D31" i="7"/>
  <c r="D33" i="7"/>
  <c r="D34" i="7"/>
  <c r="D35" i="7"/>
  <c r="D36" i="7"/>
  <c r="D37" i="7"/>
  <c r="D38" i="7"/>
  <c r="D39" i="7"/>
  <c r="D40" i="7"/>
  <c r="D41" i="7"/>
  <c r="D44" i="7"/>
  <c r="D45" i="7"/>
  <c r="D46" i="7"/>
  <c r="D47" i="7"/>
  <c r="D48" i="7"/>
  <c r="D95" i="7"/>
  <c r="D49" i="7"/>
  <c r="D51" i="7"/>
  <c r="D52" i="7"/>
  <c r="D53" i="7"/>
  <c r="D54" i="7"/>
  <c r="D55" i="7"/>
  <c r="D56" i="7"/>
  <c r="D57" i="7"/>
  <c r="D81" i="7"/>
  <c r="D82" i="7"/>
  <c r="D83" i="7"/>
  <c r="D84" i="7"/>
  <c r="D85" i="7"/>
  <c r="D86" i="7"/>
  <c r="D87" i="7"/>
  <c r="D59" i="7"/>
  <c r="D60" i="7"/>
  <c r="D61" i="7"/>
  <c r="D62" i="7"/>
  <c r="D63" i="7"/>
  <c r="D64" i="7"/>
  <c r="D65" i="7"/>
  <c r="D66" i="7"/>
  <c r="D75" i="7"/>
  <c r="D13" i="7"/>
  <c r="D14" i="7"/>
  <c r="D80" i="7"/>
  <c r="D26" i="7"/>
  <c r="D27" i="7"/>
  <c r="D28" i="7"/>
  <c r="D29" i="7"/>
  <c r="D88" i="7"/>
  <c r="D89" i="7"/>
  <c r="D90" i="7"/>
  <c r="D91" i="7"/>
  <c r="D76" i="7"/>
  <c r="D77" i="7"/>
  <c r="D78" i="7"/>
  <c r="D79" i="7"/>
  <c r="D15" i="7"/>
  <c r="D17" i="7"/>
  <c r="D18" i="7"/>
  <c r="D19" i="7"/>
  <c r="D20" i="7"/>
  <c r="D94" i="7"/>
  <c r="D21" i="7"/>
  <c r="D22" i="7"/>
  <c r="D23" i="7"/>
  <c r="D92" i="7"/>
  <c r="D93" i="7"/>
  <c r="F26" i="5"/>
  <c r="F27" i="5"/>
  <c r="G26" i="5"/>
  <c r="H26" i="5" s="1"/>
  <c r="G27" i="5"/>
  <c r="H27" i="5" s="1"/>
  <c r="G195" i="5"/>
  <c r="H195" i="5" s="1"/>
  <c r="F195" i="5"/>
  <c r="G194" i="5"/>
  <c r="H194" i="5" s="1"/>
  <c r="F194" i="5"/>
  <c r="G193" i="5"/>
  <c r="H193" i="5" s="1"/>
  <c r="F193" i="5"/>
  <c r="G192" i="5"/>
  <c r="H192" i="5" s="1"/>
  <c r="F192" i="5"/>
  <c r="G191" i="5"/>
  <c r="H191" i="5" s="1"/>
  <c r="F191" i="5"/>
  <c r="G190" i="5"/>
  <c r="F190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3" i="5"/>
  <c r="F53" i="5"/>
  <c r="G52" i="5"/>
  <c r="F52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5" i="5"/>
  <c r="F25" i="5"/>
  <c r="G24" i="5"/>
  <c r="F24" i="5"/>
  <c r="G23" i="5"/>
  <c r="F23" i="5"/>
  <c r="G22" i="5"/>
  <c r="F22" i="5"/>
  <c r="G21" i="5"/>
  <c r="F21" i="5"/>
  <c r="G20" i="5"/>
  <c r="F20" i="5"/>
  <c r="G18" i="5"/>
  <c r="F18" i="5"/>
  <c r="G17" i="5"/>
  <c r="F17" i="5"/>
  <c r="J9" i="10" l="1"/>
  <c r="F90" i="7"/>
  <c r="G90" i="7" s="1"/>
  <c r="F63" i="7"/>
  <c r="G63" i="7" s="1"/>
  <c r="F45" i="7"/>
  <c r="G45" i="7" s="1"/>
  <c r="F55" i="7"/>
  <c r="G55" i="7" s="1"/>
  <c r="F19" i="7"/>
  <c r="G19" i="7" s="1"/>
  <c r="F41" i="7"/>
  <c r="G41" i="7" s="1"/>
  <c r="F44" i="7"/>
  <c r="G44" i="7" s="1"/>
  <c r="F26" i="7"/>
  <c r="G26" i="7" s="1"/>
  <c r="F18" i="7"/>
  <c r="G18" i="7" s="1"/>
  <c r="F89" i="7"/>
  <c r="G89" i="7" s="1"/>
  <c r="F17" i="7"/>
  <c r="G17" i="7" s="1"/>
  <c r="F88" i="7"/>
  <c r="G88" i="7" s="1"/>
  <c r="F29" i="7"/>
  <c r="G29" i="7" s="1"/>
  <c r="F15" i="7"/>
  <c r="G15" i="7" s="1"/>
  <c r="F14" i="7"/>
  <c r="G14" i="7" s="1"/>
  <c r="F13" i="7"/>
  <c r="G13" i="7" s="1"/>
  <c r="F51" i="7"/>
  <c r="G51" i="7" s="1"/>
  <c r="J68" i="10"/>
  <c r="J60" i="10"/>
  <c r="J52" i="10"/>
  <c r="J24" i="10"/>
  <c r="J16" i="10"/>
  <c r="J21" i="10"/>
  <c r="J13" i="10"/>
  <c r="J44" i="10"/>
  <c r="J27" i="10"/>
  <c r="J19" i="10"/>
  <c r="J11" i="10"/>
  <c r="J14" i="10"/>
  <c r="J23" i="10"/>
  <c r="J22" i="10"/>
  <c r="J15" i="10"/>
  <c r="J70" i="10"/>
  <c r="J62" i="10"/>
  <c r="J54" i="10"/>
  <c r="J46" i="10"/>
  <c r="J69" i="10"/>
  <c r="J61" i="10"/>
  <c r="J53" i="10"/>
  <c r="J45" i="10"/>
  <c r="J10" i="10"/>
</calcChain>
</file>

<file path=xl/comments1.xml><?xml version="1.0" encoding="utf-8"?>
<comments xmlns="http://schemas.openxmlformats.org/spreadsheetml/2006/main">
  <authors>
    <author>Usuario de Windows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1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58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36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</commentList>
</comments>
</file>

<file path=xl/sharedStrings.xml><?xml version="1.0" encoding="utf-8"?>
<sst xmlns="http://schemas.openxmlformats.org/spreadsheetml/2006/main" count="3629" uniqueCount="833">
  <si>
    <t xml:space="preserve">      Control loop S.A.</t>
  </si>
  <si>
    <t>INSTRUMENTACIÓN, AUTOMATISMO Y CONTROL</t>
  </si>
  <si>
    <t>Av. Ragone 1281 - Salta - Argentina</t>
  </si>
  <si>
    <t>gustavo.llanes@loopsa.com.ar</t>
  </si>
  <si>
    <t>INGRESO</t>
  </si>
  <si>
    <t>NÓMINA DE MATERIALES</t>
  </si>
  <si>
    <t>ITEM</t>
  </si>
  <si>
    <t>CÓDIGO</t>
  </si>
  <si>
    <t>MARCA</t>
  </si>
  <si>
    <t>DESCRIPCIÓN</t>
  </si>
  <si>
    <t>CATEGORIA</t>
  </si>
  <si>
    <t>GP081505T</t>
  </si>
  <si>
    <t>TECNOBOX</t>
  </si>
  <si>
    <t>Gabinete petrolero, con trineo, 800x1500x500</t>
  </si>
  <si>
    <t>GP101706T</t>
  </si>
  <si>
    <t>Gabinete petrolero, con trineo, 1000x1700x600</t>
  </si>
  <si>
    <t>Puerta de sobreponer para protección de panel de dialogo, 300x300x60mm.</t>
  </si>
  <si>
    <t>3NP1133-1CA10</t>
  </si>
  <si>
    <t>SIEMENS</t>
  </si>
  <si>
    <t>Seccionador bajo carga, tapa rebatible, In:160A, 3-polos p/NH T000/00</t>
  </si>
  <si>
    <t>POT1</t>
  </si>
  <si>
    <t>3NP1143-1DA10</t>
  </si>
  <si>
    <t>Seccionador bajo carga, tapa rebatible, In:250A, 3-polos p/NH T1</t>
  </si>
  <si>
    <t>3NP1153-1DA10</t>
  </si>
  <si>
    <t>Seccionador bajo carga, tapa rebatible, In:400A, 3-polos p/NH T2</t>
  </si>
  <si>
    <t>3RV2021-4BA10</t>
  </si>
  <si>
    <t>Interruptor automático tamaño S0 para protección de motores, CLASE 10 disparador por sobrecarga con retardo,  disparador de cortocircuito 260 A, poder de corte estándar</t>
  </si>
  <si>
    <t>POT3</t>
  </si>
  <si>
    <t>3RV2901-1A</t>
  </si>
  <si>
    <t>Interruptor auxiliar adosable en lateral 1NA+1NC bornes de tornillo para interruptor automático 3RV2</t>
  </si>
  <si>
    <t>3RV2921-1M</t>
  </si>
  <si>
    <t>Bloque de señalización para interruptor automático 3RV2 con conexión de tornillo</t>
  </si>
  <si>
    <t>3RW4423-1BC44</t>
  </si>
  <si>
    <t>Arrancadores suaves SIRIUS Valores con 400 V, 40 °C Standard: 36 A, 18,5 kW </t>
  </si>
  <si>
    <t>SS</t>
  </si>
  <si>
    <t>3RW4426-1BC44</t>
  </si>
  <si>
    <t>Arrancadores suaves SIRIUS Valores con 400 V, 40 °C Standard: 77 A, 37 kW </t>
  </si>
  <si>
    <t>3RW4427-1BC44</t>
  </si>
  <si>
    <t>Arrancadores suaves SIRIUS Valores con 400 V, 40 °C Standard: 93 A, 45 kW </t>
  </si>
  <si>
    <t>3RW4435-6BC44</t>
  </si>
  <si>
    <t>Arrancadores suaves SIRIUS Valores con 400 V, 40 °C Standard: 134 A, 75 kW </t>
  </si>
  <si>
    <t>3RW4443-6BC44</t>
  </si>
  <si>
    <t>Arrancadores suaves SIRIUS Valores con 400 V, 40 °C Standard: 203 A, 110 kW </t>
  </si>
  <si>
    <t>3RW4444-6BC44</t>
  </si>
  <si>
    <t>Arrancadores suaves SIRIUS Valores con 400 V, 40 °C Standard: 250 A, 132 kW </t>
  </si>
  <si>
    <t>3RW4900-0NC00</t>
  </si>
  <si>
    <t>Módulo de comunicación PROFINET</t>
  </si>
  <si>
    <t>CONTROL</t>
  </si>
  <si>
    <t>3SU1051-0AB20-0AA0</t>
  </si>
  <si>
    <t>Pulsadores Luminosos Rasante SIRIUS ACT, Metálico (sin contactos) IP69K, ROJO</t>
  </si>
  <si>
    <t>PUERTA</t>
  </si>
  <si>
    <t>3SU1051-0AB30-0AA0</t>
  </si>
  <si>
    <t>Pulsadores Luminosos Rasante SIRIUS ACT, Metálico (sin contactos) IP69K, AMARILLO.</t>
  </si>
  <si>
    <t>3SU1051-0AB40-0AA0</t>
  </si>
  <si>
    <t>Pulsadores Luminosos Rasante SIRIUS ACT, Metálico (sin contactos) IP69K, VERDE</t>
  </si>
  <si>
    <t>3SU1051-3AB42-0AK0</t>
  </si>
  <si>
    <t>Botonera Doble Rasante SIRIUS ACT, Metálico (sin contactos), VERDE / ROJO, inscripción I / O</t>
  </si>
  <si>
    <t>3SU1051-6AA20-0AA0</t>
  </si>
  <si>
    <t>Lámparas de Señalización SIRIUS ACT, Metálica (sin LED) IP69K, ROJA</t>
  </si>
  <si>
    <t>3SU1051-6AA30-0AA0</t>
  </si>
  <si>
    <t>Lámparas de Señalización SIRIUS ACT, Metálica (sin LED) IP69K, AMARILLA</t>
  </si>
  <si>
    <t>3SU1051-6AA40-0AA0</t>
  </si>
  <si>
    <t>Lámparas de Señalización SIRIUS ACT, Metálica (sin LED) IP69K, VERDE</t>
  </si>
  <si>
    <t>3SU1052-2BL60-0AA0</t>
  </si>
  <si>
    <t>Perilla Conmutadora Iluminable SIRIUS ACT, Metálica (sin contactos) IP69K, BLANCA, 3 posiciones, con retención</t>
  </si>
  <si>
    <t>3SU1150-1HB20-1CH0</t>
  </si>
  <si>
    <t>Pulsador Golpe de Puño de Emergencia SIRIUS ACT Ø40mm, Metálico Completo, 1NC, IP69K, ROJO, Pulsar-Girar</t>
  </si>
  <si>
    <t>3SU1400-1AA10-1BA0</t>
  </si>
  <si>
    <t xml:space="preserve">Bloque contacto SIRIUS ACT (sin soporte) 1NA para Pulsador o Perilla </t>
  </si>
  <si>
    <t>3SU1400-1AA10-1CA0</t>
  </si>
  <si>
    <t xml:space="preserve">Bloque contacto SIRIUS ACT (sin soporte) 1NC para Pulsador o Perilla </t>
  </si>
  <si>
    <t>3SU1400-1AA10-1DA0</t>
  </si>
  <si>
    <t xml:space="preserve">Bloque contacto SIRIUS ACT (sin soporte) 2NA para Pulsador o Perilla </t>
  </si>
  <si>
    <t>3SU1401-1BB20-1AA0</t>
  </si>
  <si>
    <t xml:space="preserve">Portalámpara con LED integrado SIRIUS ACT, 24VCA/CC, ROJO para pulsador luminoso o lámpara </t>
  </si>
  <si>
    <t>3SU1401-1BB30-1AA0</t>
  </si>
  <si>
    <t>Portalámpara con LED integrado SIRIUS ACT, 24VCA/CC, AMARILLO para pulsador luminoso o lámpara</t>
  </si>
  <si>
    <t>3SU1401-1BB40-1AA0</t>
  </si>
  <si>
    <t xml:space="preserve">Portalámpara con LED integrado SIRIUS ACT, 24VCA/CC, VERDE para pulsador luminoso o lámpara </t>
  </si>
  <si>
    <t>3SU1401-1BF20-1AA0</t>
  </si>
  <si>
    <t xml:space="preserve">Portalámpara con LED integrado SIRIUS ACT, 230 V CA, ROJO para pulsador luminoso o lámpara </t>
  </si>
  <si>
    <t>3SU1401-1BH20-1AA0</t>
  </si>
  <si>
    <t xml:space="preserve">Portalámpara con LED integrado SIRIUS ACT, 24 a  240 V CA/CC, ROJO para pulsador luminoso o lámpara </t>
  </si>
  <si>
    <t>3SU1550-0AA10-0AA0</t>
  </si>
  <si>
    <t>Soporte SIRIUS ACT, Metálico sin contactos</t>
  </si>
  <si>
    <t>3SU1854-0AA00-0AB1</t>
  </si>
  <si>
    <t>Caja para aparatos de mando, 22 mm, redondo, material de la caja metal, 4 puntos de mando.</t>
  </si>
  <si>
    <t>3VA1110-3GF42-0AA0</t>
  </si>
  <si>
    <t>Int. Compacto, TM240 ATAM, In:100A, 4-polos, Icu:25kA, Ir:70-100A, Ii:500-1000A</t>
  </si>
  <si>
    <t>3VA1116-3GF42-0AA0</t>
  </si>
  <si>
    <t>Int. Compacto, TM240 ATAM, In:160A, 4-polos, Icu:25kA, Ir:112-160A, Ii:800-1600A</t>
  </si>
  <si>
    <t>3VA1125-5EF32-0AA0</t>
  </si>
  <si>
    <t>Int. Compacto, TM240 ATAM, In:25A, 4-polos, Icu:55kA, Ir:18-25A, Ii:6,4…12,8 x In.</t>
  </si>
  <si>
    <t>3VA1220-4GF42-0AA0</t>
  </si>
  <si>
    <t>Int. Compacto, TM240 ATAM, In:200A, 4-polos, Icu:36kA, Ir:140-200A, Ii:1000-2000A</t>
  </si>
  <si>
    <t>3VA1225-4GF42-0AA0</t>
  </si>
  <si>
    <t>Int. Compacto, TM240 ATAM, In:250A, 4-polos, Icu:36kA, Ir:175-250A, Ii:1250-2500A</t>
  </si>
  <si>
    <t>3VA1332-4GF42-0AA0</t>
  </si>
  <si>
    <t>Int. Compacto, TM240 ATAM, In:320A, 4-polos, Icu:36kA, Ir:224-320A, Ii:1600-3200A</t>
  </si>
  <si>
    <t>3VA9157-0FK21</t>
  </si>
  <si>
    <t>Accionamiento en puerta rotativo con eje 8x8x300mm, Gris para 3VA10/11 100/160A</t>
  </si>
  <si>
    <t>3VA9257-0FK21</t>
  </si>
  <si>
    <t>Accionamiento en puerta rotativo con eje 8x8x300mm, Gris para 3VA12 200/250A</t>
  </si>
  <si>
    <t>3VA9467-0FK21</t>
  </si>
  <si>
    <t>Accionamiento en puerta rotativo con eje 8x8x300mm, Gris para 3VA23/24 400/630A</t>
  </si>
  <si>
    <t>3VA9988-0AA12</t>
  </si>
  <si>
    <t>Contactos auxiliares conmutados tipo HQ (7 mm) Accesorio para: 3VA1 y 3VA20 a 3VA25</t>
  </si>
  <si>
    <t>3VA9988-0AB12</t>
  </si>
  <si>
    <t>Contactos auxiliares de señalización de disparado contactos conmutados tipo HQ (7 mm) Accesorio para: 3VA1 y 3VA20 a 3VA25</t>
  </si>
  <si>
    <t>5SD7464-0</t>
  </si>
  <si>
    <t>Descargador Sobretensiones 8/20µs, Clase II, Uc:350/260VCA, 4-polos</t>
  </si>
  <si>
    <t>POT2</t>
  </si>
  <si>
    <t>5SL3206-7MB</t>
  </si>
  <si>
    <t>Interruptor Termomagnético (PIA), In:6A, Icn:4,5kA, Curva C, 2-polos</t>
  </si>
  <si>
    <t>5SV3344-6</t>
  </si>
  <si>
    <t>Interruptor Diferencial, In:40A, I∆n:30mA, Tipo A, 4-polos</t>
  </si>
  <si>
    <t>5SV3646-8</t>
  </si>
  <si>
    <t>Interruptor Diferencial, In:63A, I∆n:300mA, Tipo A, 4-polos</t>
  </si>
  <si>
    <t>5SV4346-0</t>
  </si>
  <si>
    <t>Interruptor Diferencial, In:63A, I∆n:30mA, Tipo AC, 4-polos</t>
  </si>
  <si>
    <t>5SY6110-7</t>
  </si>
  <si>
    <t>Interruptor Termomagnético (PIA), In:10A, Icn:6kA, Curva C, 1-polo (pedido mín 6 u)</t>
  </si>
  <si>
    <t>5SY6210-7</t>
  </si>
  <si>
    <t>Interruptor Termomagnético (PIA), In:10A, Icn:6kA, Curva C, 2-polos (pedido mín 6 u)</t>
  </si>
  <si>
    <t>5SY6216-7</t>
  </si>
  <si>
    <t>Interruptor Termomagnético (PIA), In:16A, Icn:6kA, Curva C, 2-polos (pedido mín 6 u)</t>
  </si>
  <si>
    <t>5SY6306-7</t>
  </si>
  <si>
    <t>Interruptor Termomagnético (PIA), In:6A, Icn:6kA, Curva C, 3-polos (pedido mín 6 u)</t>
  </si>
  <si>
    <t>5SY6432-7</t>
  </si>
  <si>
    <t>Interruptor Termomagnético (PIA), In:32A, Icn:6kA, Curva C, 4-polos (pedido mín 3 u)</t>
  </si>
  <si>
    <t>5SY6440-7</t>
  </si>
  <si>
    <t>Interruptor Termomagnético (PIA), In:40A, Icn:6kA, Curva C, 4-polos (pedido mín 3 u)</t>
  </si>
  <si>
    <t>6AV2123-2DB03-0AX0</t>
  </si>
  <si>
    <t>SIMATIC HMI, KTP400 Basic, Basic Panel, Manejo con teclado/táctil, pantalla TFT de 4", 65536 colores, Interfaz PROFINET</t>
  </si>
  <si>
    <t>6EP1334-1LB00</t>
  </si>
  <si>
    <t>SITOP PSU100L 24 V/10 A Fuente de alim. Estabilizada entrada: AC 120/230 V SALIDA: DC 24 V/10 A.</t>
  </si>
  <si>
    <t>6EP1931-2DC21</t>
  </si>
  <si>
    <t>Módulo SITOP DC-USV 24 V/6 A SAI fuente de alimentación sin interfaz entrada: DC 24 V/6,85 A salida: DC 24 V/6 A</t>
  </si>
  <si>
    <t>6ES7214-1HG40-0XB0</t>
  </si>
  <si>
    <t>S7-1200, CPU S7-1214C, 24VDC (14DI en 24VDC, 10DO Relé, 2AI) Profinet FW4</t>
  </si>
  <si>
    <t>6ES7231-4HF32-0XB0</t>
  </si>
  <si>
    <t>S7-1200, Módulo de Entradas Analógicas, SM 1231, 8AI (+/-10V, +/-5V, 0...20mA)</t>
  </si>
  <si>
    <t>6GK7277-1AA10-0AA0</t>
  </si>
  <si>
    <t>Compact Switch Ethernet, No adm, diseño S7-1200, mód.CSM 277 4x10/100MBIT/S RJ45</t>
  </si>
  <si>
    <t>6SL3201-0BE23-8AA0</t>
  </si>
  <si>
    <t>SINAMICS resistencia de freno R=30Ohm  P_PERM=925W P_max=18500W/12s/5% ED STANDALONE</t>
  </si>
  <si>
    <t>VDF</t>
  </si>
  <si>
    <t>6SL3202-0AE23-8CA0</t>
  </si>
  <si>
    <t>SINAMICS reactancia de salida para POWERMODULE FSC 3AC 380V-480V 39 A</t>
  </si>
  <si>
    <t>6SL3203-0CE23-8AA0</t>
  </si>
  <si>
    <t>SINAMICS bobina de red 380-480V 3 AC 47-63Hz I_LN = 47,0 A autónomo</t>
  </si>
  <si>
    <t>6SL3210-1KE23-8AF1</t>
  </si>
  <si>
    <t>Variador de Velocidad G120C-3AC 400V, Profinet + Filtro RFI , 18.5kW / 24.0HP, ILO: 37A</t>
  </si>
  <si>
    <t>6XV1840-2AH10</t>
  </si>
  <si>
    <t>Industrial Ethernet FC TP cable estándar, GP 2x2 (PROFINET tipo A), cable de instalación de par trenzado para Conexión a IE FC RJ45 2x2, 4 hilos, apantallado CAT 5E</t>
  </si>
  <si>
    <t>7F.05.0.000.3000</t>
  </si>
  <si>
    <t>FINDER</t>
  </si>
  <si>
    <t>Filtro para ventiladores de aire 7F.50.8.230.3100, 100m3/h, tamaño 3.</t>
  </si>
  <si>
    <t>VENTILACIÓN</t>
  </si>
  <si>
    <t>7F.05.0.000.4000</t>
  </si>
  <si>
    <t>Filtro para ventiladores de aire 7F.50.8.230.4230, 230m3/h, tamaño 4.</t>
  </si>
  <si>
    <t>7F.05.0.000.5000</t>
  </si>
  <si>
    <t>Filtro para ventiladores de aire 7F.50.8.230.5500, 500m3/h, tamaño 5.</t>
  </si>
  <si>
    <t>7F.50.8.230.3100</t>
  </si>
  <si>
    <t>Ventilador con filtro 100m3/h, 22W.</t>
  </si>
  <si>
    <t>7F.50.8.230.4230</t>
  </si>
  <si>
    <t>Ventilador con filtro 230m3/h, 40W.</t>
  </si>
  <si>
    <t>7F.50.8.230.5500</t>
  </si>
  <si>
    <t>Ventilador con filtro 500m3/h, 70W.</t>
  </si>
  <si>
    <t>7T.81.0.000.2303</t>
  </si>
  <si>
    <t>Termostato de cuadro para ventilador.</t>
  </si>
  <si>
    <t>7H.51.0.230.0150</t>
  </si>
  <si>
    <t>Resistencia calefactora, 150W 220VAC.</t>
  </si>
  <si>
    <t>CALEFACCIÓN</t>
  </si>
  <si>
    <t>7T.81.0.000.2404</t>
  </si>
  <si>
    <t>Termostato de cuadro para resistencia calefactora.</t>
  </si>
  <si>
    <t>39.31.0.024.0060</t>
  </si>
  <si>
    <t>Relé módulo de interfaz 250V x 6A - bobina 24Vac.</t>
  </si>
  <si>
    <t xml:space="preserve">093.63.0.024 </t>
  </si>
  <si>
    <t>Módulo portafusible para SERIE 39XX</t>
  </si>
  <si>
    <t>093.16.0</t>
  </si>
  <si>
    <t>Puente 16 terminales para SERIE 39X NEG</t>
  </si>
  <si>
    <t>55.34.9.024.0040</t>
  </si>
  <si>
    <t xml:space="preserve">Relé 4P 7A - bobina 24Vdc </t>
  </si>
  <si>
    <t>94.74.SMA</t>
  </si>
  <si>
    <t>Zócalo para riel DIN para SERIE 5534</t>
  </si>
  <si>
    <t>40.52.7.024.0000</t>
  </si>
  <si>
    <t>Relé módulo de interfaz 2 INV bóbina 24Vdc x 8A, base 95.05 + rele 40.52S.</t>
  </si>
  <si>
    <t>Ns-35/7,5 </t>
  </si>
  <si>
    <t>PHOENIX CONTACT</t>
  </si>
  <si>
    <t>Riel DIN simétrico perforado 35mm x 7,5mm x 1m</t>
  </si>
  <si>
    <t>1SBL181024R8010</t>
  </si>
  <si>
    <t>ABB</t>
  </si>
  <si>
    <t>Contactor para capacitores, Tipo UA16-30-10RA, 12,5 kVAr,  220-230 VAC, 50Hz.</t>
  </si>
  <si>
    <t>ATOMLUX</t>
  </si>
  <si>
    <t>Sistema de energia para luz de emergencia LED, autónomo permanente/no permanente.</t>
  </si>
  <si>
    <t>BT115-80</t>
  </si>
  <si>
    <t>BAW</t>
  </si>
  <si>
    <t>Barra colectora para puesta a tierra, montaje DIN</t>
  </si>
  <si>
    <t>TE27100-6990</t>
  </si>
  <si>
    <t>CAMBRE</t>
  </si>
  <si>
    <t>Adaptador para riel DIN</t>
  </si>
  <si>
    <t>TE27054-6904</t>
  </si>
  <si>
    <t>Módulo de tomacorrientes con polo a tierra.</t>
  </si>
  <si>
    <t>CLZ-FP-44/15HD</t>
  </si>
  <si>
    <t>CIRCUTOR</t>
  </si>
  <si>
    <t>Capacitor tubular c/bornera, 15KVAR-400V  (18,2KVAR-440V).</t>
  </si>
  <si>
    <t>cMAX-new</t>
  </si>
  <si>
    <t>Regulador de energía reactiva, Computer 6 Max Básico, 6 pasos.</t>
  </si>
  <si>
    <t>TC10 400/1</t>
  </si>
  <si>
    <t>Transformador de intensidad, 400/1, ventana 80x30.</t>
  </si>
  <si>
    <t>Masterplus, interface con relé emr</t>
  </si>
  <si>
    <t>Rele 2 inversor 110VAC mini con zócalo</t>
  </si>
  <si>
    <t>Rele 2 inversor 24VDC mini con zócalo</t>
  </si>
  <si>
    <t>97242T</t>
  </si>
  <si>
    <t>GENROD</t>
  </si>
  <si>
    <t>Gabinete metálico comp. STD 1200 X600 X450MM</t>
  </si>
  <si>
    <t>CTD 1.5</t>
  </si>
  <si>
    <t>LCT</t>
  </si>
  <si>
    <t>Puntera tubular aislada para dos conductores, 1,5mm2.</t>
  </si>
  <si>
    <t>CTD 10</t>
  </si>
  <si>
    <t>Puntera tubular aislada para dos conductores, 10mm2.</t>
  </si>
  <si>
    <t>CTD 16</t>
  </si>
  <si>
    <t>Puntera tubular aislada para dos conductores, 16mm2.</t>
  </si>
  <si>
    <t>CTD 1</t>
  </si>
  <si>
    <t>Puntera tubular aislada para dos conductores, 1mm2.</t>
  </si>
  <si>
    <t>CTD 2.5</t>
  </si>
  <si>
    <t>Puntera tubular aislada para dos conductores, 2,5mm2.</t>
  </si>
  <si>
    <t>CTD 4</t>
  </si>
  <si>
    <t>Puntera tubular aislada para dos conductores, 4mm2.</t>
  </si>
  <si>
    <t>CTD 6</t>
  </si>
  <si>
    <t>Puntera tubular aislada para dos conductores, 6mm2.</t>
  </si>
  <si>
    <t>CTN 1.5</t>
  </si>
  <si>
    <t>Puntera tubular aislada, 1,5mm2.</t>
  </si>
  <si>
    <t>CTN 10</t>
  </si>
  <si>
    <t>Puntera tubular aislada, 10mm2.</t>
  </si>
  <si>
    <t>CTN 16</t>
  </si>
  <si>
    <t>Puntera tubular aislada, 16mm2.</t>
  </si>
  <si>
    <t>CTN 1</t>
  </si>
  <si>
    <t>Puntera tubular aislada, 1mm2.</t>
  </si>
  <si>
    <t>CTN 2.5</t>
  </si>
  <si>
    <t>Puntera tubular aislada, 2,5mm2.</t>
  </si>
  <si>
    <t>CTN 4</t>
  </si>
  <si>
    <t>Puntera tubular aislada, 4mm2.</t>
  </si>
  <si>
    <t>CTN 6</t>
  </si>
  <si>
    <t>Puntera tubular aislada, 6mm2.</t>
  </si>
  <si>
    <t>SCC 25/2</t>
  </si>
  <si>
    <t>Terminal de cobre, tubo standard, sección 25mm2, ojal 8mm.</t>
  </si>
  <si>
    <t>SCC 50/1</t>
  </si>
  <si>
    <t>Terminal de cobre, tubo standard, sección 50mm2, ojal 8mm.</t>
  </si>
  <si>
    <t>SCC 70/1</t>
  </si>
  <si>
    <t>Terminal de cobre, tubo standard, sección 70mm2, ojal 10mm</t>
  </si>
  <si>
    <t>SCC 70/0</t>
  </si>
  <si>
    <t>Terminal de cobre, tubo standard, sección 70mm2, ojal 8mm</t>
  </si>
  <si>
    <t>SCC 95/0</t>
  </si>
  <si>
    <t>Terminal de cobre, tubo standard, sección 95mm2, ojal 10mm</t>
  </si>
  <si>
    <t>SCC 95/1</t>
  </si>
  <si>
    <t>Terminal de cobre, tubo standard, sección 95mm2, ojal 13mm</t>
  </si>
  <si>
    <t>B20</t>
  </si>
  <si>
    <t>Terminal preaislado, pala hembra, 1/2,5mm2.</t>
  </si>
  <si>
    <t>BLR-1 CBN</t>
  </si>
  <si>
    <t>NEUMANN</t>
  </si>
  <si>
    <t>Microinterruptor, accionamiento a botón/rodillo.</t>
  </si>
  <si>
    <t>3PE30</t>
  </si>
  <si>
    <t>PAMPACO</t>
  </si>
  <si>
    <t>Porta barra tetrapolar 30mm</t>
  </si>
  <si>
    <t>PRYSMIAN</t>
  </si>
  <si>
    <t>Cable flexible unipolar, Superastic jet, 4mm2</t>
  </si>
  <si>
    <t>UKH 150 BU</t>
  </si>
  <si>
    <t>Borne de corriente, 1000 V, 309 A, Conexión por tornillo, sección:35 mm² - 150 mm², azul.</t>
  </si>
  <si>
    <t>UKH 150</t>
  </si>
  <si>
    <t>Borne de corriente, 1000 V, 309 A, Conexión por tornillo, sección:35 mm² - 150 mm², gris.</t>
  </si>
  <si>
    <t>SINTENAX</t>
  </si>
  <si>
    <t>Cable tetrapolar, Baja tensión, 0,6/1,1 kV, PVC/PVC, 4x50mm2</t>
  </si>
  <si>
    <t>RETENAX</t>
  </si>
  <si>
    <t>Cable tetrapolar, Baja tensión, 0,6/1,1 kV, XLPE/PVC, 4x50mm2</t>
  </si>
  <si>
    <t>AFUMEX 1000</t>
  </si>
  <si>
    <t>Cable unipolar, baja tensión, 0,6/1 kV, XLPE, 95mm2</t>
  </si>
  <si>
    <t>SUPERASTIC FLEX</t>
  </si>
  <si>
    <t>Cable unipolar, baja tension, 400/750 V, PVC, 70mm2</t>
  </si>
  <si>
    <t>F0L0160</t>
  </si>
  <si>
    <t>REPREOL</t>
  </si>
  <si>
    <t>Fusible ACR lento T00 GL 160A</t>
  </si>
  <si>
    <t>F0L0036</t>
  </si>
  <si>
    <t>Fusible lento T00, GL 36A</t>
  </si>
  <si>
    <t>B0</t>
  </si>
  <si>
    <t>REPROEL</t>
  </si>
  <si>
    <t>Base portafusible T00 125A</t>
  </si>
  <si>
    <t>FOUC0125</t>
  </si>
  <si>
    <t>Fusibles clase aR, ultra rápidos, tipo NH-00 aR, 125A.</t>
  </si>
  <si>
    <t>DXN3200N</t>
  </si>
  <si>
    <t>SCHNEIDER</t>
  </si>
  <si>
    <t>Bases adhesivas para sujeción de cables</t>
  </si>
  <si>
    <t>PKF16F723</t>
  </si>
  <si>
    <t>Toma de corriente industrial, base de empotrar, 16A, 2P+PE, IP67.</t>
  </si>
  <si>
    <t>PKF32F735</t>
  </si>
  <si>
    <t>Toma de corriente industrial, base de empotrar, 32A, 3P+N+PE, IP67.</t>
  </si>
  <si>
    <t>C-4/2</t>
  </si>
  <si>
    <t>TBCin</t>
  </si>
  <si>
    <t>Terminal de compresión de cobre estañado 4mm2, ojal 6mm</t>
  </si>
  <si>
    <t>T1 100</t>
  </si>
  <si>
    <t>TEA</t>
  </si>
  <si>
    <t>Borne unipolar, 100A</t>
  </si>
  <si>
    <t>T/003</t>
  </si>
  <si>
    <t>Fusible tubo cerámico, 8,5x31,5mm, 10A</t>
  </si>
  <si>
    <t>F/0053</t>
  </si>
  <si>
    <t>Fusible tubo cerámico, 8,5x31,5mm, 1A</t>
  </si>
  <si>
    <t>T/0000</t>
  </si>
  <si>
    <t>Fusible tubo cerámico, 8,5x31,5mm, 2A</t>
  </si>
  <si>
    <t>T/0001</t>
  </si>
  <si>
    <t>Fusible tubo cerámico, 8,5x31,5mm, 4A</t>
  </si>
  <si>
    <t>T/0002</t>
  </si>
  <si>
    <t>Fusible tubo cerámico, 8,5x31,5mm, 6A</t>
  </si>
  <si>
    <t>F/0086</t>
  </si>
  <si>
    <t>Fusible tubo de vidrio, 5x20mm, 0,10A</t>
  </si>
  <si>
    <t>F/0087</t>
  </si>
  <si>
    <t>Fusible tubo de vidrio, 5x20mm, 0,25A</t>
  </si>
  <si>
    <t>F/0088</t>
  </si>
  <si>
    <t>Fusible tubo de vidrio, 5x20mm, 0,50A</t>
  </si>
  <si>
    <t>F/0089</t>
  </si>
  <si>
    <t>Fusible tubo de vidrio, 5x20mm, 0,75A</t>
  </si>
  <si>
    <t>F/0091</t>
  </si>
  <si>
    <t>Fusible tubo de vidrio, 5x20mm, 1,50A</t>
  </si>
  <si>
    <t>F/0090</t>
  </si>
  <si>
    <t>Fusible tubo de vidrio, 5x20mm, 1A</t>
  </si>
  <si>
    <t>F/0093</t>
  </si>
  <si>
    <t>Fusible tubo de vidrio, 5x20mm, 2,5A</t>
  </si>
  <si>
    <t>F/0092</t>
  </si>
  <si>
    <t>Fusible tubo de vidrio, 5x20mm, 2A</t>
  </si>
  <si>
    <t>F/0094</t>
  </si>
  <si>
    <t>Fusible tubo de vidrio, 5x20mm, 3A</t>
  </si>
  <si>
    <t>F/0095</t>
  </si>
  <si>
    <t>Fusible tubo de vidrio, 5x20mm, 4A</t>
  </si>
  <si>
    <t>F/0096</t>
  </si>
  <si>
    <t>Fusible tubo de vidrio, 5x20mm, 5A</t>
  </si>
  <si>
    <t>F/0097</t>
  </si>
  <si>
    <t>Fusible tubo de vidrio, 5x20mm, 6A</t>
  </si>
  <si>
    <t>BPN-2,5</t>
  </si>
  <si>
    <t>ZOLODA</t>
  </si>
  <si>
    <t>Borne de paso, conexión a tornillo, 2,5-4mm2.</t>
  </si>
  <si>
    <t>BPN-04-VE</t>
  </si>
  <si>
    <t>Borne de paso, conexión a tornillo, 4-6mm2, color verde.</t>
  </si>
  <si>
    <t>BPN-04</t>
  </si>
  <si>
    <t>Borne de paso, conexión a tornillo,4-6mm2.</t>
  </si>
  <si>
    <t>BPN-06</t>
  </si>
  <si>
    <t>Borne de paso, conexión a tornillo,6-10mm2.</t>
  </si>
  <si>
    <t>D-BPN-2.5/10</t>
  </si>
  <si>
    <t>Tapa de borne de paso BPN-2,5/10.</t>
  </si>
  <si>
    <t>BKND-04</t>
  </si>
  <si>
    <t>Borne doble piso, conexión a tornillo, 4-6mm2.</t>
  </si>
  <si>
    <t>BKNP-520</t>
  </si>
  <si>
    <t>Borne Portafusible, negro</t>
  </si>
  <si>
    <t>BKNP-520-EC</t>
  </si>
  <si>
    <t>Borne seccionable a cuchilla, rojo</t>
  </si>
  <si>
    <t>CKN-040-40</t>
  </si>
  <si>
    <t>Cable canal ranurado 40x40x200</t>
  </si>
  <si>
    <t>CKN-060-80</t>
  </si>
  <si>
    <t>Cable canal ranurado 60x80x2000</t>
  </si>
  <si>
    <t>CKN-040-80</t>
  </si>
  <si>
    <t>Cablecanal ranurado 40x80x2000</t>
  </si>
  <si>
    <t>EKN1</t>
  </si>
  <si>
    <t>Extremos de bornera para riel NS, espesor 10mm, bajo.</t>
  </si>
  <si>
    <t>BMFN 10x38</t>
  </si>
  <si>
    <t>Portafusible seccionable p/rial DIN, 10x38</t>
  </si>
  <si>
    <t>BMFN 8x31</t>
  </si>
  <si>
    <t>Portafusible seccionable p/riel DIN, 8x31</t>
  </si>
  <si>
    <t>P-10-06/BKND-04</t>
  </si>
  <si>
    <t>Puente fijo para uniones transversales, 10 elementos, BKND-4.</t>
  </si>
  <si>
    <t>JSSB-10-05/BPN</t>
  </si>
  <si>
    <t>Puente fijo para uniones transversales, 10 elementos, BPN-2,5.</t>
  </si>
  <si>
    <t>JSSB-10-06/BPN</t>
  </si>
  <si>
    <t>Puente fijo para uniones transversales, 10 elementos, BPN-4.</t>
  </si>
  <si>
    <t>JSSB-10-08/BPN</t>
  </si>
  <si>
    <t>Puente fijo para uniones transversales, 10 elementos, BPN-6.</t>
  </si>
  <si>
    <t>I-RE1</t>
  </si>
  <si>
    <t>Señalización regulable de bornes.</t>
  </si>
  <si>
    <t>SE1</t>
  </si>
  <si>
    <t>Separador óptico eléctrico universal, 2mm</t>
  </si>
  <si>
    <t>D-BKND-04</t>
  </si>
  <si>
    <t>Tapa de borne doble piso BKND.</t>
  </si>
  <si>
    <t>PCZ 817004</t>
  </si>
  <si>
    <t>Peine PCZ, 4P, 63A, 56 salidas.</t>
  </si>
  <si>
    <t>PCZ 817104</t>
  </si>
  <si>
    <t>Tapa para peine PCZ 4P.</t>
  </si>
  <si>
    <t>SICA</t>
  </si>
  <si>
    <t>Liston led interconectable, 8W, temperatura de color 4000K.</t>
  </si>
  <si>
    <t>Z-8</t>
  </si>
  <si>
    <t>Cobertura de conexión para microinterruptor.</t>
  </si>
  <si>
    <t>Sistema de Energia para Luz de Emergencia LED.</t>
  </si>
  <si>
    <t>AKAI</t>
  </si>
  <si>
    <t xml:space="preserve">Listón led con interruptor T5, 9W, 720lm, temperatura de color 4000k. </t>
  </si>
  <si>
    <t>WDA104041</t>
  </si>
  <si>
    <t xml:space="preserve">Módulo de tomacorrientes con PE 10A/250V, blanco. </t>
  </si>
  <si>
    <t>WDA57031</t>
  </si>
  <si>
    <t>Adaptador de tomacorrientes para riel DIN, 1 módulo.</t>
  </si>
  <si>
    <t>393100240060</t>
  </si>
  <si>
    <t>475281100000</t>
  </si>
  <si>
    <t>475270240000</t>
  </si>
  <si>
    <t>PLANILLA DE MATERIALES PARA LA FABRICACIÓN DE TABLEROS</t>
  </si>
  <si>
    <t>OBRA</t>
  </si>
  <si>
    <t>L018-113</t>
  </si>
  <si>
    <t>POTENCIA [Kw]/CANTIDAD</t>
  </si>
  <si>
    <t>POTENCIA
[Kw]</t>
  </si>
  <si>
    <t>TAG</t>
  </si>
  <si>
    <t>DESCRIPCIÓN DE PRODUCTO</t>
  </si>
  <si>
    <t>FUNCIÓN</t>
  </si>
  <si>
    <t>CANTIDAD
UNITARIA</t>
  </si>
  <si>
    <t>TOTAL</t>
  </si>
  <si>
    <t>UPS-01</t>
  </si>
  <si>
    <t>PS-01</t>
  </si>
  <si>
    <t>SW-01</t>
  </si>
  <si>
    <t>PLC-01</t>
  </si>
  <si>
    <t>AI-01</t>
  </si>
  <si>
    <t>HMI-01</t>
  </si>
  <si>
    <t>H1</t>
  </si>
  <si>
    <t>Testigo de presencia de fase R</t>
  </si>
  <si>
    <t>H2</t>
  </si>
  <si>
    <t>Testigo de presencia de fase S</t>
  </si>
  <si>
    <t>H3</t>
  </si>
  <si>
    <t>Testigo de presencia de fase T</t>
  </si>
  <si>
    <t>H4</t>
  </si>
  <si>
    <t>H5</t>
  </si>
  <si>
    <t>H6</t>
  </si>
  <si>
    <t>H7</t>
  </si>
  <si>
    <t>S1</t>
  </si>
  <si>
    <t>S2</t>
  </si>
  <si>
    <t>S3</t>
  </si>
  <si>
    <t>S4</t>
  </si>
  <si>
    <t>S5</t>
  </si>
  <si>
    <t>S6</t>
  </si>
  <si>
    <t>S7</t>
  </si>
  <si>
    <t>S8</t>
  </si>
  <si>
    <t>VF-01</t>
  </si>
  <si>
    <t>RC-01</t>
  </si>
  <si>
    <t>Q00</t>
  </si>
  <si>
    <t>Q01</t>
  </si>
  <si>
    <t>Q02</t>
  </si>
  <si>
    <t>Q03</t>
  </si>
  <si>
    <t>Q04</t>
  </si>
  <si>
    <t>Q05</t>
  </si>
  <si>
    <t>Q06</t>
  </si>
  <si>
    <t>Q07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</si>
  <si>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</si>
  <si>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</si>
  <si>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</si>
  <si>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</si>
  <si>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</si>
  <si>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</si>
  <si>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</si>
  <si>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</si>
  <si>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</si>
  <si>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</si>
  <si>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</si>
  <si>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</si>
  <si>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</si>
  <si>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</si>
  <si>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</si>
  <si>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</si>
  <si>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</si>
  <si>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</si>
  <si>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</si>
  <si>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</si>
  <si>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</si>
  <si>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</si>
  <si>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</si>
  <si>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</si>
  <si>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</si>
  <si>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</si>
  <si>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</si>
  <si>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</si>
  <si>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</si>
  <si>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</si>
  <si>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</si>
  <si>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</si>
  <si>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</si>
  <si>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</si>
  <si>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</si>
  <si>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</si>
  <si>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</si>
  <si>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</si>
  <si>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</si>
  <si>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</si>
  <si>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</si>
  <si>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TC1</t>
  </si>
  <si>
    <t>TC2</t>
  </si>
  <si>
    <t>TC3</t>
  </si>
  <si>
    <t>X.01</t>
  </si>
  <si>
    <t>X.02</t>
  </si>
  <si>
    <t>X.03</t>
  </si>
  <si>
    <t>X.04</t>
  </si>
  <si>
    <t>X.05</t>
  </si>
  <si>
    <t>X.06</t>
  </si>
  <si>
    <t>X.07</t>
  </si>
  <si>
    <t>X.09</t>
  </si>
  <si>
    <t>XPE</t>
  </si>
  <si>
    <t>L018-106</t>
  </si>
  <si>
    <t>PLANILLA DE REQUERIMIENTO DE MATERIALES PARA LA FABRICACIÓN DE TABLEROS</t>
  </si>
  <si>
    <t>Obra</t>
  </si>
  <si>
    <t>SALIDA</t>
  </si>
  <si>
    <t>-</t>
  </si>
  <si>
    <t>6SL3210-1PE31-8UL0</t>
  </si>
  <si>
    <t>Módulo de Potencia G120 / PM240-2 /3AC 400V, 75kW / 100HP, IHO:145A, FSF</t>
  </si>
  <si>
    <t>6SL3244-0BB12-1FA0</t>
  </si>
  <si>
    <t>Unidad de Control G120 / CU240E-2 PN  (6DI/3DO/2AI/2AO, Profinet)</t>
  </si>
  <si>
    <t>6SL3255-0AA00-4JA2</t>
  </si>
  <si>
    <t>Panel de operación inteligente IOP para SINAMICS G120C / G120 Color (nuevo!)</t>
  </si>
  <si>
    <t>6SL3256-0AP00-0JA0</t>
  </si>
  <si>
    <t>Kit montaje en puerta para IOP/BOP-2 para SINAMICS G120C / G120</t>
  </si>
  <si>
    <t>VDF-01</t>
  </si>
  <si>
    <t>Quitar
duplicados</t>
  </si>
  <si>
    <t>F1UC0250</t>
  </si>
  <si>
    <t>Fusibles clase aR, ultra rápidos, tipo NH-1 aR, 250A.</t>
  </si>
  <si>
    <t>F0UC0125</t>
  </si>
  <si>
    <t>L018-112</t>
  </si>
  <si>
    <t>PS30</t>
  </si>
  <si>
    <t>CL05008KA021</t>
  </si>
  <si>
    <t>CL05009KA022</t>
  </si>
  <si>
    <t>CL05010KA023</t>
  </si>
  <si>
    <t>CL05011KA024</t>
  </si>
  <si>
    <t>CL05012KA025</t>
  </si>
  <si>
    <t>CL05013KA026</t>
  </si>
  <si>
    <t>CL05016AB033</t>
  </si>
  <si>
    <t>CL05019AB036</t>
  </si>
  <si>
    <t>CL05022AB039</t>
  </si>
  <si>
    <t>CL05025AB042</t>
  </si>
  <si>
    <t>PLANILLA DE CONTROL DE STOCK</t>
  </si>
  <si>
    <t>DESCRIPCIÓN2</t>
  </si>
  <si>
    <t>PEDIDO</t>
  </si>
  <si>
    <t>STOCK</t>
  </si>
  <si>
    <t>PLANILLA DE SALIDA DE MATERIALES</t>
  </si>
  <si>
    <t>FECHA</t>
  </si>
  <si>
    <t>CÓDIGO TABLERO</t>
  </si>
  <si>
    <t>CANTIDAD</t>
  </si>
  <si>
    <t>PLANILLA DE INGRESO DE MATERIALES</t>
  </si>
  <si>
    <t>ORDEN DE COPRA</t>
  </si>
  <si>
    <t>REMITO</t>
  </si>
  <si>
    <t>PROVEEDOR</t>
  </si>
  <si>
    <t>F0UC0080</t>
  </si>
  <si>
    <t>Fusibles clase aR, ultra rápidos, tipo NH-00 aR, 80A.</t>
  </si>
  <si>
    <t>F0UC0160</t>
  </si>
  <si>
    <t>F1UC0200</t>
  </si>
  <si>
    <t>F2UC0315</t>
  </si>
  <si>
    <t>Fusibles clase aR, ultra rápidos, tipo NH-00 aR, 160A.</t>
  </si>
  <si>
    <t>Fusibles clase aR, ultra rápidos, tipo NH-1 aR, 200A.</t>
  </si>
  <si>
    <t>Fusibles clase aR, ultra rápidos, tipo NH-2 aR, 315A.</t>
  </si>
  <si>
    <t>Puerta de sobreponer para protección de panel de dialogo, 300x350x60mm.</t>
  </si>
  <si>
    <t>PS30-1</t>
  </si>
  <si>
    <t>6EP4133-0GB00-0AYA</t>
  </si>
  <si>
    <t>SITOP UPS1100 Módulo de batería con acumuladores de plomo cerrados y libres de mantenimiento para Módulo SITOP DC-USV DC 24 V 3,2 Ah</t>
  </si>
  <si>
    <t>3NA3142</t>
  </si>
  <si>
    <t>Cartucho de fusibles NH, NH1, Entrada: 224 A, gG, Un AC: 500 V, Un DC: 440 V, indicador de fusión superior, orejetas energizadas</t>
  </si>
  <si>
    <t>H8</t>
  </si>
  <si>
    <t>H9</t>
  </si>
  <si>
    <t>H10</t>
  </si>
  <si>
    <t>H11</t>
  </si>
  <si>
    <t>S9</t>
  </si>
  <si>
    <t>S10</t>
  </si>
  <si>
    <t>S11</t>
  </si>
  <si>
    <t>3SU1900-0DY30-0AA0</t>
  </si>
  <si>
    <t>Collar de protección para pulsador de seta de Parada de emergencia, con o sin cerradura Ronis, diseño de 22 mm, amarillo, material plástico.</t>
  </si>
  <si>
    <t>3RV2011-1GA10</t>
  </si>
  <si>
    <t>3RV2011-1KA10</t>
  </si>
  <si>
    <t>Interruptor automático tamaño S00 para protección de motores, CLASE 10 Disparador por sobrecarga con retardo según intensidad 4,5...6,3 A Disparador de cortocircuito 82 A borne de tornillo poder de corte estándar.</t>
  </si>
  <si>
    <t>Interruptor automático tamaño S00 para protección de motores, CLASE 10 Disparador por sobrecarga con retardo según intensidad 9...12,5 A Disparador de cortocircuito 163 A borne de tornillo poder de corte estándar.</t>
  </si>
  <si>
    <t>Bloque de señalización para interruptor automático 3RV2 con conexión de tornillo.</t>
  </si>
  <si>
    <t>Interruptor auxiliar adosable en lateral 1NA+1NC bornes de tornillo para interruptor automático 3RV2.</t>
  </si>
  <si>
    <t>3RT2015-1BB41</t>
  </si>
  <si>
    <t>3RT2017-1BB41</t>
  </si>
  <si>
    <t>3RH2911-1HA20</t>
  </si>
  <si>
    <t>3RA1921-1D</t>
  </si>
  <si>
    <t>Bloque de conexión eléctrico y mecánico para 3RV1.2 y 3RT101 para 3RV2.1/3RV2.2 y 3RT2.1 Mando por AC y DC.</t>
  </si>
  <si>
    <t>Contactor, AC-3, 3 kW / 400 V.</t>
  </si>
  <si>
    <t>Bloque de contactos auxiliares.</t>
  </si>
  <si>
    <t>Contactor, AC-3, 5,5 kW / 400.</t>
  </si>
  <si>
    <t>X.10</t>
  </si>
  <si>
    <t>Cablecanal ranurado Dexson, gris, 40x60.</t>
  </si>
  <si>
    <t>DXN10072</t>
  </si>
  <si>
    <t>HELLERMANNTYTON</t>
  </si>
  <si>
    <t>T18R</t>
  </si>
  <si>
    <t>T18I</t>
  </si>
  <si>
    <t>Precinto nylon negro, 100x2,5mm.</t>
  </si>
  <si>
    <t>Precinto nylon negro, 140x2,5mm.</t>
  </si>
  <si>
    <t>LKCS-A</t>
  </si>
  <si>
    <t>Fijadores autoadhesivos para precintos, 32x25mm.</t>
  </si>
  <si>
    <t>Cable unipolar flexible, cu, superastic flex, 1mm2, negro.</t>
  </si>
  <si>
    <t>Cable unipolar flexible, cu, superastic flex, 1mm2, rojo.</t>
  </si>
  <si>
    <t>P-SF-1N</t>
  </si>
  <si>
    <t>P-SF-1R</t>
  </si>
  <si>
    <t>APA35</t>
  </si>
  <si>
    <t>Aislador cónico liso, epoxi, D:30, d:25, H:35.</t>
  </si>
  <si>
    <t>Prensacable poliamida HP 5/8 BSC.</t>
  </si>
  <si>
    <t>Prensacable poliamida HP 7/8 BSC</t>
  </si>
  <si>
    <t>CONEXTUBE</t>
  </si>
  <si>
    <t>IMSA</t>
  </si>
  <si>
    <t>Cable unipolar, Payton PVC 1,1 kV, Superflex, 50mm2.</t>
  </si>
  <si>
    <t>Cable unipolar, Payton PVC 1,1 kV, Superflex, 70mm2.</t>
  </si>
  <si>
    <t>I-PS-50</t>
  </si>
  <si>
    <t>I-PS-70</t>
  </si>
  <si>
    <t>SCC 50/2</t>
  </si>
  <si>
    <t>Terminal de cobre, tubo standard, sección 50mm2, ojal 10mm.</t>
  </si>
  <si>
    <t>ELENT</t>
  </si>
  <si>
    <t>Distribución de energía hasta 125A, Elent Profesional, 3P+N, 7 puntos de conexión.</t>
  </si>
  <si>
    <t>EP-4-7-125A</t>
  </si>
  <si>
    <t>C-10/1</t>
  </si>
  <si>
    <t>C-10/2</t>
  </si>
  <si>
    <t>C-10/3</t>
  </si>
  <si>
    <t>C-16/1</t>
  </si>
  <si>
    <t>C-16/2</t>
  </si>
  <si>
    <t>C-16/3</t>
  </si>
  <si>
    <t>Terminal de compresión de cobre estañado 10mm2, ojal 6mm</t>
  </si>
  <si>
    <t>Terminal de compresión de cobre estañado 16mm2, ojal 6mm</t>
  </si>
  <si>
    <t>Terminal de compresión de cobre estañado 10mm2, ojal 5mm</t>
  </si>
  <si>
    <t>Terminal de compresión de cobre estañado 10mm2, ojal 8mm</t>
  </si>
  <si>
    <t>Terminal de compresión de cobre estañado 16mm2, ojal 8mm</t>
  </si>
  <si>
    <t>Terminal de compresión de cobre estañado 16mm2, ojal 10mm</t>
  </si>
  <si>
    <t>DXN10092</t>
  </si>
  <si>
    <t>Cablecanal ranurado Dexson, gris, 60x60.</t>
  </si>
  <si>
    <t>BCU-5-30</t>
  </si>
  <si>
    <t>Barra de cobre, 5x30mm.</t>
  </si>
  <si>
    <t>UT 4</t>
  </si>
  <si>
    <t>Phoenix Contact</t>
  </si>
  <si>
    <t>Borne de paso con conexión por tornillo, 0,14-6 mm2.</t>
  </si>
  <si>
    <t>UT 4-PE</t>
  </si>
  <si>
    <t>Borne de tierra con conexión por tornillo, 0,14-6 mm2.</t>
  </si>
  <si>
    <t>D-UT 2,5/10</t>
  </si>
  <si>
    <t>Tapa para borne de paso UT 4, ancho 2,2 mm.</t>
  </si>
  <si>
    <t>ATP-UT</t>
  </si>
  <si>
    <t>Placa separadora para borne UT 4, ancho 2 mm.</t>
  </si>
  <si>
    <t>FBS 10-6</t>
  </si>
  <si>
    <t>Puente enchufable para borne UT 4, 10 polos.</t>
  </si>
  <si>
    <t>UTTB 4</t>
  </si>
  <si>
    <t>Borne de doble piso con conexión por tornillo, 0,14-6 mm2.</t>
  </si>
  <si>
    <t>D-UTTB 2,5/4</t>
  </si>
  <si>
    <t>Tapa para borne doble piso UTTB 4, ancho 2,2 mm.</t>
  </si>
  <si>
    <t>ATP-UTTB 2,5/4</t>
  </si>
  <si>
    <t>Placa separadora para borne UTTB 4, ancho 2 mm.</t>
  </si>
  <si>
    <t>TB 4-QUATTRO I MS</t>
  </si>
  <si>
    <t>Bornes de cuatro conductores con conexión por tornillos, 0,5-6mm2.</t>
  </si>
  <si>
    <t>D-TB 2,5/4</t>
  </si>
  <si>
    <t>Tapa para borne TB 4, ancho 2 mm.</t>
  </si>
  <si>
    <t>ATP-TB</t>
  </si>
  <si>
    <t>Placa separadora para borne TB 4, ancho 1,5 mm.</t>
  </si>
  <si>
    <t>SCBI 10-6</t>
  </si>
  <si>
    <t>Puente seccionable para borne TB 4, 10 polos.</t>
  </si>
  <si>
    <t>ST 4</t>
  </si>
  <si>
    <t>Bornes con conexión por resorte, 0,08/6 mm2.</t>
  </si>
  <si>
    <t>ST 4-PE</t>
  </si>
  <si>
    <t>Bornes  de tierra con conexión por resorte, 0,08/6 mm2.</t>
  </si>
  <si>
    <t>D-ST 4</t>
  </si>
  <si>
    <t>Tapa para borne ST 4, ancho 2,2 mm.</t>
  </si>
  <si>
    <t>ATP-ST 4</t>
  </si>
  <si>
    <t>Placa separadora para borne ST 4, ancho 2 mm.</t>
  </si>
  <si>
    <t>FBSR 10-6</t>
  </si>
  <si>
    <t>Puente enchufable para borne ST 4, 10 polos.</t>
  </si>
  <si>
    <t>STTB 4</t>
  </si>
  <si>
    <t>Bornes de doble piso con conexión por resorte, 0,08/6 mm2.</t>
  </si>
  <si>
    <t>D-STTB 4</t>
  </si>
  <si>
    <t>Tapa para borne STTB 4, ancho 2,2 mm.</t>
  </si>
  <si>
    <t>ATP-STTB 4</t>
  </si>
  <si>
    <t>Placa separadora para borne STTB 4, ancho 2 mm.</t>
  </si>
  <si>
    <t>PTIFX 6/6X2,5 GY</t>
  </si>
  <si>
    <t>Bloque de distribución, con alimentación, 7 puntos de embalaje.</t>
  </si>
  <si>
    <t>PTIFX 6/12X2,5 GY</t>
  </si>
  <si>
    <t>Bloque de distribución, con alimentación, 13 puntos de embalaje.</t>
  </si>
  <si>
    <t>PTIFX 6/18X2,5 GY</t>
  </si>
  <si>
    <t>Bloque de distribución, con alimentación, 19 puntos de embalaje.</t>
  </si>
  <si>
    <t>PTFIX-NS35A</t>
  </si>
  <si>
    <t>Adaptador para carril, DIN NS 35, longitudinal.</t>
  </si>
  <si>
    <t>PTU 35/4X6/6X2,5</t>
  </si>
  <si>
    <t>Borne hibrido por conexión por tornillo unilateral, 1x50mm2, 4x10mm2, 6x4mm2.</t>
  </si>
  <si>
    <t>PP-H 2,5/1</t>
  </si>
  <si>
    <t>Conector COMBI, push-in, 1 polo, 0,14-4 mm2.</t>
  </si>
  <si>
    <t>UT 2,5/1P</t>
  </si>
  <si>
    <t>Borne de paso, conexión por tornillo/ conexión enchufable, 0,14-4 mm2.</t>
  </si>
  <si>
    <t>PTPOWER 35</t>
  </si>
  <si>
    <t>Borne de potencia con conexión por resorte, 2,5-35 mm2.</t>
  </si>
  <si>
    <t>TB 4-HESI (5x20) I</t>
  </si>
  <si>
    <t>Borne para fusible con palanca con conexión por tornillo, 0,5-6mm2.</t>
  </si>
  <si>
    <t>TB 4-HEDI I</t>
  </si>
  <si>
    <t>Borne interrumpible por palanca con conexión por tornillo, 0,5-6,mm2.</t>
  </si>
  <si>
    <t>UT 4-HESI</t>
  </si>
  <si>
    <t>Bornes para fusible con conexión por tornillo para fusible de vidrio 5x20mm, 0,14-16mm2.</t>
  </si>
  <si>
    <t>UT 4-HESILA 250</t>
  </si>
  <si>
    <t>Bornes para fusible con conexión por tornillo para fusible de vidrio 5x20mm con indicador luminoso, 0,14-16mm2.</t>
  </si>
  <si>
    <t>UK 10,3-HESI N</t>
  </si>
  <si>
    <t>Borne para fusible  con conexión por tornillo para fusible cerámico 10,3x38mm, 1,5-25mm2.</t>
  </si>
  <si>
    <t>UK 10,3-HESILED N 690</t>
  </si>
  <si>
    <t>Borne para fusible  con conexión por tornillo para fusible cerámico 10,3x38mm con indicador luminoso, 1,5-25mm2.</t>
  </si>
  <si>
    <t>NOMBRE DEL ARCHIVO</t>
  </si>
  <si>
    <t>LINEA DE OPERACIÓN</t>
  </si>
  <si>
    <t>EQUIPO PRINCIPAL ASOCIADO</t>
  </si>
  <si>
    <t>HARDWARE</t>
  </si>
  <si>
    <t>RG-ING-29_00 001</t>
  </si>
  <si>
    <t>RG-ING-29_00 002</t>
  </si>
  <si>
    <t>RG-ING-29_00 003</t>
  </si>
  <si>
    <t>RG-ING-29_00 004</t>
  </si>
  <si>
    <t>RG-ING-29_00 005</t>
  </si>
  <si>
    <t>RG-ING-29_00 006</t>
  </si>
  <si>
    <t>RG-ING-29_00 007</t>
  </si>
  <si>
    <t>RG-ING-29_00 008</t>
  </si>
  <si>
    <t>RG-ING-29_00 009</t>
  </si>
  <si>
    <t>RG-ING-29_00 010</t>
  </si>
  <si>
    <t>RG-ING-29_00 011</t>
  </si>
  <si>
    <t>RG-ING-29_00 012</t>
  </si>
  <si>
    <t>RG-ING-29_00 013</t>
  </si>
  <si>
    <t>RG-ING-29_00 014</t>
  </si>
  <si>
    <t>RG-ING-29_00 015</t>
  </si>
  <si>
    <t>RG-ING-29_00 016</t>
  </si>
  <si>
    <t>RG-ING-29_00 017</t>
  </si>
  <si>
    <t>RG-ING-29_00 018</t>
  </si>
  <si>
    <t>RG-ING-29_00 019</t>
  </si>
  <si>
    <t>RG-ING-29_00 020</t>
  </si>
  <si>
    <t>RG-ING-29_00 021</t>
  </si>
  <si>
    <t>RG-ING-29_00 022</t>
  </si>
  <si>
    <t>RG-ING-29_00 023</t>
  </si>
  <si>
    <t>RG-ING-29_00 024</t>
  </si>
  <si>
    <t>RG-ING-29_00 025</t>
  </si>
  <si>
    <t>RG-ING-29_00 026</t>
  </si>
  <si>
    <t>RG-ING-29_00 027</t>
  </si>
  <si>
    <t>RG-ING-29_00 028</t>
  </si>
  <si>
    <t>RG-ING-29_00 029</t>
  </si>
  <si>
    <t>RG-ING-29_00 030</t>
  </si>
  <si>
    <t>RG-ING-29_00 031</t>
  </si>
  <si>
    <t>RG-ING-29_00 032</t>
  </si>
  <si>
    <t>RG-ING-29_00 033</t>
  </si>
  <si>
    <t>RG-ING-29_00 034</t>
  </si>
  <si>
    <t>RG-ING-29_00 035</t>
  </si>
  <si>
    <t>RG-ING-29_00 036</t>
  </si>
  <si>
    <t>RG-ING-29_00 037</t>
  </si>
  <si>
    <t>RG-ING-29_00 038</t>
  </si>
  <si>
    <t>RG-ING-29_00 039</t>
  </si>
  <si>
    <t>RG-ING-29_00 040</t>
  </si>
  <si>
    <t>RG-ING-29_00 041</t>
  </si>
  <si>
    <t>RG-ING-29_00 042</t>
  </si>
  <si>
    <t>RG-ING-29_00 043</t>
  </si>
  <si>
    <t>RG-ING-29_00 044</t>
  </si>
  <si>
    <t>RG-ING-29_00 045</t>
  </si>
  <si>
    <t>RG-ING-29_00 046</t>
  </si>
  <si>
    <t>RG-ING-29_00 047</t>
  </si>
  <si>
    <t>RG-ING-29_00 048</t>
  </si>
  <si>
    <t>RG-ING-29_00 049</t>
  </si>
  <si>
    <t>RG-ING-29_00 050</t>
  </si>
  <si>
    <t>RG-ING-29_00 051</t>
  </si>
  <si>
    <t>RG-ING-29_00 052</t>
  </si>
  <si>
    <t>RG-ING-29_00 053</t>
  </si>
  <si>
    <t>RG-ING-29_00 054</t>
  </si>
  <si>
    <t>RG-ING-29_00 055</t>
  </si>
  <si>
    <t>RG-ING-29_00 056</t>
  </si>
  <si>
    <t>RG-ING-29_00 057</t>
  </si>
  <si>
    <t>RG-ING-29_00 058</t>
  </si>
  <si>
    <t>RG-ING-29_00 059</t>
  </si>
  <si>
    <t>RG-ING-29_00 060</t>
  </si>
  <si>
    <t>RG-ING-29_00 061</t>
  </si>
  <si>
    <t>RG-ING-29_00 062</t>
  </si>
  <si>
    <t>RG-ING-29_00 063</t>
  </si>
  <si>
    <t>RG-ING-29_00 064</t>
  </si>
  <si>
    <t>RG-ING-29_00 065</t>
  </si>
  <si>
    <t>RG-ING-29_00 066</t>
  </si>
  <si>
    <t>RG-ING-29_00 067</t>
  </si>
  <si>
    <t>RG-ING-29_00 068</t>
  </si>
  <si>
    <t>RG-ING-29_00 069</t>
  </si>
  <si>
    <t>RG-ING-29_00 070</t>
  </si>
  <si>
    <t>RG-ING-29_00 071</t>
  </si>
  <si>
    <t>RG-ING-29_00 072</t>
  </si>
  <si>
    <t>RG-ING-29_00 073</t>
  </si>
  <si>
    <t>RG-ING-29_00 074</t>
  </si>
  <si>
    <t>RG-ING-29_00 075</t>
  </si>
  <si>
    <t>RG-ING-29_00 076</t>
  </si>
  <si>
    <t>RG-ING-29_00 077</t>
  </si>
  <si>
    <t>RG-ING-29_00 078</t>
  </si>
  <si>
    <t>RG-ING-29_00 079</t>
  </si>
  <si>
    <t>RG-ING-29_00 080</t>
  </si>
  <si>
    <t>RG-ING-29_00 081</t>
  </si>
  <si>
    <t>RG-ING-29_00 082</t>
  </si>
  <si>
    <t>RG-ING-29_00 083</t>
  </si>
  <si>
    <t>RG-ING-29_00 084</t>
  </si>
  <si>
    <t>RG-ING-29_00 085</t>
  </si>
  <si>
    <t>RG-ING-29_00 086</t>
  </si>
  <si>
    <t>Paletizadora</t>
  </si>
  <si>
    <t>Despaletizadora</t>
  </si>
  <si>
    <t>Transporte de Botellas</t>
  </si>
  <si>
    <t>Transporte de Cajas</t>
  </si>
  <si>
    <t>Encajonadora</t>
  </si>
  <si>
    <t>Lavadora 1</t>
  </si>
  <si>
    <t>Lavadora 2</t>
  </si>
  <si>
    <t>Acumulador</t>
  </si>
  <si>
    <t>Desencajonadora</t>
  </si>
  <si>
    <t>Carbonatador</t>
  </si>
  <si>
    <t>Transporte Zona Humeda</t>
  </si>
  <si>
    <t>Pupitre Llenadora</t>
  </si>
  <si>
    <t>Mixer</t>
  </si>
  <si>
    <t>Transporte Paletizadora</t>
  </si>
  <si>
    <t>Envolvedora</t>
  </si>
  <si>
    <t>Flejadora</t>
  </si>
  <si>
    <t>Llenadora</t>
  </si>
  <si>
    <t>Lavador de Cajas</t>
  </si>
  <si>
    <t>Lavadora</t>
  </si>
  <si>
    <t>Descapsuladora</t>
  </si>
  <si>
    <t>Alexus</t>
  </si>
  <si>
    <t>Transporte</t>
  </si>
  <si>
    <t>Sopladora</t>
  </si>
  <si>
    <t>Etiquetadora</t>
  </si>
  <si>
    <t>Ozonizador</t>
  </si>
  <si>
    <t>Precintadora</t>
  </si>
  <si>
    <t>Colador de Azas</t>
  </si>
  <si>
    <t>Fluji</t>
  </si>
  <si>
    <t>Sacmi</t>
  </si>
  <si>
    <t>Tunel de Enfriamiento</t>
  </si>
  <si>
    <t>Carbomix</t>
  </si>
  <si>
    <t>Pasteurizador</t>
  </si>
  <si>
    <t>Dosificador N2</t>
  </si>
  <si>
    <t>Central de CIP</t>
  </si>
  <si>
    <t>Blender</t>
  </si>
  <si>
    <t>Sala de Jarabes</t>
  </si>
  <si>
    <t>Horno</t>
  </si>
  <si>
    <t xml:space="preserve">Transporte </t>
  </si>
  <si>
    <t xml:space="preserve">Llenadora </t>
  </si>
  <si>
    <t>PLC</t>
  </si>
  <si>
    <t>HMI</t>
  </si>
  <si>
    <t xml:space="preserve">HMI </t>
  </si>
  <si>
    <t>Falla de Conexión; Sin BACKUP</t>
  </si>
  <si>
    <t>Falta Cable de Conexión</t>
  </si>
  <si>
    <t>Contraseña en PLC</t>
  </si>
  <si>
    <t>CLIENTE</t>
  </si>
  <si>
    <t>Sin soporte, Sin BACKUP</t>
  </si>
  <si>
    <t>InnTech S.A.</t>
  </si>
  <si>
    <t>SOFTWARE INDUSTRIAL</t>
  </si>
  <si>
    <t>Av. Belgrano 2093 - Salta - Argentina</t>
  </si>
  <si>
    <t>info@inntech.com.ar</t>
  </si>
  <si>
    <t>Cliente</t>
  </si>
  <si>
    <t>TRAZABILIDAD DEL SOFTWARE</t>
  </si>
  <si>
    <t>Código del Software</t>
  </si>
  <si>
    <t>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</si>
</sst>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3366"/>
      <name val="Square721 BT"/>
      <family val="2"/>
    </font>
    <font>
      <sz val="10"/>
      <color rgb="FF003366"/>
      <name val="Arial"/>
      <family val="2"/>
    </font>
    <font>
      <sz val="10"/>
      <color rgb="FF003366"/>
      <name val="Square721 BT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0"/>
      <name val="Tahoma"/>
      <family val="2"/>
    </font>
    <font>
      <b/>
      <sz val="11"/>
      <color theme="0"/>
      <name val="Tahoma"/>
      <family val="2"/>
    </font>
    <font>
      <sz val="14"/>
      <name val="Square721 BT"/>
      <family val="2"/>
    </font>
    <font>
      <sz val="10"/>
      <name val="Square721 BT"/>
      <family val="2"/>
    </font>
  </fonts>
  <fills count="10">
    <fill>
      <patternFill patternType="none"/>
    </fill>
    <fill>
      <patternFill patternType="gray125"/>
    </fill>
    <fill>
      <patternFill patternType="solid">
        <fgColor rgb="FF7084A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F0A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7084AC"/>
      </right>
      <top style="thin">
        <color theme="0"/>
      </top>
      <bottom/>
      <diagonal/>
    </border>
    <border>
      <left/>
      <right style="thin">
        <color rgb="FF7084AC"/>
      </right>
      <top style="thin">
        <color rgb="FF7084AC"/>
      </top>
      <bottom/>
      <diagonal/>
    </border>
    <border>
      <left/>
      <right style="thin">
        <color rgb="FF7084AC"/>
      </right>
      <top/>
      <bottom/>
      <diagonal/>
    </border>
    <border>
      <left style="thin">
        <color rgb="FF7084AC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084AC"/>
      </left>
      <right style="thin">
        <color rgb="FF7084AC"/>
      </right>
      <top style="thin">
        <color rgb="FF7084AC"/>
      </top>
      <bottom style="thin">
        <color rgb="FF7084A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084AC"/>
      </left>
      <right style="thin">
        <color rgb="FF7084AC"/>
      </right>
      <top style="thin">
        <color theme="4"/>
      </top>
      <bottom style="thin">
        <color rgb="FF7084AC"/>
      </bottom>
      <diagonal/>
    </border>
    <border>
      <left style="medium">
        <color rgb="FF01F0A0"/>
      </left>
      <right/>
      <top style="medium">
        <color rgb="FF01F0A0"/>
      </top>
      <bottom/>
      <diagonal/>
    </border>
    <border>
      <left/>
      <right/>
      <top style="medium">
        <color rgb="FF01F0A0"/>
      </top>
      <bottom/>
      <diagonal/>
    </border>
    <border>
      <left/>
      <right style="medium">
        <color rgb="FF01F0A0"/>
      </right>
      <top style="medium">
        <color rgb="FF01F0A0"/>
      </top>
      <bottom/>
      <diagonal/>
    </border>
    <border>
      <left style="medium">
        <color rgb="FF01F0A0"/>
      </left>
      <right/>
      <top/>
      <bottom/>
      <diagonal/>
    </border>
    <border>
      <left/>
      <right style="medium">
        <color rgb="FF01F0A0"/>
      </right>
      <top/>
      <bottom/>
      <diagonal/>
    </border>
    <border>
      <left style="medium">
        <color rgb="FF01F0A0"/>
      </left>
      <right/>
      <top/>
      <bottom style="medium">
        <color rgb="FF01F0A0"/>
      </bottom>
      <diagonal/>
    </border>
    <border>
      <left/>
      <right/>
      <top/>
      <bottom style="medium">
        <color rgb="FF01F0A0"/>
      </bottom>
      <diagonal/>
    </border>
    <border>
      <left/>
      <right style="medium">
        <color rgb="FF01F0A0"/>
      </right>
      <top/>
      <bottom style="medium">
        <color rgb="FF01F0A0"/>
      </bottom>
      <diagonal/>
    </border>
    <border>
      <left style="medium">
        <color rgb="FF01F0A0"/>
      </left>
      <right/>
      <top style="medium">
        <color rgb="FF01F0A0"/>
      </top>
      <bottom style="medium">
        <color rgb="FF01F0A0"/>
      </bottom>
      <diagonal/>
    </border>
    <border>
      <left/>
      <right/>
      <top style="medium">
        <color rgb="FF01F0A0"/>
      </top>
      <bottom style="medium">
        <color rgb="FF01F0A0"/>
      </bottom>
      <diagonal/>
    </border>
    <border>
      <left/>
      <right style="medium">
        <color rgb="FF01F0A0"/>
      </right>
      <top style="medium">
        <color rgb="FF01F0A0"/>
      </top>
      <bottom style="medium">
        <color rgb="FF01F0A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1"/>
    <xf numFmtId="0" fontId="5" fillId="0" borderId="0" xfId="1" applyFont="1" applyAlignment="1">
      <alignment vertical="center"/>
    </xf>
    <xf numFmtId="0" fontId="2" fillId="0" borderId="0" xfId="1" applyAlignment="1"/>
    <xf numFmtId="0" fontId="6" fillId="2" borderId="0" xfId="1" applyFont="1" applyFill="1" applyAlignment="1">
      <alignment vertical="center"/>
    </xf>
    <xf numFmtId="0" fontId="2" fillId="2" borderId="0" xfId="1" applyFill="1"/>
    <xf numFmtId="0" fontId="2" fillId="0" borderId="0" xfId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4" fillId="0" borderId="0" xfId="1" applyFont="1" applyAlignment="1"/>
    <xf numFmtId="0" fontId="6" fillId="2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3" xfId="1" applyFont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/>
    <xf numFmtId="0" fontId="2" fillId="0" borderId="4" xfId="1" applyFill="1" applyBorder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9" fillId="0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0" xfId="1" applyFill="1" applyAlignment="1">
      <alignment horizontal="center"/>
    </xf>
    <xf numFmtId="0" fontId="2" fillId="2" borderId="0" xfId="1" applyFill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 wrapText="1"/>
    </xf>
    <xf numFmtId="14" fontId="2" fillId="0" borderId="0" xfId="1" applyNumberFormat="1" applyFill="1" applyBorder="1" applyAlignment="1">
      <alignment horizontal="center" vertical="center"/>
    </xf>
    <xf numFmtId="0" fontId="1" fillId="0" borderId="7" xfId="2" applyNumberFormat="1" applyFont="1" applyBorder="1" applyAlignment="1">
      <alignment horizontal="center" vertical="center"/>
    </xf>
    <xf numFmtId="14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/>
    </xf>
    <xf numFmtId="14" fontId="2" fillId="0" borderId="0" xfId="1" applyNumberFormat="1" applyFill="1" applyAlignment="1">
      <alignment horizontal="center" vertical="center"/>
    </xf>
    <xf numFmtId="0" fontId="2" fillId="0" borderId="0" xfId="1" applyNumberFormat="1" applyFill="1" applyAlignment="1">
      <alignment horizontal="center" vertical="center"/>
    </xf>
    <xf numFmtId="0" fontId="2" fillId="0" borderId="0" xfId="1" applyAlignment="1">
      <alignment horizont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0" xfId="2" applyNumberFormat="1" applyFont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0" fontId="2" fillId="0" borderId="0" xfId="1" applyNumberFormat="1" applyFill="1"/>
    <xf numFmtId="0" fontId="2" fillId="0" borderId="0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8" xfId="2" applyNumberFormat="1" applyFont="1" applyBorder="1" applyAlignment="1">
      <alignment horizontal="center" vertical="center"/>
    </xf>
    <xf numFmtId="0" fontId="2" fillId="0" borderId="0" xfId="1" applyNumberFormat="1" applyFont="1" applyFill="1" applyBorder="1"/>
    <xf numFmtId="0" fontId="2" fillId="0" borderId="0" xfId="1" applyNumberFormat="1" applyFill="1" applyBorder="1"/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/>
    <xf numFmtId="14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 vertical="center"/>
    </xf>
    <xf numFmtId="0" fontId="2" fillId="6" borderId="0" xfId="1" applyFill="1" applyAlignment="1">
      <alignment horizontal="center" vertical="center"/>
    </xf>
    <xf numFmtId="0" fontId="2" fillId="6" borderId="0" xfId="1" applyNumberFormat="1" applyFill="1"/>
    <xf numFmtId="0" fontId="2" fillId="6" borderId="0" xfId="1" applyNumberFormat="1" applyFill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ill="1" applyBorder="1"/>
    <xf numFmtId="0" fontId="2" fillId="0" borderId="4" xfId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/>
    <xf numFmtId="14" fontId="2" fillId="3" borderId="0" xfId="1" applyNumberFormat="1" applyFont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4" fontId="2" fillId="3" borderId="0" xfId="1" applyNumberFormat="1" applyFill="1" applyAlignment="1">
      <alignment horizontal="center" vertical="center"/>
    </xf>
    <xf numFmtId="0" fontId="2" fillId="3" borderId="0" xfId="1" applyNumberFormat="1" applyFill="1" applyBorder="1" applyAlignment="1">
      <alignment horizontal="center" vertical="center"/>
    </xf>
    <xf numFmtId="0" fontId="2" fillId="3" borderId="0" xfId="1" applyNumberFormat="1" applyFill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left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4" borderId="0" xfId="1" applyNumberFormat="1" applyFill="1" applyBorder="1" applyAlignment="1">
      <alignment horizontal="center" vertical="center"/>
    </xf>
    <xf numFmtId="0" fontId="2" fillId="5" borderId="0" xfId="1" applyNumberFormat="1" applyFill="1" applyBorder="1" applyAlignment="1">
      <alignment horizontal="center" vertical="center"/>
    </xf>
    <xf numFmtId="0" fontId="2" fillId="6" borderId="0" xfId="1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2" fillId="5" borderId="0" xfId="1" applyNumberForma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/>
    </xf>
    <xf numFmtId="0" fontId="2" fillId="7" borderId="0" xfId="1" applyFont="1" applyFill="1" applyBorder="1" applyAlignment="1">
      <alignment horizontal="center" vertical="center"/>
    </xf>
    <xf numFmtId="14" fontId="2" fillId="7" borderId="0" xfId="1" applyNumberFormat="1" applyFont="1" applyFill="1" applyBorder="1" applyAlignment="1">
      <alignment horizontal="center" vertical="center"/>
    </xf>
    <xf numFmtId="0" fontId="2" fillId="7" borderId="0" xfId="1" applyNumberFormat="1" applyFill="1" applyBorder="1" applyAlignment="1">
      <alignment horizontal="center" vertical="center"/>
    </xf>
    <xf numFmtId="0" fontId="14" fillId="7" borderId="0" xfId="2" applyNumberFormat="1" applyFont="1" applyFill="1" applyBorder="1" applyAlignment="1">
      <alignment horizontal="center" vertical="center"/>
    </xf>
    <xf numFmtId="14" fontId="2" fillId="7" borderId="0" xfId="1" applyNumberFormat="1" applyFill="1" applyAlignment="1">
      <alignment horizontal="center" vertical="center"/>
    </xf>
    <xf numFmtId="0" fontId="2" fillId="7" borderId="0" xfId="1" applyNumberFormat="1" applyFill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left"/>
    </xf>
    <xf numFmtId="14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2" fillId="3" borderId="8" xfId="1" applyNumberFormat="1" applyFont="1" applyFill="1" applyBorder="1" applyAlignment="1">
      <alignment horizontal="center" vertic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49" fontId="8" fillId="0" borderId="0" xfId="3" applyNumberFormat="1" applyFont="1" applyFill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7" fillId="9" borderId="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6" fillId="9" borderId="11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17" fillId="9" borderId="14" xfId="1" applyFont="1" applyFill="1" applyBorder="1" applyAlignment="1">
      <alignment horizontal="left" vertical="center"/>
    </xf>
    <xf numFmtId="0" fontId="9" fillId="9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15" fillId="0" borderId="0" xfId="3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NumberFormat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left" vertical="center"/>
    </xf>
    <xf numFmtId="0" fontId="19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6" fillId="9" borderId="19" xfId="1" applyFont="1" applyFill="1" applyBorder="1" applyAlignment="1">
      <alignment horizontal="center" vertical="center"/>
    </xf>
    <xf numFmtId="0" fontId="16" fillId="9" borderId="20" xfId="1" applyFont="1" applyFill="1" applyBorder="1" applyAlignment="1">
      <alignment horizontal="center" vertical="center"/>
    </xf>
    <xf numFmtId="0" fontId="16" fillId="9" borderId="2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/>
    <cellStyle name="Normal 2 2" xfId="2"/>
  </cellStyles>
  <dxfs count="9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7084AC"/>
        </right>
        <top style="thin">
          <color rgb="FF7084A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/>
        <horizontal/>
      </border>
    </dxf>
    <dxf>
      <border outline="0">
        <bottom style="thin">
          <color rgb="FF7084A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rgb="FF000000"/>
          <bgColor rgb="FFFFFFFF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auto="1"/>
          <bgColor rgb="FFFFB7B7"/>
        </patternFill>
      </fill>
    </dxf>
    <dxf>
      <fill>
        <patternFill>
          <bgColor rgb="FF92D050"/>
        </patternFill>
      </fill>
    </dxf>
    <dxf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ill>
        <patternFill patternType="none">
          <bgColor auto="1"/>
        </patternFill>
      </fill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ont>
        <b val="0"/>
        <i val="0"/>
        <color theme="0"/>
      </font>
      <fill>
        <patternFill>
          <bgColor rgb="FF7084AC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</font>
      <border>
        <left style="medium">
          <color rgb="FF01F0A0"/>
        </left>
        <right/>
        <top/>
        <bottom/>
        <vertical/>
        <horizontal style="thin">
          <color rgb="FF01F0A0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medium">
          <color rgb="FF01F0A0"/>
        </left>
        <right style="medium">
          <color rgb="FF01F0A0"/>
        </right>
        <top style="thin">
          <color rgb="FF01F0A0"/>
        </top>
        <bottom style="thin">
          <color rgb="FF01F0A0"/>
        </bottom>
        <vertical style="thin">
          <color rgb="FF01F0A0"/>
        </vertical>
        <horizontal style="thin">
          <color rgb="FF01F0A0"/>
        </horizontal>
      </border>
    </dxf>
    <dxf>
      <border>
        <right style="medium">
          <color rgb="FF01F0A0"/>
        </right>
        <vertical style="thin">
          <color rgb="FF01F0A0"/>
        </vertical>
        <horizontal style="thin">
          <color rgb="FF01F0A0"/>
        </horizontal>
      </border>
    </dxf>
    <dxf>
      <border>
        <left style="medium">
          <color rgb="FF01F0A0"/>
        </left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 diagonalUp="0" diagonalDown="0"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color auto="1"/>
      </font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</dxfs>
  <tableStyles count="2" defaultTableStyle="TableStyleMedium2" defaultPivotStyle="PivotStyleLight16">
    <tableStyle name="InnTech V01" pivot="0" count="7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Loop v01" pivot="0" count="3">
      <tableStyleElement type="headerRow" dxfId="83"/>
      <tableStyleElement type="firstRowStripe" dxfId="82"/>
      <tableStyleElement type="secondRowStripe" dxfId="81"/>
    </tableStyle>
  </tableStyles>
  <colors>
    <mruColors>
      <color rgb="FF01F0A0"/>
      <color rgb="FF7084AC"/>
      <color rgb="FFFF1515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123825</xdr:rowOff>
    </xdr:from>
    <xdr:to>
      <xdr:col>1</xdr:col>
      <xdr:colOff>593925</xdr:colOff>
      <xdr:row>4</xdr:row>
      <xdr:rowOff>22425</xdr:rowOff>
    </xdr:to>
    <xdr:pic>
      <xdr:nvPicPr>
        <xdr:cNvPr id="4" name="gmail-m_-7207866889383510912_x0000_i1027">
          <a:extLst>
            <a:ext uri="{FF2B5EF4-FFF2-40B4-BE49-F238E27FC236}">
              <a16:creationId xmlns:a16="http://schemas.microsoft.com/office/drawing/2014/main" id="{888571D7-49F9-4A3E-B009-B3046751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95275"/>
          <a:ext cx="432000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1" name="Stock" displayName="Stock" ref="B8:J161" totalsRowShown="0" headerRowDxfId="78">
  <autoFilter ref="B8:J161">
    <filterColumn colId="1">
      <filters>
        <filter val="L018-112"/>
      </filters>
    </filterColumn>
  </autoFilter>
  <sortState ref="B9:J28">
    <sortCondition ref="C8:C28"/>
  </sortState>
  <tableColumns count="9">
    <tableColumn id="1" name="ITEM" dataDxfId="77">
      <calculatedColumnFormula>ROW(A1)</calculatedColumnFormula>
    </tableColumn>
    <tableColumn id="2" name="OBRA" dataDxfId="76"/>
    <tableColumn id="3" name="CÓDIGO" dataDxfId="75"/>
    <tableColumn id="4" name="DESCRIPCIÓN2" dataDxfId="74">
      <calculatedColumnFormula>VLOOKUP(Stock[[#This Row],[CÓDIGO]],#REF!,3,0)</calculatedColumnFormula>
    </tableColumn>
    <tableColumn id="5" name="MARCA" dataDxfId="73">
      <calculatedColumnFormula>VLOOKUP(Stock[[#This Row],[CÓDIGO]],#REF!,2,0)</calculatedColumnFormula>
    </tableColumn>
    <tableColumn id="6" name="PEDIDO" dataDxfId="72"/>
    <tableColumn id="7" name="INGRESO" dataDxfId="71">
      <calculatedColumnFormula>SUMIFS(Ingreso[CANTIDAD],Ingreso[CÓDIGO],Stock[[#This Row],[CÓDIGO]],Ingreso[OBRA],Stock[[#This Row],[OBRA]])</calculatedColumnFormula>
    </tableColumn>
    <tableColumn id="9" name="SALIDA" dataDxfId="70">
      <calculatedColumnFormula>SUMIFS(Salida[[#All],[CANTIDAD]],Salida[[#All],[CÓDIGO]],Stock[[#This Row],[CÓDIGO]],Salida[[#All],[OBRA]],Stock[[#This Row],[OBRA]])</calculatedColumnFormula>
    </tableColumn>
    <tableColumn id="10" name="STOCK" dataDxfId="69">
      <calculatedColumnFormula>Stock[[#This Row],[INGRESO]]-Stock[[#This Row],[SALIDA]]</calculatedColumnFormula>
    </tableColumn>
  </tableColumns>
  <tableStyleInfo name="Loop v01" showFirstColumn="0" showLastColumn="0" showRowStripes="1" showColumnStripes="0"/>
</table>
</file>

<file path=xl/tables/table2.xml><?xml version="1.0" encoding="utf-8"?>
<table xmlns="http://schemas.openxmlformats.org/spreadsheetml/2006/main" id="14" name="Ingreso" displayName="Ingreso" ref="B8:K14" totalsRowShown="0" headerRowDxfId="68" dataDxfId="67" tableBorderDxfId="66" headerRowCellStyle="Normal 2" dataCellStyle="Normal 2">
  <autoFilter ref="B8:K14"/>
  <tableColumns count="10">
    <tableColumn id="1" name="ITEM" dataDxfId="65" dataCellStyle="Normal 2"/>
    <tableColumn id="2" name="FECHA" dataDxfId="64" dataCellStyle="Normal 2"/>
    <tableColumn id="3" name="CÓDIGO" dataDxfId="63" dataCellStyle="Normal 2"/>
    <tableColumn id="4" name="DESCRIPCIÓN" dataDxfId="62" dataCellStyle="Normal 2">
      <calculatedColumnFormula>VLOOKUP(Ingreso[CÓDIGO],#REF!,3,0)</calculatedColumnFormula>
    </tableColumn>
    <tableColumn id="5" name="MARCA" dataDxfId="61" dataCellStyle="Normal 2">
      <calculatedColumnFormula>VLOOKUP(Ingreso[CÓDIGO],#REF!,2,0)</calculatedColumnFormula>
    </tableColumn>
    <tableColumn id="6" name="OBRA" dataDxfId="60" dataCellStyle="Normal 2"/>
    <tableColumn id="10" name="PROVEEDOR" dataDxfId="59" dataCellStyle="Normal 2"/>
    <tableColumn id="7" name="ORDEN DE COPRA" dataDxfId="58" dataCellStyle="Normal 2"/>
    <tableColumn id="8" name="REMITO" dataDxfId="57" dataCellStyle="Normal 2"/>
    <tableColumn id="9" name="CANTIDAD" dataDxfId="56" dataCellStyle="Normal 2"/>
  </tableColumns>
  <tableStyleInfo name="Loop v01" showFirstColumn="0" showLastColumn="0" showRowStripes="1" showColumnStripes="0"/>
</table>
</file>

<file path=xl/tables/table3.xml><?xml version="1.0" encoding="utf-8"?>
<table xmlns="http://schemas.openxmlformats.org/spreadsheetml/2006/main" id="12" name="Salida" displayName="Salida" ref="B8:I447" totalsRowShown="0" headerRowDxfId="55">
  <autoFilter ref="B8:I447"/>
  <tableColumns count="8">
    <tableColumn id="1" name="ITEM" dataDxfId="54">
      <calculatedColumnFormula>ROW(A1)</calculatedColumnFormula>
    </tableColumn>
    <tableColumn id="2" name="FECHA" dataDxfId="53"/>
    <tableColumn id="3" name="CÓDIGO" dataDxfId="52"/>
    <tableColumn id="4" name="DESCRIPCIÓN" dataDxfId="51">
      <calculatedColumnFormula>VLOOKUP(Salida[[#This Row],[CÓDIGO]],#REF!,3,0)</calculatedColumnFormula>
    </tableColumn>
    <tableColumn id="5" name="MARCA" dataDxfId="50">
      <calculatedColumnFormula>VLOOKUP(Salida[[#This Row],[CÓDIGO]],#REF!,2,0)</calculatedColumnFormula>
    </tableColumn>
    <tableColumn id="6" name="OBRA" dataDxfId="49"/>
    <tableColumn id="7" name="CÓDIGO TABLERO" dataDxfId="48"/>
    <tableColumn id="9" name="CANTIDAD" dataDxfId="47"/>
  </tableColumns>
  <tableStyleInfo name="Loop v01" showFirstColumn="0" showLastColumn="0" showRowStripes="1" showColumnStripes="0"/>
</table>
</file>

<file path=xl/tables/table4.xml><?xml version="1.0" encoding="utf-8"?>
<table xmlns="http://schemas.openxmlformats.org/spreadsheetml/2006/main" id="13" name="VersionesSW" displayName="VersionesSW" ref="B12:G113" totalsRowCount="1" headerRowDxfId="46" dataDxfId="45" totalsRowDxfId="44">
  <autoFilter ref="B12:G112"/>
  <tableColumns count="6">
    <tableColumn id="1" name="ITEM" dataDxfId="43" totalsRowDxfId="5">
      <calculatedColumnFormula>ROW(A1)</calculatedColumnFormula>
    </tableColumn>
    <tableColumn id="2" name="NOMBRE DEL ARCHIVO" dataDxfId="42" totalsRowDxfId="4"/>
    <tableColumn id="3" name="LINEA DE OPERACIÓN" dataDxfId="41" totalsRowDxfId="3"/>
    <tableColumn id="4" name="EQUIPO PRINCIPAL ASOCIADO" dataDxfId="40" totalsRowDxfId="2"/>
    <tableColumn id="5" name="HARDWARE" dataDxfId="39" totalsRowDxfId="1"/>
    <tableColumn id="6" name="MODIFICACIONES" dataDxfId="38" totalsRowDxfId="0"/>
  </tableColumns>
  <tableStyleInfo name="InnTech V01" showFirstColumn="0" showLastColumn="0" showRowStripes="1" showColumnStripes="0"/>
</table>
</file>

<file path=xl/tables/table5.xml><?xml version="1.0" encoding="utf-8"?>
<table xmlns="http://schemas.openxmlformats.org/spreadsheetml/2006/main" id="5" name="Tabla810176" displayName="Tabla810176" ref="B12:H111" totalsRowShown="0" headerRowDxfId="37" dataDxfId="36" tableBorderDxfId="35">
  <autoFilter ref="B12:H111"/>
  <sortState ref="B29:H67">
    <sortCondition descending="1" ref="D12:D81"/>
  </sortState>
  <tableColumns count="7">
    <tableColumn id="1" name="ITEM" dataDxfId="34">
      <calculatedColumnFormula>ROW(A1)</calculatedColumnFormula>
    </tableColumn>
    <tableColumn id="2" name="CÓDIGO" dataDxfId="33"/>
    <tableColumn id="3" name="MARCA" dataDxfId="32">
      <calculatedColumnFormula>VLOOKUP(Tabla810176[[#This Row],[CÓDIGO]],#REF!,2,0)</calculatedColumnFormula>
    </tableColumn>
    <tableColumn id="4" name="DESCRIPCIÓN" dataDxfId="31">
      <calculatedColumnFormula>VLOOKUP(Tabla810176[[#This Row],[CÓDIGO]],#REF!,3,0)</calculatedColumnFormula>
    </tableColumn>
    <tableColumn id="6" name="CANTIDAD_x000a_UNITARIA" dataDxfId="30">
      <calculatedColumnFormula>SUMIF(Tabla8104[[#All],[CÓDIGO]],Tabla810176[[#This Row],[CÓDIGO]],Tabla8104[[#All],[TOTAL]])</calculatedColumnFormula>
    </tableColumn>
    <tableColumn id="5" name="SALIDA" dataDxfId="29">
      <calculatedColumnFormula>Tabla810176[[#This Row],[CANTIDAD
UNITARIA]]/4*$G$9</calculatedColumnFormula>
    </tableColumn>
    <tableColumn id="7" name="CATEGORIA" dataDxfId="28">
      <calculatedColumnFormula>VLOOKUP(Tabla810176[[#This Row],[CÓDIGO]],#REF!,4,0)</calculatedColumnFormula>
    </tableColumn>
  </tableColumns>
  <tableStyleInfo name="Loop v01" showFirstColumn="0" showLastColumn="0" showRowStripes="1" showColumnStripes="0"/>
</table>
</file>

<file path=xl/tables/table6.xml><?xml version="1.0" encoding="utf-8"?>
<table xmlns="http://schemas.openxmlformats.org/spreadsheetml/2006/main" id="3" name="Tabla8104" displayName="Tabla8104" ref="B14:J215" totalsRowShown="0" headerRowDxfId="27" dataDxfId="26" tableBorderDxfId="25">
  <autoFilter ref="B14:J215"/>
  <tableColumns count="9">
    <tableColumn id="1" name="ITEM" dataDxfId="24">
      <calculatedColumnFormula>ROW(A1)</calculatedColumnFormula>
    </tableColumn>
    <tableColumn id="8" name="POTENCIA_x000a_[Kw]" dataDxfId="23"/>
    <tableColumn id="2" name="TAG" dataDxfId="22"/>
    <tableColumn id="3" name="CÓDIGO" dataDxfId="21"/>
    <tableColumn id="4" name="MARCA" dataDxfId="20">
      <calculatedColumnFormula>VLOOKUP(Tabla8104[[#This Row],[CÓDIGO]],#REF!,2,0)</calculatedColumnFormula>
    </tableColumn>
    <tableColumn id="6" name="DESCRIPCIÓN DE PRODUCTO" dataDxfId="19">
      <calculatedColumnFormula>VLOOKUP(Tabla8104[[#This Row],[CÓDIGO]],#REF!,3,0)</calculatedColumnFormula>
    </tableColumn>
    <tableColumn id="7" name="FUNCIÓN" dataDxfId="18">
      <calculatedColumnFormula>Tabla8104[DESCRIPCIÓN DE PRODUCTO]*$E$9</calculatedColumnFormula>
    </tableColumn>
    <tableColumn id="5" name="CANTIDAD_x000a_UNITARIA" dataDxfId="17"/>
    <tableColumn id="9" name="TOTAL" dataDxfId="16">
      <calculatedColumnFormula>Tabla8104[[#This Row],[CANTIDAD
UNITARIA]]*$E$11</calculatedColumnFormula>
    </tableColumn>
  </tableColumns>
  <tableStyleInfo name="Loop v01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O14:O81" totalsRowShown="0" headerRowDxfId="15" dataDxfId="14" tableBorderDxfId="13" headerRowCellStyle="Normal 2" dataCellStyle="Normal 2">
  <autoFilter ref="O14:O81"/>
  <tableColumns count="1">
    <tableColumn id="1" name="Quitar_x000a_duplicados" dataDxfId="12" dataCellStyle="Normal 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Nomina10" displayName="Nomina10" ref="B8:F267" totalsRowShown="0" headerRowDxfId="11">
  <autoFilter ref="B8:F267"/>
  <sortState ref="B9:F267">
    <sortCondition ref="D8:D267"/>
  </sortState>
  <tableColumns count="5">
    <tableColumn id="1" name="ITEM" dataDxfId="10">
      <calculatedColumnFormula>ROW(A1)</calculatedColumnFormula>
    </tableColumn>
    <tableColumn id="2" name="CÓDIGO" dataDxfId="9"/>
    <tableColumn id="3" name="MARCA" dataDxfId="8"/>
    <tableColumn id="4" name="DESCRIPCIÓN" dataDxfId="7"/>
    <tableColumn id="5" name="CATEGORIA" dataDxfId="6"/>
  </tableColumns>
  <tableStyleInfo name="Loop v0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inntech.com.ar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1"/>
  <sheetViews>
    <sheetView showGridLines="0" zoomScaleNormal="10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2.85546875" style="2" customWidth="1"/>
    <col min="5" max="5" width="75.85546875" style="2" customWidth="1"/>
    <col min="6" max="6" width="13.5703125" style="7" customWidth="1"/>
    <col min="7" max="7" width="11.42578125" style="7"/>
    <col min="8" max="8" width="14.28515625" style="7" bestFit="1" customWidth="1"/>
    <col min="9" max="9" width="12.28515625" style="7" customWidth="1"/>
    <col min="10" max="10" width="11.42578125" style="7"/>
    <col min="11" max="16384" width="11.42578125" style="2"/>
  </cols>
  <sheetData>
    <row r="2" spans="2:10" ht="18">
      <c r="B2" s="1" t="s">
        <v>0</v>
      </c>
      <c r="E2" s="167" t="s">
        <v>1</v>
      </c>
      <c r="F2" s="167"/>
      <c r="G2" s="167"/>
      <c r="H2" s="167"/>
      <c r="I2" s="60"/>
    </row>
    <row r="3" spans="2:10" ht="12" customHeight="1">
      <c r="B3" s="1"/>
      <c r="E3" s="167" t="s">
        <v>2</v>
      </c>
      <c r="F3" s="167"/>
      <c r="G3" s="167"/>
      <c r="H3" s="167"/>
    </row>
    <row r="4" spans="2:10" ht="12" customHeight="1">
      <c r="B4" s="1"/>
      <c r="E4" s="167" t="s">
        <v>3</v>
      </c>
      <c r="F4" s="167"/>
      <c r="G4" s="167"/>
      <c r="H4" s="167"/>
    </row>
    <row r="6" spans="2:10">
      <c r="B6" s="168" t="s">
        <v>525</v>
      </c>
      <c r="C6" s="168"/>
      <c r="D6" s="168"/>
      <c r="E6" s="168"/>
      <c r="F6" s="168"/>
      <c r="G6" s="168"/>
      <c r="H6" s="168"/>
      <c r="I6" s="168"/>
      <c r="J6" s="37"/>
    </row>
    <row r="8" spans="2:10" s="7" customFormat="1">
      <c r="B8" s="2" t="s">
        <v>6</v>
      </c>
      <c r="C8" s="72" t="s">
        <v>399</v>
      </c>
      <c r="D8" s="72" t="s">
        <v>7</v>
      </c>
      <c r="E8" s="72" t="s">
        <v>526</v>
      </c>
      <c r="F8" s="72" t="s">
        <v>8</v>
      </c>
      <c r="G8" s="72" t="s">
        <v>527</v>
      </c>
      <c r="H8" s="72" t="s">
        <v>4</v>
      </c>
      <c r="I8" s="72" t="s">
        <v>498</v>
      </c>
      <c r="J8" s="72" t="s">
        <v>528</v>
      </c>
    </row>
    <row r="9" spans="2:10" s="7" customFormat="1" hidden="1">
      <c r="B9" s="72">
        <f>ROW(A1)</f>
        <v>1</v>
      </c>
      <c r="C9" s="73" t="s">
        <v>400</v>
      </c>
      <c r="D9" s="72" t="s">
        <v>364</v>
      </c>
      <c r="E9" s="74" t="e">
        <f>VLOOKUP(Stock[[#This Row],[CÓDIGO]],#REF!,3,0)</f>
        <v>#REF!</v>
      </c>
      <c r="F9" s="75" t="e">
        <f>VLOOKUP(Stock[[#This Row],[CÓDIGO]],#REF!,2,0)</f>
        <v>#REF!</v>
      </c>
      <c r="G9" s="75">
        <v>64</v>
      </c>
      <c r="H9" s="75">
        <f>SUMIFS(Ingreso[CANTIDAD],Ingreso[CÓDIGO],Stock[[#This Row],[CÓDIGO]],Ingreso[OBRA],Stock[[#This Row],[OBRA]])</f>
        <v>0</v>
      </c>
      <c r="I9" s="75">
        <f>SUMIFS(Salida[[#All],[CANTIDAD]],Salida[[#All],[CÓDIGO]],Stock[[#This Row],[CÓDIGO]],Salida[[#All],[OBRA]],Stock[[#This Row],[OBRA]])</f>
        <v>48</v>
      </c>
      <c r="J9" s="75">
        <f>Stock[[#This Row],[INGRESO]]-Stock[[#This Row],[SALIDA]]</f>
        <v>-48</v>
      </c>
    </row>
    <row r="10" spans="2:10" s="7" customFormat="1" hidden="1">
      <c r="B10" s="72">
        <f>ROW(A2)</f>
        <v>2</v>
      </c>
      <c r="C10" s="73" t="s">
        <v>400</v>
      </c>
      <c r="D10" s="7" t="s">
        <v>350</v>
      </c>
      <c r="E10" s="74" t="e">
        <f>VLOOKUP(Stock[[#This Row],[CÓDIGO]],#REF!,3,0)</f>
        <v>#REF!</v>
      </c>
      <c r="F10" s="75" t="e">
        <f>VLOOKUP(Stock[[#This Row],[CÓDIGO]],#REF!,2,0)</f>
        <v>#REF!</v>
      </c>
      <c r="G10" s="75">
        <v>136</v>
      </c>
      <c r="H10" s="75">
        <f>SUMIFS(Ingreso[CANTIDAD],Ingreso[CÓDIGO],Stock[[#This Row],[CÓDIGO]],Ingreso[OBRA],Stock[[#This Row],[OBRA]])</f>
        <v>0</v>
      </c>
      <c r="I10" s="75">
        <f>SUMIFS(Salida[[#All],[CANTIDAD]],Salida[[#All],[CÓDIGO]],Stock[[#This Row],[CÓDIGO]],Salida[[#All],[OBRA]],Stock[[#This Row],[OBRA]])</f>
        <v>102</v>
      </c>
      <c r="J10" s="75">
        <f>Stock[[#This Row],[INGRESO]]-Stock[[#This Row],[SALIDA]]</f>
        <v>-102</v>
      </c>
    </row>
    <row r="11" spans="2:10" s="7" customFormat="1" hidden="1">
      <c r="B11" s="72">
        <f>ROW(A3)</f>
        <v>3</v>
      </c>
      <c r="C11" s="73" t="s">
        <v>400</v>
      </c>
      <c r="D11" s="72" t="s">
        <v>342</v>
      </c>
      <c r="E11" s="74" t="e">
        <f>VLOOKUP(Stock[[#This Row],[CÓDIGO]],#REF!,3,0)</f>
        <v>#REF!</v>
      </c>
      <c r="F11" s="75" t="e">
        <f>VLOOKUP(Stock[[#This Row],[CÓDIGO]],#REF!,2,0)</f>
        <v>#REF!</v>
      </c>
      <c r="G11" s="75">
        <v>96</v>
      </c>
      <c r="H11" s="75">
        <f>SUMIFS(Ingreso[CANTIDAD],Ingreso[CÓDIGO],Stock[[#This Row],[CÓDIGO]],Ingreso[OBRA],Stock[[#This Row],[OBRA]])</f>
        <v>0</v>
      </c>
      <c r="I11" s="75">
        <f>SUMIFS(Salida[[#All],[CANTIDAD]],Salida[[#All],[CÓDIGO]],Stock[[#This Row],[CÓDIGO]],Salida[[#All],[OBRA]],Stock[[#This Row],[OBRA]])</f>
        <v>72</v>
      </c>
      <c r="J11" s="75">
        <f>Stock[[#This Row],[INGRESO]]-Stock[[#This Row],[SALIDA]]</f>
        <v>-72</v>
      </c>
    </row>
    <row r="12" spans="2:10" s="7" customFormat="1" hidden="1">
      <c r="B12" s="72">
        <f>ROW(A4)</f>
        <v>4</v>
      </c>
      <c r="C12" s="73" t="s">
        <v>400</v>
      </c>
      <c r="D12" s="7" t="s">
        <v>370</v>
      </c>
      <c r="E12" s="74" t="e">
        <f>VLOOKUP(Stock[[#This Row],[CÓDIGO]],#REF!,3,0)</f>
        <v>#REF!</v>
      </c>
      <c r="F12" s="75" t="e">
        <f>VLOOKUP(Stock[[#This Row],[CÓDIGO]],#REF!,2,0)</f>
        <v>#REF!</v>
      </c>
      <c r="G12" s="75">
        <v>9.6000000000000014</v>
      </c>
      <c r="H12" s="75">
        <f>SUMIFS(Ingreso[CANTIDAD],Ingreso[CÓDIGO],Stock[[#This Row],[CÓDIGO]],Ingreso[OBRA],Stock[[#This Row],[OBRA]])</f>
        <v>0</v>
      </c>
      <c r="I12" s="75">
        <f>SUMIFS(Salida[[#All],[CANTIDAD]],Salida[[#All],[CÓDIGO]],Stock[[#This Row],[CÓDIGO]],Salida[[#All],[OBRA]],Stock[[#This Row],[OBRA]])</f>
        <v>7.2000000000000011</v>
      </c>
      <c r="J12" s="75">
        <f>Stock[[#This Row],[INGRESO]]-Stock[[#This Row],[SALIDA]]</f>
        <v>-7.2000000000000011</v>
      </c>
    </row>
    <row r="13" spans="2:10" hidden="1">
      <c r="B13" s="72">
        <f t="shared" ref="B13:B39" si="0">ROW(A5)</f>
        <v>5</v>
      </c>
      <c r="C13" s="73" t="s">
        <v>400</v>
      </c>
      <c r="D13" s="72" t="s">
        <v>348</v>
      </c>
      <c r="E13" s="76" t="e">
        <f>VLOOKUP(Stock[[#This Row],[CÓDIGO]],#REF!,3,0)</f>
        <v>#REF!</v>
      </c>
      <c r="F13" s="7" t="e">
        <f>VLOOKUP(Stock[[#This Row],[CÓDIGO]],#REF!,2,0)</f>
        <v>#REF!</v>
      </c>
      <c r="G13" s="7">
        <v>296</v>
      </c>
      <c r="H13" s="75">
        <f>SUMIFS(Ingreso[CANTIDAD],Ingreso[CÓDIGO],Stock[[#This Row],[CÓDIGO]],Ingreso[OBRA],Stock[[#This Row],[OBRA]])</f>
        <v>0</v>
      </c>
      <c r="I13" s="7">
        <f>SUMIFS(Salida[[#All],[CANTIDAD]],Salida[[#All],[CÓDIGO]],Stock[[#This Row],[CÓDIGO]],Salida[[#All],[OBRA]],Stock[[#This Row],[OBRA]])</f>
        <v>222</v>
      </c>
      <c r="J13" s="7">
        <f>Stock[[#This Row],[INGRESO]]-Stock[[#This Row],[SALIDA]]</f>
        <v>-222</v>
      </c>
    </row>
    <row r="14" spans="2:10" hidden="1">
      <c r="B14" s="72">
        <f t="shared" si="0"/>
        <v>6</v>
      </c>
      <c r="C14" s="73" t="s">
        <v>400</v>
      </c>
      <c r="D14" s="7" t="s">
        <v>366</v>
      </c>
      <c r="E14" s="2" t="e">
        <f>VLOOKUP(Stock[[#This Row],[CÓDIGO]],#REF!,3,0)</f>
        <v>#REF!</v>
      </c>
      <c r="F14" s="7" t="e">
        <f>VLOOKUP(Stock[[#This Row],[CÓDIGO]],#REF!,2,0)</f>
        <v>#REF!</v>
      </c>
      <c r="G14" s="7">
        <v>35.200000000000003</v>
      </c>
      <c r="H14" s="75">
        <f>SUMIFS(Ingreso[CANTIDAD],Ingreso[CÓDIGO],Stock[[#This Row],[CÓDIGO]],Ingreso[OBRA],Stock[[#This Row],[OBRA]])</f>
        <v>0</v>
      </c>
      <c r="I14" s="7">
        <f>SUMIFS(Salida[[#All],[CANTIDAD]],Salida[[#All],[CÓDIGO]],Stock[[#This Row],[CÓDIGO]],Salida[[#All],[OBRA]],Stock[[#This Row],[OBRA]])</f>
        <v>26.4</v>
      </c>
      <c r="J14" s="7">
        <f>Stock[[#This Row],[INGRESO]]-Stock[[#This Row],[SALIDA]]</f>
        <v>-26.4</v>
      </c>
    </row>
    <row r="15" spans="2:10" hidden="1">
      <c r="B15" s="72">
        <f t="shared" si="0"/>
        <v>7</v>
      </c>
      <c r="C15" s="73" t="s">
        <v>400</v>
      </c>
      <c r="D15" s="72" t="s">
        <v>340</v>
      </c>
      <c r="E15" s="76" t="e">
        <f>VLOOKUP(Stock[[#This Row],[CÓDIGO]],#REF!,3,0)</f>
        <v>#REF!</v>
      </c>
      <c r="F15" s="7" t="e">
        <f>VLOOKUP(Stock[[#This Row],[CÓDIGO]],#REF!,2,0)</f>
        <v>#REF!</v>
      </c>
      <c r="G15" s="7">
        <v>64</v>
      </c>
      <c r="H15" s="75">
        <f>SUMIFS(Ingreso[CANTIDAD],Ingreso[CÓDIGO],Stock[[#This Row],[CÓDIGO]],Ingreso[OBRA],Stock[[#This Row],[OBRA]])</f>
        <v>0</v>
      </c>
      <c r="I15" s="7">
        <f>SUMIFS(Salida[[#All],[CANTIDAD]],Salida[[#All],[CÓDIGO]],Stock[[#This Row],[CÓDIGO]],Salida[[#All],[OBRA]],Stock[[#This Row],[OBRA]])</f>
        <v>48</v>
      </c>
      <c r="J15" s="7">
        <f>Stock[[#This Row],[INGRESO]]-Stock[[#This Row],[SALIDA]]</f>
        <v>-48</v>
      </c>
    </row>
    <row r="16" spans="2:10" hidden="1">
      <c r="B16" s="72">
        <f t="shared" si="0"/>
        <v>8</v>
      </c>
      <c r="C16" s="73" t="s">
        <v>400</v>
      </c>
      <c r="D16" s="7" t="s">
        <v>346</v>
      </c>
      <c r="E16" s="76" t="e">
        <f>VLOOKUP(Stock[[#This Row],[CÓDIGO]],#REF!,3,0)</f>
        <v>#REF!</v>
      </c>
      <c r="F16" s="7" t="e">
        <f>VLOOKUP(Stock[[#This Row],[CÓDIGO]],#REF!,2,0)</f>
        <v>#REF!</v>
      </c>
      <c r="G16" s="7">
        <v>40</v>
      </c>
      <c r="H16" s="75">
        <f>SUMIFS(Ingreso[CANTIDAD],Ingreso[CÓDIGO],Stock[[#This Row],[CÓDIGO]],Ingreso[OBRA],Stock[[#This Row],[OBRA]])</f>
        <v>0</v>
      </c>
      <c r="I16" s="7">
        <f>SUMIFS(Salida[[#All],[CANTIDAD]],Salida[[#All],[CÓDIGO]],Stock[[#This Row],[CÓDIGO]],Salida[[#All],[OBRA]],Stock[[#This Row],[OBRA]])</f>
        <v>30</v>
      </c>
      <c r="J16" s="7">
        <f>Stock[[#This Row],[INGRESO]]-Stock[[#This Row],[SALIDA]]</f>
        <v>-30</v>
      </c>
    </row>
    <row r="17" spans="2:10" hidden="1">
      <c r="B17" s="72">
        <f t="shared" si="0"/>
        <v>9</v>
      </c>
      <c r="C17" s="73" t="s">
        <v>400</v>
      </c>
      <c r="D17" s="7" t="s">
        <v>378</v>
      </c>
      <c r="E17" s="76" t="e">
        <f>VLOOKUP(Stock[[#This Row],[CÓDIGO]],#REF!,3,0)</f>
        <v>#REF!</v>
      </c>
      <c r="F17" s="7" t="e">
        <f>VLOOKUP(Stock[[#This Row],[CÓDIGO]],#REF!,2,0)</f>
        <v>#REF!</v>
      </c>
      <c r="G17" s="7">
        <v>104</v>
      </c>
      <c r="H17" s="75">
        <f>SUMIFS(Ingreso[CANTIDAD],Ingreso[CÓDIGO],Stock[[#This Row],[CÓDIGO]],Ingreso[OBRA],Stock[[#This Row],[OBRA]])</f>
        <v>0</v>
      </c>
      <c r="I17" s="7">
        <f>SUMIFS(Salida[[#All],[CANTIDAD]],Salida[[#All],[CÓDIGO]],Stock[[#This Row],[CÓDIGO]],Salida[[#All],[OBRA]],Stock[[#This Row],[OBRA]])</f>
        <v>78</v>
      </c>
      <c r="J17" s="7">
        <f>Stock[[#This Row],[INGRESO]]-Stock[[#This Row],[SALIDA]]</f>
        <v>-78</v>
      </c>
    </row>
    <row r="18" spans="2:10" hidden="1">
      <c r="B18" s="72">
        <f t="shared" si="0"/>
        <v>10</v>
      </c>
      <c r="C18" s="73" t="s">
        <v>400</v>
      </c>
      <c r="D18" s="7" t="s">
        <v>360</v>
      </c>
      <c r="E18" s="76" t="e">
        <f>VLOOKUP(Stock[[#This Row],[CÓDIGO]],#REF!,3,0)</f>
        <v>#REF!</v>
      </c>
      <c r="F18" s="7" t="e">
        <f>VLOOKUP(Stock[[#This Row],[CÓDIGO]],#REF!,2,0)</f>
        <v>#REF!</v>
      </c>
      <c r="G18" s="7">
        <v>208</v>
      </c>
      <c r="H18" s="75">
        <f>SUMIFS(Ingreso[CANTIDAD],Ingreso[CÓDIGO],Stock[[#This Row],[CÓDIGO]],Ingreso[OBRA],Stock[[#This Row],[OBRA]])</f>
        <v>0</v>
      </c>
      <c r="I18" s="7">
        <f>SUMIFS(Salida[[#All],[CANTIDAD]],Salida[[#All],[CÓDIGO]],Stock[[#This Row],[CÓDIGO]],Salida[[#All],[OBRA]],Stock[[#This Row],[OBRA]])</f>
        <v>156</v>
      </c>
      <c r="J18" s="7">
        <f>Stock[[#This Row],[INGRESO]]-Stock[[#This Row],[SALIDA]]</f>
        <v>-156</v>
      </c>
    </row>
    <row r="19" spans="2:10" hidden="1">
      <c r="B19" s="72">
        <f t="shared" si="0"/>
        <v>11</v>
      </c>
      <c r="C19" s="73" t="s">
        <v>400</v>
      </c>
      <c r="D19" s="7" t="s">
        <v>11</v>
      </c>
      <c r="E19" s="76" t="e">
        <f>VLOOKUP(Stock[[#This Row],[CÓDIGO]],#REF!,3,0)</f>
        <v>#REF!</v>
      </c>
      <c r="F19" s="7" t="e">
        <f>VLOOKUP(Stock[[#This Row],[CÓDIGO]],#REF!,2,0)</f>
        <v>#REF!</v>
      </c>
      <c r="G19" s="7">
        <v>8</v>
      </c>
      <c r="H19" s="75">
        <f>SUMIFS(Ingreso[CANTIDAD],Ingreso[CÓDIGO],Stock[[#This Row],[CÓDIGO]],Ingreso[OBRA],Stock[[#This Row],[OBRA]])</f>
        <v>0</v>
      </c>
      <c r="I19" s="7">
        <f>SUMIFS(Salida[[#All],[CANTIDAD]],Salida[[#All],[CÓDIGO]],Stock[[#This Row],[CÓDIGO]],Salida[[#All],[OBRA]],Stock[[#This Row],[OBRA]])</f>
        <v>6</v>
      </c>
      <c r="J19" s="7">
        <f>Stock[[#This Row],[INGRESO]]-Stock[[#This Row],[SALIDA]]</f>
        <v>-6</v>
      </c>
    </row>
    <row r="20" spans="2:10" hidden="1">
      <c r="B20" s="72">
        <f t="shared" si="0"/>
        <v>12</v>
      </c>
      <c r="C20" s="73" t="s">
        <v>400</v>
      </c>
      <c r="D20" s="7" t="s">
        <v>514</v>
      </c>
      <c r="E20" s="76" t="e">
        <f>VLOOKUP(Stock[[#This Row],[CÓDIGO]],#REF!,3,0)</f>
        <v>#REF!</v>
      </c>
      <c r="F20" s="7" t="e">
        <f>VLOOKUP(Stock[[#This Row],[CÓDIGO]],#REF!,2,0)</f>
        <v>#REF!</v>
      </c>
      <c r="G20" s="7">
        <v>8</v>
      </c>
      <c r="H20" s="75">
        <f>SUMIFS(Ingreso[CANTIDAD],Ingreso[CÓDIGO],Stock[[#This Row],[CÓDIGO]],Ingreso[OBRA],Stock[[#This Row],[OBRA]])</f>
        <v>0</v>
      </c>
      <c r="I20" s="7">
        <f>SUMIFS(Salida[[#All],[CANTIDAD]],Salida[[#All],[CÓDIGO]],Stock[[#This Row],[CÓDIGO]],Salida[[#All],[OBRA]],Stock[[#This Row],[OBRA]])</f>
        <v>6</v>
      </c>
      <c r="J20" s="7">
        <f>Stock[[#This Row],[INGRESO]]-Stock[[#This Row],[SALIDA]]</f>
        <v>-6</v>
      </c>
    </row>
    <row r="21" spans="2:10" hidden="1">
      <c r="B21" s="72">
        <f t="shared" si="0"/>
        <v>13</v>
      </c>
      <c r="C21" s="73" t="s">
        <v>400</v>
      </c>
      <c r="D21" s="7" t="s">
        <v>305</v>
      </c>
      <c r="E21" s="76" t="e">
        <f>VLOOKUP(Stock[[#This Row],[CÓDIGO]],#REF!,3,0)</f>
        <v>#REF!</v>
      </c>
      <c r="F21" s="7" t="e">
        <f>VLOOKUP(Stock[[#This Row],[CÓDIGO]],#REF!,2,0)</f>
        <v>#REF!</v>
      </c>
      <c r="G21" s="7">
        <v>48</v>
      </c>
      <c r="H21" s="75">
        <f>SUMIFS(Ingreso[CANTIDAD],Ingreso[CÓDIGO],Stock[[#This Row],[CÓDIGO]],Ingreso[OBRA],Stock[[#This Row],[OBRA]])</f>
        <v>0</v>
      </c>
      <c r="I21" s="7">
        <f>SUMIFS(Salida[[#All],[CANTIDAD]],Salida[[#All],[CÓDIGO]],Stock[[#This Row],[CÓDIGO]],Salida[[#All],[OBRA]],Stock[[#This Row],[OBRA]])</f>
        <v>36</v>
      </c>
      <c r="J21" s="7">
        <f>Stock[[#This Row],[INGRESO]]-Stock[[#This Row],[SALIDA]]</f>
        <v>-36</v>
      </c>
    </row>
    <row r="22" spans="2:10" hidden="1">
      <c r="B22" s="72">
        <f t="shared" si="0"/>
        <v>14</v>
      </c>
      <c r="C22" s="73" t="s">
        <v>400</v>
      </c>
      <c r="D22" s="7" t="s">
        <v>307</v>
      </c>
      <c r="E22" s="76" t="e">
        <f>VLOOKUP(Stock[[#This Row],[CÓDIGO]],#REF!,3,0)</f>
        <v>#REF!</v>
      </c>
      <c r="F22" s="7" t="e">
        <f>VLOOKUP(Stock[[#This Row],[CÓDIGO]],#REF!,2,0)</f>
        <v>#REF!</v>
      </c>
      <c r="G22" s="7">
        <v>8</v>
      </c>
      <c r="H22" s="75">
        <f>SUMIFS(Ingreso[CANTIDAD],Ingreso[CÓDIGO],Stock[[#This Row],[CÓDIGO]],Ingreso[OBRA],Stock[[#This Row],[OBRA]])</f>
        <v>0</v>
      </c>
      <c r="I22" s="7">
        <f>SUMIFS(Salida[[#All],[CANTIDAD]],Salida[[#All],[CÓDIGO]],Stock[[#This Row],[CÓDIGO]],Salida[[#All],[OBRA]],Stock[[#This Row],[OBRA]])</f>
        <v>6</v>
      </c>
      <c r="J22" s="7">
        <f>Stock[[#This Row],[INGRESO]]-Stock[[#This Row],[SALIDA]]</f>
        <v>-6</v>
      </c>
    </row>
    <row r="23" spans="2:10" hidden="1">
      <c r="B23" s="72">
        <f t="shared" si="0"/>
        <v>15</v>
      </c>
      <c r="C23" s="73" t="s">
        <v>400</v>
      </c>
      <c r="D23" s="7" t="s">
        <v>303</v>
      </c>
      <c r="E23" s="76" t="e">
        <f>VLOOKUP(Stock[[#This Row],[CÓDIGO]],#REF!,3,0)</f>
        <v>#REF!</v>
      </c>
      <c r="F23" s="7" t="e">
        <f>VLOOKUP(Stock[[#This Row],[CÓDIGO]],#REF!,2,0)</f>
        <v>#REF!</v>
      </c>
      <c r="G23" s="7">
        <v>8</v>
      </c>
      <c r="H23" s="75">
        <f>SUMIFS(Ingreso[CANTIDAD],Ingreso[CÓDIGO],Stock[[#This Row],[CÓDIGO]],Ingreso[OBRA],Stock[[#This Row],[OBRA]])</f>
        <v>0</v>
      </c>
      <c r="I23" s="7">
        <f>SUMIFS(Salida[[#All],[CANTIDAD]],Salida[[#All],[CÓDIGO]],Stock[[#This Row],[CÓDIGO]],Salida[[#All],[OBRA]],Stock[[#This Row],[OBRA]])</f>
        <v>6</v>
      </c>
      <c r="J23" s="7">
        <f>Stock[[#This Row],[INGRESO]]-Stock[[#This Row],[SALIDA]]</f>
        <v>-6</v>
      </c>
    </row>
    <row r="24" spans="2:10" hidden="1">
      <c r="B24" s="72">
        <f t="shared" si="0"/>
        <v>16</v>
      </c>
      <c r="C24" s="73" t="s">
        <v>400</v>
      </c>
      <c r="D24" s="7" t="s">
        <v>323</v>
      </c>
      <c r="E24" s="76" t="e">
        <f>VLOOKUP(Stock[[#This Row],[CÓDIGO]],#REF!,3,0)</f>
        <v>#REF!</v>
      </c>
      <c r="F24" s="7" t="e">
        <f>VLOOKUP(Stock[[#This Row],[CÓDIGO]],#REF!,2,0)</f>
        <v>#REF!</v>
      </c>
      <c r="G24" s="7">
        <v>136</v>
      </c>
      <c r="H24" s="75">
        <f>SUMIFS(Ingreso[CANTIDAD],Ingreso[CÓDIGO],Stock[[#This Row],[CÓDIGO]],Ingreso[OBRA],Stock[[#This Row],[OBRA]])</f>
        <v>0</v>
      </c>
      <c r="I24" s="7">
        <f>SUMIFS(Salida[[#All],[CANTIDAD]],Salida[[#All],[CÓDIGO]],Stock[[#This Row],[CÓDIGO]],Salida[[#All],[OBRA]],Stock[[#This Row],[OBRA]])</f>
        <v>102</v>
      </c>
      <c r="J24" s="7">
        <f>Stock[[#This Row],[INGRESO]]-Stock[[#This Row],[SALIDA]]</f>
        <v>-102</v>
      </c>
    </row>
    <row r="25" spans="2:10" hidden="1">
      <c r="B25" s="72">
        <f t="shared" si="0"/>
        <v>17</v>
      </c>
      <c r="C25" s="73" t="s">
        <v>400</v>
      </c>
      <c r="D25" s="7" t="s">
        <v>136</v>
      </c>
      <c r="E25" s="76" t="e">
        <f>VLOOKUP(Stock[[#This Row],[CÓDIGO]],#REF!,3,0)</f>
        <v>#REF!</v>
      </c>
      <c r="F25" s="7" t="e">
        <f>VLOOKUP(Stock[[#This Row],[CÓDIGO]],#REF!,2,0)</f>
        <v>#REF!</v>
      </c>
      <c r="G25" s="7">
        <v>8</v>
      </c>
      <c r="H25" s="75">
        <f>SUMIFS(Ingreso[CANTIDAD],Ingreso[CÓDIGO],Stock[[#This Row],[CÓDIGO]],Ingreso[OBRA],Stock[[#This Row],[OBRA]])</f>
        <v>6</v>
      </c>
      <c r="I25" s="7">
        <f>SUMIFS(Salida[[#All],[CANTIDAD]],Salida[[#All],[CÓDIGO]],Stock[[#This Row],[CÓDIGO]],Salida[[#All],[OBRA]],Stock[[#This Row],[OBRA]])</f>
        <v>6</v>
      </c>
      <c r="J25" s="7">
        <f>Stock[[#This Row],[INGRESO]]-Stock[[#This Row],[SALIDA]]</f>
        <v>0</v>
      </c>
    </row>
    <row r="26" spans="2:10" hidden="1">
      <c r="B26" s="72">
        <f t="shared" si="0"/>
        <v>18</v>
      </c>
      <c r="C26" s="73" t="s">
        <v>400</v>
      </c>
      <c r="D26" s="7" t="s">
        <v>134</v>
      </c>
      <c r="E26" s="76" t="e">
        <f>VLOOKUP(Stock[[#This Row],[CÓDIGO]],#REF!,3,0)</f>
        <v>#REF!</v>
      </c>
      <c r="F26" s="7" t="e">
        <f>VLOOKUP(Stock[[#This Row],[CÓDIGO]],#REF!,2,0)</f>
        <v>#REF!</v>
      </c>
      <c r="G26" s="7">
        <v>8</v>
      </c>
      <c r="H26" s="75">
        <f>SUMIFS(Ingreso[CANTIDAD],Ingreso[CÓDIGO],Stock[[#This Row],[CÓDIGO]],Ingreso[OBRA],Stock[[#This Row],[OBRA]])</f>
        <v>0</v>
      </c>
      <c r="I26" s="7">
        <f>SUMIFS(Salida[[#All],[CANTIDAD]],Salida[[#All],[CÓDIGO]],Stock[[#This Row],[CÓDIGO]],Salida[[#All],[OBRA]],Stock[[#This Row],[OBRA]])</f>
        <v>6</v>
      </c>
      <c r="J26" s="7">
        <f>Stock[[#This Row],[INGRESO]]-Stock[[#This Row],[SALIDA]]</f>
        <v>-6</v>
      </c>
    </row>
    <row r="27" spans="2:10" hidden="1">
      <c r="B27" s="72">
        <f t="shared" si="0"/>
        <v>19</v>
      </c>
      <c r="C27" s="73" t="s">
        <v>400</v>
      </c>
      <c r="D27" s="7" t="s">
        <v>142</v>
      </c>
      <c r="E27" s="76" t="e">
        <f>VLOOKUP(Stock[[#This Row],[CÓDIGO]],#REF!,3,0)</f>
        <v>#REF!</v>
      </c>
      <c r="F27" s="7" t="e">
        <f>VLOOKUP(Stock[[#This Row],[CÓDIGO]],#REF!,2,0)</f>
        <v>#REF!</v>
      </c>
      <c r="G27" s="7">
        <v>8</v>
      </c>
      <c r="H27" s="75">
        <f>SUMIFS(Ingreso[CANTIDAD],Ingreso[CÓDIGO],Stock[[#This Row],[CÓDIGO]],Ingreso[OBRA],Stock[[#This Row],[OBRA]])</f>
        <v>6</v>
      </c>
      <c r="I27" s="7">
        <f>SUMIFS(Salida[[#All],[CANTIDAD]],Salida[[#All],[CÓDIGO]],Stock[[#This Row],[CÓDIGO]],Salida[[#All],[OBRA]],Stock[[#This Row],[OBRA]])</f>
        <v>6</v>
      </c>
      <c r="J27" s="7">
        <f>Stock[[#This Row],[INGRESO]]-Stock[[#This Row],[SALIDA]]</f>
        <v>0</v>
      </c>
    </row>
    <row r="28" spans="2:10" hidden="1">
      <c r="B28" s="72">
        <f t="shared" si="0"/>
        <v>20</v>
      </c>
      <c r="C28" s="73" t="s">
        <v>400</v>
      </c>
      <c r="D28" s="7" t="s">
        <v>138</v>
      </c>
      <c r="E28" s="76" t="e">
        <f>VLOOKUP(Stock[[#This Row],[CÓDIGO]],#REF!,3,0)</f>
        <v>#REF!</v>
      </c>
      <c r="F28" s="7" t="e">
        <f>VLOOKUP(Stock[[#This Row],[CÓDIGO]],#REF!,2,0)</f>
        <v>#REF!</v>
      </c>
      <c r="G28" s="7">
        <v>8</v>
      </c>
      <c r="H28" s="75">
        <f>SUMIFS(Ingreso[CANTIDAD],Ingreso[CÓDIGO],Stock[[#This Row],[CÓDIGO]],Ingreso[OBRA],Stock[[#This Row],[OBRA]])</f>
        <v>6</v>
      </c>
      <c r="I28" s="7">
        <f>SUMIFS(Salida[[#All],[CANTIDAD]],Salida[[#All],[CÓDIGO]],Stock[[#This Row],[CÓDIGO]],Salida[[#All],[OBRA]],Stock[[#This Row],[OBRA]])</f>
        <v>6</v>
      </c>
      <c r="J28" s="7">
        <f>Stock[[#This Row],[INGRESO]]-Stock[[#This Row],[SALIDA]]</f>
        <v>0</v>
      </c>
    </row>
    <row r="29" spans="2:10" hidden="1">
      <c r="B29" s="72">
        <f t="shared" si="0"/>
        <v>21</v>
      </c>
      <c r="C29" s="73" t="s">
        <v>400</v>
      </c>
      <c r="D29" s="7" t="s">
        <v>140</v>
      </c>
      <c r="E29" s="76" t="e">
        <f>VLOOKUP(Stock[[#This Row],[CÓDIGO]],#REF!,3,0)</f>
        <v>#REF!</v>
      </c>
      <c r="F29" s="78" t="e">
        <f>VLOOKUP(Stock[[#This Row],[CÓDIGO]],#REF!,2,0)</f>
        <v>#REF!</v>
      </c>
      <c r="G29" s="78">
        <v>8</v>
      </c>
      <c r="H29" s="75">
        <f>SUMIFS(Ingreso[CANTIDAD],Ingreso[CÓDIGO],Stock[[#This Row],[CÓDIGO]],Ingreso[OBRA],Stock[[#This Row],[OBRA]])</f>
        <v>6</v>
      </c>
      <c r="I29" s="78">
        <f>SUMIFS(Salida[[#All],[CANTIDAD]],Salida[[#All],[CÓDIGO]],Stock[[#This Row],[CÓDIGO]],Salida[[#All],[OBRA]],Stock[[#This Row],[OBRA]])</f>
        <v>6</v>
      </c>
      <c r="J29" s="78">
        <f>Stock[[#This Row],[INGRESO]]-Stock[[#This Row],[SALIDA]]</f>
        <v>0</v>
      </c>
    </row>
    <row r="30" spans="2:10" hidden="1">
      <c r="B30" s="72">
        <f t="shared" si="0"/>
        <v>22</v>
      </c>
      <c r="C30" s="73" t="s">
        <v>400</v>
      </c>
      <c r="D30" s="7" t="s">
        <v>132</v>
      </c>
      <c r="E30" s="76" t="e">
        <f>VLOOKUP(Stock[[#This Row],[CÓDIGO]],#REF!,3,0)</f>
        <v>#REF!</v>
      </c>
      <c r="F30" s="78" t="e">
        <f>VLOOKUP(Stock[[#This Row],[CÓDIGO]],#REF!,2,0)</f>
        <v>#REF!</v>
      </c>
      <c r="G30" s="78">
        <v>8</v>
      </c>
      <c r="H30" s="75">
        <f>SUMIFS(Ingreso[CANTIDAD],Ingreso[CÓDIGO],Stock[[#This Row],[CÓDIGO]],Ingreso[OBRA],Stock[[#This Row],[OBRA]])</f>
        <v>6</v>
      </c>
      <c r="I30" s="78">
        <f>SUMIFS(Salida[[#All],[CANTIDAD]],Salida[[#All],[CÓDIGO]],Stock[[#This Row],[CÓDIGO]],Salida[[#All],[OBRA]],Stock[[#This Row],[OBRA]])</f>
        <v>6</v>
      </c>
      <c r="J30" s="78">
        <f>Stock[[#This Row],[INGRESO]]-Stock[[#This Row],[SALIDA]]</f>
        <v>0</v>
      </c>
    </row>
    <row r="31" spans="2:10" hidden="1">
      <c r="B31" s="72">
        <f t="shared" si="0"/>
        <v>23</v>
      </c>
      <c r="C31" s="73" t="s">
        <v>400</v>
      </c>
      <c r="D31" s="7" t="s">
        <v>35</v>
      </c>
      <c r="E31" s="76" t="e">
        <f>VLOOKUP(Stock[[#This Row],[CÓDIGO]],#REF!,3,0)</f>
        <v>#REF!</v>
      </c>
      <c r="F31" s="78" t="e">
        <f>VLOOKUP(Stock[[#This Row],[CÓDIGO]],#REF!,2,0)</f>
        <v>#REF!</v>
      </c>
      <c r="G31" s="78">
        <v>8</v>
      </c>
      <c r="H31" s="75">
        <f>SUMIFS(Ingreso[CANTIDAD],Ingreso[CÓDIGO],Stock[[#This Row],[CÓDIGO]],Ingreso[OBRA],Stock[[#This Row],[OBRA]])</f>
        <v>0</v>
      </c>
      <c r="I31" s="78">
        <f>SUMIFS(Salida[[#All],[CANTIDAD]],Salida[[#All],[CÓDIGO]],Stock[[#This Row],[CÓDIGO]],Salida[[#All],[OBRA]],Stock[[#This Row],[OBRA]])</f>
        <v>6</v>
      </c>
      <c r="J31" s="78">
        <f>Stock[[#This Row],[INGRESO]]-Stock[[#This Row],[SALIDA]]</f>
        <v>-6</v>
      </c>
    </row>
    <row r="32" spans="2:10" hidden="1">
      <c r="B32" s="72">
        <f t="shared" si="0"/>
        <v>24</v>
      </c>
      <c r="C32" s="73" t="s">
        <v>400</v>
      </c>
      <c r="D32" s="7" t="s">
        <v>45</v>
      </c>
      <c r="E32" s="76" t="e">
        <f>VLOOKUP(Stock[[#This Row],[CÓDIGO]],#REF!,3,0)</f>
        <v>#REF!</v>
      </c>
      <c r="F32" s="78" t="e">
        <f>VLOOKUP(Stock[[#This Row],[CÓDIGO]],#REF!,2,0)</f>
        <v>#REF!</v>
      </c>
      <c r="G32" s="78">
        <v>8</v>
      </c>
      <c r="H32" s="75">
        <f>SUMIFS(Ingreso[CANTIDAD],Ingreso[CÓDIGO],Stock[[#This Row],[CÓDIGO]],Ingreso[OBRA],Stock[[#This Row],[OBRA]])</f>
        <v>0</v>
      </c>
      <c r="I32" s="78">
        <f>SUMIFS(Salida[[#All],[CANTIDAD]],Salida[[#All],[CÓDIGO]],Stock[[#This Row],[CÓDIGO]],Salida[[#All],[OBRA]],Stock[[#This Row],[OBRA]])</f>
        <v>6</v>
      </c>
      <c r="J32" s="78">
        <f>Stock[[#This Row],[INGRESO]]-Stock[[#This Row],[SALIDA]]</f>
        <v>-6</v>
      </c>
    </row>
    <row r="33" spans="2:10" hidden="1">
      <c r="B33" s="72">
        <f t="shared" si="0"/>
        <v>25</v>
      </c>
      <c r="C33" s="73" t="s">
        <v>400</v>
      </c>
      <c r="D33" s="7" t="s">
        <v>57</v>
      </c>
      <c r="E33" s="76" t="e">
        <f>VLOOKUP(Stock[[#This Row],[CÓDIGO]],#REF!,3,0)</f>
        <v>#REF!</v>
      </c>
      <c r="F33" s="78" t="e">
        <f>VLOOKUP(Stock[[#This Row],[CÓDIGO]],#REF!,2,0)</f>
        <v>#REF!</v>
      </c>
      <c r="G33" s="78">
        <v>24</v>
      </c>
      <c r="H33" s="75">
        <f>SUMIFS(Ingreso[CANTIDAD],Ingreso[CÓDIGO],Stock[[#This Row],[CÓDIGO]],Ingreso[OBRA],Stock[[#This Row],[OBRA]])</f>
        <v>0</v>
      </c>
      <c r="I33" s="78">
        <f>SUMIFS(Salida[[#All],[CANTIDAD]],Salida[[#All],[CÓDIGO]],Stock[[#This Row],[CÓDIGO]],Salida[[#All],[OBRA]],Stock[[#This Row],[OBRA]])</f>
        <v>18</v>
      </c>
      <c r="J33" s="78">
        <f>Stock[[#This Row],[INGRESO]]-Stock[[#This Row],[SALIDA]]</f>
        <v>-18</v>
      </c>
    </row>
    <row r="34" spans="2:10" hidden="1">
      <c r="B34" s="72">
        <f t="shared" si="0"/>
        <v>26</v>
      </c>
      <c r="C34" s="73" t="s">
        <v>400</v>
      </c>
      <c r="D34" s="7" t="s">
        <v>83</v>
      </c>
      <c r="E34" s="76" t="e">
        <f>VLOOKUP(Stock[[#This Row],[CÓDIGO]],#REF!,3,0)</f>
        <v>#REF!</v>
      </c>
      <c r="F34" s="78" t="e">
        <f>VLOOKUP(Stock[[#This Row],[CÓDIGO]],#REF!,2,0)</f>
        <v>#REF!</v>
      </c>
      <c r="G34" s="78">
        <v>56</v>
      </c>
      <c r="H34" s="75">
        <f>SUMIFS(Ingreso[CANTIDAD],Ingreso[CÓDIGO],Stock[[#This Row],[CÓDIGO]],Ingreso[OBRA],Stock[[#This Row],[OBRA]])</f>
        <v>0</v>
      </c>
      <c r="I34" s="78">
        <f>SUMIFS(Salida[[#All],[CANTIDAD]],Salida[[#All],[CÓDIGO]],Stock[[#This Row],[CÓDIGO]],Salida[[#All],[OBRA]],Stock[[#This Row],[OBRA]])</f>
        <v>42</v>
      </c>
      <c r="J34" s="78">
        <f>Stock[[#This Row],[INGRESO]]-Stock[[#This Row],[SALIDA]]</f>
        <v>-42</v>
      </c>
    </row>
    <row r="35" spans="2:10" hidden="1">
      <c r="B35" s="72">
        <f t="shared" si="0"/>
        <v>27</v>
      </c>
      <c r="C35" s="73" t="s">
        <v>400</v>
      </c>
      <c r="D35" s="7" t="s">
        <v>81</v>
      </c>
      <c r="E35" s="76" t="e">
        <f>VLOOKUP(Stock[[#This Row],[CÓDIGO]],#REF!,3,0)</f>
        <v>#REF!</v>
      </c>
      <c r="F35" s="78" t="e">
        <f>VLOOKUP(Stock[[#This Row],[CÓDIGO]],#REF!,2,0)</f>
        <v>#REF!</v>
      </c>
      <c r="G35" s="78">
        <v>24</v>
      </c>
      <c r="H35" s="75">
        <f>SUMIFS(Ingreso[CANTIDAD],Ingreso[CÓDIGO],Stock[[#This Row],[CÓDIGO]],Ingreso[OBRA],Stock[[#This Row],[OBRA]])</f>
        <v>0</v>
      </c>
      <c r="I35" s="78">
        <f>SUMIFS(Salida[[#All],[CANTIDAD]],Salida[[#All],[CÓDIGO]],Stock[[#This Row],[CÓDIGO]],Salida[[#All],[OBRA]],Stock[[#This Row],[OBRA]])</f>
        <v>18</v>
      </c>
      <c r="J35" s="78">
        <f>Stock[[#This Row],[INGRESO]]-Stock[[#This Row],[SALIDA]]</f>
        <v>-18</v>
      </c>
    </row>
    <row r="36" spans="2:10" hidden="1">
      <c r="B36" s="72">
        <f t="shared" si="0"/>
        <v>28</v>
      </c>
      <c r="C36" s="73" t="s">
        <v>400</v>
      </c>
      <c r="D36" s="7" t="s">
        <v>77</v>
      </c>
      <c r="E36" s="76" t="e">
        <f>VLOOKUP(Stock[[#This Row],[CÓDIGO]],#REF!,3,0)</f>
        <v>#REF!</v>
      </c>
      <c r="F36" s="78" t="e">
        <f>VLOOKUP(Stock[[#This Row],[CÓDIGO]],#REF!,2,0)</f>
        <v>#REF!</v>
      </c>
      <c r="G36" s="78">
        <v>8</v>
      </c>
      <c r="H36" s="75">
        <f>SUMIFS(Ingreso[CANTIDAD],Ingreso[CÓDIGO],Stock[[#This Row],[CÓDIGO]],Ingreso[OBRA],Stock[[#This Row],[OBRA]])</f>
        <v>0</v>
      </c>
      <c r="I36" s="78">
        <f>SUMIFS(Salida[[#All],[CANTIDAD]],Salida[[#All],[CÓDIGO]],Stock[[#This Row],[CÓDIGO]],Salida[[#All],[OBRA]],Stock[[#This Row],[OBRA]])</f>
        <v>6</v>
      </c>
      <c r="J36" s="78">
        <f>Stock[[#This Row],[INGRESO]]-Stock[[#This Row],[SALIDA]]</f>
        <v>-6</v>
      </c>
    </row>
    <row r="37" spans="2:10" hidden="1">
      <c r="B37" s="72">
        <f t="shared" si="0"/>
        <v>29</v>
      </c>
      <c r="C37" s="73" t="s">
        <v>400</v>
      </c>
      <c r="D37" s="7" t="s">
        <v>73</v>
      </c>
      <c r="E37" s="76" t="e">
        <f>VLOOKUP(Stock[[#This Row],[CÓDIGO]],#REF!,3,0)</f>
        <v>#REF!</v>
      </c>
      <c r="F37" s="78" t="e">
        <f>VLOOKUP(Stock[[#This Row],[CÓDIGO]],#REF!,2,0)</f>
        <v>#REF!</v>
      </c>
      <c r="G37" s="78">
        <v>8</v>
      </c>
      <c r="H37" s="75">
        <f>SUMIFS(Ingreso[CANTIDAD],Ingreso[CÓDIGO],Stock[[#This Row],[CÓDIGO]],Ingreso[OBRA],Stock[[#This Row],[OBRA]])</f>
        <v>0</v>
      </c>
      <c r="I37" s="78">
        <f>SUMIFS(Salida[[#All],[CANTIDAD]],Salida[[#All],[CÓDIGO]],Stock[[#This Row],[CÓDIGO]],Salida[[#All],[OBRA]],Stock[[#This Row],[OBRA]])</f>
        <v>6</v>
      </c>
      <c r="J37" s="78">
        <f>Stock[[#This Row],[INGRESO]]-Stock[[#This Row],[SALIDA]]</f>
        <v>-6</v>
      </c>
    </row>
    <row r="38" spans="2:10" hidden="1">
      <c r="B38" s="72">
        <f t="shared" si="0"/>
        <v>30</v>
      </c>
      <c r="C38" s="73" t="s">
        <v>400</v>
      </c>
      <c r="D38" s="7" t="s">
        <v>75</v>
      </c>
      <c r="E38" s="76" t="e">
        <f>VLOOKUP(Stock[[#This Row],[CÓDIGO]],#REF!,3,0)</f>
        <v>#REF!</v>
      </c>
      <c r="F38" s="78" t="e">
        <f>VLOOKUP(Stock[[#This Row],[CÓDIGO]],#REF!,2,0)</f>
        <v>#REF!</v>
      </c>
      <c r="G38" s="78">
        <v>8</v>
      </c>
      <c r="H38" s="75">
        <f>SUMIFS(Ingreso[CANTIDAD],Ingreso[CÓDIGO],Stock[[#This Row],[CÓDIGO]],Ingreso[OBRA],Stock[[#This Row],[OBRA]])</f>
        <v>0</v>
      </c>
      <c r="I38" s="78">
        <f>SUMIFS(Salida[[#All],[CANTIDAD]],Salida[[#All],[CÓDIGO]],Stock[[#This Row],[CÓDIGO]],Salida[[#All],[OBRA]],Stock[[#This Row],[OBRA]])</f>
        <v>6</v>
      </c>
      <c r="J38" s="78">
        <f>Stock[[#This Row],[INGRESO]]-Stock[[#This Row],[SALIDA]]</f>
        <v>-6</v>
      </c>
    </row>
    <row r="39" spans="2:10" hidden="1">
      <c r="B39" s="72">
        <f t="shared" si="0"/>
        <v>31</v>
      </c>
      <c r="C39" s="73" t="s">
        <v>400</v>
      </c>
      <c r="D39" s="7" t="s">
        <v>65</v>
      </c>
      <c r="E39" s="76" t="e">
        <f>VLOOKUP(Stock[[#This Row],[CÓDIGO]],#REF!,3,0)</f>
        <v>#REF!</v>
      </c>
      <c r="F39" s="78" t="e">
        <f>VLOOKUP(Stock[[#This Row],[CÓDIGO]],#REF!,2,0)</f>
        <v>#REF!</v>
      </c>
      <c r="G39" s="78">
        <v>8</v>
      </c>
      <c r="H39" s="75">
        <f>SUMIFS(Ingreso[CANTIDAD],Ingreso[CÓDIGO],Stock[[#This Row],[CÓDIGO]],Ingreso[OBRA],Stock[[#This Row],[OBRA]])</f>
        <v>0</v>
      </c>
      <c r="I39" s="78">
        <f>SUMIFS(Salida[[#All],[CANTIDAD]],Salida[[#All],[CÓDIGO]],Stock[[#This Row],[CÓDIGO]],Salida[[#All],[OBRA]],Stock[[#This Row],[OBRA]])</f>
        <v>6</v>
      </c>
      <c r="J39" s="78">
        <f>Stock[[#This Row],[INGRESO]]-Stock[[#This Row],[SALIDA]]</f>
        <v>-6</v>
      </c>
    </row>
    <row r="40" spans="2:10" hidden="1">
      <c r="B40" s="7">
        <f t="shared" ref="B40:B75" si="1">ROW(A32)</f>
        <v>32</v>
      </c>
      <c r="C40" s="73" t="s">
        <v>400</v>
      </c>
      <c r="D40" s="7" t="s">
        <v>67</v>
      </c>
      <c r="E40" s="76" t="e">
        <f>VLOOKUP(Stock[[#This Row],[CÓDIGO]],#REF!,3,0)</f>
        <v>#REF!</v>
      </c>
      <c r="F40" s="78" t="e">
        <f>VLOOKUP(Stock[[#This Row],[CÓDIGO]],#REF!,2,0)</f>
        <v>#REF!</v>
      </c>
      <c r="G40" s="78">
        <v>32</v>
      </c>
      <c r="H40" s="78">
        <f>SUMIFS(Ingreso[CANTIDAD],Ingreso[CÓDIGO],Stock[[#This Row],[CÓDIGO]],Ingreso[OBRA],Stock[[#This Row],[OBRA]])</f>
        <v>0</v>
      </c>
      <c r="I40" s="78">
        <f>SUMIFS(Salida[[#All],[CANTIDAD]],Salida[[#All],[CÓDIGO]],Stock[[#This Row],[CÓDIGO]],Salida[[#All],[OBRA]],Stock[[#This Row],[OBRA]])</f>
        <v>24</v>
      </c>
      <c r="J40" s="78">
        <f>Stock[[#This Row],[INGRESO]]-Stock[[#This Row],[SALIDA]]</f>
        <v>-24</v>
      </c>
    </row>
    <row r="41" spans="2:10" hidden="1">
      <c r="B41" s="7">
        <f t="shared" si="1"/>
        <v>33</v>
      </c>
      <c r="C41" s="73" t="s">
        <v>400</v>
      </c>
      <c r="D41" s="7" t="s">
        <v>63</v>
      </c>
      <c r="E41" s="76" t="e">
        <f>VLOOKUP(Stock[[#This Row],[CÓDIGO]],#REF!,3,0)</f>
        <v>#REF!</v>
      </c>
      <c r="F41" s="78" t="e">
        <f>VLOOKUP(Stock[[#This Row],[CÓDIGO]],#REF!,2,0)</f>
        <v>#REF!</v>
      </c>
      <c r="G41" s="78">
        <v>8</v>
      </c>
      <c r="H41" s="78">
        <f>SUMIFS(Ingreso[CANTIDAD],Ingreso[CÓDIGO],Stock[[#This Row],[CÓDIGO]],Ingreso[OBRA],Stock[[#This Row],[OBRA]])</f>
        <v>0</v>
      </c>
      <c r="I41" s="78">
        <f>SUMIFS(Salida[[#All],[CANTIDAD]],Salida[[#All],[CÓDIGO]],Stock[[#This Row],[CÓDIGO]],Salida[[#All],[OBRA]],Stock[[#This Row],[OBRA]])</f>
        <v>6</v>
      </c>
      <c r="J41" s="78">
        <f>Stock[[#This Row],[INGRESO]]-Stock[[#This Row],[SALIDA]]</f>
        <v>-6</v>
      </c>
    </row>
    <row r="42" spans="2:10" hidden="1">
      <c r="B42" s="7">
        <f t="shared" si="1"/>
        <v>34</v>
      </c>
      <c r="C42" s="73" t="s">
        <v>400</v>
      </c>
      <c r="D42" s="7" t="s">
        <v>71</v>
      </c>
      <c r="E42" s="76" t="e">
        <f>VLOOKUP(Stock[[#This Row],[CÓDIGO]],#REF!,3,0)</f>
        <v>#REF!</v>
      </c>
      <c r="F42" s="78" t="e">
        <f>VLOOKUP(Stock[[#This Row],[CÓDIGO]],#REF!,2,0)</f>
        <v>#REF!</v>
      </c>
      <c r="G42" s="78">
        <v>8</v>
      </c>
      <c r="H42" s="78">
        <f>SUMIFS(Ingreso[CANTIDAD],Ingreso[CÓDIGO],Stock[[#This Row],[CÓDIGO]],Ingreso[OBRA],Stock[[#This Row],[OBRA]])</f>
        <v>0</v>
      </c>
      <c r="I42" s="78">
        <f>SUMIFS(Salida[[#All],[CANTIDAD]],Salida[[#All],[CÓDIGO]],Stock[[#This Row],[CÓDIGO]],Salida[[#All],[OBRA]],Stock[[#This Row],[OBRA]])</f>
        <v>6</v>
      </c>
      <c r="J42" s="78">
        <f>Stock[[#This Row],[INGRESO]]-Stock[[#This Row],[SALIDA]]</f>
        <v>-6</v>
      </c>
    </row>
    <row r="43" spans="2:10" hidden="1">
      <c r="B43" s="7">
        <f t="shared" si="1"/>
        <v>35</v>
      </c>
      <c r="C43" s="73" t="s">
        <v>400</v>
      </c>
      <c r="D43" s="7" t="s">
        <v>53</v>
      </c>
      <c r="E43" s="76" t="e">
        <f>VLOOKUP(Stock[[#This Row],[CÓDIGO]],#REF!,3,0)</f>
        <v>#REF!</v>
      </c>
      <c r="F43" s="78" t="e">
        <f>VLOOKUP(Stock[[#This Row],[CÓDIGO]],#REF!,2,0)</f>
        <v>#REF!</v>
      </c>
      <c r="G43" s="78">
        <v>8</v>
      </c>
      <c r="H43" s="78">
        <f>SUMIFS(Ingreso[CANTIDAD],Ingreso[CÓDIGO],Stock[[#This Row],[CÓDIGO]],Ingreso[OBRA],Stock[[#This Row],[OBRA]])</f>
        <v>0</v>
      </c>
      <c r="I43" s="78">
        <f>SUMIFS(Salida[[#All],[CANTIDAD]],Salida[[#All],[CÓDIGO]],Stock[[#This Row],[CÓDIGO]],Salida[[#All],[OBRA]],Stock[[#This Row],[OBRA]])</f>
        <v>6</v>
      </c>
      <c r="J43" s="78">
        <f>Stock[[#This Row],[INGRESO]]-Stock[[#This Row],[SALIDA]]</f>
        <v>-6</v>
      </c>
    </row>
    <row r="44" spans="2:10" hidden="1">
      <c r="B44" s="7">
        <f t="shared" si="1"/>
        <v>36</v>
      </c>
      <c r="C44" s="73" t="s">
        <v>400</v>
      </c>
      <c r="D44" s="7" t="s">
        <v>48</v>
      </c>
      <c r="E44" s="76" t="e">
        <f>VLOOKUP(Stock[[#This Row],[CÓDIGO]],#REF!,3,0)</f>
        <v>#REF!</v>
      </c>
      <c r="F44" s="78" t="e">
        <f>VLOOKUP(Stock[[#This Row],[CÓDIGO]],#REF!,2,0)</f>
        <v>#REF!</v>
      </c>
      <c r="G44" s="78">
        <v>8</v>
      </c>
      <c r="H44" s="78">
        <f>SUMIFS(Ingreso[CANTIDAD],Ingreso[CÓDIGO],Stock[[#This Row],[CÓDIGO]],Ingreso[OBRA],Stock[[#This Row],[OBRA]])</f>
        <v>0</v>
      </c>
      <c r="I44" s="78">
        <f>SUMIFS(Salida[[#All],[CANTIDAD]],Salida[[#All],[CÓDIGO]],Stock[[#This Row],[CÓDIGO]],Salida[[#All],[OBRA]],Stock[[#This Row],[OBRA]])</f>
        <v>6</v>
      </c>
      <c r="J44" s="78">
        <f>Stock[[#This Row],[INGRESO]]-Stock[[#This Row],[SALIDA]]</f>
        <v>-6</v>
      </c>
    </row>
    <row r="45" spans="2:10" hidden="1">
      <c r="B45" s="7">
        <f t="shared" si="1"/>
        <v>37</v>
      </c>
      <c r="C45" s="73" t="s">
        <v>400</v>
      </c>
      <c r="D45" s="7" t="s">
        <v>69</v>
      </c>
      <c r="E45" s="76" t="e">
        <f>VLOOKUP(Stock[[#This Row],[CÓDIGO]],#REF!,3,0)</f>
        <v>#REF!</v>
      </c>
      <c r="F45" s="78" t="e">
        <f>VLOOKUP(Stock[[#This Row],[CÓDIGO]],#REF!,2,0)</f>
        <v>#REF!</v>
      </c>
      <c r="G45" s="78">
        <v>8</v>
      </c>
      <c r="H45" s="78">
        <f>SUMIFS(Ingreso[CANTIDAD],Ingreso[CÓDIGO],Stock[[#This Row],[CÓDIGO]],Ingreso[OBRA],Stock[[#This Row],[OBRA]])</f>
        <v>0</v>
      </c>
      <c r="I45" s="78">
        <f>SUMIFS(Salida[[#All],[CANTIDAD]],Salida[[#All],[CÓDIGO]],Stock[[#This Row],[CÓDIGO]],Salida[[#All],[OBRA]],Stock[[#This Row],[OBRA]])</f>
        <v>6</v>
      </c>
      <c r="J45" s="78">
        <f>Stock[[#This Row],[INGRESO]]-Stock[[#This Row],[SALIDA]]</f>
        <v>-6</v>
      </c>
    </row>
    <row r="46" spans="2:10" hidden="1">
      <c r="B46" s="7">
        <f t="shared" si="1"/>
        <v>38</v>
      </c>
      <c r="C46" s="73" t="s">
        <v>400</v>
      </c>
      <c r="D46" s="7" t="s">
        <v>51</v>
      </c>
      <c r="E46" s="76" t="e">
        <f>VLOOKUP(Stock[[#This Row],[CÓDIGO]],#REF!,3,0)</f>
        <v>#REF!</v>
      </c>
      <c r="F46" s="78" t="e">
        <f>VLOOKUP(Stock[[#This Row],[CÓDIGO]],#REF!,2,0)</f>
        <v>#REF!</v>
      </c>
      <c r="G46" s="78">
        <v>8</v>
      </c>
      <c r="H46" s="78">
        <f>SUMIFS(Ingreso[CANTIDAD],Ingreso[CÓDIGO],Stock[[#This Row],[CÓDIGO]],Ingreso[OBRA],Stock[[#This Row],[OBRA]])</f>
        <v>0</v>
      </c>
      <c r="I46" s="78">
        <f>SUMIFS(Salida[[#All],[CANTIDAD]],Salida[[#All],[CÓDIGO]],Stock[[#This Row],[CÓDIGO]],Salida[[#All],[OBRA]],Stock[[#This Row],[OBRA]])</f>
        <v>6</v>
      </c>
      <c r="J46" s="78">
        <f>Stock[[#This Row],[INGRESO]]-Stock[[#This Row],[SALIDA]]</f>
        <v>-6</v>
      </c>
    </row>
    <row r="47" spans="2:10" hidden="1">
      <c r="B47" s="7">
        <f t="shared" si="1"/>
        <v>39</v>
      </c>
      <c r="C47" s="73" t="s">
        <v>400</v>
      </c>
      <c r="D47" s="7" t="s">
        <v>89</v>
      </c>
      <c r="E47" s="76" t="e">
        <f>VLOOKUP(Stock[[#This Row],[CÓDIGO]],#REF!,3,0)</f>
        <v>#REF!</v>
      </c>
      <c r="F47" s="78" t="e">
        <f>VLOOKUP(Stock[[#This Row],[CÓDIGO]],#REF!,2,0)</f>
        <v>#REF!</v>
      </c>
      <c r="G47" s="78">
        <v>8</v>
      </c>
      <c r="H47" s="78">
        <f>SUMIFS(Ingreso[CANTIDAD],Ingreso[CÓDIGO],Stock[[#This Row],[CÓDIGO]],Ingreso[OBRA],Stock[[#This Row],[OBRA]])</f>
        <v>0</v>
      </c>
      <c r="I47" s="78">
        <f>SUMIFS(Salida[[#All],[CANTIDAD]],Salida[[#All],[CÓDIGO]],Stock[[#This Row],[CÓDIGO]],Salida[[#All],[OBRA]],Stock[[#This Row],[OBRA]])</f>
        <v>6</v>
      </c>
      <c r="J47" s="78">
        <f>Stock[[#This Row],[INGRESO]]-Stock[[#This Row],[SALIDA]]</f>
        <v>-6</v>
      </c>
    </row>
    <row r="48" spans="2:10" hidden="1">
      <c r="B48" s="7">
        <f t="shared" si="1"/>
        <v>40</v>
      </c>
      <c r="C48" s="73" t="s">
        <v>400</v>
      </c>
      <c r="D48" s="7" t="s">
        <v>99</v>
      </c>
      <c r="E48" s="76" t="e">
        <f>VLOOKUP(Stock[[#This Row],[CÓDIGO]],#REF!,3,0)</f>
        <v>#REF!</v>
      </c>
      <c r="F48" s="78" t="e">
        <f>VLOOKUP(Stock[[#This Row],[CÓDIGO]],#REF!,2,0)</f>
        <v>#REF!</v>
      </c>
      <c r="G48" s="78">
        <v>8</v>
      </c>
      <c r="H48" s="78">
        <f>SUMIFS(Ingreso[CANTIDAD],Ingreso[CÓDIGO],Stock[[#This Row],[CÓDIGO]],Ingreso[OBRA],Stock[[#This Row],[OBRA]])</f>
        <v>0</v>
      </c>
      <c r="I48" s="78">
        <f>SUMIFS(Salida[[#All],[CANTIDAD]],Salida[[#All],[CÓDIGO]],Stock[[#This Row],[CÓDIGO]],Salida[[#All],[OBRA]],Stock[[#This Row],[OBRA]])</f>
        <v>6</v>
      </c>
      <c r="J48" s="78">
        <f>Stock[[#This Row],[INGRESO]]-Stock[[#This Row],[SALIDA]]</f>
        <v>-6</v>
      </c>
    </row>
    <row r="49" spans="2:10" hidden="1">
      <c r="B49" s="7">
        <f t="shared" si="1"/>
        <v>41</v>
      </c>
      <c r="C49" s="73" t="s">
        <v>400</v>
      </c>
      <c r="D49" s="7" t="s">
        <v>114</v>
      </c>
      <c r="E49" s="76" t="e">
        <f>VLOOKUP(Stock[[#This Row],[CÓDIGO]],#REF!,3,0)</f>
        <v>#REF!</v>
      </c>
      <c r="F49" s="78" t="e">
        <f>VLOOKUP(Stock[[#This Row],[CÓDIGO]],#REF!,2,0)</f>
        <v>#REF!</v>
      </c>
      <c r="G49" s="78">
        <v>8</v>
      </c>
      <c r="H49" s="78">
        <f>SUMIFS(Ingreso[CANTIDAD],Ingreso[CÓDIGO],Stock[[#This Row],[CÓDIGO]],Ingreso[OBRA],Stock[[#This Row],[OBRA]])</f>
        <v>0</v>
      </c>
      <c r="I49" s="78">
        <f>SUMIFS(Salida[[#All],[CANTIDAD]],Salida[[#All],[CÓDIGO]],Stock[[#This Row],[CÓDIGO]],Salida[[#All],[OBRA]],Stock[[#This Row],[OBRA]])</f>
        <v>6</v>
      </c>
      <c r="J49" s="78">
        <f>Stock[[#This Row],[INGRESO]]-Stock[[#This Row],[SALIDA]]</f>
        <v>-6</v>
      </c>
    </row>
    <row r="50" spans="2:10" hidden="1">
      <c r="B50" s="7">
        <f t="shared" si="1"/>
        <v>42</v>
      </c>
      <c r="C50" s="73" t="s">
        <v>400</v>
      </c>
      <c r="D50" s="7" t="s">
        <v>130</v>
      </c>
      <c r="E50" s="76" t="e">
        <f>VLOOKUP(Stock[[#This Row],[CÓDIGO]],#REF!,3,0)</f>
        <v>#REF!</v>
      </c>
      <c r="F50" s="78" t="e">
        <f>VLOOKUP(Stock[[#This Row],[CÓDIGO]],#REF!,2,0)</f>
        <v>#REF!</v>
      </c>
      <c r="G50" s="78">
        <v>8</v>
      </c>
      <c r="H50" s="78">
        <f>SUMIFS(Ingreso[CANTIDAD],Ingreso[CÓDIGO],Stock[[#This Row],[CÓDIGO]],Ingreso[OBRA],Stock[[#This Row],[OBRA]])</f>
        <v>0</v>
      </c>
      <c r="I50" s="78">
        <f>SUMIFS(Salida[[#All],[CANTIDAD]],Salida[[#All],[CÓDIGO]],Stock[[#This Row],[CÓDIGO]],Salida[[#All],[OBRA]],Stock[[#This Row],[OBRA]])</f>
        <v>6</v>
      </c>
      <c r="J50" s="78">
        <f>Stock[[#This Row],[INGRESO]]-Stock[[#This Row],[SALIDA]]</f>
        <v>-6</v>
      </c>
    </row>
    <row r="51" spans="2:10" hidden="1">
      <c r="B51" s="7">
        <f t="shared" si="1"/>
        <v>43</v>
      </c>
      <c r="C51" s="73" t="s">
        <v>400</v>
      </c>
      <c r="D51" s="7" t="s">
        <v>122</v>
      </c>
      <c r="E51" s="76" t="e">
        <f>VLOOKUP(Stock[[#This Row],[CÓDIGO]],#REF!,3,0)</f>
        <v>#REF!</v>
      </c>
      <c r="F51" s="78" t="e">
        <f>VLOOKUP(Stock[[#This Row],[CÓDIGO]],#REF!,2,0)</f>
        <v>#REF!</v>
      </c>
      <c r="G51" s="78">
        <v>16</v>
      </c>
      <c r="H51" s="78">
        <f>SUMIFS(Ingreso[CANTIDAD],Ingreso[CÓDIGO],Stock[[#This Row],[CÓDIGO]],Ingreso[OBRA],Stock[[#This Row],[OBRA]])</f>
        <v>0</v>
      </c>
      <c r="I51" s="78">
        <f>SUMIFS(Salida[[#All],[CANTIDAD]],Salida[[#All],[CÓDIGO]],Stock[[#This Row],[CÓDIGO]],Salida[[#All],[OBRA]],Stock[[#This Row],[OBRA]])</f>
        <v>12</v>
      </c>
      <c r="J51" s="78">
        <f>Stock[[#This Row],[INGRESO]]-Stock[[#This Row],[SALIDA]]</f>
        <v>-12</v>
      </c>
    </row>
    <row r="52" spans="2:10" hidden="1">
      <c r="B52" s="7">
        <f t="shared" si="1"/>
        <v>44</v>
      </c>
      <c r="C52" s="73" t="s">
        <v>400</v>
      </c>
      <c r="D52" s="7" t="s">
        <v>128</v>
      </c>
      <c r="E52" s="76" t="e">
        <f>VLOOKUP(Stock[[#This Row],[CÓDIGO]],#REF!,3,0)</f>
        <v>#REF!</v>
      </c>
      <c r="F52" s="78" t="e">
        <f>VLOOKUP(Stock[[#This Row],[CÓDIGO]],#REF!,2,0)</f>
        <v>#REF!</v>
      </c>
      <c r="G52" s="78">
        <v>8</v>
      </c>
      <c r="H52" s="78">
        <f>SUMIFS(Ingreso[CANTIDAD],Ingreso[CÓDIGO],Stock[[#This Row],[CÓDIGO]],Ingreso[OBRA],Stock[[#This Row],[OBRA]])</f>
        <v>0</v>
      </c>
      <c r="I52" s="78">
        <f>SUMIFS(Salida[[#All],[CANTIDAD]],Salida[[#All],[CÓDIGO]],Stock[[#This Row],[CÓDIGO]],Salida[[#All],[OBRA]],Stock[[#This Row],[OBRA]])</f>
        <v>6</v>
      </c>
      <c r="J52" s="78">
        <f>Stock[[#This Row],[INGRESO]]-Stock[[#This Row],[SALIDA]]</f>
        <v>-6</v>
      </c>
    </row>
    <row r="53" spans="2:10" hidden="1">
      <c r="B53" s="7">
        <f t="shared" si="1"/>
        <v>45</v>
      </c>
      <c r="C53" s="73" t="s">
        <v>400</v>
      </c>
      <c r="D53" s="7" t="s">
        <v>124</v>
      </c>
      <c r="E53" s="76" t="e">
        <f>VLOOKUP(Stock[[#This Row],[CÓDIGO]],#REF!,3,0)</f>
        <v>#REF!</v>
      </c>
      <c r="F53" s="78" t="e">
        <f>VLOOKUP(Stock[[#This Row],[CÓDIGO]],#REF!,2,0)</f>
        <v>#REF!</v>
      </c>
      <c r="G53" s="78">
        <v>8</v>
      </c>
      <c r="H53" s="78">
        <f>SUMIFS(Ingreso[CANTIDAD],Ingreso[CÓDIGO],Stock[[#This Row],[CÓDIGO]],Ingreso[OBRA],Stock[[#This Row],[OBRA]])</f>
        <v>0</v>
      </c>
      <c r="I53" s="78">
        <f>SUMIFS(Salida[[#All],[CANTIDAD]],Salida[[#All],[CÓDIGO]],Stock[[#This Row],[CÓDIGO]],Salida[[#All],[OBRA]],Stock[[#This Row],[OBRA]])</f>
        <v>6</v>
      </c>
      <c r="J53" s="78">
        <f>Stock[[#This Row],[INGRESO]]-Stock[[#This Row],[SALIDA]]</f>
        <v>-6</v>
      </c>
    </row>
    <row r="54" spans="2:10" hidden="1">
      <c r="B54" s="7">
        <f t="shared" si="1"/>
        <v>46</v>
      </c>
      <c r="C54" s="73" t="s">
        <v>400</v>
      </c>
      <c r="D54" s="7" t="s">
        <v>109</v>
      </c>
      <c r="E54" s="76" t="e">
        <f>VLOOKUP(Stock[[#This Row],[CÓDIGO]],#REF!,3,0)</f>
        <v>#REF!</v>
      </c>
      <c r="F54" s="78" t="e">
        <f>VLOOKUP(Stock[[#This Row],[CÓDIGO]],#REF!,2,0)</f>
        <v>#REF!</v>
      </c>
      <c r="G54" s="78">
        <v>8</v>
      </c>
      <c r="H54" s="78">
        <f>SUMIFS(Ingreso[CANTIDAD],Ingreso[CÓDIGO],Stock[[#This Row],[CÓDIGO]],Ingreso[OBRA],Stock[[#This Row],[OBRA]])</f>
        <v>4</v>
      </c>
      <c r="I54" s="78">
        <f>SUMIFS(Salida[[#All],[CANTIDAD]],Salida[[#All],[CÓDIGO]],Stock[[#This Row],[CÓDIGO]],Salida[[#All],[OBRA]],Stock[[#This Row],[OBRA]])</f>
        <v>6</v>
      </c>
      <c r="J54" s="78">
        <f>Stock[[#This Row],[INGRESO]]-Stock[[#This Row],[SALIDA]]</f>
        <v>-2</v>
      </c>
    </row>
    <row r="55" spans="2:10" hidden="1">
      <c r="B55" s="7">
        <f t="shared" si="1"/>
        <v>47</v>
      </c>
      <c r="C55" s="73" t="s">
        <v>400</v>
      </c>
      <c r="D55" s="7" t="s">
        <v>17</v>
      </c>
      <c r="E55" s="76" t="e">
        <f>VLOOKUP(Stock[[#This Row],[CÓDIGO]],#REF!,3,0)</f>
        <v>#REF!</v>
      </c>
      <c r="F55" s="78" t="e">
        <f>VLOOKUP(Stock[[#This Row],[CÓDIGO]],#REF!,2,0)</f>
        <v>#REF!</v>
      </c>
      <c r="G55" s="78">
        <v>8</v>
      </c>
      <c r="H55" s="78">
        <f>SUMIFS(Ingreso[CANTIDAD],Ingreso[CÓDIGO],Stock[[#This Row],[CÓDIGO]],Ingreso[OBRA],Stock[[#This Row],[OBRA]])</f>
        <v>0</v>
      </c>
      <c r="I55" s="78">
        <f>SUMIFS(Salida[[#All],[CANTIDAD]],Salida[[#All],[CÓDIGO]],Stock[[#This Row],[CÓDIGO]],Salida[[#All],[OBRA]],Stock[[#This Row],[OBRA]])</f>
        <v>6</v>
      </c>
      <c r="J55" s="78">
        <f>Stock[[#This Row],[INGRESO]]-Stock[[#This Row],[SALIDA]]</f>
        <v>-6</v>
      </c>
    </row>
    <row r="56" spans="2:10" hidden="1">
      <c r="B56" s="7">
        <f t="shared" si="1"/>
        <v>48</v>
      </c>
      <c r="C56" s="73" t="s">
        <v>400</v>
      </c>
      <c r="D56" s="7" t="s">
        <v>391</v>
      </c>
      <c r="E56" s="76" t="e">
        <f>VLOOKUP(Stock[[#This Row],[CÓDIGO]],#REF!,3,0)</f>
        <v>#REF!</v>
      </c>
      <c r="F56" s="78" t="e">
        <f>VLOOKUP(Stock[[#This Row],[CÓDIGO]],#REF!,2,0)</f>
        <v>#REF!</v>
      </c>
      <c r="G56" s="78">
        <v>8</v>
      </c>
      <c r="H56" s="78">
        <f>SUMIFS(Ingreso[CANTIDAD],Ingreso[CÓDIGO],Stock[[#This Row],[CÓDIGO]],Ingreso[OBRA],Stock[[#This Row],[OBRA]])</f>
        <v>0</v>
      </c>
      <c r="I56" s="78">
        <f>SUMIFS(Salida[[#All],[CANTIDAD]],Salida[[#All],[CÓDIGO]],Stock[[#This Row],[CÓDIGO]],Salida[[#All],[OBRA]],Stock[[#This Row],[OBRA]])</f>
        <v>6</v>
      </c>
      <c r="J56" s="78">
        <f>Stock[[#This Row],[INGRESO]]-Stock[[#This Row],[SALIDA]]</f>
        <v>-6</v>
      </c>
    </row>
    <row r="57" spans="2:10" hidden="1">
      <c r="B57" s="7">
        <f t="shared" si="1"/>
        <v>49</v>
      </c>
      <c r="C57" s="73" t="s">
        <v>400</v>
      </c>
      <c r="D57" s="7" t="s">
        <v>393</v>
      </c>
      <c r="E57" s="76" t="e">
        <f>VLOOKUP(Stock[[#This Row],[CÓDIGO]],#REF!,3,0)</f>
        <v>#REF!</v>
      </c>
      <c r="F57" s="78" t="e">
        <f>VLOOKUP(Stock[[#This Row],[CÓDIGO]],#REF!,2,0)</f>
        <v>#REF!</v>
      </c>
      <c r="G57" s="78">
        <v>8</v>
      </c>
      <c r="H57" s="78">
        <f>SUMIFS(Ingreso[CANTIDAD],Ingreso[CÓDIGO],Stock[[#This Row],[CÓDIGO]],Ingreso[OBRA],Stock[[#This Row],[OBRA]])</f>
        <v>0</v>
      </c>
      <c r="I57" s="78">
        <f>SUMIFS(Salida[[#All],[CANTIDAD]],Salida[[#All],[CÓDIGO]],Stock[[#This Row],[CÓDIGO]],Salida[[#All],[OBRA]],Stock[[#This Row],[OBRA]])</f>
        <v>6</v>
      </c>
      <c r="J57" s="78">
        <f>Stock[[#This Row],[INGRESO]]-Stock[[#This Row],[SALIDA]]</f>
        <v>-6</v>
      </c>
    </row>
    <row r="58" spans="2:10" hidden="1">
      <c r="B58" s="7">
        <f t="shared" si="1"/>
        <v>50</v>
      </c>
      <c r="C58" s="73" t="s">
        <v>400</v>
      </c>
      <c r="D58" s="7" t="s">
        <v>293</v>
      </c>
      <c r="E58" s="76" t="e">
        <f>VLOOKUP(Stock[[#This Row],[CÓDIGO]],#REF!,3,0)</f>
        <v>#REF!</v>
      </c>
      <c r="F58" s="78" t="e">
        <f>VLOOKUP(Stock[[#This Row],[CÓDIGO]],#REF!,2,0)</f>
        <v>#REF!</v>
      </c>
      <c r="G58" s="78">
        <v>8</v>
      </c>
      <c r="H58" s="78">
        <f>SUMIFS(Ingreso[CANTIDAD],Ingreso[CÓDIGO],Stock[[#This Row],[CÓDIGO]],Ingreso[OBRA],Stock[[#This Row],[OBRA]])</f>
        <v>0</v>
      </c>
      <c r="I58" s="78">
        <f>SUMIFS(Salida[[#All],[CANTIDAD]],Salida[[#All],[CÓDIGO]],Stock[[#This Row],[CÓDIGO]],Salida[[#All],[OBRA]],Stock[[#This Row],[OBRA]])</f>
        <v>6</v>
      </c>
      <c r="J58" s="78">
        <f>Stock[[#This Row],[INGRESO]]-Stock[[#This Row],[SALIDA]]</f>
        <v>-6</v>
      </c>
    </row>
    <row r="59" spans="2:10" hidden="1">
      <c r="B59" s="7">
        <f t="shared" si="1"/>
        <v>51</v>
      </c>
      <c r="C59" s="73" t="s">
        <v>400</v>
      </c>
      <c r="D59" s="7" t="s">
        <v>295</v>
      </c>
      <c r="E59" s="76" t="e">
        <f>VLOOKUP(Stock[[#This Row],[CÓDIGO]],#REF!,3,0)</f>
        <v>#REF!</v>
      </c>
      <c r="F59" s="78" t="e">
        <f>VLOOKUP(Stock[[#This Row],[CÓDIGO]],#REF!,2,0)</f>
        <v>#REF!</v>
      </c>
      <c r="G59" s="78">
        <v>8</v>
      </c>
      <c r="H59" s="78">
        <f>SUMIFS(Ingreso[CANTIDAD],Ingreso[CÓDIGO],Stock[[#This Row],[CÓDIGO]],Ingreso[OBRA],Stock[[#This Row],[OBRA]])</f>
        <v>0</v>
      </c>
      <c r="I59" s="78">
        <f>SUMIFS(Salida[[#All],[CANTIDAD]],Salida[[#All],[CÓDIGO]],Stock[[#This Row],[CÓDIGO]],Salida[[#All],[OBRA]],Stock[[#This Row],[OBRA]])</f>
        <v>6</v>
      </c>
      <c r="J59" s="78">
        <f>Stock[[#This Row],[INGRESO]]-Stock[[#This Row],[SALIDA]]</f>
        <v>-6</v>
      </c>
    </row>
    <row r="60" spans="2:10" hidden="1">
      <c r="B60" s="7">
        <f t="shared" si="1"/>
        <v>52</v>
      </c>
      <c r="C60" s="73" t="s">
        <v>400</v>
      </c>
      <c r="D60" s="7" t="s">
        <v>512</v>
      </c>
      <c r="E60" s="76" t="e">
        <f>VLOOKUP(Stock[[#This Row],[CÓDIGO]],#REF!,3,0)</f>
        <v>#REF!</v>
      </c>
      <c r="F60" s="78" t="e">
        <f>VLOOKUP(Stock[[#This Row],[CÓDIGO]],#REF!,2,0)</f>
        <v>#REF!</v>
      </c>
      <c r="G60" s="78">
        <v>0</v>
      </c>
      <c r="H60" s="56">
        <f>SUMIFS(Ingreso[CANTIDAD],Ingreso[CÓDIGO],Stock[[#This Row],[CÓDIGO]],Ingreso[OBRA],Stock[[#This Row],[OBRA]])</f>
        <v>0</v>
      </c>
      <c r="I60" s="78">
        <f>SUMIFS(Salida[[#All],[CANTIDAD]],Salida[[#All],[CÓDIGO]],Stock[[#This Row],[CÓDIGO]],Salida[[#All],[OBRA]],Stock[[#This Row],[OBRA]])</f>
        <v>0</v>
      </c>
      <c r="J60" s="78">
        <f>Stock[[#This Row],[INGRESO]]-Stock[[#This Row],[SALIDA]]</f>
        <v>0</v>
      </c>
    </row>
    <row r="61" spans="2:10" hidden="1">
      <c r="B61" s="7">
        <f t="shared" si="1"/>
        <v>53</v>
      </c>
      <c r="C61" s="73" t="s">
        <v>400</v>
      </c>
      <c r="D61" s="7" t="s">
        <v>260</v>
      </c>
      <c r="E61" s="76" t="e">
        <f>VLOOKUP(Stock[[#This Row],[CÓDIGO]],#REF!,3,0)</f>
        <v>#REF!</v>
      </c>
      <c r="F61" s="78" t="e">
        <f>VLOOKUP(Stock[[#This Row],[CÓDIGO]],#REF!,2,0)</f>
        <v>#REF!</v>
      </c>
      <c r="G61" s="78">
        <v>8</v>
      </c>
      <c r="H61" s="78">
        <f>SUMIFS(Ingreso[CANTIDAD],Ingreso[CÓDIGO],Stock[[#This Row],[CÓDIGO]],Ingreso[OBRA],Stock[[#This Row],[OBRA]])</f>
        <v>0</v>
      </c>
      <c r="I61" s="78">
        <f>SUMIFS(Salida[[#All],[CANTIDAD]],Salida[[#All],[CÓDIGO]],Stock[[#This Row],[CÓDIGO]],Salida[[#All],[OBRA]],Stock[[#This Row],[OBRA]])</f>
        <v>6</v>
      </c>
      <c r="J61" s="78">
        <f>Stock[[#This Row],[INGRESO]]-Stock[[#This Row],[SALIDA]]</f>
        <v>-6</v>
      </c>
    </row>
    <row r="62" spans="2:10" hidden="1">
      <c r="B62" s="7">
        <f t="shared" si="1"/>
        <v>54</v>
      </c>
      <c r="C62" s="73" t="s">
        <v>400</v>
      </c>
      <c r="D62" s="7" t="s">
        <v>386</v>
      </c>
      <c r="E62" s="76" t="e">
        <f>VLOOKUP(Stock[[#This Row],[CÓDIGO]],#REF!,3,0)</f>
        <v>#REF!</v>
      </c>
      <c r="F62" s="78" t="e">
        <f>VLOOKUP(Stock[[#This Row],[CÓDIGO]],#REF!,2,0)</f>
        <v>#REF!</v>
      </c>
      <c r="G62" s="78">
        <v>8</v>
      </c>
      <c r="H62" s="78">
        <f>SUMIFS(Ingreso[CANTIDAD],Ingreso[CÓDIGO],Stock[[#This Row],[CÓDIGO]],Ingreso[OBRA],Stock[[#This Row],[OBRA]])</f>
        <v>0</v>
      </c>
      <c r="I62" s="78">
        <f>SUMIFS(Salida[[#All],[CANTIDAD]],Salida[[#All],[CÓDIGO]],Stock[[#This Row],[CÓDIGO]],Salida[[#All],[OBRA]],Stock[[#This Row],[OBRA]])</f>
        <v>6</v>
      </c>
      <c r="J62" s="78">
        <f>Stock[[#This Row],[INGRESO]]-Stock[[#This Row],[SALIDA]]</f>
        <v>-6</v>
      </c>
    </row>
    <row r="63" spans="2:10" hidden="1">
      <c r="B63" s="7">
        <f t="shared" si="1"/>
        <v>55</v>
      </c>
      <c r="C63" s="73" t="s">
        <v>400</v>
      </c>
      <c r="D63" s="7" t="s">
        <v>169</v>
      </c>
      <c r="E63" s="76" t="e">
        <f>VLOOKUP(Stock[[#This Row],[CÓDIGO]],#REF!,3,0)</f>
        <v>#REF!</v>
      </c>
      <c r="F63" s="78" t="e">
        <f>VLOOKUP(Stock[[#This Row],[CÓDIGO]],#REF!,2,0)</f>
        <v>#REF!</v>
      </c>
      <c r="G63" s="78">
        <v>8</v>
      </c>
      <c r="H63" s="78">
        <f>SUMIFS(Ingreso[CANTIDAD],Ingreso[CÓDIGO],Stock[[#This Row],[CÓDIGO]],Ingreso[OBRA],Stock[[#This Row],[OBRA]])</f>
        <v>0</v>
      </c>
      <c r="I63" s="78">
        <f>SUMIFS(Salida[[#All],[CANTIDAD]],Salida[[#All],[CÓDIGO]],Stock[[#This Row],[CÓDIGO]],Salida[[#All],[OBRA]],Stock[[#This Row],[OBRA]])</f>
        <v>6</v>
      </c>
      <c r="J63" s="78">
        <f>Stock[[#This Row],[INGRESO]]-Stock[[#This Row],[SALIDA]]</f>
        <v>-6</v>
      </c>
    </row>
    <row r="64" spans="2:10" hidden="1">
      <c r="B64" s="7">
        <f t="shared" si="1"/>
        <v>56</v>
      </c>
      <c r="C64" s="73" t="s">
        <v>400</v>
      </c>
      <c r="D64" s="7" t="s">
        <v>174</v>
      </c>
      <c r="E64" s="76" t="e">
        <f>VLOOKUP(Stock[[#This Row],[CÓDIGO]],#REF!,3,0)</f>
        <v>#REF!</v>
      </c>
      <c r="F64" s="78" t="e">
        <f>VLOOKUP(Stock[[#This Row],[CÓDIGO]],#REF!,2,0)</f>
        <v>#REF!</v>
      </c>
      <c r="G64" s="78">
        <v>8</v>
      </c>
      <c r="H64" s="78">
        <f>SUMIFS(Ingreso[CANTIDAD],Ingreso[CÓDIGO],Stock[[#This Row],[CÓDIGO]],Ingreso[OBRA],Stock[[#This Row],[OBRA]])</f>
        <v>0</v>
      </c>
      <c r="I64" s="78">
        <f>SUMIFS(Salida[[#All],[CANTIDAD]],Salida[[#All],[CÓDIGO]],Stock[[#This Row],[CÓDIGO]],Salida[[#All],[OBRA]],Stock[[#This Row],[OBRA]])</f>
        <v>6</v>
      </c>
      <c r="J64" s="78">
        <f>Stock[[#This Row],[INGRESO]]-Stock[[#This Row],[SALIDA]]</f>
        <v>-6</v>
      </c>
    </row>
    <row r="65" spans="2:10" hidden="1">
      <c r="B65" s="7">
        <f t="shared" si="1"/>
        <v>57</v>
      </c>
      <c r="C65" s="73" t="s">
        <v>400</v>
      </c>
      <c r="D65" s="7" t="s">
        <v>165</v>
      </c>
      <c r="E65" s="76" t="e">
        <f>VLOOKUP(Stock[[#This Row],[CÓDIGO]],#REF!,3,0)</f>
        <v>#REF!</v>
      </c>
      <c r="F65" s="78" t="e">
        <f>VLOOKUP(Stock[[#This Row],[CÓDIGO]],#REF!,2,0)</f>
        <v>#REF!</v>
      </c>
      <c r="G65" s="78">
        <v>8</v>
      </c>
      <c r="H65" s="78">
        <f>SUMIFS(Ingreso[CANTIDAD],Ingreso[CÓDIGO],Stock[[#This Row],[CÓDIGO]],Ingreso[OBRA],Stock[[#This Row],[OBRA]])</f>
        <v>0</v>
      </c>
      <c r="I65" s="78">
        <f>SUMIFS(Salida[[#All],[CANTIDAD]],Salida[[#All],[CÓDIGO]],Stock[[#This Row],[CÓDIGO]],Salida[[#All],[OBRA]],Stock[[#This Row],[OBRA]])</f>
        <v>6</v>
      </c>
      <c r="J65" s="78">
        <f>Stock[[#This Row],[INGRESO]]-Stock[[#This Row],[SALIDA]]</f>
        <v>-6</v>
      </c>
    </row>
    <row r="66" spans="2:10" hidden="1">
      <c r="B66" s="7">
        <f t="shared" si="1"/>
        <v>58</v>
      </c>
      <c r="C66" s="73" t="s">
        <v>400</v>
      </c>
      <c r="D66" s="7" t="s">
        <v>159</v>
      </c>
      <c r="E66" s="76" t="e">
        <f>VLOOKUP(Stock[[#This Row],[CÓDIGO]],#REF!,3,0)</f>
        <v>#REF!</v>
      </c>
      <c r="F66" s="78" t="e">
        <f>VLOOKUP(Stock[[#This Row],[CÓDIGO]],#REF!,2,0)</f>
        <v>#REF!</v>
      </c>
      <c r="G66" s="78">
        <v>8</v>
      </c>
      <c r="H66" s="78">
        <f>SUMIFS(Ingreso[CANTIDAD],Ingreso[CÓDIGO],Stock[[#This Row],[CÓDIGO]],Ingreso[OBRA],Stock[[#This Row],[OBRA]])</f>
        <v>0</v>
      </c>
      <c r="I66" s="78">
        <f>SUMIFS(Salida[[#All],[CANTIDAD]],Salida[[#All],[CÓDIGO]],Stock[[#This Row],[CÓDIGO]],Salida[[#All],[OBRA]],Stock[[#This Row],[OBRA]])</f>
        <v>6</v>
      </c>
      <c r="J66" s="78">
        <f>Stock[[#This Row],[INGRESO]]-Stock[[#This Row],[SALIDA]]</f>
        <v>-6</v>
      </c>
    </row>
    <row r="67" spans="2:10" hidden="1">
      <c r="B67" s="7">
        <f t="shared" si="1"/>
        <v>59</v>
      </c>
      <c r="C67" s="73" t="s">
        <v>400</v>
      </c>
      <c r="D67" s="7" t="s">
        <v>171</v>
      </c>
      <c r="E67" s="76" t="e">
        <f>VLOOKUP(Stock[[#This Row],[CÓDIGO]],#REF!,3,0)</f>
        <v>#REF!</v>
      </c>
      <c r="F67" s="78" t="e">
        <f>VLOOKUP(Stock[[#This Row],[CÓDIGO]],#REF!,2,0)</f>
        <v>#REF!</v>
      </c>
      <c r="G67" s="78">
        <v>8</v>
      </c>
      <c r="H67" s="78">
        <f>SUMIFS(Ingreso[CANTIDAD],Ingreso[CÓDIGO],Stock[[#This Row],[CÓDIGO]],Ingreso[OBRA],Stock[[#This Row],[OBRA]])</f>
        <v>0</v>
      </c>
      <c r="I67" s="78">
        <f>SUMIFS(Salida[[#All],[CANTIDAD]],Salida[[#All],[CÓDIGO]],Stock[[#This Row],[CÓDIGO]],Salida[[#All],[OBRA]],Stock[[#This Row],[OBRA]])</f>
        <v>6</v>
      </c>
      <c r="J67" s="78">
        <f>Stock[[#This Row],[INGRESO]]-Stock[[#This Row],[SALIDA]]</f>
        <v>-6</v>
      </c>
    </row>
    <row r="68" spans="2:10" hidden="1">
      <c r="B68" s="7">
        <f t="shared" si="1"/>
        <v>60</v>
      </c>
      <c r="C68" s="73" t="s">
        <v>400</v>
      </c>
      <c r="D68" s="7" t="s">
        <v>176</v>
      </c>
      <c r="E68" s="76" t="e">
        <f>VLOOKUP(Stock[[#This Row],[CÓDIGO]],#REF!,3,0)</f>
        <v>#REF!</v>
      </c>
      <c r="F68" s="78" t="e">
        <f>VLOOKUP(Stock[[#This Row],[CÓDIGO]],#REF!,2,0)</f>
        <v>#REF!</v>
      </c>
      <c r="G68" s="78">
        <v>104</v>
      </c>
      <c r="H68" s="78">
        <f>SUMIFS(Ingreso[CANTIDAD],Ingreso[CÓDIGO],Stock[[#This Row],[CÓDIGO]],Ingreso[OBRA],Stock[[#This Row],[OBRA]])</f>
        <v>0</v>
      </c>
      <c r="I68" s="78">
        <f>SUMIFS(Salida[[#All],[CANTIDAD]],Salida[[#All],[CÓDIGO]],Stock[[#This Row],[CÓDIGO]],Salida[[#All],[OBRA]],Stock[[#This Row],[OBRA]])</f>
        <v>78</v>
      </c>
      <c r="J68" s="78">
        <f>Stock[[#This Row],[INGRESO]]-Stock[[#This Row],[SALIDA]]</f>
        <v>-78</v>
      </c>
    </row>
    <row r="69" spans="2:10" hidden="1">
      <c r="B69" s="7">
        <f t="shared" si="1"/>
        <v>61</v>
      </c>
      <c r="C69" s="73" t="s">
        <v>400</v>
      </c>
      <c r="D69" s="7" t="s">
        <v>182</v>
      </c>
      <c r="E69" s="76" t="e">
        <f>VLOOKUP(Stock[[#This Row],[CÓDIGO]],#REF!,3,0)</f>
        <v>#REF!</v>
      </c>
      <c r="F69" s="78" t="e">
        <f>VLOOKUP(Stock[[#This Row],[CÓDIGO]],#REF!,2,0)</f>
        <v>#REF!</v>
      </c>
      <c r="G69" s="78">
        <v>16</v>
      </c>
      <c r="H69" s="78">
        <f>SUMIFS(Ingreso[CANTIDAD],Ingreso[CÓDIGO],Stock[[#This Row],[CÓDIGO]],Ingreso[OBRA],Stock[[#This Row],[OBRA]])</f>
        <v>0</v>
      </c>
      <c r="I69" s="78">
        <f>SUMIFS(Salida[[#All],[CANTIDAD]],Salida[[#All],[CÓDIGO]],Stock[[#This Row],[CÓDIGO]],Salida[[#All],[OBRA]],Stock[[#This Row],[OBRA]])</f>
        <v>12</v>
      </c>
      <c r="J69" s="78">
        <f>Stock[[#This Row],[INGRESO]]-Stock[[#This Row],[SALIDA]]</f>
        <v>-12</v>
      </c>
    </row>
    <row r="70" spans="2:10" hidden="1">
      <c r="B70" s="7">
        <f t="shared" si="1"/>
        <v>62</v>
      </c>
      <c r="C70" s="73" t="s">
        <v>400</v>
      </c>
      <c r="D70" s="7" t="s">
        <v>184</v>
      </c>
      <c r="E70" s="76" t="e">
        <f>VLOOKUP(Stock[[#This Row],[CÓDIGO]],#REF!,3,0)</f>
        <v>#REF!</v>
      </c>
      <c r="F70" s="78" t="e">
        <f>VLOOKUP(Stock[[#This Row],[CÓDIGO]],#REF!,2,0)</f>
        <v>#REF!</v>
      </c>
      <c r="G70" s="78">
        <v>16</v>
      </c>
      <c r="H70" s="78">
        <f>SUMIFS(Ingreso[CANTIDAD],Ingreso[CÓDIGO],Stock[[#This Row],[CÓDIGO]],Ingreso[OBRA],Stock[[#This Row],[OBRA]])</f>
        <v>0</v>
      </c>
      <c r="I70" s="78">
        <f>SUMIFS(Salida[[#All],[CANTIDAD]],Salida[[#All],[CÓDIGO]],Stock[[#This Row],[CÓDIGO]],Salida[[#All],[OBRA]],Stock[[#This Row],[OBRA]])</f>
        <v>12</v>
      </c>
      <c r="J70" s="78">
        <f>Stock[[#This Row],[INGRESO]]-Stock[[#This Row],[SALIDA]]</f>
        <v>-12</v>
      </c>
    </row>
    <row r="71" spans="2:10" hidden="1">
      <c r="B71" s="7">
        <f t="shared" si="1"/>
        <v>63</v>
      </c>
      <c r="C71" s="73" t="s">
        <v>400</v>
      </c>
      <c r="D71" s="7" t="s">
        <v>186</v>
      </c>
      <c r="E71" s="76" t="e">
        <f>VLOOKUP(Stock[[#This Row],[CÓDIGO]],#REF!,3,0)</f>
        <v>#REF!</v>
      </c>
      <c r="F71" s="78" t="e">
        <f>VLOOKUP(Stock[[#This Row],[CÓDIGO]],#REF!,2,0)</f>
        <v>#REF!</v>
      </c>
      <c r="G71" s="78">
        <v>8</v>
      </c>
      <c r="H71" s="78">
        <f>SUMIFS(Ingreso[CANTIDAD],Ingreso[CÓDIGO],Stock[[#This Row],[CÓDIGO]],Ingreso[OBRA],Stock[[#This Row],[OBRA]])</f>
        <v>0</v>
      </c>
      <c r="I71" s="78">
        <f>SUMIFS(Salida[[#All],[CANTIDAD]],Salida[[#All],[CÓDIGO]],Stock[[#This Row],[CÓDIGO]],Salida[[#All],[OBRA]],Stock[[#This Row],[OBRA]])</f>
        <v>6</v>
      </c>
      <c r="J71" s="78">
        <f>Stock[[#This Row],[INGRESO]]-Stock[[#This Row],[SALIDA]]</f>
        <v>-6</v>
      </c>
    </row>
    <row r="72" spans="2:10" hidden="1">
      <c r="B72" s="7">
        <f t="shared" si="1"/>
        <v>64</v>
      </c>
      <c r="C72" s="73" t="s">
        <v>400</v>
      </c>
      <c r="D72" s="7" t="s">
        <v>180</v>
      </c>
      <c r="E72" s="76" t="e">
        <f>VLOOKUP(Stock[[#This Row],[CÓDIGO]],#REF!,3,0)</f>
        <v>#REF!</v>
      </c>
      <c r="F72" s="78" t="e">
        <f>VLOOKUP(Stock[[#This Row],[CÓDIGO]],#REF!,2,0)</f>
        <v>#REF!</v>
      </c>
      <c r="G72" s="78">
        <v>8</v>
      </c>
      <c r="H72" s="78">
        <f>SUMIFS(Ingreso[CANTIDAD],Ingreso[CÓDIGO],Stock[[#This Row],[CÓDIGO]],Ingreso[OBRA],Stock[[#This Row],[OBRA]])</f>
        <v>0</v>
      </c>
      <c r="I72" s="78">
        <f>SUMIFS(Salida[[#All],[CANTIDAD]],Salida[[#All],[CÓDIGO]],Stock[[#This Row],[CÓDIGO]],Salida[[#All],[OBRA]],Stock[[#This Row],[OBRA]])</f>
        <v>6</v>
      </c>
      <c r="J72" s="78">
        <f>Stock[[#This Row],[INGRESO]]-Stock[[#This Row],[SALIDA]]</f>
        <v>-6</v>
      </c>
    </row>
    <row r="73" spans="2:10" hidden="1">
      <c r="B73" s="7">
        <f t="shared" si="1"/>
        <v>65</v>
      </c>
      <c r="C73" s="73" t="s">
        <v>400</v>
      </c>
      <c r="D73" s="7" t="s">
        <v>178</v>
      </c>
      <c r="E73" s="76" t="e">
        <f>VLOOKUP(Stock[[#This Row],[CÓDIGO]],#REF!,3,0)</f>
        <v>#REF!</v>
      </c>
      <c r="F73" s="78" t="e">
        <f>VLOOKUP(Stock[[#This Row],[CÓDIGO]],#REF!,2,0)</f>
        <v>#REF!</v>
      </c>
      <c r="G73" s="78">
        <v>5</v>
      </c>
      <c r="H73" s="78">
        <f>SUMIFS(Ingreso[CANTIDAD],Ingreso[CÓDIGO],Stock[[#This Row],[CÓDIGO]],Ingreso[OBRA],Stock[[#This Row],[OBRA]])</f>
        <v>0</v>
      </c>
      <c r="I73" s="78">
        <f>SUMIFS(Salida[[#All],[CANTIDAD]],Salida[[#All],[CÓDIGO]],Stock[[#This Row],[CÓDIGO]],Salida[[#All],[OBRA]],Stock[[#This Row],[OBRA]])</f>
        <v>30</v>
      </c>
      <c r="J73" s="78">
        <f>Stock[[#This Row],[INGRESO]]-Stock[[#This Row],[SALIDA]]</f>
        <v>-30</v>
      </c>
    </row>
    <row r="74" spans="2:10" hidden="1">
      <c r="B74" s="7">
        <f t="shared" si="1"/>
        <v>66</v>
      </c>
      <c r="C74" s="73" t="s">
        <v>400</v>
      </c>
      <c r="D74" s="7" t="s">
        <v>196</v>
      </c>
      <c r="E74" s="76" t="e">
        <f>VLOOKUP(Stock[[#This Row],[CÓDIGO]],#REF!,3,0)</f>
        <v>#REF!</v>
      </c>
      <c r="F74" s="78" t="e">
        <f>VLOOKUP(Stock[[#This Row],[CÓDIGO]],#REF!,2,0)</f>
        <v>#REF!</v>
      </c>
      <c r="G74" s="78">
        <v>8</v>
      </c>
      <c r="H74" s="78">
        <f>SUMIFS(Ingreso[CANTIDAD],Ingreso[CÓDIGO],Stock[[#This Row],[CÓDIGO]],Ingreso[OBRA],Stock[[#This Row],[OBRA]])</f>
        <v>0</v>
      </c>
      <c r="I74" s="78">
        <f>SUMIFS(Salida[[#All],[CANTIDAD]],Salida[[#All],[CÓDIGO]],Stock[[#This Row],[CÓDIGO]],Salida[[#All],[OBRA]],Stock[[#This Row],[OBRA]])</f>
        <v>6</v>
      </c>
      <c r="J74" s="78">
        <f>Stock[[#This Row],[INGRESO]]-Stock[[#This Row],[SALIDA]]</f>
        <v>-6</v>
      </c>
    </row>
    <row r="75" spans="2:10" hidden="1">
      <c r="B75" s="7">
        <f t="shared" si="1"/>
        <v>67</v>
      </c>
      <c r="C75" s="73" t="s">
        <v>400</v>
      </c>
      <c r="D75" s="7">
        <v>2206</v>
      </c>
      <c r="E75" s="76" t="e">
        <f>VLOOKUP(Stock[[#This Row],[CÓDIGO]],#REF!,3,0)</f>
        <v>#REF!</v>
      </c>
      <c r="F75" s="78" t="e">
        <f>VLOOKUP(Stock[[#This Row],[CÓDIGO]],#REF!,2,0)</f>
        <v>#REF!</v>
      </c>
      <c r="G75" s="78">
        <v>8</v>
      </c>
      <c r="H75" s="78">
        <f>SUMIFS(Ingreso[CANTIDAD],Ingreso[CÓDIGO],Stock[[#This Row],[CÓDIGO]],Ingreso[OBRA],Stock[[#This Row],[OBRA]])</f>
        <v>0</v>
      </c>
      <c r="I75" s="78">
        <f>SUMIFS(Salida[[#All],[CANTIDAD]],Salida[[#All],[CÓDIGO]],Stock[[#This Row],[CÓDIGO]],Salida[[#All],[OBRA]],Stock[[#This Row],[OBRA]])</f>
        <v>6</v>
      </c>
      <c r="J75" s="78">
        <f>Stock[[#This Row],[INGRESO]]-Stock[[#This Row],[SALIDA]]</f>
        <v>-6</v>
      </c>
    </row>
    <row r="76" spans="2:10">
      <c r="B76" s="7">
        <f>ROW(A68)</f>
        <v>68</v>
      </c>
      <c r="C76" s="77" t="s">
        <v>513</v>
      </c>
      <c r="D76" s="7" t="s">
        <v>11</v>
      </c>
      <c r="E76" s="76" t="e">
        <f>VLOOKUP(Stock[[#This Row],[CÓDIGO]],#REF!,3,0)</f>
        <v>#REF!</v>
      </c>
      <c r="F76" s="78" t="e">
        <f>VLOOKUP(Stock[[#This Row],[CÓDIGO]],#REF!,2,0)</f>
        <v>#REF!</v>
      </c>
      <c r="G76" s="78">
        <v>6</v>
      </c>
      <c r="H76" s="78">
        <f>SUMIFS(Ingreso[CANTIDAD],Ingreso[CÓDIGO],Stock[[#This Row],[CÓDIGO]],Ingreso[OBRA],Stock[[#This Row],[OBRA]])</f>
        <v>0</v>
      </c>
      <c r="I76" s="78">
        <f>SUMIFS(Salida[[#All],[CANTIDAD]],Salida[[#All],[CÓDIGO]],Stock[[#This Row],[CÓDIGO]],Salida[[#All],[OBRA]],Stock[[#This Row],[OBRA]])</f>
        <v>2</v>
      </c>
      <c r="J76" s="78">
        <f>Stock[[#This Row],[INGRESO]]-Stock[[#This Row],[SALIDA]]</f>
        <v>-2</v>
      </c>
    </row>
    <row r="77" spans="2:10">
      <c r="B77" s="7">
        <f>ROW(A69)</f>
        <v>69</v>
      </c>
      <c r="C77" s="77" t="s">
        <v>513</v>
      </c>
      <c r="D77" s="7" t="s">
        <v>14</v>
      </c>
      <c r="E77" s="76" t="e">
        <f>VLOOKUP(Stock[[#This Row],[CÓDIGO]],#REF!,3,0)</f>
        <v>#REF!</v>
      </c>
      <c r="F77" s="78" t="e">
        <f>VLOOKUP(Stock[[#This Row],[CÓDIGO]],#REF!,2,0)</f>
        <v>#REF!</v>
      </c>
      <c r="G77" s="78">
        <v>4</v>
      </c>
      <c r="H77" s="78">
        <f>SUMIFS(Ingreso[CANTIDAD],Ingreso[CÓDIGO],Stock[[#This Row],[CÓDIGO]],Ingreso[OBRA],Stock[[#This Row],[OBRA]])</f>
        <v>0</v>
      </c>
      <c r="I77" s="78">
        <f>SUMIFS(Salida[[#All],[CANTIDAD]],Salida[[#All],[CÓDIGO]],Stock[[#This Row],[CÓDIGO]],Salida[[#All],[OBRA]],Stock[[#This Row],[OBRA]])</f>
        <v>2</v>
      </c>
      <c r="J77" s="78">
        <f>Stock[[#This Row],[INGRESO]]-Stock[[#This Row],[SALIDA]]</f>
        <v>-2</v>
      </c>
    </row>
    <row r="78" spans="2:10">
      <c r="B78" s="7">
        <f t="shared" ref="B78:B109" si="2">ROW(A70)</f>
        <v>70</v>
      </c>
      <c r="C78" s="77" t="s">
        <v>513</v>
      </c>
      <c r="D78" s="7" t="s">
        <v>514</v>
      </c>
      <c r="E78" s="76" t="e">
        <f>VLOOKUP(Stock[[#This Row],[CÓDIGO]],#REF!,3,0)</f>
        <v>#REF!</v>
      </c>
      <c r="F78" s="78" t="e">
        <f>VLOOKUP(Stock[[#This Row],[CÓDIGO]],#REF!,2,0)</f>
        <v>#REF!</v>
      </c>
      <c r="G78" s="78">
        <v>10</v>
      </c>
      <c r="H78" s="78">
        <f>SUMIFS(Ingreso[CANTIDAD],Ingreso[CÓDIGO],Stock[[#This Row],[CÓDIGO]],Ingreso[OBRA],Stock[[#This Row],[OBRA]])</f>
        <v>0</v>
      </c>
      <c r="I78" s="78">
        <f>SUMIFS(Salida[[#All],[CANTIDAD]],Salida[[#All],[CÓDIGO]],Stock[[#This Row],[CÓDIGO]],Salida[[#All],[OBRA]],Stock[[#This Row],[OBRA]])</f>
        <v>4</v>
      </c>
      <c r="J78" s="78">
        <f>Stock[[#This Row],[INGRESO]]-Stock[[#This Row],[SALIDA]]</f>
        <v>-4</v>
      </c>
    </row>
    <row r="79" spans="2:10">
      <c r="B79" s="7">
        <f t="shared" si="2"/>
        <v>71</v>
      </c>
      <c r="C79" s="77" t="s">
        <v>513</v>
      </c>
      <c r="D79" s="7" t="s">
        <v>32</v>
      </c>
      <c r="E79" s="76" t="e">
        <f>VLOOKUP(Stock[[#This Row],[CÓDIGO]],#REF!,3,0)</f>
        <v>#REF!</v>
      </c>
      <c r="F79" s="78" t="e">
        <f>VLOOKUP(Stock[[#This Row],[CÓDIGO]],#REF!,2,0)</f>
        <v>#REF!</v>
      </c>
      <c r="G79" s="78">
        <v>3</v>
      </c>
      <c r="H79" s="78">
        <f>SUMIFS(Ingreso[CANTIDAD],Ingreso[CÓDIGO],Stock[[#This Row],[CÓDIGO]],Ingreso[OBRA],Stock[[#This Row],[OBRA]])</f>
        <v>0</v>
      </c>
      <c r="I79" s="78">
        <f>SUMIFS(Salida[[#All],[CANTIDAD]],Salida[[#All],[CÓDIGO]],Stock[[#This Row],[CÓDIGO]],Salida[[#All],[OBRA]],Stock[[#This Row],[OBRA]])</f>
        <v>1</v>
      </c>
      <c r="J79" s="78">
        <f>Stock[[#This Row],[INGRESO]]-Stock[[#This Row],[SALIDA]]</f>
        <v>-1</v>
      </c>
    </row>
    <row r="80" spans="2:10">
      <c r="B80" s="7">
        <f t="shared" si="2"/>
        <v>72</v>
      </c>
      <c r="C80" s="77" t="s">
        <v>513</v>
      </c>
      <c r="D80" s="7" t="s">
        <v>35</v>
      </c>
      <c r="E80" s="76" t="e">
        <f>VLOOKUP(Stock[[#This Row],[CÓDIGO]],#REF!,3,0)</f>
        <v>#REF!</v>
      </c>
      <c r="F80" s="78" t="e">
        <f>VLOOKUP(Stock[[#This Row],[CÓDIGO]],#REF!,2,0)</f>
        <v>#REF!</v>
      </c>
      <c r="G80" s="78">
        <v>1</v>
      </c>
      <c r="H80" s="78">
        <f>SUMIFS(Ingreso[CANTIDAD],Ingreso[CÓDIGO],Stock[[#This Row],[CÓDIGO]],Ingreso[OBRA],Stock[[#This Row],[OBRA]])</f>
        <v>0</v>
      </c>
      <c r="I80" s="78">
        <f>SUMIFS(Salida[[#All],[CANTIDAD]],Salida[[#All],[CÓDIGO]],Stock[[#This Row],[CÓDIGO]],Salida[[#All],[OBRA]],Stock[[#This Row],[OBRA]])</f>
        <v>1</v>
      </c>
      <c r="J80" s="78">
        <f>Stock[[#This Row],[INGRESO]]-Stock[[#This Row],[SALIDA]]</f>
        <v>-1</v>
      </c>
    </row>
    <row r="81" spans="2:10">
      <c r="B81" s="7">
        <f t="shared" si="2"/>
        <v>73</v>
      </c>
      <c r="C81" s="77" t="s">
        <v>513</v>
      </c>
      <c r="D81" s="7" t="s">
        <v>37</v>
      </c>
      <c r="E81" s="76" t="e">
        <f>VLOOKUP(Stock[[#This Row],[CÓDIGO]],#REF!,3,0)</f>
        <v>#REF!</v>
      </c>
      <c r="F81" s="78" t="e">
        <f>VLOOKUP(Stock[[#This Row],[CÓDIGO]],#REF!,2,0)</f>
        <v>#REF!</v>
      </c>
      <c r="G81" s="78">
        <v>1</v>
      </c>
      <c r="H81" s="78">
        <f>SUMIFS(Ingreso[CANTIDAD],Ingreso[CÓDIGO],Stock[[#This Row],[CÓDIGO]],Ingreso[OBRA],Stock[[#This Row],[OBRA]])</f>
        <v>0</v>
      </c>
      <c r="I81" s="78">
        <f>SUMIFS(Salida[[#All],[CANTIDAD]],Salida[[#All],[CÓDIGO]],Stock[[#This Row],[CÓDIGO]],Salida[[#All],[OBRA]],Stock[[#This Row],[OBRA]])</f>
        <v>0</v>
      </c>
      <c r="J81" s="78">
        <f>Stock[[#This Row],[INGRESO]]-Stock[[#This Row],[SALIDA]]</f>
        <v>0</v>
      </c>
    </row>
    <row r="82" spans="2:10">
      <c r="B82" s="7">
        <f t="shared" si="2"/>
        <v>74</v>
      </c>
      <c r="C82" s="77" t="s">
        <v>513</v>
      </c>
      <c r="D82" s="7" t="s">
        <v>39</v>
      </c>
      <c r="E82" s="76" t="e">
        <f>VLOOKUP(Stock[[#This Row],[CÓDIGO]],#REF!,3,0)</f>
        <v>#REF!</v>
      </c>
      <c r="F82" s="78" t="e">
        <f>VLOOKUP(Stock[[#This Row],[CÓDIGO]],#REF!,2,0)</f>
        <v>#REF!</v>
      </c>
      <c r="G82" s="78">
        <v>1</v>
      </c>
      <c r="H82" s="78">
        <f>SUMIFS(Ingreso[CANTIDAD],Ingreso[CÓDIGO],Stock[[#This Row],[CÓDIGO]],Ingreso[OBRA],Stock[[#This Row],[OBRA]])</f>
        <v>0</v>
      </c>
      <c r="I82" s="78">
        <f>SUMIFS(Salida[[#All],[CANTIDAD]],Salida[[#All],[CÓDIGO]],Stock[[#This Row],[CÓDIGO]],Salida[[#All],[OBRA]],Stock[[#This Row],[OBRA]])</f>
        <v>0</v>
      </c>
      <c r="J82" s="78">
        <f>Stock[[#This Row],[INGRESO]]-Stock[[#This Row],[SALIDA]]</f>
        <v>0</v>
      </c>
    </row>
    <row r="83" spans="2:10">
      <c r="B83" s="7">
        <f t="shared" si="2"/>
        <v>75</v>
      </c>
      <c r="C83" s="77" t="s">
        <v>513</v>
      </c>
      <c r="D83" s="7" t="s">
        <v>41</v>
      </c>
      <c r="E83" s="76" t="e">
        <f>VLOOKUP(Stock[[#This Row],[CÓDIGO]],#REF!,3,0)</f>
        <v>#REF!</v>
      </c>
      <c r="F83" s="78" t="e">
        <f>VLOOKUP(Stock[[#This Row],[CÓDIGO]],#REF!,2,0)</f>
        <v>#REF!</v>
      </c>
      <c r="G83" s="78">
        <v>3</v>
      </c>
      <c r="H83" s="78">
        <f>SUMIFS(Ingreso[CANTIDAD],Ingreso[CÓDIGO],Stock[[#This Row],[CÓDIGO]],Ingreso[OBRA],Stock[[#This Row],[OBRA]])</f>
        <v>0</v>
      </c>
      <c r="I83" s="78">
        <f>SUMIFS(Salida[[#All],[CANTIDAD]],Salida[[#All],[CÓDIGO]],Stock[[#This Row],[CÓDIGO]],Salida[[#All],[OBRA]],Stock[[#This Row],[OBRA]])</f>
        <v>1</v>
      </c>
      <c r="J83" s="78">
        <f>Stock[[#This Row],[INGRESO]]-Stock[[#This Row],[SALIDA]]</f>
        <v>-1</v>
      </c>
    </row>
    <row r="84" spans="2:10">
      <c r="B84" s="7">
        <f t="shared" si="2"/>
        <v>76</v>
      </c>
      <c r="C84" s="77" t="s">
        <v>513</v>
      </c>
      <c r="D84" s="7" t="s">
        <v>43</v>
      </c>
      <c r="E84" s="76" t="e">
        <f>VLOOKUP(Stock[[#This Row],[CÓDIGO]],#REF!,3,0)</f>
        <v>#REF!</v>
      </c>
      <c r="F84" s="78" t="e">
        <f>VLOOKUP(Stock[[#This Row],[CÓDIGO]],#REF!,2,0)</f>
        <v>#REF!</v>
      </c>
      <c r="G84" s="78">
        <v>1</v>
      </c>
      <c r="H84" s="78">
        <f>SUMIFS(Ingreso[CANTIDAD],Ingreso[CÓDIGO],Stock[[#This Row],[CÓDIGO]],Ingreso[OBRA],Stock[[#This Row],[OBRA]])</f>
        <v>0</v>
      </c>
      <c r="I84" s="78">
        <f>SUMIFS(Salida[[#All],[CANTIDAD]],Salida[[#All],[CÓDIGO]],Stock[[#This Row],[CÓDIGO]],Salida[[#All],[OBRA]],Stock[[#This Row],[OBRA]])</f>
        <v>1</v>
      </c>
      <c r="J84" s="78">
        <f>Stock[[#This Row],[INGRESO]]-Stock[[#This Row],[SALIDA]]</f>
        <v>-1</v>
      </c>
    </row>
    <row r="85" spans="2:10">
      <c r="B85" s="7">
        <f t="shared" si="2"/>
        <v>77</v>
      </c>
      <c r="C85" s="77" t="s">
        <v>513</v>
      </c>
      <c r="D85" s="7" t="s">
        <v>45</v>
      </c>
      <c r="E85" s="76" t="e">
        <f>VLOOKUP(Stock[[#This Row],[CÓDIGO]],#REF!,3,0)</f>
        <v>#REF!</v>
      </c>
      <c r="F85" s="78" t="e">
        <f>VLOOKUP(Stock[[#This Row],[CÓDIGO]],#REF!,2,0)</f>
        <v>#REF!</v>
      </c>
      <c r="G85" s="78">
        <v>10</v>
      </c>
      <c r="H85" s="78">
        <f>SUMIFS(Ingreso[CANTIDAD],Ingreso[CÓDIGO],Stock[[#This Row],[CÓDIGO]],Ingreso[OBRA],Stock[[#This Row],[OBRA]])</f>
        <v>0</v>
      </c>
      <c r="I85" s="78">
        <f>SUMIFS(Salida[[#All],[CANTIDAD]],Salida[[#All],[CÓDIGO]],Stock[[#This Row],[CÓDIGO]],Salida[[#All],[OBRA]],Stock[[#This Row],[OBRA]])</f>
        <v>0</v>
      </c>
      <c r="J85" s="78">
        <f>Stock[[#This Row],[INGRESO]]-Stock[[#This Row],[SALIDA]]</f>
        <v>0</v>
      </c>
    </row>
    <row r="86" spans="2:10">
      <c r="B86" s="7">
        <f t="shared" si="2"/>
        <v>78</v>
      </c>
      <c r="C86" s="77" t="s">
        <v>513</v>
      </c>
      <c r="D86" s="7" t="s">
        <v>87</v>
      </c>
      <c r="E86" s="76" t="e">
        <f>VLOOKUP(Stock[[#This Row],[CÓDIGO]],#REF!,3,0)</f>
        <v>#REF!</v>
      </c>
      <c r="F86" s="78" t="e">
        <f>VLOOKUP(Stock[[#This Row],[CÓDIGO]],#REF!,2,0)</f>
        <v>#REF!</v>
      </c>
      <c r="G86" s="78">
        <v>3</v>
      </c>
      <c r="H86" s="78">
        <f>SUMIFS(Ingreso[CANTIDAD],Ingreso[CÓDIGO],Stock[[#This Row],[CÓDIGO]],Ingreso[OBRA],Stock[[#This Row],[OBRA]])</f>
        <v>0</v>
      </c>
      <c r="I86" s="78">
        <f>SUMIFS(Salida[[#All],[CANTIDAD]],Salida[[#All],[CÓDIGO]],Stock[[#This Row],[CÓDIGO]],Salida[[#All],[OBRA]],Stock[[#This Row],[OBRA]])</f>
        <v>1</v>
      </c>
      <c r="J86" s="78">
        <f>Stock[[#This Row],[INGRESO]]-Stock[[#This Row],[SALIDA]]</f>
        <v>-1</v>
      </c>
    </row>
    <row r="87" spans="2:10">
      <c r="B87" s="7">
        <f t="shared" si="2"/>
        <v>79</v>
      </c>
      <c r="C87" s="77" t="s">
        <v>513</v>
      </c>
      <c r="D87" s="7" t="s">
        <v>89</v>
      </c>
      <c r="E87" s="76" t="e">
        <f>VLOOKUP(Stock[[#This Row],[CÓDIGO]],#REF!,3,0)</f>
        <v>#REF!</v>
      </c>
      <c r="F87" s="78" t="e">
        <f>VLOOKUP(Stock[[#This Row],[CÓDIGO]],#REF!,2,0)</f>
        <v>#REF!</v>
      </c>
      <c r="G87" s="78">
        <v>2</v>
      </c>
      <c r="H87" s="78">
        <f>SUMIFS(Ingreso[CANTIDAD],Ingreso[CÓDIGO],Stock[[#This Row],[CÓDIGO]],Ingreso[OBRA],Stock[[#This Row],[OBRA]])</f>
        <v>0</v>
      </c>
      <c r="I87" s="78">
        <f>SUMIFS(Salida[[#All],[CANTIDAD]],Salida[[#All],[CÓDIGO]],Stock[[#This Row],[CÓDIGO]],Salida[[#All],[OBRA]],Stock[[#This Row],[OBRA]])</f>
        <v>1</v>
      </c>
      <c r="J87" s="78">
        <f>Stock[[#This Row],[INGRESO]]-Stock[[#This Row],[SALIDA]]</f>
        <v>-1</v>
      </c>
    </row>
    <row r="88" spans="2:10">
      <c r="B88" s="7">
        <f t="shared" si="2"/>
        <v>80</v>
      </c>
      <c r="C88" s="77" t="s">
        <v>513</v>
      </c>
      <c r="D88" s="7" t="s">
        <v>93</v>
      </c>
      <c r="E88" s="76" t="e">
        <f>VLOOKUP(Stock[[#This Row],[CÓDIGO]],#REF!,3,0)</f>
        <v>#REF!</v>
      </c>
      <c r="F88" s="78" t="e">
        <f>VLOOKUP(Stock[[#This Row],[CÓDIGO]],#REF!,2,0)</f>
        <v>#REF!</v>
      </c>
      <c r="G88" s="78">
        <v>1</v>
      </c>
      <c r="H88" s="78">
        <f>SUMIFS(Ingreso[CANTIDAD],Ingreso[CÓDIGO],Stock[[#This Row],[CÓDIGO]],Ingreso[OBRA],Stock[[#This Row],[OBRA]])</f>
        <v>0</v>
      </c>
      <c r="I88" s="78">
        <f>SUMIFS(Salida[[#All],[CANTIDAD]],Salida[[#All],[CÓDIGO]],Stock[[#This Row],[CÓDIGO]],Salida[[#All],[OBRA]],Stock[[#This Row],[OBRA]])</f>
        <v>0</v>
      </c>
      <c r="J88" s="78">
        <f>Stock[[#This Row],[INGRESO]]-Stock[[#This Row],[SALIDA]]</f>
        <v>0</v>
      </c>
    </row>
    <row r="89" spans="2:10">
      <c r="B89" s="7">
        <f t="shared" si="2"/>
        <v>81</v>
      </c>
      <c r="C89" s="77" t="s">
        <v>513</v>
      </c>
      <c r="D89" s="7" t="s">
        <v>95</v>
      </c>
      <c r="E89" s="76" t="e">
        <f>VLOOKUP(Stock[[#This Row],[CÓDIGO]],#REF!,3,0)</f>
        <v>#REF!</v>
      </c>
      <c r="F89" s="78" t="e">
        <f>VLOOKUP(Stock[[#This Row],[CÓDIGO]],#REF!,2,0)</f>
        <v>#REF!</v>
      </c>
      <c r="G89" s="78">
        <v>3</v>
      </c>
      <c r="H89" s="78">
        <f>SUMIFS(Ingreso[CANTIDAD],Ingreso[CÓDIGO],Stock[[#This Row],[CÓDIGO]],Ingreso[OBRA],Stock[[#This Row],[OBRA]])</f>
        <v>0</v>
      </c>
      <c r="I89" s="78">
        <f>SUMIFS(Salida[[#All],[CANTIDAD]],Salida[[#All],[CÓDIGO]],Stock[[#This Row],[CÓDIGO]],Salida[[#All],[OBRA]],Stock[[#This Row],[OBRA]])</f>
        <v>1</v>
      </c>
      <c r="J89" s="78">
        <f>Stock[[#This Row],[INGRESO]]-Stock[[#This Row],[SALIDA]]</f>
        <v>-1</v>
      </c>
    </row>
    <row r="90" spans="2:10">
      <c r="B90" s="7">
        <f t="shared" si="2"/>
        <v>82</v>
      </c>
      <c r="C90" s="77" t="s">
        <v>513</v>
      </c>
      <c r="D90" s="7" t="s">
        <v>97</v>
      </c>
      <c r="E90" s="76" t="e">
        <f>VLOOKUP(Stock[[#This Row],[CÓDIGO]],#REF!,3,0)</f>
        <v>#REF!</v>
      </c>
      <c r="F90" s="78" t="e">
        <f>VLOOKUP(Stock[[#This Row],[CÓDIGO]],#REF!,2,0)</f>
        <v>#REF!</v>
      </c>
      <c r="G90" s="78">
        <v>1</v>
      </c>
      <c r="H90" s="78">
        <f>SUMIFS(Ingreso[CANTIDAD],Ingreso[CÓDIGO],Stock[[#This Row],[CÓDIGO]],Ingreso[OBRA],Stock[[#This Row],[OBRA]])</f>
        <v>0</v>
      </c>
      <c r="I90" s="78">
        <f>SUMIFS(Salida[[#All],[CANTIDAD]],Salida[[#All],[CÓDIGO]],Stock[[#This Row],[CÓDIGO]],Salida[[#All],[OBRA]],Stock[[#This Row],[OBRA]])</f>
        <v>0</v>
      </c>
      <c r="J90" s="78">
        <f>Stock[[#This Row],[INGRESO]]-Stock[[#This Row],[SALIDA]]</f>
        <v>0</v>
      </c>
    </row>
    <row r="91" spans="2:10">
      <c r="B91" s="7">
        <f t="shared" si="2"/>
        <v>83</v>
      </c>
      <c r="C91" s="77" t="s">
        <v>513</v>
      </c>
      <c r="D91" s="7" t="s">
        <v>99</v>
      </c>
      <c r="E91" s="76" t="e">
        <f>VLOOKUP(Stock[[#This Row],[CÓDIGO]],#REF!,3,0)</f>
        <v>#REF!</v>
      </c>
      <c r="F91" s="78" t="e">
        <f>VLOOKUP(Stock[[#This Row],[CÓDIGO]],#REF!,2,0)</f>
        <v>#REF!</v>
      </c>
      <c r="G91" s="78">
        <v>5</v>
      </c>
      <c r="H91" s="78">
        <f>SUMIFS(Ingreso[CANTIDAD],Ingreso[CÓDIGO],Stock[[#This Row],[CÓDIGO]],Ingreso[OBRA],Stock[[#This Row],[OBRA]])</f>
        <v>0</v>
      </c>
      <c r="I91" s="78">
        <f>SUMIFS(Salida[[#All],[CANTIDAD]],Salida[[#All],[CÓDIGO]],Stock[[#This Row],[CÓDIGO]],Salida[[#All],[OBRA]],Stock[[#This Row],[OBRA]])</f>
        <v>2</v>
      </c>
      <c r="J91" s="78">
        <f>Stock[[#This Row],[INGRESO]]-Stock[[#This Row],[SALIDA]]</f>
        <v>-2</v>
      </c>
    </row>
    <row r="92" spans="2:10">
      <c r="B92" s="7">
        <f t="shared" si="2"/>
        <v>84</v>
      </c>
      <c r="C92" s="77" t="s">
        <v>513</v>
      </c>
      <c r="D92" s="7" t="s">
        <v>101</v>
      </c>
      <c r="E92" s="76" t="e">
        <f>VLOOKUP(Stock[[#This Row],[CÓDIGO]],#REF!,3,0)</f>
        <v>#REF!</v>
      </c>
      <c r="F92" s="78" t="e">
        <f>VLOOKUP(Stock[[#This Row],[CÓDIGO]],#REF!,2,0)</f>
        <v>#REF!</v>
      </c>
      <c r="G92" s="78">
        <v>4</v>
      </c>
      <c r="H92" s="78">
        <f>SUMIFS(Ingreso[CANTIDAD],Ingreso[CÓDIGO],Stock[[#This Row],[CÓDIGO]],Ingreso[OBRA],Stock[[#This Row],[OBRA]])</f>
        <v>0</v>
      </c>
      <c r="I92" s="78">
        <f>SUMIFS(Salida[[#All],[CANTIDAD]],Salida[[#All],[CÓDIGO]],Stock[[#This Row],[CÓDIGO]],Salida[[#All],[OBRA]],Stock[[#This Row],[OBRA]])</f>
        <v>1</v>
      </c>
      <c r="J92" s="78">
        <f>Stock[[#This Row],[INGRESO]]-Stock[[#This Row],[SALIDA]]</f>
        <v>-1</v>
      </c>
    </row>
    <row r="93" spans="2:10">
      <c r="B93" s="7">
        <f t="shared" si="2"/>
        <v>85</v>
      </c>
      <c r="C93" s="77" t="s">
        <v>513</v>
      </c>
      <c r="D93" s="7" t="s">
        <v>103</v>
      </c>
      <c r="E93" s="76" t="e">
        <f>VLOOKUP(Stock[[#This Row],[CÓDIGO]],#REF!,3,0)</f>
        <v>#REF!</v>
      </c>
      <c r="F93" s="78" t="e">
        <f>VLOOKUP(Stock[[#This Row],[CÓDIGO]],#REF!,2,0)</f>
        <v>#REF!</v>
      </c>
      <c r="G93" s="78">
        <v>1</v>
      </c>
      <c r="H93" s="78">
        <f>SUMIFS(Ingreso[CANTIDAD],Ingreso[CÓDIGO],Stock[[#This Row],[CÓDIGO]],Ingreso[OBRA],Stock[[#This Row],[OBRA]])</f>
        <v>0</v>
      </c>
      <c r="I93" s="78">
        <f>SUMIFS(Salida[[#All],[CANTIDAD]],Salida[[#All],[CÓDIGO]],Stock[[#This Row],[CÓDIGO]],Salida[[#All],[OBRA]],Stock[[#This Row],[OBRA]])</f>
        <v>1</v>
      </c>
      <c r="J93" s="78">
        <f>Stock[[#This Row],[INGRESO]]-Stock[[#This Row],[SALIDA]]</f>
        <v>-1</v>
      </c>
    </row>
    <row r="94" spans="2:10">
      <c r="B94" s="7">
        <f t="shared" si="2"/>
        <v>86</v>
      </c>
      <c r="C94" s="77" t="s">
        <v>513</v>
      </c>
      <c r="D94" s="7" t="s">
        <v>17</v>
      </c>
      <c r="E94" s="76" t="e">
        <f>VLOOKUP(Stock[[#This Row],[CÓDIGO]],#REF!,3,0)</f>
        <v>#REF!</v>
      </c>
      <c r="F94" s="78" t="e">
        <f>VLOOKUP(Stock[[#This Row],[CÓDIGO]],#REF!,2,0)</f>
        <v>#REF!</v>
      </c>
      <c r="G94" s="78">
        <v>5</v>
      </c>
      <c r="H94" s="78">
        <f>SUMIFS(Ingreso[CANTIDAD],Ingreso[CÓDIGO],Stock[[#This Row],[CÓDIGO]],Ingreso[OBRA],Stock[[#This Row],[OBRA]])</f>
        <v>0</v>
      </c>
      <c r="I94" s="78">
        <f>SUMIFS(Salida[[#All],[CANTIDAD]],Salida[[#All],[CÓDIGO]],Stock[[#This Row],[CÓDIGO]],Salida[[#All],[OBRA]],Stock[[#This Row],[OBRA]])</f>
        <v>2</v>
      </c>
      <c r="J94" s="78">
        <f>Stock[[#This Row],[INGRESO]]-Stock[[#This Row],[SALIDA]]</f>
        <v>-2</v>
      </c>
    </row>
    <row r="95" spans="2:10">
      <c r="B95" s="7">
        <f t="shared" si="2"/>
        <v>87</v>
      </c>
      <c r="C95" s="77" t="s">
        <v>513</v>
      </c>
      <c r="D95" s="7" t="s">
        <v>21</v>
      </c>
      <c r="E95" s="76" t="e">
        <f>VLOOKUP(Stock[[#This Row],[CÓDIGO]],#REF!,3,0)</f>
        <v>#REF!</v>
      </c>
      <c r="F95" s="78" t="e">
        <f>VLOOKUP(Stock[[#This Row],[CÓDIGO]],#REF!,2,0)</f>
        <v>#REF!</v>
      </c>
      <c r="G95" s="78">
        <v>4</v>
      </c>
      <c r="H95" s="78">
        <f>SUMIFS(Ingreso[CANTIDAD],Ingreso[CÓDIGO],Stock[[#This Row],[CÓDIGO]],Ingreso[OBRA],Stock[[#This Row],[OBRA]])</f>
        <v>0</v>
      </c>
      <c r="I95" s="78">
        <f>SUMIFS(Salida[[#All],[CANTIDAD]],Salida[[#All],[CÓDIGO]],Stock[[#This Row],[CÓDIGO]],Salida[[#All],[OBRA]],Stock[[#This Row],[OBRA]])</f>
        <v>1</v>
      </c>
      <c r="J95" s="78">
        <f>Stock[[#This Row],[INGRESO]]-Stock[[#This Row],[SALIDA]]</f>
        <v>-1</v>
      </c>
    </row>
    <row r="96" spans="2:10">
      <c r="B96" s="7">
        <f t="shared" si="2"/>
        <v>88</v>
      </c>
      <c r="C96" s="77" t="s">
        <v>513</v>
      </c>
      <c r="D96" s="7" t="s">
        <v>23</v>
      </c>
      <c r="E96" s="76" t="e">
        <f>VLOOKUP(Stock[[#This Row],[CÓDIGO]],#REF!,3,0)</f>
        <v>#REF!</v>
      </c>
      <c r="F96" s="78" t="e">
        <f>VLOOKUP(Stock[[#This Row],[CÓDIGO]],#REF!,2,0)</f>
        <v>#REF!</v>
      </c>
      <c r="G96" s="78">
        <v>1</v>
      </c>
      <c r="H96" s="78">
        <f>SUMIFS(Ingreso[CANTIDAD],Ingreso[CÓDIGO],Stock[[#This Row],[CÓDIGO]],Ingreso[OBRA],Stock[[#This Row],[OBRA]])</f>
        <v>0</v>
      </c>
      <c r="I96" s="78">
        <f>SUMIFS(Salida[[#All],[CANTIDAD]],Salida[[#All],[CÓDIGO]],Stock[[#This Row],[CÓDIGO]],Salida[[#All],[OBRA]],Stock[[#This Row],[OBRA]])</f>
        <v>1</v>
      </c>
      <c r="J96" s="78">
        <f>Stock[[#This Row],[INGRESO]]-Stock[[#This Row],[SALIDA]]</f>
        <v>-1</v>
      </c>
    </row>
    <row r="97" spans="2:10">
      <c r="B97" s="7">
        <f t="shared" si="2"/>
        <v>89</v>
      </c>
      <c r="C97" s="77" t="s">
        <v>513</v>
      </c>
      <c r="D97" s="7" t="s">
        <v>109</v>
      </c>
      <c r="E97" s="76" t="e">
        <f>VLOOKUP(Stock[[#This Row],[CÓDIGO]],#REF!,3,0)</f>
        <v>#REF!</v>
      </c>
      <c r="F97" s="78" t="e">
        <f>VLOOKUP(Stock[[#This Row],[CÓDIGO]],#REF!,2,0)</f>
        <v>#REF!</v>
      </c>
      <c r="G97" s="78">
        <v>10</v>
      </c>
      <c r="H97" s="78">
        <f>SUMIFS(Ingreso[CANTIDAD],Ingreso[CÓDIGO],Stock[[#This Row],[CÓDIGO]],Ingreso[OBRA],Stock[[#This Row],[OBRA]])</f>
        <v>0</v>
      </c>
      <c r="I97" s="78">
        <f>SUMIFS(Salida[[#All],[CANTIDAD]],Salida[[#All],[CÓDIGO]],Stock[[#This Row],[CÓDIGO]],Salida[[#All],[OBRA]],Stock[[#This Row],[OBRA]])</f>
        <v>0</v>
      </c>
      <c r="J97" s="78">
        <f>Stock[[#This Row],[INGRESO]]-Stock[[#This Row],[SALIDA]]</f>
        <v>0</v>
      </c>
    </row>
    <row r="98" spans="2:10">
      <c r="B98" s="7">
        <f t="shared" si="2"/>
        <v>90</v>
      </c>
      <c r="C98" s="77" t="s">
        <v>513</v>
      </c>
      <c r="D98" s="7" t="s">
        <v>114</v>
      </c>
      <c r="E98" s="76" t="e">
        <f>VLOOKUP(Stock[[#This Row],[CÓDIGO]],#REF!,3,0)</f>
        <v>#REF!</v>
      </c>
      <c r="F98" s="78" t="e">
        <f>VLOOKUP(Stock[[#This Row],[CÓDIGO]],#REF!,2,0)</f>
        <v>#REF!</v>
      </c>
      <c r="G98" s="78">
        <v>10</v>
      </c>
      <c r="H98" s="78">
        <f>SUMIFS(Ingreso[CANTIDAD],Ingreso[CÓDIGO],Stock[[#This Row],[CÓDIGO]],Ingreso[OBRA],Stock[[#This Row],[OBRA]])</f>
        <v>0</v>
      </c>
      <c r="I98" s="78">
        <f>SUMIFS(Salida[[#All],[CANTIDAD]],Salida[[#All],[CÓDIGO]],Stock[[#This Row],[CÓDIGO]],Salida[[#All],[OBRA]],Stock[[#This Row],[OBRA]])</f>
        <v>0</v>
      </c>
      <c r="J98" s="78">
        <f>Stock[[#This Row],[INGRESO]]-Stock[[#This Row],[SALIDA]]</f>
        <v>0</v>
      </c>
    </row>
    <row r="99" spans="2:10">
      <c r="B99" s="7">
        <f t="shared" si="2"/>
        <v>91</v>
      </c>
      <c r="C99" s="77" t="s">
        <v>513</v>
      </c>
      <c r="D99" s="7" t="s">
        <v>122</v>
      </c>
      <c r="E99" s="76" t="e">
        <f>VLOOKUP(Stock[[#This Row],[CÓDIGO]],#REF!,3,0)</f>
        <v>#REF!</v>
      </c>
      <c r="F99" s="78" t="e">
        <f>VLOOKUP(Stock[[#This Row],[CÓDIGO]],#REF!,2,0)</f>
        <v>#REF!</v>
      </c>
      <c r="G99" s="78">
        <v>20</v>
      </c>
      <c r="H99" s="78">
        <f>SUMIFS(Ingreso[CANTIDAD],Ingreso[CÓDIGO],Stock[[#This Row],[CÓDIGO]],Ingreso[OBRA],Stock[[#This Row],[OBRA]])</f>
        <v>0</v>
      </c>
      <c r="I99" s="78">
        <f>SUMIFS(Salida[[#All],[CANTIDAD]],Salida[[#All],[CÓDIGO]],Stock[[#This Row],[CÓDIGO]],Salida[[#All],[OBRA]],Stock[[#This Row],[OBRA]])</f>
        <v>0</v>
      </c>
      <c r="J99" s="78">
        <f>Stock[[#This Row],[INGRESO]]-Stock[[#This Row],[SALIDA]]</f>
        <v>0</v>
      </c>
    </row>
    <row r="100" spans="2:10">
      <c r="B100" s="7">
        <f t="shared" si="2"/>
        <v>92</v>
      </c>
      <c r="C100" s="77" t="s">
        <v>513</v>
      </c>
      <c r="D100" s="7" t="s">
        <v>124</v>
      </c>
      <c r="E100" s="76" t="e">
        <f>VLOOKUP(Stock[[#This Row],[CÓDIGO]],#REF!,3,0)</f>
        <v>#REF!</v>
      </c>
      <c r="F100" s="78" t="e">
        <f>VLOOKUP(Stock[[#This Row],[CÓDIGO]],#REF!,2,0)</f>
        <v>#REF!</v>
      </c>
      <c r="G100" s="78">
        <v>10</v>
      </c>
      <c r="H100" s="78">
        <f>SUMIFS(Ingreso[CANTIDAD],Ingreso[CÓDIGO],Stock[[#This Row],[CÓDIGO]],Ingreso[OBRA],Stock[[#This Row],[OBRA]])</f>
        <v>0</v>
      </c>
      <c r="I100" s="78">
        <f>SUMIFS(Salida[[#All],[CANTIDAD]],Salida[[#All],[CÓDIGO]],Stock[[#This Row],[CÓDIGO]],Salida[[#All],[OBRA]],Stock[[#This Row],[OBRA]])</f>
        <v>0</v>
      </c>
      <c r="J100" s="78">
        <f>Stock[[#This Row],[INGRESO]]-Stock[[#This Row],[SALIDA]]</f>
        <v>0</v>
      </c>
    </row>
    <row r="101" spans="2:10">
      <c r="B101" s="7">
        <f t="shared" si="2"/>
        <v>93</v>
      </c>
      <c r="C101" s="77" t="s">
        <v>513</v>
      </c>
      <c r="D101" s="7" t="s">
        <v>128</v>
      </c>
      <c r="E101" s="76" t="e">
        <f>VLOOKUP(Stock[[#This Row],[CÓDIGO]],#REF!,3,0)</f>
        <v>#REF!</v>
      </c>
      <c r="F101" s="78" t="e">
        <f>VLOOKUP(Stock[[#This Row],[CÓDIGO]],#REF!,2,0)</f>
        <v>#REF!</v>
      </c>
      <c r="G101" s="78">
        <v>10</v>
      </c>
      <c r="H101" s="78">
        <f>SUMIFS(Ingreso[CANTIDAD],Ingreso[CÓDIGO],Stock[[#This Row],[CÓDIGO]],Ingreso[OBRA],Stock[[#This Row],[OBRA]])</f>
        <v>0</v>
      </c>
      <c r="I101" s="78">
        <f>SUMIFS(Salida[[#All],[CANTIDAD]],Salida[[#All],[CÓDIGO]],Stock[[#This Row],[CÓDIGO]],Salida[[#All],[OBRA]],Stock[[#This Row],[OBRA]])</f>
        <v>0</v>
      </c>
      <c r="J101" s="78">
        <f>Stock[[#This Row],[INGRESO]]-Stock[[#This Row],[SALIDA]]</f>
        <v>0</v>
      </c>
    </row>
    <row r="102" spans="2:10">
      <c r="B102" s="7">
        <f t="shared" si="2"/>
        <v>94</v>
      </c>
      <c r="C102" s="77" t="s">
        <v>513</v>
      </c>
      <c r="D102" s="7" t="s">
        <v>130</v>
      </c>
      <c r="E102" s="76" t="e">
        <f>VLOOKUP(Stock[[#This Row],[CÓDIGO]],#REF!,3,0)</f>
        <v>#REF!</v>
      </c>
      <c r="F102" s="78" t="e">
        <f>VLOOKUP(Stock[[#This Row],[CÓDIGO]],#REF!,2,0)</f>
        <v>#REF!</v>
      </c>
      <c r="G102" s="78">
        <v>10</v>
      </c>
      <c r="H102" s="78">
        <f>SUMIFS(Ingreso[CANTIDAD],Ingreso[CÓDIGO],Stock[[#This Row],[CÓDIGO]],Ingreso[OBRA],Stock[[#This Row],[OBRA]])</f>
        <v>0</v>
      </c>
      <c r="I102" s="78">
        <f>SUMIFS(Salida[[#All],[CANTIDAD]],Salida[[#All],[CÓDIGO]],Stock[[#This Row],[CÓDIGO]],Salida[[#All],[OBRA]],Stock[[#This Row],[OBRA]])</f>
        <v>0</v>
      </c>
      <c r="J102" s="78">
        <f>Stock[[#This Row],[INGRESO]]-Stock[[#This Row],[SALIDA]]</f>
        <v>0</v>
      </c>
    </row>
    <row r="103" spans="2:10">
      <c r="B103" s="7">
        <f t="shared" si="2"/>
        <v>95</v>
      </c>
      <c r="C103" s="77" t="s">
        <v>513</v>
      </c>
      <c r="D103" s="7" t="s">
        <v>132</v>
      </c>
      <c r="E103" s="76" t="e">
        <f>VLOOKUP(Stock[[#This Row],[CÓDIGO]],#REF!,3,0)</f>
        <v>#REF!</v>
      </c>
      <c r="F103" s="78" t="e">
        <f>VLOOKUP(Stock[[#This Row],[CÓDIGO]],#REF!,2,0)</f>
        <v>#REF!</v>
      </c>
      <c r="G103" s="78">
        <v>10</v>
      </c>
      <c r="H103" s="78">
        <f>SUMIFS(Ingreso[CANTIDAD],Ingreso[CÓDIGO],Stock[[#This Row],[CÓDIGO]],Ingreso[OBRA],Stock[[#This Row],[OBRA]])</f>
        <v>0</v>
      </c>
      <c r="I103" s="78">
        <f>SUMIFS(Salida[[#All],[CANTIDAD]],Salida[[#All],[CÓDIGO]],Stock[[#This Row],[CÓDIGO]],Salida[[#All],[OBRA]],Stock[[#This Row],[OBRA]])</f>
        <v>0</v>
      </c>
      <c r="J103" s="78">
        <f>Stock[[#This Row],[INGRESO]]-Stock[[#This Row],[SALIDA]]</f>
        <v>0</v>
      </c>
    </row>
    <row r="104" spans="2:10">
      <c r="B104" s="7">
        <f t="shared" si="2"/>
        <v>96</v>
      </c>
      <c r="C104" s="77" t="s">
        <v>513</v>
      </c>
      <c r="D104" s="7" t="s">
        <v>134</v>
      </c>
      <c r="E104" s="76" t="e">
        <f>VLOOKUP(Stock[[#This Row],[CÓDIGO]],#REF!,3,0)</f>
        <v>#REF!</v>
      </c>
      <c r="F104" s="78" t="e">
        <f>VLOOKUP(Stock[[#This Row],[CÓDIGO]],#REF!,2,0)</f>
        <v>#REF!</v>
      </c>
      <c r="G104" s="78">
        <v>10</v>
      </c>
      <c r="H104" s="78">
        <f>SUMIFS(Ingreso[CANTIDAD],Ingreso[CÓDIGO],Stock[[#This Row],[CÓDIGO]],Ingreso[OBRA],Stock[[#This Row],[OBRA]])</f>
        <v>0</v>
      </c>
      <c r="I104" s="78">
        <f>SUMIFS(Salida[[#All],[CANTIDAD]],Salida[[#All],[CÓDIGO]],Stock[[#This Row],[CÓDIGO]],Salida[[#All],[OBRA]],Stock[[#This Row],[OBRA]])</f>
        <v>0</v>
      </c>
      <c r="J104" s="78">
        <f>Stock[[#This Row],[INGRESO]]-Stock[[#This Row],[SALIDA]]</f>
        <v>0</v>
      </c>
    </row>
    <row r="105" spans="2:10">
      <c r="B105" s="7">
        <f t="shared" si="2"/>
        <v>97</v>
      </c>
      <c r="C105" s="77" t="s">
        <v>513</v>
      </c>
      <c r="D105" s="7" t="s">
        <v>136</v>
      </c>
      <c r="E105" s="76" t="e">
        <f>VLOOKUP(Stock[[#This Row],[CÓDIGO]],#REF!,3,0)</f>
        <v>#REF!</v>
      </c>
      <c r="F105" s="78" t="e">
        <f>VLOOKUP(Stock[[#This Row],[CÓDIGO]],#REF!,2,0)</f>
        <v>#REF!</v>
      </c>
      <c r="G105" s="78">
        <v>10</v>
      </c>
      <c r="H105" s="78">
        <f>SUMIFS(Ingreso[CANTIDAD],Ingreso[CÓDIGO],Stock[[#This Row],[CÓDIGO]],Ingreso[OBRA],Stock[[#This Row],[OBRA]])</f>
        <v>0</v>
      </c>
      <c r="I105" s="78">
        <f>SUMIFS(Salida[[#All],[CANTIDAD]],Salida[[#All],[CÓDIGO]],Stock[[#This Row],[CÓDIGO]],Salida[[#All],[OBRA]],Stock[[#This Row],[OBRA]])</f>
        <v>0</v>
      </c>
      <c r="J105" s="78">
        <f>Stock[[#This Row],[INGRESO]]-Stock[[#This Row],[SALIDA]]</f>
        <v>0</v>
      </c>
    </row>
    <row r="106" spans="2:10">
      <c r="B106" s="7">
        <f t="shared" si="2"/>
        <v>98</v>
      </c>
      <c r="C106" s="77" t="s">
        <v>513</v>
      </c>
      <c r="D106" s="7" t="s">
        <v>138</v>
      </c>
      <c r="E106" s="76" t="e">
        <f>VLOOKUP(Stock[[#This Row],[CÓDIGO]],#REF!,3,0)</f>
        <v>#REF!</v>
      </c>
      <c r="F106" s="78" t="e">
        <f>VLOOKUP(Stock[[#This Row],[CÓDIGO]],#REF!,2,0)</f>
        <v>#REF!</v>
      </c>
      <c r="G106" s="78">
        <v>10</v>
      </c>
      <c r="H106" s="78">
        <f>SUMIFS(Ingreso[CANTIDAD],Ingreso[CÓDIGO],Stock[[#This Row],[CÓDIGO]],Ingreso[OBRA],Stock[[#This Row],[OBRA]])</f>
        <v>0</v>
      </c>
      <c r="I106" s="78">
        <f>SUMIFS(Salida[[#All],[CANTIDAD]],Salida[[#All],[CÓDIGO]],Stock[[#This Row],[CÓDIGO]],Salida[[#All],[OBRA]],Stock[[#This Row],[OBRA]])</f>
        <v>0</v>
      </c>
      <c r="J106" s="78">
        <f>Stock[[#This Row],[INGRESO]]-Stock[[#This Row],[SALIDA]]</f>
        <v>0</v>
      </c>
    </row>
    <row r="107" spans="2:10">
      <c r="B107" s="7">
        <f t="shared" si="2"/>
        <v>99</v>
      </c>
      <c r="C107" s="77" t="s">
        <v>513</v>
      </c>
      <c r="D107" s="7" t="s">
        <v>140</v>
      </c>
      <c r="E107" s="76" t="e">
        <f>VLOOKUP(Stock[[#This Row],[CÓDIGO]],#REF!,3,0)</f>
        <v>#REF!</v>
      </c>
      <c r="F107" s="78" t="e">
        <f>VLOOKUP(Stock[[#This Row],[CÓDIGO]],#REF!,2,0)</f>
        <v>#REF!</v>
      </c>
      <c r="G107" s="78">
        <v>10</v>
      </c>
      <c r="H107" s="78">
        <f>SUMIFS(Ingreso[CANTIDAD],Ingreso[CÓDIGO],Stock[[#This Row],[CÓDIGO]],Ingreso[OBRA],Stock[[#This Row],[OBRA]])</f>
        <v>0</v>
      </c>
      <c r="I107" s="78">
        <f>SUMIFS(Salida[[#All],[CANTIDAD]],Salida[[#All],[CÓDIGO]],Stock[[#This Row],[CÓDIGO]],Salida[[#All],[OBRA]],Stock[[#This Row],[OBRA]])</f>
        <v>0</v>
      </c>
      <c r="J107" s="78">
        <f>Stock[[#This Row],[INGRESO]]-Stock[[#This Row],[SALIDA]]</f>
        <v>0</v>
      </c>
    </row>
    <row r="108" spans="2:10">
      <c r="B108" s="7">
        <f t="shared" si="2"/>
        <v>100</v>
      </c>
      <c r="C108" s="77" t="s">
        <v>513</v>
      </c>
      <c r="D108" s="7" t="s">
        <v>142</v>
      </c>
      <c r="E108" s="76" t="e">
        <f>VLOOKUP(Stock[[#This Row],[CÓDIGO]],#REF!,3,0)</f>
        <v>#REF!</v>
      </c>
      <c r="F108" s="78" t="e">
        <f>VLOOKUP(Stock[[#This Row],[CÓDIGO]],#REF!,2,0)</f>
        <v>#REF!</v>
      </c>
      <c r="G108" s="78">
        <v>10</v>
      </c>
      <c r="H108" s="78">
        <f>SUMIFS(Ingreso[CANTIDAD],Ingreso[CÓDIGO],Stock[[#This Row],[CÓDIGO]],Ingreso[OBRA],Stock[[#This Row],[OBRA]])</f>
        <v>0</v>
      </c>
      <c r="I108" s="78">
        <f>SUMIFS(Salida[[#All],[CANTIDAD]],Salida[[#All],[CÓDIGO]],Stock[[#This Row],[CÓDIGO]],Salida[[#All],[OBRA]],Stock[[#This Row],[OBRA]])</f>
        <v>0</v>
      </c>
      <c r="J108" s="78">
        <f>Stock[[#This Row],[INGRESO]]-Stock[[#This Row],[SALIDA]]</f>
        <v>0</v>
      </c>
    </row>
    <row r="109" spans="2:10">
      <c r="B109" s="7">
        <f t="shared" si="2"/>
        <v>101</v>
      </c>
      <c r="C109" s="77" t="s">
        <v>513</v>
      </c>
      <c r="D109" s="7" t="s">
        <v>48</v>
      </c>
      <c r="E109" s="76" t="e">
        <f>VLOOKUP(Stock[[#This Row],[CÓDIGO]],#REF!,3,0)</f>
        <v>#REF!</v>
      </c>
      <c r="F109" s="78" t="e">
        <f>VLOOKUP(Stock[[#This Row],[CÓDIGO]],#REF!,2,0)</f>
        <v>#REF!</v>
      </c>
      <c r="G109" s="78">
        <v>10</v>
      </c>
      <c r="H109" s="78">
        <f>SUMIFS(Ingreso[CANTIDAD],Ingreso[CÓDIGO],Stock[[#This Row],[CÓDIGO]],Ingreso[OBRA],Stock[[#This Row],[OBRA]])</f>
        <v>0</v>
      </c>
      <c r="I109" s="78">
        <f>SUMIFS(Salida[[#All],[CANTIDAD]],Salida[[#All],[CÓDIGO]],Stock[[#This Row],[CÓDIGO]],Salida[[#All],[OBRA]],Stock[[#This Row],[OBRA]])</f>
        <v>0</v>
      </c>
      <c r="J109" s="78">
        <f>Stock[[#This Row],[INGRESO]]-Stock[[#This Row],[SALIDA]]</f>
        <v>0</v>
      </c>
    </row>
    <row r="110" spans="2:10">
      <c r="B110" s="7">
        <f t="shared" ref="B110:B141" si="3">ROW(A102)</f>
        <v>102</v>
      </c>
      <c r="C110" s="77" t="s">
        <v>513</v>
      </c>
      <c r="D110" s="7" t="s">
        <v>51</v>
      </c>
      <c r="E110" s="76" t="e">
        <f>VLOOKUP(Stock[[#This Row],[CÓDIGO]],#REF!,3,0)</f>
        <v>#REF!</v>
      </c>
      <c r="F110" s="78" t="e">
        <f>VLOOKUP(Stock[[#This Row],[CÓDIGO]],#REF!,2,0)</f>
        <v>#REF!</v>
      </c>
      <c r="G110" s="78">
        <v>10</v>
      </c>
      <c r="H110" s="78">
        <f>SUMIFS(Ingreso[CANTIDAD],Ingreso[CÓDIGO],Stock[[#This Row],[CÓDIGO]],Ingreso[OBRA],Stock[[#This Row],[OBRA]])</f>
        <v>0</v>
      </c>
      <c r="I110" s="78">
        <f>SUMIFS(Salida[[#All],[CANTIDAD]],Salida[[#All],[CÓDIGO]],Stock[[#This Row],[CÓDIGO]],Salida[[#All],[OBRA]],Stock[[#This Row],[OBRA]])</f>
        <v>0</v>
      </c>
      <c r="J110" s="78">
        <f>Stock[[#This Row],[INGRESO]]-Stock[[#This Row],[SALIDA]]</f>
        <v>0</v>
      </c>
    </row>
    <row r="111" spans="2:10">
      <c r="B111" s="7">
        <f t="shared" si="3"/>
        <v>103</v>
      </c>
      <c r="C111" s="77" t="s">
        <v>513</v>
      </c>
      <c r="D111" s="7" t="s">
        <v>53</v>
      </c>
      <c r="E111" s="76" t="e">
        <f>VLOOKUP(Stock[[#This Row],[CÓDIGO]],#REF!,3,0)</f>
        <v>#REF!</v>
      </c>
      <c r="F111" s="78" t="e">
        <f>VLOOKUP(Stock[[#This Row],[CÓDIGO]],#REF!,2,0)</f>
        <v>#REF!</v>
      </c>
      <c r="G111" s="78">
        <v>10</v>
      </c>
      <c r="H111" s="78">
        <f>SUMIFS(Ingreso[CANTIDAD],Ingreso[CÓDIGO],Stock[[#This Row],[CÓDIGO]],Ingreso[OBRA],Stock[[#This Row],[OBRA]])</f>
        <v>0</v>
      </c>
      <c r="I111" s="78">
        <f>SUMIFS(Salida[[#All],[CANTIDAD]],Salida[[#All],[CÓDIGO]],Stock[[#This Row],[CÓDIGO]],Salida[[#All],[OBRA]],Stock[[#This Row],[OBRA]])</f>
        <v>0</v>
      </c>
      <c r="J111" s="78">
        <f>Stock[[#This Row],[INGRESO]]-Stock[[#This Row],[SALIDA]]</f>
        <v>0</v>
      </c>
    </row>
    <row r="112" spans="2:10">
      <c r="B112" s="7">
        <f t="shared" si="3"/>
        <v>104</v>
      </c>
      <c r="C112" s="77" t="s">
        <v>513</v>
      </c>
      <c r="D112" s="7" t="s">
        <v>57</v>
      </c>
      <c r="E112" s="76" t="e">
        <f>VLOOKUP(Stock[[#This Row],[CÓDIGO]],#REF!,3,0)</f>
        <v>#REF!</v>
      </c>
      <c r="F112" s="78" t="e">
        <f>VLOOKUP(Stock[[#This Row],[CÓDIGO]],#REF!,2,0)</f>
        <v>#REF!</v>
      </c>
      <c r="G112" s="78">
        <v>30</v>
      </c>
      <c r="H112" s="78">
        <f>SUMIFS(Ingreso[CANTIDAD],Ingreso[CÓDIGO],Stock[[#This Row],[CÓDIGO]],Ingreso[OBRA],Stock[[#This Row],[OBRA]])</f>
        <v>0</v>
      </c>
      <c r="I112" s="78">
        <f>SUMIFS(Salida[[#All],[CANTIDAD]],Salida[[#All],[CÓDIGO]],Stock[[#This Row],[CÓDIGO]],Salida[[#All],[OBRA]],Stock[[#This Row],[OBRA]])</f>
        <v>0</v>
      </c>
      <c r="J112" s="78">
        <f>Stock[[#This Row],[INGRESO]]-Stock[[#This Row],[SALIDA]]</f>
        <v>0</v>
      </c>
    </row>
    <row r="113" spans="2:10">
      <c r="B113" s="7">
        <f t="shared" si="3"/>
        <v>105</v>
      </c>
      <c r="C113" s="77" t="s">
        <v>513</v>
      </c>
      <c r="D113" s="7" t="s">
        <v>63</v>
      </c>
      <c r="E113" s="76" t="e">
        <f>VLOOKUP(Stock[[#This Row],[CÓDIGO]],#REF!,3,0)</f>
        <v>#REF!</v>
      </c>
      <c r="F113" s="78" t="e">
        <f>VLOOKUP(Stock[[#This Row],[CÓDIGO]],#REF!,2,0)</f>
        <v>#REF!</v>
      </c>
      <c r="G113" s="78">
        <v>10</v>
      </c>
      <c r="H113" s="78">
        <f>SUMIFS(Ingreso[CANTIDAD],Ingreso[CÓDIGO],Stock[[#This Row],[CÓDIGO]],Ingreso[OBRA],Stock[[#This Row],[OBRA]])</f>
        <v>0</v>
      </c>
      <c r="I113" s="78">
        <f>SUMIFS(Salida[[#All],[CANTIDAD]],Salida[[#All],[CÓDIGO]],Stock[[#This Row],[CÓDIGO]],Salida[[#All],[OBRA]],Stock[[#This Row],[OBRA]])</f>
        <v>0</v>
      </c>
      <c r="J113" s="78">
        <f>Stock[[#This Row],[INGRESO]]-Stock[[#This Row],[SALIDA]]</f>
        <v>0</v>
      </c>
    </row>
    <row r="114" spans="2:10">
      <c r="B114" s="7">
        <f t="shared" si="3"/>
        <v>106</v>
      </c>
      <c r="C114" s="77" t="s">
        <v>513</v>
      </c>
      <c r="D114" s="7" t="s">
        <v>65</v>
      </c>
      <c r="E114" s="76" t="e">
        <f>VLOOKUP(Stock[[#This Row],[CÓDIGO]],#REF!,3,0)</f>
        <v>#REF!</v>
      </c>
      <c r="F114" s="78" t="e">
        <f>VLOOKUP(Stock[[#This Row],[CÓDIGO]],#REF!,2,0)</f>
        <v>#REF!</v>
      </c>
      <c r="G114" s="78">
        <v>10</v>
      </c>
      <c r="H114" s="78">
        <f>SUMIFS(Ingreso[CANTIDAD],Ingreso[CÓDIGO],Stock[[#This Row],[CÓDIGO]],Ingreso[OBRA],Stock[[#This Row],[OBRA]])</f>
        <v>0</v>
      </c>
      <c r="I114" s="78">
        <f>SUMIFS(Salida[[#All],[CANTIDAD]],Salida[[#All],[CÓDIGO]],Stock[[#This Row],[CÓDIGO]],Salida[[#All],[OBRA]],Stock[[#This Row],[OBRA]])</f>
        <v>0</v>
      </c>
      <c r="J114" s="78">
        <f>Stock[[#This Row],[INGRESO]]-Stock[[#This Row],[SALIDA]]</f>
        <v>0</v>
      </c>
    </row>
    <row r="115" spans="2:10">
      <c r="B115" s="7">
        <f t="shared" si="3"/>
        <v>107</v>
      </c>
      <c r="C115" s="77" t="s">
        <v>513</v>
      </c>
      <c r="D115" s="7" t="s">
        <v>67</v>
      </c>
      <c r="E115" s="76" t="e">
        <f>VLOOKUP(Stock[[#This Row],[CÓDIGO]],#REF!,3,0)</f>
        <v>#REF!</v>
      </c>
      <c r="F115" s="78" t="e">
        <f>VLOOKUP(Stock[[#This Row],[CÓDIGO]],#REF!,2,0)</f>
        <v>#REF!</v>
      </c>
      <c r="G115" s="78">
        <v>40</v>
      </c>
      <c r="H115" s="78">
        <f>SUMIFS(Ingreso[CANTIDAD],Ingreso[CÓDIGO],Stock[[#This Row],[CÓDIGO]],Ingreso[OBRA],Stock[[#This Row],[OBRA]])</f>
        <v>0</v>
      </c>
      <c r="I115" s="78">
        <f>SUMIFS(Salida[[#All],[CANTIDAD]],Salida[[#All],[CÓDIGO]],Stock[[#This Row],[CÓDIGO]],Salida[[#All],[OBRA]],Stock[[#This Row],[OBRA]])</f>
        <v>0</v>
      </c>
      <c r="J115" s="78">
        <f>Stock[[#This Row],[INGRESO]]-Stock[[#This Row],[SALIDA]]</f>
        <v>0</v>
      </c>
    </row>
    <row r="116" spans="2:10">
      <c r="B116" s="7">
        <f t="shared" si="3"/>
        <v>108</v>
      </c>
      <c r="C116" s="77" t="s">
        <v>513</v>
      </c>
      <c r="D116" s="7" t="s">
        <v>69</v>
      </c>
      <c r="E116" s="76" t="e">
        <f>VLOOKUP(Stock[[#This Row],[CÓDIGO]],#REF!,3,0)</f>
        <v>#REF!</v>
      </c>
      <c r="F116" s="78" t="e">
        <f>VLOOKUP(Stock[[#This Row],[CÓDIGO]],#REF!,2,0)</f>
        <v>#REF!</v>
      </c>
      <c r="G116" s="78">
        <v>10</v>
      </c>
      <c r="H116" s="78">
        <f>SUMIFS(Ingreso[CANTIDAD],Ingreso[CÓDIGO],Stock[[#This Row],[CÓDIGO]],Ingreso[OBRA],Stock[[#This Row],[OBRA]])</f>
        <v>0</v>
      </c>
      <c r="I116" s="78">
        <f>SUMIFS(Salida[[#All],[CANTIDAD]],Salida[[#All],[CÓDIGO]],Stock[[#This Row],[CÓDIGO]],Salida[[#All],[OBRA]],Stock[[#This Row],[OBRA]])</f>
        <v>0</v>
      </c>
      <c r="J116" s="78">
        <f>Stock[[#This Row],[INGRESO]]-Stock[[#This Row],[SALIDA]]</f>
        <v>0</v>
      </c>
    </row>
    <row r="117" spans="2:10">
      <c r="B117" s="7">
        <f t="shared" si="3"/>
        <v>109</v>
      </c>
      <c r="C117" s="77" t="s">
        <v>513</v>
      </c>
      <c r="D117" s="7" t="s">
        <v>71</v>
      </c>
      <c r="E117" s="76" t="e">
        <f>VLOOKUP(Stock[[#This Row],[CÓDIGO]],#REF!,3,0)</f>
        <v>#REF!</v>
      </c>
      <c r="F117" s="78" t="e">
        <f>VLOOKUP(Stock[[#This Row],[CÓDIGO]],#REF!,2,0)</f>
        <v>#REF!</v>
      </c>
      <c r="G117" s="78">
        <v>10</v>
      </c>
      <c r="H117" s="78">
        <f>SUMIFS(Ingreso[CANTIDAD],Ingreso[CÓDIGO],Stock[[#This Row],[CÓDIGO]],Ingreso[OBRA],Stock[[#This Row],[OBRA]])</f>
        <v>0</v>
      </c>
      <c r="I117" s="78">
        <f>SUMIFS(Salida[[#All],[CANTIDAD]],Salida[[#All],[CÓDIGO]],Stock[[#This Row],[CÓDIGO]],Salida[[#All],[OBRA]],Stock[[#This Row],[OBRA]])</f>
        <v>0</v>
      </c>
      <c r="J117" s="78">
        <f>Stock[[#This Row],[INGRESO]]-Stock[[#This Row],[SALIDA]]</f>
        <v>0</v>
      </c>
    </row>
    <row r="118" spans="2:10">
      <c r="B118" s="7">
        <f t="shared" si="3"/>
        <v>110</v>
      </c>
      <c r="C118" s="77" t="s">
        <v>513</v>
      </c>
      <c r="D118" s="7" t="s">
        <v>73</v>
      </c>
      <c r="E118" s="76" t="e">
        <f>VLOOKUP(Stock[[#This Row],[CÓDIGO]],#REF!,3,0)</f>
        <v>#REF!</v>
      </c>
      <c r="F118" s="78" t="e">
        <f>VLOOKUP(Stock[[#This Row],[CÓDIGO]],#REF!,2,0)</f>
        <v>#REF!</v>
      </c>
      <c r="G118" s="78">
        <v>10</v>
      </c>
      <c r="H118" s="78">
        <f>SUMIFS(Ingreso[CANTIDAD],Ingreso[CÓDIGO],Stock[[#This Row],[CÓDIGO]],Ingreso[OBRA],Stock[[#This Row],[OBRA]])</f>
        <v>0</v>
      </c>
      <c r="I118" s="78">
        <f>SUMIFS(Salida[[#All],[CANTIDAD]],Salida[[#All],[CÓDIGO]],Stock[[#This Row],[CÓDIGO]],Salida[[#All],[OBRA]],Stock[[#This Row],[OBRA]])</f>
        <v>0</v>
      </c>
      <c r="J118" s="78">
        <f>Stock[[#This Row],[INGRESO]]-Stock[[#This Row],[SALIDA]]</f>
        <v>0</v>
      </c>
    </row>
    <row r="119" spans="2:10">
      <c r="B119" s="7">
        <f t="shared" si="3"/>
        <v>111</v>
      </c>
      <c r="C119" s="77" t="s">
        <v>513</v>
      </c>
      <c r="D119" s="7" t="s">
        <v>75</v>
      </c>
      <c r="E119" s="76" t="e">
        <f>VLOOKUP(Stock[[#This Row],[CÓDIGO]],#REF!,3,0)</f>
        <v>#REF!</v>
      </c>
      <c r="F119" s="78" t="e">
        <f>VLOOKUP(Stock[[#This Row],[CÓDIGO]],#REF!,2,0)</f>
        <v>#REF!</v>
      </c>
      <c r="G119" s="78">
        <v>10</v>
      </c>
      <c r="H119" s="78">
        <f>SUMIFS(Ingreso[CANTIDAD],Ingreso[CÓDIGO],Stock[[#This Row],[CÓDIGO]],Ingreso[OBRA],Stock[[#This Row],[OBRA]])</f>
        <v>0</v>
      </c>
      <c r="I119" s="78">
        <f>SUMIFS(Salida[[#All],[CANTIDAD]],Salida[[#All],[CÓDIGO]],Stock[[#This Row],[CÓDIGO]],Salida[[#All],[OBRA]],Stock[[#This Row],[OBRA]])</f>
        <v>0</v>
      </c>
      <c r="J119" s="78">
        <f>Stock[[#This Row],[INGRESO]]-Stock[[#This Row],[SALIDA]]</f>
        <v>0</v>
      </c>
    </row>
    <row r="120" spans="2:10">
      <c r="B120" s="7">
        <f t="shared" si="3"/>
        <v>112</v>
      </c>
      <c r="C120" s="77" t="s">
        <v>513</v>
      </c>
      <c r="D120" s="7" t="s">
        <v>77</v>
      </c>
      <c r="E120" s="76" t="e">
        <f>VLOOKUP(Stock[[#This Row],[CÓDIGO]],#REF!,3,0)</f>
        <v>#REF!</v>
      </c>
      <c r="F120" s="78" t="e">
        <f>VLOOKUP(Stock[[#This Row],[CÓDIGO]],#REF!,2,0)</f>
        <v>#REF!</v>
      </c>
      <c r="G120" s="78">
        <v>10</v>
      </c>
      <c r="H120" s="78">
        <f>SUMIFS(Ingreso[CANTIDAD],Ingreso[CÓDIGO],Stock[[#This Row],[CÓDIGO]],Ingreso[OBRA],Stock[[#This Row],[OBRA]])</f>
        <v>0</v>
      </c>
      <c r="I120" s="78">
        <f>SUMIFS(Salida[[#All],[CANTIDAD]],Salida[[#All],[CÓDIGO]],Stock[[#This Row],[CÓDIGO]],Salida[[#All],[OBRA]],Stock[[#This Row],[OBRA]])</f>
        <v>0</v>
      </c>
      <c r="J120" s="78">
        <f>Stock[[#This Row],[INGRESO]]-Stock[[#This Row],[SALIDA]]</f>
        <v>0</v>
      </c>
    </row>
    <row r="121" spans="2:10">
      <c r="B121" s="7">
        <f t="shared" si="3"/>
        <v>113</v>
      </c>
      <c r="C121" s="77" t="s">
        <v>513</v>
      </c>
      <c r="D121" s="7" t="s">
        <v>81</v>
      </c>
      <c r="E121" s="76" t="e">
        <f>VLOOKUP(Stock[[#This Row],[CÓDIGO]],#REF!,3,0)</f>
        <v>#REF!</v>
      </c>
      <c r="F121" s="78" t="e">
        <f>VLOOKUP(Stock[[#This Row],[CÓDIGO]],#REF!,2,0)</f>
        <v>#REF!</v>
      </c>
      <c r="G121" s="78">
        <v>30</v>
      </c>
      <c r="H121" s="78">
        <f>SUMIFS(Ingreso[CANTIDAD],Ingreso[CÓDIGO],Stock[[#This Row],[CÓDIGO]],Ingreso[OBRA],Stock[[#This Row],[OBRA]])</f>
        <v>0</v>
      </c>
      <c r="I121" s="78">
        <f>SUMIFS(Salida[[#All],[CANTIDAD]],Salida[[#All],[CÓDIGO]],Stock[[#This Row],[CÓDIGO]],Salida[[#All],[OBRA]],Stock[[#This Row],[OBRA]])</f>
        <v>0</v>
      </c>
      <c r="J121" s="78">
        <f>Stock[[#This Row],[INGRESO]]-Stock[[#This Row],[SALIDA]]</f>
        <v>0</v>
      </c>
    </row>
    <row r="122" spans="2:10">
      <c r="B122" s="7">
        <f t="shared" si="3"/>
        <v>114</v>
      </c>
      <c r="C122" s="77" t="s">
        <v>513</v>
      </c>
      <c r="D122" s="7" t="s">
        <v>83</v>
      </c>
      <c r="E122" s="76" t="e">
        <f>VLOOKUP(Stock[[#This Row],[CÓDIGO]],#REF!,3,0)</f>
        <v>#REF!</v>
      </c>
      <c r="F122" s="78" t="e">
        <f>VLOOKUP(Stock[[#This Row],[CÓDIGO]],#REF!,2,0)</f>
        <v>#REF!</v>
      </c>
      <c r="G122" s="78">
        <v>70</v>
      </c>
      <c r="H122" s="78">
        <f>SUMIFS(Ingreso[CANTIDAD],Ingreso[CÓDIGO],Stock[[#This Row],[CÓDIGO]],Ingreso[OBRA],Stock[[#This Row],[OBRA]])</f>
        <v>0</v>
      </c>
      <c r="I122" s="78">
        <f>SUMIFS(Salida[[#All],[CANTIDAD]],Salida[[#All],[CÓDIGO]],Stock[[#This Row],[CÓDIGO]],Salida[[#All],[OBRA]],Stock[[#This Row],[OBRA]])</f>
        <v>0</v>
      </c>
      <c r="J122" s="78">
        <f>Stock[[#This Row],[INGRESO]]-Stock[[#This Row],[SALIDA]]</f>
        <v>0</v>
      </c>
    </row>
    <row r="123" spans="2:10">
      <c r="B123" s="7">
        <f t="shared" si="3"/>
        <v>115</v>
      </c>
      <c r="C123" s="77" t="s">
        <v>513</v>
      </c>
      <c r="D123" s="7" t="s">
        <v>176</v>
      </c>
      <c r="E123" s="76" t="e">
        <f>VLOOKUP(Stock[[#This Row],[CÓDIGO]],#REF!,3,0)</f>
        <v>#REF!</v>
      </c>
      <c r="F123" s="78" t="e">
        <f>VLOOKUP(Stock[[#This Row],[CÓDIGO]],#REF!,2,0)</f>
        <v>#REF!</v>
      </c>
      <c r="G123" s="78">
        <v>130</v>
      </c>
      <c r="H123" s="78">
        <f>SUMIFS(Ingreso[CANTIDAD],Ingreso[CÓDIGO],Stock[[#This Row],[CÓDIGO]],Ingreso[OBRA],Stock[[#This Row],[OBRA]])</f>
        <v>0</v>
      </c>
      <c r="I123" s="78">
        <f>SUMIFS(Salida[[#All],[CANTIDAD]],Salida[[#All],[CÓDIGO]],Stock[[#This Row],[CÓDIGO]],Salida[[#All],[OBRA]],Stock[[#This Row],[OBRA]])</f>
        <v>0</v>
      </c>
      <c r="J123" s="78">
        <f>Stock[[#This Row],[INGRESO]]-Stock[[#This Row],[SALIDA]]</f>
        <v>0</v>
      </c>
    </row>
    <row r="124" spans="2:10">
      <c r="B124" s="7">
        <f t="shared" si="3"/>
        <v>116</v>
      </c>
      <c r="C124" s="77" t="s">
        <v>513</v>
      </c>
      <c r="D124" s="7" t="s">
        <v>186</v>
      </c>
      <c r="E124" s="76" t="e">
        <f>VLOOKUP(Stock[[#This Row],[CÓDIGO]],#REF!,3,0)</f>
        <v>#REF!</v>
      </c>
      <c r="F124" s="78" t="e">
        <f>VLOOKUP(Stock[[#This Row],[CÓDIGO]],#REF!,2,0)</f>
        <v>#REF!</v>
      </c>
      <c r="G124" s="78">
        <v>10</v>
      </c>
      <c r="H124" s="78">
        <f>SUMIFS(Ingreso[CANTIDAD],Ingreso[CÓDIGO],Stock[[#This Row],[CÓDIGO]],Ingreso[OBRA],Stock[[#This Row],[OBRA]])</f>
        <v>0</v>
      </c>
      <c r="I124" s="78">
        <f>SUMIFS(Salida[[#All],[CANTIDAD]],Salida[[#All],[CÓDIGO]],Stock[[#This Row],[CÓDIGO]],Salida[[#All],[OBRA]],Stock[[#This Row],[OBRA]])</f>
        <v>0</v>
      </c>
      <c r="J124" s="78">
        <f>Stock[[#This Row],[INGRESO]]-Stock[[#This Row],[SALIDA]]</f>
        <v>0</v>
      </c>
    </row>
    <row r="125" spans="2:10">
      <c r="B125" s="7">
        <f t="shared" si="3"/>
        <v>117</v>
      </c>
      <c r="C125" s="77" t="s">
        <v>513</v>
      </c>
      <c r="D125" s="7" t="s">
        <v>182</v>
      </c>
      <c r="E125" s="76" t="e">
        <f>VLOOKUP(Stock[[#This Row],[CÓDIGO]],#REF!,3,0)</f>
        <v>#REF!</v>
      </c>
      <c r="F125" s="78" t="e">
        <f>VLOOKUP(Stock[[#This Row],[CÓDIGO]],#REF!,2,0)</f>
        <v>#REF!</v>
      </c>
      <c r="G125" s="78">
        <v>20</v>
      </c>
      <c r="H125" s="78">
        <f>SUMIFS(Ingreso[CANTIDAD],Ingreso[CÓDIGO],Stock[[#This Row],[CÓDIGO]],Ingreso[OBRA],Stock[[#This Row],[OBRA]])</f>
        <v>0</v>
      </c>
      <c r="I125" s="78">
        <f>SUMIFS(Salida[[#All],[CANTIDAD]],Salida[[#All],[CÓDIGO]],Stock[[#This Row],[CÓDIGO]],Salida[[#All],[OBRA]],Stock[[#This Row],[OBRA]])</f>
        <v>0</v>
      </c>
      <c r="J125" s="78">
        <f>Stock[[#This Row],[INGRESO]]-Stock[[#This Row],[SALIDA]]</f>
        <v>0</v>
      </c>
    </row>
    <row r="126" spans="2:10">
      <c r="B126" s="7">
        <f t="shared" si="3"/>
        <v>118</v>
      </c>
      <c r="C126" s="77" t="s">
        <v>513</v>
      </c>
      <c r="D126" s="7" t="s">
        <v>184</v>
      </c>
      <c r="E126" s="76" t="e">
        <f>VLOOKUP(Stock[[#This Row],[CÓDIGO]],#REF!,3,0)</f>
        <v>#REF!</v>
      </c>
      <c r="F126" s="78" t="e">
        <f>VLOOKUP(Stock[[#This Row],[CÓDIGO]],#REF!,2,0)</f>
        <v>#REF!</v>
      </c>
      <c r="G126" s="78">
        <v>20</v>
      </c>
      <c r="H126" s="78">
        <f>SUMIFS(Ingreso[CANTIDAD],Ingreso[CÓDIGO],Stock[[#This Row],[CÓDIGO]],Ingreso[OBRA],Stock[[#This Row],[OBRA]])</f>
        <v>0</v>
      </c>
      <c r="I126" s="78">
        <f>SUMIFS(Salida[[#All],[CANTIDAD]],Salida[[#All],[CÓDIGO]],Stock[[#This Row],[CÓDIGO]],Salida[[#All],[OBRA]],Stock[[#This Row],[OBRA]])</f>
        <v>0</v>
      </c>
      <c r="J126" s="78">
        <f>Stock[[#This Row],[INGRESO]]-Stock[[#This Row],[SALIDA]]</f>
        <v>0</v>
      </c>
    </row>
    <row r="127" spans="2:10">
      <c r="B127" s="7">
        <f t="shared" si="3"/>
        <v>119</v>
      </c>
      <c r="C127" s="77" t="s">
        <v>513</v>
      </c>
      <c r="D127" s="7" t="s">
        <v>180</v>
      </c>
      <c r="E127" s="76" t="e">
        <f>VLOOKUP(Stock[[#This Row],[CÓDIGO]],#REF!,3,0)</f>
        <v>#REF!</v>
      </c>
      <c r="F127" s="78" t="e">
        <f>VLOOKUP(Stock[[#This Row],[CÓDIGO]],#REF!,2,0)</f>
        <v>#REF!</v>
      </c>
      <c r="G127" s="78">
        <v>10</v>
      </c>
      <c r="H127" s="78">
        <f>SUMIFS(Ingreso[CANTIDAD],Ingreso[CÓDIGO],Stock[[#This Row],[CÓDIGO]],Ingreso[OBRA],Stock[[#This Row],[OBRA]])</f>
        <v>0</v>
      </c>
      <c r="I127" s="78">
        <f>SUMIFS(Salida[[#All],[CANTIDAD]],Salida[[#All],[CÓDIGO]],Stock[[#This Row],[CÓDIGO]],Salida[[#All],[OBRA]],Stock[[#This Row],[OBRA]])</f>
        <v>0</v>
      </c>
      <c r="J127" s="78">
        <f>Stock[[#This Row],[INGRESO]]-Stock[[#This Row],[SALIDA]]</f>
        <v>0</v>
      </c>
    </row>
    <row r="128" spans="2:10">
      <c r="B128" s="7">
        <f t="shared" si="3"/>
        <v>120</v>
      </c>
      <c r="C128" s="77" t="s">
        <v>513</v>
      </c>
      <c r="D128" s="7" t="s">
        <v>178</v>
      </c>
      <c r="E128" s="76" t="e">
        <f>VLOOKUP(Stock[[#This Row],[CÓDIGO]],#REF!,3,0)</f>
        <v>#REF!</v>
      </c>
      <c r="F128" s="78" t="e">
        <f>VLOOKUP(Stock[[#This Row],[CÓDIGO]],#REF!,2,0)</f>
        <v>#REF!</v>
      </c>
      <c r="G128" s="78">
        <v>100</v>
      </c>
      <c r="H128" s="78">
        <f>SUMIFS(Ingreso[CANTIDAD],Ingreso[CÓDIGO],Stock[[#This Row],[CÓDIGO]],Ingreso[OBRA],Stock[[#This Row],[OBRA]])</f>
        <v>0</v>
      </c>
      <c r="I128" s="78">
        <f>SUMIFS(Salida[[#All],[CANTIDAD]],Salida[[#All],[CÓDIGO]],Stock[[#This Row],[CÓDIGO]],Salida[[#All],[OBRA]],Stock[[#This Row],[OBRA]])</f>
        <v>0</v>
      </c>
      <c r="J128" s="78">
        <f>Stock[[#This Row],[INGRESO]]-Stock[[#This Row],[SALIDA]]</f>
        <v>0</v>
      </c>
    </row>
    <row r="129" spans="2:10">
      <c r="B129" s="7">
        <f t="shared" si="3"/>
        <v>121</v>
      </c>
      <c r="C129" s="77" t="s">
        <v>513</v>
      </c>
      <c r="D129" s="7" t="s">
        <v>169</v>
      </c>
      <c r="E129" s="76" t="e">
        <f>VLOOKUP(Stock[[#This Row],[CÓDIGO]],#REF!,3,0)</f>
        <v>#REF!</v>
      </c>
      <c r="F129" s="78" t="e">
        <f>VLOOKUP(Stock[[#This Row],[CÓDIGO]],#REF!,2,0)</f>
        <v>#REF!</v>
      </c>
      <c r="G129" s="78">
        <v>10</v>
      </c>
      <c r="H129" s="78">
        <f>SUMIFS(Ingreso[CANTIDAD],Ingreso[CÓDIGO],Stock[[#This Row],[CÓDIGO]],Ingreso[OBRA],Stock[[#This Row],[OBRA]])</f>
        <v>0</v>
      </c>
      <c r="I129" s="78">
        <f>SUMIFS(Salida[[#All],[CANTIDAD]],Salida[[#All],[CÓDIGO]],Stock[[#This Row],[CÓDIGO]],Salida[[#All],[OBRA]],Stock[[#This Row],[OBRA]])</f>
        <v>0</v>
      </c>
      <c r="J129" s="78">
        <f>Stock[[#This Row],[INGRESO]]-Stock[[#This Row],[SALIDA]]</f>
        <v>0</v>
      </c>
    </row>
    <row r="130" spans="2:10">
      <c r="B130" s="7">
        <f t="shared" si="3"/>
        <v>122</v>
      </c>
      <c r="C130" s="77" t="s">
        <v>513</v>
      </c>
      <c r="D130" s="7" t="s">
        <v>174</v>
      </c>
      <c r="E130" s="76" t="e">
        <f>VLOOKUP(Stock[[#This Row],[CÓDIGO]],#REF!,3,0)</f>
        <v>#REF!</v>
      </c>
      <c r="F130" s="78" t="e">
        <f>VLOOKUP(Stock[[#This Row],[CÓDIGO]],#REF!,2,0)</f>
        <v>#REF!</v>
      </c>
      <c r="G130" s="78">
        <v>10</v>
      </c>
      <c r="H130" s="78">
        <f>SUMIFS(Ingreso[CANTIDAD],Ingreso[CÓDIGO],Stock[[#This Row],[CÓDIGO]],Ingreso[OBRA],Stock[[#This Row],[OBRA]])</f>
        <v>0</v>
      </c>
      <c r="I130" s="78">
        <f>SUMIFS(Salida[[#All],[CANTIDAD]],Salida[[#All],[CÓDIGO]],Stock[[#This Row],[CÓDIGO]],Salida[[#All],[OBRA]],Stock[[#This Row],[OBRA]])</f>
        <v>0</v>
      </c>
      <c r="J130" s="78">
        <f>Stock[[#This Row],[INGRESO]]-Stock[[#This Row],[SALIDA]]</f>
        <v>0</v>
      </c>
    </row>
    <row r="131" spans="2:10">
      <c r="B131" s="7">
        <f t="shared" si="3"/>
        <v>123</v>
      </c>
      <c r="C131" s="77" t="s">
        <v>513</v>
      </c>
      <c r="D131" s="7" t="s">
        <v>165</v>
      </c>
      <c r="E131" s="76" t="e">
        <f>VLOOKUP(Stock[[#This Row],[CÓDIGO]],#REF!,3,0)</f>
        <v>#REF!</v>
      </c>
      <c r="F131" s="78" t="e">
        <f>VLOOKUP(Stock[[#This Row],[CÓDIGO]],#REF!,2,0)</f>
        <v>#REF!</v>
      </c>
      <c r="G131" s="78">
        <v>10</v>
      </c>
      <c r="H131" s="78">
        <f>SUMIFS(Ingreso[CANTIDAD],Ingreso[CÓDIGO],Stock[[#This Row],[CÓDIGO]],Ingreso[OBRA],Stock[[#This Row],[OBRA]])</f>
        <v>0</v>
      </c>
      <c r="I131" s="78">
        <f>SUMIFS(Salida[[#All],[CANTIDAD]],Salida[[#All],[CÓDIGO]],Stock[[#This Row],[CÓDIGO]],Salida[[#All],[OBRA]],Stock[[#This Row],[OBRA]])</f>
        <v>2</v>
      </c>
      <c r="J131" s="78">
        <f>Stock[[#This Row],[INGRESO]]-Stock[[#This Row],[SALIDA]]</f>
        <v>-2</v>
      </c>
    </row>
    <row r="132" spans="2:10">
      <c r="B132" s="7">
        <f t="shared" si="3"/>
        <v>124</v>
      </c>
      <c r="C132" s="77" t="s">
        <v>513</v>
      </c>
      <c r="D132" s="7" t="s">
        <v>159</v>
      </c>
      <c r="E132" s="76" t="e">
        <f>VLOOKUP(Stock[[#This Row],[CÓDIGO]],#REF!,3,0)</f>
        <v>#REF!</v>
      </c>
      <c r="F132" s="78" t="e">
        <f>VLOOKUP(Stock[[#This Row],[CÓDIGO]],#REF!,2,0)</f>
        <v>#REF!</v>
      </c>
      <c r="G132" s="78">
        <v>10</v>
      </c>
      <c r="H132" s="78">
        <f>SUMIFS(Ingreso[CANTIDAD],Ingreso[CÓDIGO],Stock[[#This Row],[CÓDIGO]],Ingreso[OBRA],Stock[[#This Row],[OBRA]])</f>
        <v>0</v>
      </c>
      <c r="I132" s="78">
        <f>SUMIFS(Salida[[#All],[CANTIDAD]],Salida[[#All],[CÓDIGO]],Stock[[#This Row],[CÓDIGO]],Salida[[#All],[OBRA]],Stock[[#This Row],[OBRA]])</f>
        <v>2</v>
      </c>
      <c r="J132" s="78">
        <f>Stock[[#This Row],[INGRESO]]-Stock[[#This Row],[SALIDA]]</f>
        <v>-2</v>
      </c>
    </row>
    <row r="133" spans="2:10">
      <c r="B133" s="7">
        <f t="shared" si="3"/>
        <v>125</v>
      </c>
      <c r="C133" s="77" t="s">
        <v>513</v>
      </c>
      <c r="D133" s="7" t="s">
        <v>171</v>
      </c>
      <c r="E133" s="76" t="e">
        <f>VLOOKUP(Stock[[#This Row],[CÓDIGO]],#REF!,3,0)</f>
        <v>#REF!</v>
      </c>
      <c r="F133" s="78" t="e">
        <f>VLOOKUP(Stock[[#This Row],[CÓDIGO]],#REF!,2,0)</f>
        <v>#REF!</v>
      </c>
      <c r="G133" s="78">
        <v>10</v>
      </c>
      <c r="H133" s="78">
        <f>SUMIFS(Ingreso[CANTIDAD],Ingreso[CÓDIGO],Stock[[#This Row],[CÓDIGO]],Ingreso[OBRA],Stock[[#This Row],[OBRA]])</f>
        <v>0</v>
      </c>
      <c r="I133" s="78">
        <f>SUMIFS(Salida[[#All],[CANTIDAD]],Salida[[#All],[CÓDIGO]],Stock[[#This Row],[CÓDIGO]],Salida[[#All],[OBRA]],Stock[[#This Row],[OBRA]])</f>
        <v>0</v>
      </c>
      <c r="J133" s="78">
        <f>Stock[[#This Row],[INGRESO]]-Stock[[#This Row],[SALIDA]]</f>
        <v>0</v>
      </c>
    </row>
    <row r="134" spans="2:10">
      <c r="B134" s="7">
        <f t="shared" si="3"/>
        <v>126</v>
      </c>
      <c r="C134" s="77" t="s">
        <v>513</v>
      </c>
      <c r="D134" s="7" t="s">
        <v>537</v>
      </c>
      <c r="E134" s="76" t="e">
        <f>VLOOKUP(Stock[[#This Row],[CÓDIGO]],#REF!,3,0)</f>
        <v>#REF!</v>
      </c>
      <c r="F134" s="78" t="e">
        <f>VLOOKUP(Stock[[#This Row],[CÓDIGO]],#REF!,2,0)</f>
        <v>#REF!</v>
      </c>
      <c r="G134" s="78">
        <v>9</v>
      </c>
      <c r="H134" s="78">
        <f>SUMIFS(Ingreso[CANTIDAD],Ingreso[CÓDIGO],Stock[[#This Row],[CÓDIGO]],Ingreso[OBRA],Stock[[#This Row],[OBRA]])</f>
        <v>0</v>
      </c>
      <c r="I134" s="78">
        <f>SUMIFS(Salida[[#All],[CANTIDAD]],Salida[[#All],[CÓDIGO]],Stock[[#This Row],[CÓDIGO]],Salida[[#All],[OBRA]],Stock[[#This Row],[OBRA]])</f>
        <v>0</v>
      </c>
      <c r="J134" s="78">
        <f>Stock[[#This Row],[INGRESO]]-Stock[[#This Row],[SALIDA]]</f>
        <v>0</v>
      </c>
    </row>
    <row r="135" spans="2:10">
      <c r="B135" s="7">
        <f t="shared" si="3"/>
        <v>127</v>
      </c>
      <c r="C135" s="77" t="s">
        <v>513</v>
      </c>
      <c r="D135" s="7" t="s">
        <v>512</v>
      </c>
      <c r="E135" s="76" t="e">
        <f>VLOOKUP(Stock[[#This Row],[CÓDIGO]],#REF!,3,0)</f>
        <v>#REF!</v>
      </c>
      <c r="F135" s="78" t="e">
        <f>VLOOKUP(Stock[[#This Row],[CÓDIGO]],#REF!,2,0)</f>
        <v>#REF!</v>
      </c>
      <c r="G135" s="78">
        <v>3</v>
      </c>
      <c r="H135" s="78">
        <f>SUMIFS(Ingreso[CANTIDAD],Ingreso[CÓDIGO],Stock[[#This Row],[CÓDIGO]],Ingreso[OBRA],Stock[[#This Row],[OBRA]])</f>
        <v>0</v>
      </c>
      <c r="I135" s="78">
        <f>SUMIFS(Salida[[#All],[CANTIDAD]],Salida[[#All],[CÓDIGO]],Stock[[#This Row],[CÓDIGO]],Salida[[#All],[OBRA]],Stock[[#This Row],[OBRA]])</f>
        <v>0</v>
      </c>
      <c r="J135" s="78">
        <f>Stock[[#This Row],[INGRESO]]-Stock[[#This Row],[SALIDA]]</f>
        <v>0</v>
      </c>
    </row>
    <row r="136" spans="2:10">
      <c r="B136" s="7">
        <f t="shared" si="3"/>
        <v>128</v>
      </c>
      <c r="C136" s="77" t="s">
        <v>513</v>
      </c>
      <c r="D136" s="7" t="s">
        <v>539</v>
      </c>
      <c r="E136" s="76" t="e">
        <f>VLOOKUP(Stock[[#This Row],[CÓDIGO]],#REF!,3,0)</f>
        <v>#REF!</v>
      </c>
      <c r="F136" s="78" t="e">
        <f>VLOOKUP(Stock[[#This Row],[CÓDIGO]],#REF!,2,0)</f>
        <v>#REF!</v>
      </c>
      <c r="G136" s="78">
        <v>3</v>
      </c>
      <c r="H136" s="78">
        <f>SUMIFS(Ingreso[CANTIDAD],Ingreso[CÓDIGO],Stock[[#This Row],[CÓDIGO]],Ingreso[OBRA],Stock[[#This Row],[OBRA]])</f>
        <v>0</v>
      </c>
      <c r="I136" s="78">
        <f>SUMIFS(Salida[[#All],[CANTIDAD]],Salida[[#All],[CÓDIGO]],Stock[[#This Row],[CÓDIGO]],Salida[[#All],[OBRA]],Stock[[#This Row],[OBRA]])</f>
        <v>0</v>
      </c>
      <c r="J136" s="78">
        <f>Stock[[#This Row],[INGRESO]]-Stock[[#This Row],[SALIDA]]</f>
        <v>0</v>
      </c>
    </row>
    <row r="137" spans="2:10">
      <c r="B137" s="7">
        <f t="shared" si="3"/>
        <v>129</v>
      </c>
      <c r="C137" s="77" t="s">
        <v>513</v>
      </c>
      <c r="D137" s="7" t="s">
        <v>540</v>
      </c>
      <c r="E137" s="76" t="e">
        <f>VLOOKUP(Stock[[#This Row],[CÓDIGO]],#REF!,3,0)</f>
        <v>#REF!</v>
      </c>
      <c r="F137" s="78" t="e">
        <f>VLOOKUP(Stock[[#This Row],[CÓDIGO]],#REF!,2,0)</f>
        <v>#REF!</v>
      </c>
      <c r="G137" s="78">
        <v>3</v>
      </c>
      <c r="H137" s="78">
        <f>SUMIFS(Ingreso[CANTIDAD],Ingreso[CÓDIGO],Stock[[#This Row],[CÓDIGO]],Ingreso[OBRA],Stock[[#This Row],[OBRA]])</f>
        <v>0</v>
      </c>
      <c r="I137" s="78">
        <f>SUMIFS(Salida[[#All],[CANTIDAD]],Salida[[#All],[CÓDIGO]],Stock[[#This Row],[CÓDIGO]],Salida[[#All],[OBRA]],Stock[[#This Row],[OBRA]])</f>
        <v>0</v>
      </c>
      <c r="J137" s="78">
        <f>Stock[[#This Row],[INGRESO]]-Stock[[#This Row],[SALIDA]]</f>
        <v>0</v>
      </c>
    </row>
    <row r="138" spans="2:10">
      <c r="B138" s="7">
        <f t="shared" si="3"/>
        <v>130</v>
      </c>
      <c r="C138" s="77" t="s">
        <v>513</v>
      </c>
      <c r="D138" s="7" t="s">
        <v>510</v>
      </c>
      <c r="E138" s="76" t="e">
        <f>VLOOKUP(Stock[[#This Row],[CÓDIGO]],#REF!,3,0)</f>
        <v>#REF!</v>
      </c>
      <c r="F138" s="78" t="e">
        <f>VLOOKUP(Stock[[#This Row],[CÓDIGO]],#REF!,2,0)</f>
        <v>#REF!</v>
      </c>
      <c r="G138" s="78">
        <v>9</v>
      </c>
      <c r="H138" s="78">
        <f>SUMIFS(Ingreso[CANTIDAD],Ingreso[CÓDIGO],Stock[[#This Row],[CÓDIGO]],Ingreso[OBRA],Stock[[#This Row],[OBRA]])</f>
        <v>0</v>
      </c>
      <c r="I138" s="78">
        <f>SUMIFS(Salida[[#All],[CANTIDAD]],Salida[[#All],[CÓDIGO]],Stock[[#This Row],[CÓDIGO]],Salida[[#All],[OBRA]],Stock[[#This Row],[OBRA]])</f>
        <v>0</v>
      </c>
      <c r="J138" s="78">
        <f>Stock[[#This Row],[INGRESO]]-Stock[[#This Row],[SALIDA]]</f>
        <v>0</v>
      </c>
    </row>
    <row r="139" spans="2:10">
      <c r="B139" s="7">
        <f t="shared" si="3"/>
        <v>131</v>
      </c>
      <c r="C139" s="77" t="s">
        <v>513</v>
      </c>
      <c r="D139" s="7" t="s">
        <v>541</v>
      </c>
      <c r="E139" s="76" t="e">
        <f>VLOOKUP(Stock[[#This Row],[CÓDIGO]],#REF!,3,0)</f>
        <v>#REF!</v>
      </c>
      <c r="F139" s="78" t="e">
        <f>VLOOKUP(Stock[[#This Row],[CÓDIGO]],#REF!,2,0)</f>
        <v>#REF!</v>
      </c>
      <c r="G139" s="78">
        <v>3</v>
      </c>
      <c r="H139" s="78">
        <f>SUMIFS(Ingreso[CANTIDAD],Ingreso[CÓDIGO],Stock[[#This Row],[CÓDIGO]],Ingreso[OBRA],Stock[[#This Row],[OBRA]])</f>
        <v>0</v>
      </c>
      <c r="I139" s="78">
        <f>SUMIFS(Salida[[#All],[CANTIDAD]],Salida[[#All],[CÓDIGO]],Stock[[#This Row],[CÓDIGO]],Salida[[#All],[OBRA]],Stock[[#This Row],[OBRA]])</f>
        <v>0</v>
      </c>
      <c r="J139" s="78">
        <f>Stock[[#This Row],[INGRESO]]-Stock[[#This Row],[SALIDA]]</f>
        <v>0</v>
      </c>
    </row>
    <row r="140" spans="2:10">
      <c r="B140" s="7">
        <f t="shared" si="3"/>
        <v>132</v>
      </c>
      <c r="C140" s="77" t="s">
        <v>513</v>
      </c>
      <c r="D140" s="7" t="s">
        <v>348</v>
      </c>
      <c r="E140" s="76" t="e">
        <f>VLOOKUP(Stock[[#This Row],[CÓDIGO]],#REF!,3,0)</f>
        <v>#REF!</v>
      </c>
      <c r="F140" s="78" t="e">
        <f>VLOOKUP(Stock[[#This Row],[CÓDIGO]],#REF!,2,0)</f>
        <v>#REF!</v>
      </c>
      <c r="G140" s="78">
        <v>370</v>
      </c>
      <c r="H140" s="78">
        <f>SUMIFS(Ingreso[CANTIDAD],Ingreso[CÓDIGO],Stock[[#This Row],[CÓDIGO]],Ingreso[OBRA],Stock[[#This Row],[OBRA]])</f>
        <v>0</v>
      </c>
      <c r="I140" s="78">
        <f>SUMIFS(Salida[[#All],[CANTIDAD]],Salida[[#All],[CÓDIGO]],Stock[[#This Row],[CÓDIGO]],Salida[[#All],[OBRA]],Stock[[#This Row],[OBRA]])</f>
        <v>0</v>
      </c>
      <c r="J140" s="78">
        <f>Stock[[#This Row],[INGRESO]]-Stock[[#This Row],[SALIDA]]</f>
        <v>0</v>
      </c>
    </row>
    <row r="141" spans="2:10">
      <c r="B141" s="7">
        <f t="shared" si="3"/>
        <v>133</v>
      </c>
      <c r="C141" s="77" t="s">
        <v>513</v>
      </c>
      <c r="D141" s="7" t="s">
        <v>350</v>
      </c>
      <c r="E141" s="76" t="e">
        <f>VLOOKUP(Stock[[#This Row],[CÓDIGO]],#REF!,3,0)</f>
        <v>#REF!</v>
      </c>
      <c r="F141" s="78" t="e">
        <f>VLOOKUP(Stock[[#This Row],[CÓDIGO]],#REF!,2,0)</f>
        <v>#REF!</v>
      </c>
      <c r="G141" s="78">
        <v>170</v>
      </c>
      <c r="H141" s="78">
        <f>SUMIFS(Ingreso[CANTIDAD],Ingreso[CÓDIGO],Stock[[#This Row],[CÓDIGO]],Ingreso[OBRA],Stock[[#This Row],[OBRA]])</f>
        <v>0</v>
      </c>
      <c r="I141" s="78">
        <f>SUMIFS(Salida[[#All],[CANTIDAD]],Salida[[#All],[CÓDIGO]],Stock[[#This Row],[CÓDIGO]],Salida[[#All],[OBRA]],Stock[[#This Row],[OBRA]])</f>
        <v>0</v>
      </c>
      <c r="J141" s="78">
        <f>Stock[[#This Row],[INGRESO]]-Stock[[#This Row],[SALIDA]]</f>
        <v>0</v>
      </c>
    </row>
    <row r="142" spans="2:10">
      <c r="B142" s="7">
        <f t="shared" ref="B142:B161" si="4">ROW(A134)</f>
        <v>134</v>
      </c>
      <c r="C142" s="77" t="s">
        <v>513</v>
      </c>
      <c r="D142" s="7" t="s">
        <v>364</v>
      </c>
      <c r="E142" s="76" t="e">
        <f>VLOOKUP(Stock[[#This Row],[CÓDIGO]],#REF!,3,0)</f>
        <v>#REF!</v>
      </c>
      <c r="F142" s="78" t="e">
        <f>VLOOKUP(Stock[[#This Row],[CÓDIGO]],#REF!,2,0)</f>
        <v>#REF!</v>
      </c>
      <c r="G142" s="78">
        <v>80</v>
      </c>
      <c r="H142" s="78">
        <f>SUMIFS(Ingreso[CANTIDAD],Ingreso[CÓDIGO],Stock[[#This Row],[CÓDIGO]],Ingreso[OBRA],Stock[[#This Row],[OBRA]])</f>
        <v>0</v>
      </c>
      <c r="I142" s="78">
        <f>SUMIFS(Salida[[#All],[CANTIDAD]],Salida[[#All],[CÓDIGO]],Stock[[#This Row],[CÓDIGO]],Salida[[#All],[OBRA]],Stock[[#This Row],[OBRA]])</f>
        <v>0</v>
      </c>
      <c r="J142" s="78">
        <f>Stock[[#This Row],[INGRESO]]-Stock[[#This Row],[SALIDA]]</f>
        <v>0</v>
      </c>
    </row>
    <row r="143" spans="2:10">
      <c r="B143" s="7">
        <f t="shared" si="4"/>
        <v>135</v>
      </c>
      <c r="C143" s="77" t="s">
        <v>513</v>
      </c>
      <c r="D143" s="7" t="s">
        <v>342</v>
      </c>
      <c r="E143" s="76" t="e">
        <f>VLOOKUP(Stock[[#This Row],[CÓDIGO]],#REF!,3,0)</f>
        <v>#REF!</v>
      </c>
      <c r="F143" s="78" t="e">
        <f>VLOOKUP(Stock[[#This Row],[CÓDIGO]],#REF!,2,0)</f>
        <v>#REF!</v>
      </c>
      <c r="G143" s="78">
        <v>120</v>
      </c>
      <c r="H143" s="78">
        <f>SUMIFS(Ingreso[CANTIDAD],Ingreso[CÓDIGO],Stock[[#This Row],[CÓDIGO]],Ingreso[OBRA],Stock[[#This Row],[OBRA]])</f>
        <v>0</v>
      </c>
      <c r="I143" s="78">
        <f>SUMIFS(Salida[[#All],[CANTIDAD]],Salida[[#All],[CÓDIGO]],Stock[[#This Row],[CÓDIGO]],Salida[[#All],[OBRA]],Stock[[#This Row],[OBRA]])</f>
        <v>0</v>
      </c>
      <c r="J143" s="78">
        <f>Stock[[#This Row],[INGRESO]]-Stock[[#This Row],[SALIDA]]</f>
        <v>0</v>
      </c>
    </row>
    <row r="144" spans="2:10">
      <c r="B144" s="7">
        <f t="shared" si="4"/>
        <v>136</v>
      </c>
      <c r="C144" s="77" t="s">
        <v>513</v>
      </c>
      <c r="D144" s="7" t="s">
        <v>340</v>
      </c>
      <c r="E144" s="76" t="e">
        <f>VLOOKUP(Stock[[#This Row],[CÓDIGO]],#REF!,3,0)</f>
        <v>#REF!</v>
      </c>
      <c r="F144" s="78" t="e">
        <f>VLOOKUP(Stock[[#This Row],[CÓDIGO]],#REF!,2,0)</f>
        <v>#REF!</v>
      </c>
      <c r="G144" s="78">
        <v>80</v>
      </c>
      <c r="H144" s="78">
        <f>SUMIFS(Ingreso[CANTIDAD],Ingreso[CÓDIGO],Stock[[#This Row],[CÓDIGO]],Ingreso[OBRA],Stock[[#This Row],[OBRA]])</f>
        <v>0</v>
      </c>
      <c r="I144" s="78">
        <f>SUMIFS(Salida[[#All],[CANTIDAD]],Salida[[#All],[CÓDIGO]],Stock[[#This Row],[CÓDIGO]],Salida[[#All],[OBRA]],Stock[[#This Row],[OBRA]])</f>
        <v>0</v>
      </c>
      <c r="J144" s="78">
        <f>Stock[[#This Row],[INGRESO]]-Stock[[#This Row],[SALIDA]]</f>
        <v>0</v>
      </c>
    </row>
    <row r="145" spans="2:10">
      <c r="B145" s="7">
        <f t="shared" si="4"/>
        <v>137</v>
      </c>
      <c r="C145" s="77" t="s">
        <v>513</v>
      </c>
      <c r="D145" s="7" t="s">
        <v>378</v>
      </c>
      <c r="E145" s="76" t="e">
        <f>VLOOKUP(Stock[[#This Row],[CÓDIGO]],#REF!,3,0)</f>
        <v>#REF!</v>
      </c>
      <c r="F145" s="78" t="e">
        <f>VLOOKUP(Stock[[#This Row],[CÓDIGO]],#REF!,2,0)</f>
        <v>#REF!</v>
      </c>
      <c r="G145" s="78">
        <v>130</v>
      </c>
      <c r="H145" s="78">
        <f>SUMIFS(Ingreso[CANTIDAD],Ingreso[CÓDIGO],Stock[[#This Row],[CÓDIGO]],Ingreso[OBRA],Stock[[#This Row],[OBRA]])</f>
        <v>0</v>
      </c>
      <c r="I145" s="78">
        <f>SUMIFS(Salida[[#All],[CANTIDAD]],Salida[[#All],[CÓDIGO]],Stock[[#This Row],[CÓDIGO]],Salida[[#All],[OBRA]],Stock[[#This Row],[OBRA]])</f>
        <v>0</v>
      </c>
      <c r="J145" s="78">
        <f>Stock[[#This Row],[INGRESO]]-Stock[[#This Row],[SALIDA]]</f>
        <v>0</v>
      </c>
    </row>
    <row r="146" spans="2:10">
      <c r="B146" s="7">
        <f t="shared" si="4"/>
        <v>138</v>
      </c>
      <c r="C146" s="77" t="s">
        <v>513</v>
      </c>
      <c r="D146" s="7" t="s">
        <v>346</v>
      </c>
      <c r="E146" s="76" t="e">
        <f>VLOOKUP(Stock[[#This Row],[CÓDIGO]],#REF!,3,0)</f>
        <v>#REF!</v>
      </c>
      <c r="F146" s="78" t="e">
        <f>VLOOKUP(Stock[[#This Row],[CÓDIGO]],#REF!,2,0)</f>
        <v>#REF!</v>
      </c>
      <c r="G146" s="78">
        <v>50</v>
      </c>
      <c r="H146" s="78">
        <f>SUMIFS(Ingreso[CANTIDAD],Ingreso[CÓDIGO],Stock[[#This Row],[CÓDIGO]],Ingreso[OBRA],Stock[[#This Row],[OBRA]])</f>
        <v>0</v>
      </c>
      <c r="I146" s="78">
        <f>SUMIFS(Salida[[#All],[CANTIDAD]],Salida[[#All],[CÓDIGO]],Stock[[#This Row],[CÓDIGO]],Salida[[#All],[OBRA]],Stock[[#This Row],[OBRA]])</f>
        <v>0</v>
      </c>
      <c r="J146" s="78">
        <f>Stock[[#This Row],[INGRESO]]-Stock[[#This Row],[SALIDA]]</f>
        <v>0</v>
      </c>
    </row>
    <row r="147" spans="2:10">
      <c r="B147" s="7">
        <f t="shared" si="4"/>
        <v>139</v>
      </c>
      <c r="C147" s="77" t="s">
        <v>513</v>
      </c>
      <c r="D147" s="7" t="s">
        <v>360</v>
      </c>
      <c r="E147" s="76" t="e">
        <f>VLOOKUP(Stock[[#This Row],[CÓDIGO]],#REF!,3,0)</f>
        <v>#REF!</v>
      </c>
      <c r="F147" s="78" t="e">
        <f>VLOOKUP(Stock[[#This Row],[CÓDIGO]],#REF!,2,0)</f>
        <v>#REF!</v>
      </c>
      <c r="G147" s="78">
        <v>260</v>
      </c>
      <c r="H147" s="78">
        <f>SUMIFS(Ingreso[CANTIDAD],Ingreso[CÓDIGO],Stock[[#This Row],[CÓDIGO]],Ingreso[OBRA],Stock[[#This Row],[OBRA]])</f>
        <v>0</v>
      </c>
      <c r="I147" s="78">
        <f>SUMIFS(Salida[[#All],[CANTIDAD]],Salida[[#All],[CÓDIGO]],Stock[[#This Row],[CÓDIGO]],Salida[[#All],[OBRA]],Stock[[#This Row],[OBRA]])</f>
        <v>0</v>
      </c>
      <c r="J147" s="78">
        <f>Stock[[#This Row],[INGRESO]]-Stock[[#This Row],[SALIDA]]</f>
        <v>0</v>
      </c>
    </row>
    <row r="148" spans="2:10">
      <c r="B148" s="7">
        <f t="shared" si="4"/>
        <v>140</v>
      </c>
      <c r="C148" s="77" t="s">
        <v>513</v>
      </c>
      <c r="D148" s="7" t="s">
        <v>370</v>
      </c>
      <c r="E148" s="76" t="e">
        <f>VLOOKUP(Stock[[#This Row],[CÓDIGO]],#REF!,3,0)</f>
        <v>#REF!</v>
      </c>
      <c r="F148" s="78" t="e">
        <f>VLOOKUP(Stock[[#This Row],[CÓDIGO]],#REF!,2,0)</f>
        <v>#REF!</v>
      </c>
      <c r="G148" s="78">
        <v>12.000000000000004</v>
      </c>
      <c r="H148" s="78">
        <f>SUMIFS(Ingreso[CANTIDAD],Ingreso[CÓDIGO],Stock[[#This Row],[CÓDIGO]],Ingreso[OBRA],Stock[[#This Row],[OBRA]])</f>
        <v>0</v>
      </c>
      <c r="I148" s="78">
        <f>SUMIFS(Salida[[#All],[CANTIDAD]],Salida[[#All],[CÓDIGO]],Stock[[#This Row],[CÓDIGO]],Salida[[#All],[OBRA]],Stock[[#This Row],[OBRA]])</f>
        <v>0</v>
      </c>
      <c r="J148" s="78">
        <f>Stock[[#This Row],[INGRESO]]-Stock[[#This Row],[SALIDA]]</f>
        <v>0</v>
      </c>
    </row>
    <row r="149" spans="2:10">
      <c r="B149" s="7">
        <f t="shared" si="4"/>
        <v>141</v>
      </c>
      <c r="C149" s="77" t="s">
        <v>513</v>
      </c>
      <c r="D149" s="7" t="s">
        <v>366</v>
      </c>
      <c r="E149" s="76" t="e">
        <f>VLOOKUP(Stock[[#This Row],[CÓDIGO]],#REF!,3,0)</f>
        <v>#REF!</v>
      </c>
      <c r="F149" s="78" t="e">
        <f>VLOOKUP(Stock[[#This Row],[CÓDIGO]],#REF!,2,0)</f>
        <v>#REF!</v>
      </c>
      <c r="G149" s="78">
        <v>43.999999999999993</v>
      </c>
      <c r="H149" s="78">
        <f>SUMIFS(Ingreso[CANTIDAD],Ingreso[CÓDIGO],Stock[[#This Row],[CÓDIGO]],Ingreso[OBRA],Stock[[#This Row],[OBRA]])</f>
        <v>0</v>
      </c>
      <c r="I149" s="78">
        <f>SUMIFS(Salida[[#All],[CANTIDAD]],Salida[[#All],[CÓDIGO]],Stock[[#This Row],[CÓDIGO]],Salida[[#All],[OBRA]],Stock[[#This Row],[OBRA]])</f>
        <v>0</v>
      </c>
      <c r="J149" s="78">
        <f>Stock[[#This Row],[INGRESO]]-Stock[[#This Row],[SALIDA]]</f>
        <v>0</v>
      </c>
    </row>
    <row r="150" spans="2:10">
      <c r="B150" s="7">
        <f t="shared" si="4"/>
        <v>142</v>
      </c>
      <c r="C150" s="77" t="s">
        <v>513</v>
      </c>
      <c r="D150" s="7" t="s">
        <v>323</v>
      </c>
      <c r="E150" s="76" t="e">
        <f>VLOOKUP(Stock[[#This Row],[CÓDIGO]],#REF!,3,0)</f>
        <v>#REF!</v>
      </c>
      <c r="F150" s="78" t="e">
        <f>VLOOKUP(Stock[[#This Row],[CÓDIGO]],#REF!,2,0)</f>
        <v>#REF!</v>
      </c>
      <c r="G150" s="78">
        <v>170</v>
      </c>
      <c r="H150" s="78">
        <f>SUMIFS(Ingreso[CANTIDAD],Ingreso[CÓDIGO],Stock[[#This Row],[CÓDIGO]],Ingreso[OBRA],Stock[[#This Row],[OBRA]])</f>
        <v>0</v>
      </c>
      <c r="I150" s="78">
        <f>SUMIFS(Salida[[#All],[CANTIDAD]],Salida[[#All],[CÓDIGO]],Stock[[#This Row],[CÓDIGO]],Salida[[#All],[OBRA]],Stock[[#This Row],[OBRA]])</f>
        <v>0</v>
      </c>
      <c r="J150" s="78">
        <f>Stock[[#This Row],[INGRESO]]-Stock[[#This Row],[SALIDA]]</f>
        <v>0</v>
      </c>
    </row>
    <row r="151" spans="2:10">
      <c r="B151" s="7">
        <f t="shared" si="4"/>
        <v>143</v>
      </c>
      <c r="C151" s="77" t="s">
        <v>513</v>
      </c>
      <c r="D151" s="7" t="s">
        <v>307</v>
      </c>
      <c r="E151" s="76" t="e">
        <f>VLOOKUP(Stock[[#This Row],[CÓDIGO]],#REF!,3,0)</f>
        <v>#REF!</v>
      </c>
      <c r="F151" s="78" t="e">
        <f>VLOOKUP(Stock[[#This Row],[CÓDIGO]],#REF!,2,0)</f>
        <v>#REF!</v>
      </c>
      <c r="G151" s="78">
        <v>10</v>
      </c>
      <c r="H151" s="78">
        <f>SUMIFS(Ingreso[CANTIDAD],Ingreso[CÓDIGO],Stock[[#This Row],[CÓDIGO]],Ingreso[OBRA],Stock[[#This Row],[OBRA]])</f>
        <v>0</v>
      </c>
      <c r="I151" s="78">
        <f>SUMIFS(Salida[[#All],[CANTIDAD]],Salida[[#All],[CÓDIGO]],Stock[[#This Row],[CÓDIGO]],Salida[[#All],[OBRA]],Stock[[#This Row],[OBRA]])</f>
        <v>0</v>
      </c>
      <c r="J151" s="78">
        <f>Stock[[#This Row],[INGRESO]]-Stock[[#This Row],[SALIDA]]</f>
        <v>0</v>
      </c>
    </row>
    <row r="152" spans="2:10">
      <c r="B152" s="7">
        <f t="shared" si="4"/>
        <v>144</v>
      </c>
      <c r="C152" s="77" t="s">
        <v>513</v>
      </c>
      <c r="D152" s="7" t="s">
        <v>305</v>
      </c>
      <c r="E152" s="76" t="e">
        <f>VLOOKUP(Stock[[#This Row],[CÓDIGO]],#REF!,3,0)</f>
        <v>#REF!</v>
      </c>
      <c r="F152" s="78" t="e">
        <f>VLOOKUP(Stock[[#This Row],[CÓDIGO]],#REF!,2,0)</f>
        <v>#REF!</v>
      </c>
      <c r="G152" s="78">
        <v>60</v>
      </c>
      <c r="H152" s="78">
        <f>SUMIFS(Ingreso[CANTIDAD],Ingreso[CÓDIGO],Stock[[#This Row],[CÓDIGO]],Ingreso[OBRA],Stock[[#This Row],[OBRA]])</f>
        <v>0</v>
      </c>
      <c r="I152" s="78">
        <f>SUMIFS(Salida[[#All],[CANTIDAD]],Salida[[#All],[CÓDIGO]],Stock[[#This Row],[CÓDIGO]],Salida[[#All],[OBRA]],Stock[[#This Row],[OBRA]])</f>
        <v>0</v>
      </c>
      <c r="J152" s="78">
        <f>Stock[[#This Row],[INGRESO]]-Stock[[#This Row],[SALIDA]]</f>
        <v>0</v>
      </c>
    </row>
    <row r="153" spans="2:10">
      <c r="B153" s="7">
        <f t="shared" si="4"/>
        <v>145</v>
      </c>
      <c r="C153" s="77" t="s">
        <v>513</v>
      </c>
      <c r="D153" s="7" t="s">
        <v>303</v>
      </c>
      <c r="E153" s="76" t="e">
        <f>VLOOKUP(Stock[[#This Row],[CÓDIGO]],#REF!,3,0)</f>
        <v>#REF!</v>
      </c>
      <c r="F153" s="78" t="e">
        <f>VLOOKUP(Stock[[#This Row],[CÓDIGO]],#REF!,2,0)</f>
        <v>#REF!</v>
      </c>
      <c r="G153" s="78">
        <v>10</v>
      </c>
      <c r="H153" s="78">
        <f>SUMIFS(Ingreso[CANTIDAD],Ingreso[CÓDIGO],Stock[[#This Row],[CÓDIGO]],Ingreso[OBRA],Stock[[#This Row],[OBRA]])</f>
        <v>0</v>
      </c>
      <c r="I153" s="78">
        <f>SUMIFS(Salida[[#All],[CANTIDAD]],Salida[[#All],[CÓDIGO]],Stock[[#This Row],[CÓDIGO]],Salida[[#All],[OBRA]],Stock[[#This Row],[OBRA]])</f>
        <v>0</v>
      </c>
      <c r="J153" s="78">
        <f>Stock[[#This Row],[INGRESO]]-Stock[[#This Row],[SALIDA]]</f>
        <v>0</v>
      </c>
    </row>
    <row r="154" spans="2:10">
      <c r="B154" s="7">
        <f t="shared" si="4"/>
        <v>146</v>
      </c>
      <c r="C154" s="77" t="s">
        <v>513</v>
      </c>
      <c r="D154" s="7" t="s">
        <v>293</v>
      </c>
      <c r="E154" s="76" t="e">
        <f>VLOOKUP(Stock[[#This Row],[CÓDIGO]],#REF!,3,0)</f>
        <v>#REF!</v>
      </c>
      <c r="F154" s="78" t="e">
        <f>VLOOKUP(Stock[[#This Row],[CÓDIGO]],#REF!,2,0)</f>
        <v>#REF!</v>
      </c>
      <c r="G154" s="78">
        <v>10</v>
      </c>
      <c r="H154" s="78">
        <f>SUMIFS(Ingreso[CANTIDAD],Ingreso[CÓDIGO],Stock[[#This Row],[CÓDIGO]],Ingreso[OBRA],Stock[[#This Row],[OBRA]])</f>
        <v>0</v>
      </c>
      <c r="I154" s="78">
        <f>SUMIFS(Salida[[#All],[CANTIDAD]],Salida[[#All],[CÓDIGO]],Stock[[#This Row],[CÓDIGO]],Salida[[#All],[OBRA]],Stock[[#This Row],[OBRA]])</f>
        <v>3</v>
      </c>
      <c r="J154" s="78">
        <f>Stock[[#This Row],[INGRESO]]-Stock[[#This Row],[SALIDA]]</f>
        <v>-3</v>
      </c>
    </row>
    <row r="155" spans="2:10">
      <c r="B155" s="7">
        <f t="shared" si="4"/>
        <v>147</v>
      </c>
      <c r="C155" s="77" t="s">
        <v>513</v>
      </c>
      <c r="D155" s="7" t="s">
        <v>295</v>
      </c>
      <c r="E155" s="76" t="e">
        <f>VLOOKUP(Stock[[#This Row],[CÓDIGO]],#REF!,3,0)</f>
        <v>#REF!</v>
      </c>
      <c r="F155" s="78" t="e">
        <f>VLOOKUP(Stock[[#This Row],[CÓDIGO]],#REF!,2,0)</f>
        <v>#REF!</v>
      </c>
      <c r="G155" s="78">
        <v>10</v>
      </c>
      <c r="H155" s="78">
        <f>SUMIFS(Ingreso[CANTIDAD],Ingreso[CÓDIGO],Stock[[#This Row],[CÓDIGO]],Ingreso[OBRA],Stock[[#This Row],[OBRA]])</f>
        <v>0</v>
      </c>
      <c r="I155" s="78">
        <f>SUMIFS(Salida[[#All],[CANTIDAD]],Salida[[#All],[CÓDIGO]],Stock[[#This Row],[CÓDIGO]],Salida[[#All],[OBRA]],Stock[[#This Row],[OBRA]])</f>
        <v>3</v>
      </c>
      <c r="J155" s="78">
        <f>Stock[[#This Row],[INGRESO]]-Stock[[#This Row],[SALIDA]]</f>
        <v>-3</v>
      </c>
    </row>
    <row r="156" spans="2:10">
      <c r="B156" s="7">
        <f t="shared" si="4"/>
        <v>148</v>
      </c>
      <c r="C156" s="77" t="s">
        <v>513</v>
      </c>
      <c r="D156" s="7" t="s">
        <v>391</v>
      </c>
      <c r="E156" s="76" t="e">
        <f>VLOOKUP(Stock[[#This Row],[CÓDIGO]],#REF!,3,0)</f>
        <v>#REF!</v>
      </c>
      <c r="F156" s="78" t="e">
        <f>VLOOKUP(Stock[[#This Row],[CÓDIGO]],#REF!,2,0)</f>
        <v>#REF!</v>
      </c>
      <c r="G156" s="78">
        <v>10</v>
      </c>
      <c r="H156" s="78">
        <f>SUMIFS(Ingreso[CANTIDAD],Ingreso[CÓDIGO],Stock[[#This Row],[CÓDIGO]],Ingreso[OBRA],Stock[[#This Row],[OBRA]])</f>
        <v>0</v>
      </c>
      <c r="I156" s="78">
        <f>SUMIFS(Salida[[#All],[CANTIDAD]],Salida[[#All],[CÓDIGO]],Stock[[#This Row],[CÓDIGO]],Salida[[#All],[OBRA]],Stock[[#This Row],[OBRA]])</f>
        <v>0</v>
      </c>
      <c r="J156" s="78">
        <f>Stock[[#This Row],[INGRESO]]-Stock[[#This Row],[SALIDA]]</f>
        <v>0</v>
      </c>
    </row>
    <row r="157" spans="2:10">
      <c r="B157" s="7">
        <f t="shared" si="4"/>
        <v>149</v>
      </c>
      <c r="C157" s="77" t="s">
        <v>513</v>
      </c>
      <c r="D157" s="7" t="s">
        <v>393</v>
      </c>
      <c r="E157" s="76" t="e">
        <f>VLOOKUP(Stock[[#This Row],[CÓDIGO]],#REF!,3,0)</f>
        <v>#REF!</v>
      </c>
      <c r="F157" s="78" t="e">
        <f>VLOOKUP(Stock[[#This Row],[CÓDIGO]],#REF!,2,0)</f>
        <v>#REF!</v>
      </c>
      <c r="G157" s="78">
        <v>10</v>
      </c>
      <c r="H157" s="78">
        <f>SUMIFS(Ingreso[CANTIDAD],Ingreso[CÓDIGO],Stock[[#This Row],[CÓDIGO]],Ingreso[OBRA],Stock[[#This Row],[OBRA]])</f>
        <v>0</v>
      </c>
      <c r="I157" s="78">
        <f>SUMIFS(Salida[[#All],[CANTIDAD]],Salida[[#All],[CÓDIGO]],Stock[[#This Row],[CÓDIGO]],Salida[[#All],[OBRA]],Stock[[#This Row],[OBRA]])</f>
        <v>0</v>
      </c>
      <c r="J157" s="78">
        <f>Stock[[#This Row],[INGRESO]]-Stock[[#This Row],[SALIDA]]</f>
        <v>0</v>
      </c>
    </row>
    <row r="158" spans="2:10">
      <c r="B158" s="7">
        <f t="shared" si="4"/>
        <v>150</v>
      </c>
      <c r="C158" s="77" t="s">
        <v>513</v>
      </c>
      <c r="D158" s="7" t="s">
        <v>260</v>
      </c>
      <c r="E158" s="76" t="e">
        <f>VLOOKUP(Stock[[#This Row],[CÓDIGO]],#REF!,3,0)</f>
        <v>#REF!</v>
      </c>
      <c r="F158" s="78" t="e">
        <f>VLOOKUP(Stock[[#This Row],[CÓDIGO]],#REF!,2,0)</f>
        <v>#REF!</v>
      </c>
      <c r="G158" s="78">
        <v>10</v>
      </c>
      <c r="H158" s="78">
        <f>SUMIFS(Ingreso[CANTIDAD],Ingreso[CÓDIGO],Stock[[#This Row],[CÓDIGO]],Ingreso[OBRA],Stock[[#This Row],[OBRA]])</f>
        <v>0</v>
      </c>
      <c r="I158" s="78">
        <f>SUMIFS(Salida[[#All],[CANTIDAD]],Salida[[#All],[CÓDIGO]],Stock[[#This Row],[CÓDIGO]],Salida[[#All],[OBRA]],Stock[[#This Row],[OBRA]])</f>
        <v>0</v>
      </c>
      <c r="J158" s="78">
        <f>Stock[[#This Row],[INGRESO]]-Stock[[#This Row],[SALIDA]]</f>
        <v>0</v>
      </c>
    </row>
    <row r="159" spans="2:10">
      <c r="B159" s="7">
        <f t="shared" si="4"/>
        <v>151</v>
      </c>
      <c r="C159" s="77" t="s">
        <v>513</v>
      </c>
      <c r="D159" s="7" t="s">
        <v>386</v>
      </c>
      <c r="E159" s="76" t="e">
        <f>VLOOKUP(Stock[[#This Row],[CÓDIGO]],#REF!,3,0)</f>
        <v>#REF!</v>
      </c>
      <c r="F159" s="78" t="e">
        <f>VLOOKUP(Stock[[#This Row],[CÓDIGO]],#REF!,2,0)</f>
        <v>#REF!</v>
      </c>
      <c r="G159" s="78">
        <v>10</v>
      </c>
      <c r="H159" s="78">
        <f>SUMIFS(Ingreso[CANTIDAD],Ingreso[CÓDIGO],Stock[[#This Row],[CÓDIGO]],Ingreso[OBRA],Stock[[#This Row],[OBRA]])</f>
        <v>0</v>
      </c>
      <c r="I159" s="78">
        <f>SUMIFS(Salida[[#All],[CANTIDAD]],Salida[[#All],[CÓDIGO]],Stock[[#This Row],[CÓDIGO]],Salida[[#All],[OBRA]],Stock[[#This Row],[OBRA]])</f>
        <v>0</v>
      </c>
      <c r="J159" s="78">
        <f>Stock[[#This Row],[INGRESO]]-Stock[[#This Row],[SALIDA]]</f>
        <v>0</v>
      </c>
    </row>
    <row r="160" spans="2:10">
      <c r="B160" s="7">
        <f t="shared" si="4"/>
        <v>152</v>
      </c>
      <c r="C160" s="77" t="s">
        <v>513</v>
      </c>
      <c r="D160" s="7" t="s">
        <v>196</v>
      </c>
      <c r="E160" s="76" t="e">
        <f>VLOOKUP(Stock[[#This Row],[CÓDIGO]],#REF!,3,0)</f>
        <v>#REF!</v>
      </c>
      <c r="F160" s="78" t="e">
        <f>VLOOKUP(Stock[[#This Row],[CÓDIGO]],#REF!,2,0)</f>
        <v>#REF!</v>
      </c>
      <c r="G160" s="78">
        <v>10</v>
      </c>
      <c r="H160" s="78">
        <f>SUMIFS(Ingreso[CANTIDAD],Ingreso[CÓDIGO],Stock[[#This Row],[CÓDIGO]],Ingreso[OBRA],Stock[[#This Row],[OBRA]])</f>
        <v>0</v>
      </c>
      <c r="I160" s="78">
        <f>SUMIFS(Salida[[#All],[CANTIDAD]],Salida[[#All],[CÓDIGO]],Stock[[#This Row],[CÓDIGO]],Salida[[#All],[OBRA]],Stock[[#This Row],[OBRA]])</f>
        <v>0</v>
      </c>
      <c r="J160" s="78">
        <f>Stock[[#This Row],[INGRESO]]-Stock[[#This Row],[SALIDA]]</f>
        <v>0</v>
      </c>
    </row>
    <row r="161" spans="2:10">
      <c r="B161" s="7">
        <f t="shared" si="4"/>
        <v>153</v>
      </c>
      <c r="C161" s="77" t="s">
        <v>513</v>
      </c>
      <c r="D161" s="7">
        <v>2206</v>
      </c>
      <c r="E161" s="76" t="e">
        <f>VLOOKUP(Stock[[#This Row],[CÓDIGO]],#REF!,3,0)</f>
        <v>#REF!</v>
      </c>
      <c r="F161" s="78" t="e">
        <f>VLOOKUP(Stock[[#This Row],[CÓDIGO]],#REF!,2,0)</f>
        <v>#REF!</v>
      </c>
      <c r="G161" s="78">
        <v>10</v>
      </c>
      <c r="H161" s="78">
        <f>SUMIFS(Ingreso[CANTIDAD],Ingreso[CÓDIGO],Stock[[#This Row],[CÓDIGO]],Ingreso[OBRA],Stock[[#This Row],[OBRA]])</f>
        <v>0</v>
      </c>
      <c r="I161" s="78">
        <f>SUMIFS(Salida[[#All],[CANTIDAD]],Salida[[#All],[CÓDIGO]],Stock[[#This Row],[CÓDIGO]],Salida[[#All],[OBRA]],Stock[[#This Row],[OBRA]])</f>
        <v>0</v>
      </c>
      <c r="J161" s="78">
        <f>Stock[[#This Row],[INGRESO]]-Stock[[#This Row],[SALIDA]]</f>
        <v>0</v>
      </c>
    </row>
  </sheetData>
  <mergeCells count="4">
    <mergeCell ref="E2:H2"/>
    <mergeCell ref="E3:H3"/>
    <mergeCell ref="E4:H4"/>
    <mergeCell ref="B6:I6"/>
  </mergeCells>
  <conditionalFormatting sqref="H9:H161">
    <cfRule type="cellIs" dxfId="80" priority="1" operator="equal">
      <formula>G9</formula>
    </cfRule>
    <cfRule type="cellIs" dxfId="79" priority="2" operator="lessThan">
      <formula>G9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.140625" style="2" bestFit="1" customWidth="1"/>
    <col min="5" max="5" width="39.5703125" style="2" customWidth="1"/>
    <col min="6" max="7" width="11.42578125" style="7"/>
    <col min="8" max="8" width="17.42578125" style="7" bestFit="1" customWidth="1"/>
    <col min="9" max="9" width="20" style="2" customWidth="1"/>
    <col min="10" max="10" width="11.42578125" style="2"/>
    <col min="11" max="11" width="12.5703125" style="7" customWidth="1"/>
    <col min="12" max="16384" width="11.42578125" style="2"/>
  </cols>
  <sheetData>
    <row r="2" spans="2:11" ht="18">
      <c r="B2" s="1" t="s">
        <v>0</v>
      </c>
      <c r="E2" s="167" t="s">
        <v>1</v>
      </c>
      <c r="F2" s="167"/>
      <c r="G2" s="167"/>
      <c r="H2" s="167"/>
      <c r="I2" s="167"/>
      <c r="J2" s="3"/>
      <c r="K2" s="60"/>
    </row>
    <row r="3" spans="2:11" ht="12" customHeight="1">
      <c r="B3" s="1"/>
      <c r="E3" s="167" t="s">
        <v>2</v>
      </c>
      <c r="F3" s="167"/>
      <c r="G3" s="167"/>
      <c r="H3" s="167"/>
      <c r="I3" s="167"/>
      <c r="J3" s="4"/>
    </row>
    <row r="4" spans="2:11" ht="12" customHeight="1">
      <c r="B4" s="1"/>
      <c r="E4" s="167" t="s">
        <v>3</v>
      </c>
      <c r="F4" s="167"/>
      <c r="G4" s="167"/>
      <c r="H4" s="167"/>
      <c r="I4" s="167"/>
      <c r="J4" s="4"/>
    </row>
    <row r="6" spans="2:11">
      <c r="B6" s="168" t="s">
        <v>533</v>
      </c>
      <c r="C6" s="168"/>
      <c r="D6" s="168"/>
      <c r="E6" s="168"/>
      <c r="F6" s="168"/>
      <c r="G6" s="168"/>
      <c r="H6" s="168"/>
      <c r="I6" s="168"/>
      <c r="J6" s="168"/>
      <c r="K6" s="168"/>
    </row>
    <row r="8" spans="2:11" s="7" customFormat="1">
      <c r="B8" s="81" t="s">
        <v>6</v>
      </c>
      <c r="C8" s="81" t="s">
        <v>530</v>
      </c>
      <c r="D8" s="81" t="s">
        <v>7</v>
      </c>
      <c r="E8" s="81" t="s">
        <v>9</v>
      </c>
      <c r="F8" s="81" t="s">
        <v>8</v>
      </c>
      <c r="G8" s="81" t="s">
        <v>399</v>
      </c>
      <c r="H8" s="81" t="s">
        <v>536</v>
      </c>
      <c r="I8" s="81" t="s">
        <v>534</v>
      </c>
      <c r="J8" s="81" t="s">
        <v>535</v>
      </c>
      <c r="K8" s="82" t="s">
        <v>532</v>
      </c>
    </row>
    <row r="9" spans="2:11" s="7" customFormat="1">
      <c r="B9" s="47"/>
      <c r="C9" s="43">
        <v>43497</v>
      </c>
      <c r="D9" s="47" t="s">
        <v>136</v>
      </c>
      <c r="E9" s="83" t="e">
        <f>VLOOKUP(Ingreso[CÓDIGO],#REF!,3,0)</f>
        <v>#REF!</v>
      </c>
      <c r="F9" s="47" t="e">
        <f>VLOOKUP(Ingreso[CÓDIGO],#REF!,2,0)</f>
        <v>#REF!</v>
      </c>
      <c r="G9" s="47" t="s">
        <v>400</v>
      </c>
      <c r="H9" s="47" t="s">
        <v>18</v>
      </c>
      <c r="I9" s="47">
        <v>262</v>
      </c>
      <c r="J9" s="47"/>
      <c r="K9" s="47">
        <v>6</v>
      </c>
    </row>
    <row r="10" spans="2:11">
      <c r="B10" s="47"/>
      <c r="C10" s="43"/>
      <c r="D10" s="47" t="s">
        <v>138</v>
      </c>
      <c r="E10" s="83" t="e">
        <f>VLOOKUP(Ingreso[CÓDIGO],#REF!,3,0)</f>
        <v>#REF!</v>
      </c>
      <c r="F10" s="47" t="e">
        <f>VLOOKUP(Ingreso[CÓDIGO],#REF!,2,0)</f>
        <v>#REF!</v>
      </c>
      <c r="G10" s="47" t="s">
        <v>400</v>
      </c>
      <c r="H10" s="47" t="s">
        <v>18</v>
      </c>
      <c r="I10" s="47">
        <v>262</v>
      </c>
      <c r="J10" s="47"/>
      <c r="K10" s="47">
        <v>6</v>
      </c>
    </row>
    <row r="11" spans="2:11">
      <c r="B11" s="84"/>
      <c r="C11" s="51"/>
      <c r="D11" s="84" t="s">
        <v>140</v>
      </c>
      <c r="E11" s="85" t="e">
        <f>VLOOKUP(Ingreso[CÓDIGO],#REF!,3,0)</f>
        <v>#REF!</v>
      </c>
      <c r="F11" s="84" t="e">
        <f>VLOOKUP(Ingreso[CÓDIGO],#REF!,2,0)</f>
        <v>#REF!</v>
      </c>
      <c r="G11" s="47" t="s">
        <v>400</v>
      </c>
      <c r="H11" s="47" t="s">
        <v>18</v>
      </c>
      <c r="I11" s="47">
        <v>262</v>
      </c>
      <c r="J11" s="84"/>
      <c r="K11" s="84">
        <v>6</v>
      </c>
    </row>
    <row r="12" spans="2:11">
      <c r="B12" s="84"/>
      <c r="C12" s="51"/>
      <c r="D12" s="84" t="s">
        <v>142</v>
      </c>
      <c r="E12" s="85" t="e">
        <f>VLOOKUP(Ingreso[CÓDIGO],#REF!,3,0)</f>
        <v>#REF!</v>
      </c>
      <c r="F12" s="84" t="e">
        <f>VLOOKUP(Ingreso[CÓDIGO],#REF!,2,0)</f>
        <v>#REF!</v>
      </c>
      <c r="G12" s="47" t="s">
        <v>400</v>
      </c>
      <c r="H12" s="47" t="s">
        <v>18</v>
      </c>
      <c r="I12" s="47">
        <v>262</v>
      </c>
      <c r="J12" s="84"/>
      <c r="K12" s="84">
        <v>6</v>
      </c>
    </row>
    <row r="13" spans="2:11">
      <c r="B13" s="84"/>
      <c r="C13" s="51"/>
      <c r="D13" s="84" t="s">
        <v>132</v>
      </c>
      <c r="E13" s="85" t="e">
        <f>VLOOKUP(Ingreso[CÓDIGO],#REF!,3,0)</f>
        <v>#REF!</v>
      </c>
      <c r="F13" s="84" t="e">
        <f>VLOOKUP(Ingreso[CÓDIGO],#REF!,2,0)</f>
        <v>#REF!</v>
      </c>
      <c r="G13" s="47" t="s">
        <v>400</v>
      </c>
      <c r="H13" s="47" t="s">
        <v>18</v>
      </c>
      <c r="I13" s="47">
        <v>262</v>
      </c>
      <c r="J13" s="84"/>
      <c r="K13" s="84">
        <v>6</v>
      </c>
    </row>
    <row r="14" spans="2:11">
      <c r="B14" s="84"/>
      <c r="C14" s="51"/>
      <c r="D14" s="84" t="s">
        <v>109</v>
      </c>
      <c r="E14" s="85" t="e">
        <f>VLOOKUP(Ingreso[CÓDIGO],#REF!,3,0)</f>
        <v>#REF!</v>
      </c>
      <c r="F14" s="84" t="e">
        <f>VLOOKUP(Ingreso[CÓDIGO],#REF!,2,0)</f>
        <v>#REF!</v>
      </c>
      <c r="G14" s="47" t="s">
        <v>400</v>
      </c>
      <c r="H14" s="47" t="s">
        <v>18</v>
      </c>
      <c r="I14" s="47">
        <v>262</v>
      </c>
      <c r="J14" s="84"/>
      <c r="K14" s="84">
        <v>4</v>
      </c>
    </row>
    <row r="15" spans="2:11">
      <c r="C15" s="77"/>
      <c r="D15" s="7"/>
      <c r="G15" s="72"/>
      <c r="H15" s="72"/>
      <c r="I15" s="7"/>
      <c r="K15" s="79"/>
    </row>
    <row r="16" spans="2:11">
      <c r="C16" s="77"/>
      <c r="D16" s="7"/>
      <c r="G16" s="72"/>
      <c r="H16" s="72"/>
      <c r="I16" s="7"/>
      <c r="K16" s="79"/>
    </row>
    <row r="17" spans="3:11">
      <c r="C17" s="77"/>
      <c r="D17" s="7"/>
      <c r="E17" s="32"/>
      <c r="G17" s="72"/>
      <c r="H17" s="72"/>
      <c r="I17" s="7"/>
      <c r="K17" s="79"/>
    </row>
    <row r="18" spans="3:11">
      <c r="C18" s="77"/>
      <c r="D18" s="7"/>
      <c r="G18" s="72"/>
      <c r="H18" s="72"/>
      <c r="I18" s="7"/>
      <c r="K18" s="79"/>
    </row>
    <row r="19" spans="3:11">
      <c r="C19" s="77"/>
      <c r="D19" s="7"/>
      <c r="G19" s="72"/>
      <c r="H19" s="72"/>
      <c r="I19" s="7"/>
      <c r="K19" s="79"/>
    </row>
    <row r="20" spans="3:11">
      <c r="C20" s="77"/>
      <c r="D20" s="57"/>
      <c r="G20" s="72"/>
      <c r="H20" s="72"/>
      <c r="I20" s="7"/>
      <c r="K20" s="79"/>
    </row>
    <row r="21" spans="3:11">
      <c r="C21" s="77"/>
      <c r="D21" s="80"/>
      <c r="G21" s="72"/>
      <c r="H21" s="72"/>
      <c r="I21" s="7"/>
      <c r="K21" s="79"/>
    </row>
    <row r="22" spans="3:11">
      <c r="C22" s="77"/>
      <c r="D22" s="80"/>
      <c r="G22" s="72"/>
      <c r="H22" s="72"/>
      <c r="I22" s="7"/>
      <c r="K22" s="79"/>
    </row>
    <row r="23" spans="3:11">
      <c r="C23" s="77"/>
      <c r="D23" s="80"/>
      <c r="G23" s="72"/>
      <c r="H23" s="72"/>
      <c r="I23" s="7"/>
      <c r="K23" s="79"/>
    </row>
    <row r="24" spans="3:11">
      <c r="C24" s="77"/>
      <c r="D24" s="80"/>
      <c r="G24" s="72"/>
      <c r="H24" s="72"/>
      <c r="I24" s="7"/>
      <c r="K24" s="79"/>
    </row>
    <row r="25" spans="3:11">
      <c r="C25" s="77"/>
      <c r="D25" s="80"/>
      <c r="G25" s="72"/>
      <c r="H25" s="72"/>
      <c r="I25" s="7"/>
      <c r="K25" s="79"/>
    </row>
    <row r="26" spans="3:11">
      <c r="C26" s="77"/>
      <c r="D26" s="57"/>
      <c r="G26" s="72"/>
      <c r="H26" s="72"/>
      <c r="I26" s="7"/>
      <c r="K26" s="79"/>
    </row>
    <row r="27" spans="3:11">
      <c r="C27" s="77"/>
      <c r="D27" s="63"/>
      <c r="G27" s="72"/>
      <c r="H27" s="72"/>
    </row>
    <row r="28" spans="3:11">
      <c r="C28" s="77"/>
      <c r="D28" s="63"/>
      <c r="G28" s="72"/>
      <c r="H28" s="72"/>
    </row>
    <row r="29" spans="3:11">
      <c r="C29" s="77"/>
      <c r="D29" s="8"/>
      <c r="G29" s="72"/>
      <c r="H29" s="72"/>
    </row>
    <row r="30" spans="3:11">
      <c r="C30" s="77"/>
      <c r="D30" s="8"/>
      <c r="G30" s="72"/>
      <c r="H30" s="72"/>
    </row>
    <row r="31" spans="3:11">
      <c r="C31" s="77"/>
      <c r="D31" s="8"/>
      <c r="G31" s="72"/>
      <c r="H31" s="72"/>
    </row>
    <row r="32" spans="3:11" ht="15">
      <c r="C32" s="77"/>
      <c r="D32" s="64"/>
      <c r="G32" s="72"/>
      <c r="H32" s="72"/>
    </row>
    <row r="33" spans="3:8">
      <c r="C33" s="77"/>
      <c r="D33" s="63"/>
      <c r="G33" s="72"/>
      <c r="H33" s="72"/>
    </row>
    <row r="34" spans="3:8">
      <c r="C34" s="77"/>
      <c r="D34" s="8"/>
      <c r="G34" s="72"/>
      <c r="H34" s="72"/>
    </row>
    <row r="35" spans="3:8">
      <c r="C35" s="77"/>
      <c r="D35" s="63"/>
      <c r="G35" s="72"/>
      <c r="H35" s="72"/>
    </row>
    <row r="36" spans="3:8">
      <c r="C36" s="77"/>
      <c r="D36" s="8"/>
      <c r="G36" s="72"/>
      <c r="H36" s="72"/>
    </row>
    <row r="37" spans="3:8">
      <c r="C37" s="77"/>
      <c r="D37" s="63"/>
      <c r="G37" s="72"/>
      <c r="H37" s="72"/>
    </row>
    <row r="38" spans="3:8">
      <c r="C38" s="77"/>
      <c r="D38" s="8"/>
      <c r="G38" s="72"/>
      <c r="H38" s="72"/>
    </row>
    <row r="39" spans="3:8">
      <c r="C39" s="77"/>
      <c r="D39" s="63"/>
      <c r="G39" s="72"/>
      <c r="H39" s="72"/>
    </row>
    <row r="40" spans="3:8">
      <c r="C40" s="77"/>
      <c r="D40" s="8"/>
      <c r="G40" s="72"/>
      <c r="H40" s="72"/>
    </row>
    <row r="41" spans="3:8">
      <c r="C41" s="77"/>
      <c r="D41" s="63"/>
      <c r="G41" s="72"/>
      <c r="H41" s="72"/>
    </row>
    <row r="42" spans="3:8">
      <c r="C42" s="77"/>
      <c r="D42" s="8"/>
      <c r="G42" s="72"/>
      <c r="H42" s="72"/>
    </row>
    <row r="43" spans="3:8">
      <c r="C43" s="77"/>
      <c r="D43" s="63"/>
      <c r="G43" s="72"/>
      <c r="H43" s="72"/>
    </row>
  </sheetData>
  <mergeCells count="4">
    <mergeCell ref="E2:I2"/>
    <mergeCell ref="E3:I3"/>
    <mergeCell ref="E4:I4"/>
    <mergeCell ref="B6:K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7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" style="7" bestFit="1" customWidth="1"/>
    <col min="5" max="5" width="72.85546875" style="2" bestFit="1" customWidth="1"/>
    <col min="6" max="7" width="11.42578125" style="7"/>
    <col min="8" max="8" width="20" style="7" customWidth="1"/>
    <col min="9" max="9" width="12.28515625" style="7" customWidth="1"/>
    <col min="10" max="16384" width="11.42578125" style="2"/>
  </cols>
  <sheetData>
    <row r="2" spans="2:9" ht="18">
      <c r="B2" s="1" t="s">
        <v>0</v>
      </c>
      <c r="E2" s="167" t="s">
        <v>1</v>
      </c>
      <c r="F2" s="167"/>
      <c r="G2" s="167"/>
      <c r="H2" s="167"/>
      <c r="I2" s="60"/>
    </row>
    <row r="3" spans="2:9" ht="12" customHeight="1">
      <c r="B3" s="1"/>
      <c r="E3" s="167" t="s">
        <v>2</v>
      </c>
      <c r="F3" s="167"/>
      <c r="G3" s="167"/>
      <c r="H3" s="167"/>
    </row>
    <row r="4" spans="2:9" ht="12" customHeight="1">
      <c r="B4" s="1"/>
      <c r="E4" s="167" t="s">
        <v>3</v>
      </c>
      <c r="F4" s="167"/>
      <c r="G4" s="167"/>
      <c r="H4" s="167"/>
    </row>
    <row r="6" spans="2:9">
      <c r="B6" s="168" t="s">
        <v>529</v>
      </c>
      <c r="C6" s="168"/>
      <c r="D6" s="168"/>
      <c r="E6" s="168"/>
      <c r="F6" s="168"/>
      <c r="G6" s="168"/>
      <c r="H6" s="168"/>
      <c r="I6" s="168"/>
    </row>
    <row r="8" spans="2:9" s="7" customFormat="1">
      <c r="B8" s="72" t="s">
        <v>6</v>
      </c>
      <c r="C8" s="72" t="s">
        <v>530</v>
      </c>
      <c r="D8" s="72" t="s">
        <v>7</v>
      </c>
      <c r="E8" s="72" t="s">
        <v>9</v>
      </c>
      <c r="F8" s="72" t="s">
        <v>8</v>
      </c>
      <c r="G8" s="72" t="s">
        <v>399</v>
      </c>
      <c r="H8" s="72" t="s">
        <v>531</v>
      </c>
      <c r="I8" s="72" t="s">
        <v>532</v>
      </c>
    </row>
    <row r="9" spans="2:9">
      <c r="B9" s="7">
        <f t="shared" ref="B9:B27" si="0">ROW(A1)</f>
        <v>1</v>
      </c>
      <c r="C9" s="77">
        <v>43501</v>
      </c>
      <c r="D9" s="72" t="s">
        <v>364</v>
      </c>
      <c r="E9" s="2" t="e">
        <f>VLOOKUP(Salida[[#This Row],[CÓDIGO]],#REF!,3,0)</f>
        <v>#REF!</v>
      </c>
      <c r="F9" s="7" t="e">
        <f>VLOOKUP(Salida[[#This Row],[CÓDIGO]],#REF!,2,0)</f>
        <v>#REF!</v>
      </c>
      <c r="G9" s="72" t="s">
        <v>400</v>
      </c>
      <c r="H9" s="7" t="s">
        <v>515</v>
      </c>
      <c r="I9" s="7">
        <v>8</v>
      </c>
    </row>
    <row r="10" spans="2:9">
      <c r="B10" s="7">
        <f t="shared" si="0"/>
        <v>2</v>
      </c>
      <c r="C10" s="77">
        <v>43501</v>
      </c>
      <c r="D10" s="7" t="s">
        <v>350</v>
      </c>
      <c r="E10" s="2" t="e">
        <f>VLOOKUP(Salida[[#This Row],[CÓDIGO]],#REF!,3,0)</f>
        <v>#REF!</v>
      </c>
      <c r="F10" s="7" t="e">
        <f>VLOOKUP(Salida[[#This Row],[CÓDIGO]],#REF!,2,0)</f>
        <v>#REF!</v>
      </c>
      <c r="G10" s="72" t="s">
        <v>400</v>
      </c>
      <c r="H10" s="7" t="s">
        <v>515</v>
      </c>
      <c r="I10" s="7">
        <v>17</v>
      </c>
    </row>
    <row r="11" spans="2:9">
      <c r="B11" s="7">
        <f t="shared" si="0"/>
        <v>3</v>
      </c>
      <c r="C11" s="77">
        <v>43501</v>
      </c>
      <c r="D11" s="7" t="s">
        <v>342</v>
      </c>
      <c r="E11" s="76" t="e">
        <f>VLOOKUP(Salida[[#This Row],[CÓDIGO]],#REF!,3,0)</f>
        <v>#REF!</v>
      </c>
      <c r="F11" s="78" t="e">
        <f>VLOOKUP(Salida[[#This Row],[CÓDIGO]],#REF!,2,0)</f>
        <v>#REF!</v>
      </c>
      <c r="G11" s="72" t="s">
        <v>400</v>
      </c>
      <c r="H11" s="7" t="s">
        <v>515</v>
      </c>
      <c r="I11" s="7">
        <v>12</v>
      </c>
    </row>
    <row r="12" spans="2:9">
      <c r="B12" s="7">
        <f t="shared" si="0"/>
        <v>4</v>
      </c>
      <c r="C12" s="77">
        <v>43501</v>
      </c>
      <c r="D12" s="72" t="s">
        <v>370</v>
      </c>
      <c r="E12" s="76" t="e">
        <f>VLOOKUP(Salida[[#This Row],[CÓDIGO]],#REF!,3,0)</f>
        <v>#REF!</v>
      </c>
      <c r="F12" s="78" t="e">
        <f>VLOOKUP(Salida[[#This Row],[CÓDIGO]],#REF!,2,0)</f>
        <v>#REF!</v>
      </c>
      <c r="G12" s="72" t="s">
        <v>400</v>
      </c>
      <c r="H12" s="7" t="s">
        <v>515</v>
      </c>
      <c r="I12" s="7">
        <v>1.2000000000000002</v>
      </c>
    </row>
    <row r="13" spans="2:9">
      <c r="B13" s="7">
        <f t="shared" si="0"/>
        <v>5</v>
      </c>
      <c r="C13" s="77">
        <v>43501</v>
      </c>
      <c r="D13" s="7" t="s">
        <v>348</v>
      </c>
      <c r="E13" s="76" t="e">
        <f>VLOOKUP(Salida[[#This Row],[CÓDIGO]],#REF!,3,0)</f>
        <v>#REF!</v>
      </c>
      <c r="F13" s="78" t="e">
        <f>VLOOKUP(Salida[[#This Row],[CÓDIGO]],#REF!,2,0)</f>
        <v>#REF!</v>
      </c>
      <c r="G13" s="72" t="s">
        <v>400</v>
      </c>
      <c r="H13" s="7" t="s">
        <v>515</v>
      </c>
      <c r="I13" s="7">
        <v>37</v>
      </c>
    </row>
    <row r="14" spans="2:9">
      <c r="B14" s="7">
        <f t="shared" si="0"/>
        <v>6</v>
      </c>
      <c r="C14" s="77">
        <v>43501</v>
      </c>
      <c r="D14" s="7" t="s">
        <v>366</v>
      </c>
      <c r="E14" s="76" t="e">
        <f>VLOOKUP(Salida[[#This Row],[CÓDIGO]],#REF!,3,0)</f>
        <v>#REF!</v>
      </c>
      <c r="F14" s="78" t="e">
        <f>VLOOKUP(Salida[[#This Row],[CÓDIGO]],#REF!,2,0)</f>
        <v>#REF!</v>
      </c>
      <c r="G14" s="72" t="s">
        <v>400</v>
      </c>
      <c r="H14" s="7" t="s">
        <v>515</v>
      </c>
      <c r="I14" s="7">
        <v>4.4000000000000004</v>
      </c>
    </row>
    <row r="15" spans="2:9">
      <c r="B15" s="7">
        <f t="shared" si="0"/>
        <v>7</v>
      </c>
      <c r="C15" s="77">
        <v>43501</v>
      </c>
      <c r="D15" s="7" t="s">
        <v>340</v>
      </c>
      <c r="E15" s="76" t="e">
        <f>VLOOKUP(Salida[[#This Row],[CÓDIGO]],#REF!,3,0)</f>
        <v>#REF!</v>
      </c>
      <c r="F15" s="78" t="e">
        <f>VLOOKUP(Salida[[#This Row],[CÓDIGO]],#REF!,2,0)</f>
        <v>#REF!</v>
      </c>
      <c r="G15" s="72" t="s">
        <v>400</v>
      </c>
      <c r="H15" s="7" t="s">
        <v>515</v>
      </c>
      <c r="I15" s="7">
        <v>8</v>
      </c>
    </row>
    <row r="16" spans="2:9">
      <c r="B16" s="7">
        <f t="shared" si="0"/>
        <v>8</v>
      </c>
      <c r="C16" s="77">
        <v>43501</v>
      </c>
      <c r="D16" s="7" t="s">
        <v>346</v>
      </c>
      <c r="E16" s="76" t="e">
        <f>VLOOKUP(Salida[[#This Row],[CÓDIGO]],#REF!,3,0)</f>
        <v>#REF!</v>
      </c>
      <c r="F16" s="78" t="e">
        <f>VLOOKUP(Salida[[#This Row],[CÓDIGO]],#REF!,2,0)</f>
        <v>#REF!</v>
      </c>
      <c r="G16" s="72" t="s">
        <v>400</v>
      </c>
      <c r="H16" s="7" t="s">
        <v>515</v>
      </c>
      <c r="I16" s="7">
        <v>5</v>
      </c>
    </row>
    <row r="17" spans="2:9">
      <c r="B17" s="7">
        <f t="shared" si="0"/>
        <v>9</v>
      </c>
      <c r="C17" s="77">
        <v>43501</v>
      </c>
      <c r="D17" s="7" t="s">
        <v>378</v>
      </c>
      <c r="E17" s="76" t="e">
        <f>VLOOKUP(Salida[[#This Row],[CÓDIGO]],#REF!,3,0)</f>
        <v>#REF!</v>
      </c>
      <c r="F17" s="78" t="e">
        <f>VLOOKUP(Salida[[#This Row],[CÓDIGO]],#REF!,2,0)</f>
        <v>#REF!</v>
      </c>
      <c r="G17" s="72" t="s">
        <v>400</v>
      </c>
      <c r="H17" s="7" t="s">
        <v>515</v>
      </c>
      <c r="I17" s="7">
        <v>13</v>
      </c>
    </row>
    <row r="18" spans="2:9">
      <c r="B18" s="7">
        <f t="shared" si="0"/>
        <v>10</v>
      </c>
      <c r="C18" s="77">
        <v>43501</v>
      </c>
      <c r="D18" s="7" t="s">
        <v>360</v>
      </c>
      <c r="E18" s="76" t="e">
        <f>VLOOKUP(Salida[[#This Row],[CÓDIGO]],#REF!,3,0)</f>
        <v>#REF!</v>
      </c>
      <c r="F18" s="78" t="e">
        <f>VLOOKUP(Salida[[#This Row],[CÓDIGO]],#REF!,2,0)</f>
        <v>#REF!</v>
      </c>
      <c r="G18" s="72" t="s">
        <v>400</v>
      </c>
      <c r="H18" s="7" t="s">
        <v>515</v>
      </c>
      <c r="I18" s="7">
        <v>26</v>
      </c>
    </row>
    <row r="19" spans="2:9">
      <c r="B19" s="7">
        <f t="shared" si="0"/>
        <v>11</v>
      </c>
      <c r="C19" s="77">
        <v>43501</v>
      </c>
      <c r="D19" s="7" t="s">
        <v>11</v>
      </c>
      <c r="E19" s="76" t="e">
        <f>VLOOKUP(Salida[[#This Row],[CÓDIGO]],#REF!,3,0)</f>
        <v>#REF!</v>
      </c>
      <c r="F19" s="78" t="e">
        <f>VLOOKUP(Salida[[#This Row],[CÓDIGO]],#REF!,2,0)</f>
        <v>#REF!</v>
      </c>
      <c r="G19" s="72" t="s">
        <v>400</v>
      </c>
      <c r="H19" s="7" t="s">
        <v>515</v>
      </c>
      <c r="I19" s="7">
        <v>1</v>
      </c>
    </row>
    <row r="20" spans="2:9">
      <c r="B20" s="7">
        <f t="shared" si="0"/>
        <v>12</v>
      </c>
      <c r="C20" s="77">
        <v>43501</v>
      </c>
      <c r="D20" s="7" t="s">
        <v>514</v>
      </c>
      <c r="E20" s="76" t="e">
        <f>VLOOKUP(Salida[[#This Row],[CÓDIGO]],#REF!,3,0)</f>
        <v>#REF!</v>
      </c>
      <c r="F20" s="78" t="e">
        <f>VLOOKUP(Salida[[#This Row],[CÓDIGO]],#REF!,2,0)</f>
        <v>#REF!</v>
      </c>
      <c r="G20" s="7" t="s">
        <v>400</v>
      </c>
      <c r="H20" s="7" t="s">
        <v>515</v>
      </c>
      <c r="I20" s="7">
        <v>1</v>
      </c>
    </row>
    <row r="21" spans="2:9">
      <c r="B21" s="7">
        <f t="shared" si="0"/>
        <v>13</v>
      </c>
      <c r="C21" s="77">
        <v>43501</v>
      </c>
      <c r="D21" s="7" t="s">
        <v>305</v>
      </c>
      <c r="E21" s="76" t="e">
        <f>VLOOKUP(Salida[[#This Row],[CÓDIGO]],#REF!,3,0)</f>
        <v>#REF!</v>
      </c>
      <c r="F21" s="78" t="e">
        <f>VLOOKUP(Salida[[#This Row],[CÓDIGO]],#REF!,2,0)</f>
        <v>#REF!</v>
      </c>
      <c r="G21" s="7" t="s">
        <v>400</v>
      </c>
      <c r="H21" s="7" t="s">
        <v>515</v>
      </c>
      <c r="I21" s="7">
        <v>6</v>
      </c>
    </row>
    <row r="22" spans="2:9">
      <c r="B22" s="7">
        <f t="shared" si="0"/>
        <v>14</v>
      </c>
      <c r="C22" s="77">
        <v>43501</v>
      </c>
      <c r="D22" s="7" t="s">
        <v>307</v>
      </c>
      <c r="E22" s="76" t="e">
        <f>VLOOKUP(Salida[[#This Row],[CÓDIGO]],#REF!,3,0)</f>
        <v>#REF!</v>
      </c>
      <c r="F22" s="78" t="e">
        <f>VLOOKUP(Salida[[#This Row],[CÓDIGO]],#REF!,2,0)</f>
        <v>#REF!</v>
      </c>
      <c r="G22" s="7" t="s">
        <v>400</v>
      </c>
      <c r="H22" s="7" t="s">
        <v>515</v>
      </c>
      <c r="I22" s="7">
        <v>1</v>
      </c>
    </row>
    <row r="23" spans="2:9">
      <c r="B23" s="7">
        <f t="shared" si="0"/>
        <v>15</v>
      </c>
      <c r="C23" s="77">
        <v>43501</v>
      </c>
      <c r="D23" s="7" t="s">
        <v>303</v>
      </c>
      <c r="E23" s="76" t="e">
        <f>VLOOKUP(Salida[[#This Row],[CÓDIGO]],#REF!,3,0)</f>
        <v>#REF!</v>
      </c>
      <c r="F23" s="78" t="e">
        <f>VLOOKUP(Salida[[#This Row],[CÓDIGO]],#REF!,2,0)</f>
        <v>#REF!</v>
      </c>
      <c r="G23" s="7" t="s">
        <v>400</v>
      </c>
      <c r="H23" s="7" t="s">
        <v>515</v>
      </c>
      <c r="I23" s="7">
        <v>1</v>
      </c>
    </row>
    <row r="24" spans="2:9">
      <c r="B24" s="7">
        <f t="shared" si="0"/>
        <v>16</v>
      </c>
      <c r="C24" s="77">
        <v>43501</v>
      </c>
      <c r="D24" s="7" t="s">
        <v>323</v>
      </c>
      <c r="E24" s="76" t="e">
        <f>VLOOKUP(Salida[[#This Row],[CÓDIGO]],#REF!,3,0)</f>
        <v>#REF!</v>
      </c>
      <c r="F24" s="78" t="e">
        <f>VLOOKUP(Salida[[#This Row],[CÓDIGO]],#REF!,2,0)</f>
        <v>#REF!</v>
      </c>
      <c r="G24" s="7" t="s">
        <v>400</v>
      </c>
      <c r="H24" s="7" t="s">
        <v>515</v>
      </c>
      <c r="I24" s="7">
        <v>17</v>
      </c>
    </row>
    <row r="25" spans="2:9">
      <c r="B25" s="7">
        <f t="shared" si="0"/>
        <v>17</v>
      </c>
      <c r="C25" s="77">
        <v>43501</v>
      </c>
      <c r="D25" s="7" t="s">
        <v>136</v>
      </c>
      <c r="E25" s="76" t="e">
        <f>VLOOKUP(Salida[[#This Row],[CÓDIGO]],#REF!,3,0)</f>
        <v>#REF!</v>
      </c>
      <c r="F25" s="78" t="e">
        <f>VLOOKUP(Salida[[#This Row],[CÓDIGO]],#REF!,2,0)</f>
        <v>#REF!</v>
      </c>
      <c r="G25" s="7" t="s">
        <v>400</v>
      </c>
      <c r="H25" s="7" t="s">
        <v>515</v>
      </c>
      <c r="I25" s="7">
        <v>1</v>
      </c>
    </row>
    <row r="26" spans="2:9">
      <c r="B26" s="7">
        <f t="shared" si="0"/>
        <v>18</v>
      </c>
      <c r="C26" s="77">
        <v>43501</v>
      </c>
      <c r="D26" s="7" t="s">
        <v>134</v>
      </c>
      <c r="E26" s="76" t="e">
        <f>VLOOKUP(Salida[[#This Row],[CÓDIGO]],#REF!,3,0)</f>
        <v>#REF!</v>
      </c>
      <c r="F26" s="78" t="e">
        <f>VLOOKUP(Salida[[#This Row],[CÓDIGO]],#REF!,2,0)</f>
        <v>#REF!</v>
      </c>
      <c r="G26" s="7" t="s">
        <v>400</v>
      </c>
      <c r="H26" s="7" t="s">
        <v>515</v>
      </c>
      <c r="I26" s="7">
        <v>1</v>
      </c>
    </row>
    <row r="27" spans="2:9">
      <c r="B27" s="7">
        <f t="shared" si="0"/>
        <v>19</v>
      </c>
      <c r="C27" s="77">
        <v>43501</v>
      </c>
      <c r="D27" s="7" t="s">
        <v>142</v>
      </c>
      <c r="E27" s="76" t="e">
        <f>VLOOKUP(Salida[[#This Row],[CÓDIGO]],#REF!,3,0)</f>
        <v>#REF!</v>
      </c>
      <c r="F27" s="78" t="e">
        <f>VLOOKUP(Salida[[#This Row],[CÓDIGO]],#REF!,2,0)</f>
        <v>#REF!</v>
      </c>
      <c r="G27" s="7" t="s">
        <v>400</v>
      </c>
      <c r="H27" s="7" t="s">
        <v>515</v>
      </c>
      <c r="I27" s="7">
        <v>1</v>
      </c>
    </row>
    <row r="28" spans="2:9">
      <c r="B28" s="7">
        <f>ROW(A20)</f>
        <v>20</v>
      </c>
      <c r="C28" s="77">
        <v>43501</v>
      </c>
      <c r="D28" s="7" t="s">
        <v>138</v>
      </c>
      <c r="E28" s="76" t="e">
        <f>VLOOKUP(Salida[[#This Row],[CÓDIGO]],#REF!,3,0)</f>
        <v>#REF!</v>
      </c>
      <c r="F28" s="78" t="e">
        <f>VLOOKUP(Salida[[#This Row],[CÓDIGO]],#REF!,2,0)</f>
        <v>#REF!</v>
      </c>
      <c r="G28" s="7" t="s">
        <v>400</v>
      </c>
      <c r="H28" s="7" t="s">
        <v>515</v>
      </c>
      <c r="I28" s="7">
        <v>1</v>
      </c>
    </row>
    <row r="29" spans="2:9">
      <c r="B29" s="7">
        <f>ROW(A21)</f>
        <v>21</v>
      </c>
      <c r="C29" s="77">
        <v>43501</v>
      </c>
      <c r="D29" s="7" t="s">
        <v>140</v>
      </c>
      <c r="E29" s="76" t="e">
        <f>VLOOKUP(Salida[[#This Row],[CÓDIGO]],#REF!,3,0)</f>
        <v>#REF!</v>
      </c>
      <c r="F29" s="78" t="e">
        <f>VLOOKUP(Salida[[#This Row],[CÓDIGO]],#REF!,2,0)</f>
        <v>#REF!</v>
      </c>
      <c r="G29" s="7" t="s">
        <v>400</v>
      </c>
      <c r="H29" s="7" t="s">
        <v>515</v>
      </c>
      <c r="I29" s="7">
        <v>1</v>
      </c>
    </row>
    <row r="30" spans="2:9">
      <c r="B30" s="7">
        <f>ROW(A22)</f>
        <v>22</v>
      </c>
      <c r="C30" s="77">
        <v>43501</v>
      </c>
      <c r="D30" s="7" t="s">
        <v>132</v>
      </c>
      <c r="E30" s="76" t="e">
        <f>VLOOKUP(Salida[[#This Row],[CÓDIGO]],#REF!,3,0)</f>
        <v>#REF!</v>
      </c>
      <c r="F30" s="78" t="e">
        <f>VLOOKUP(Salida[[#This Row],[CÓDIGO]],#REF!,2,0)</f>
        <v>#REF!</v>
      </c>
      <c r="G30" s="7" t="s">
        <v>400</v>
      </c>
      <c r="H30" s="7" t="s">
        <v>515</v>
      </c>
      <c r="I30" s="7">
        <v>1</v>
      </c>
    </row>
    <row r="31" spans="2:9">
      <c r="B31" s="7">
        <f>ROW(A23)</f>
        <v>23</v>
      </c>
      <c r="C31" s="77">
        <v>43501</v>
      </c>
      <c r="D31" s="7" t="s">
        <v>35</v>
      </c>
      <c r="E31" s="76" t="e">
        <f>VLOOKUP(Salida[[#This Row],[CÓDIGO]],#REF!,3,0)</f>
        <v>#REF!</v>
      </c>
      <c r="F31" s="78" t="e">
        <f>VLOOKUP(Salida[[#This Row],[CÓDIGO]],#REF!,2,0)</f>
        <v>#REF!</v>
      </c>
      <c r="G31" s="7" t="s">
        <v>400</v>
      </c>
      <c r="H31" s="7" t="s">
        <v>515</v>
      </c>
      <c r="I31" s="7">
        <v>1</v>
      </c>
    </row>
    <row r="32" spans="2:9">
      <c r="B32" s="7">
        <f>ROW(A24)</f>
        <v>24</v>
      </c>
      <c r="C32" s="77">
        <v>43501</v>
      </c>
      <c r="D32" s="7" t="s">
        <v>45</v>
      </c>
      <c r="E32" s="76" t="e">
        <f>VLOOKUP(Salida[[#This Row],[CÓDIGO]],#REF!,3,0)</f>
        <v>#REF!</v>
      </c>
      <c r="F32" s="78" t="e">
        <f>VLOOKUP(Salida[[#This Row],[CÓDIGO]],#REF!,2,0)</f>
        <v>#REF!</v>
      </c>
      <c r="G32" s="7" t="s">
        <v>400</v>
      </c>
      <c r="H32" s="7" t="s">
        <v>515</v>
      </c>
      <c r="I32" s="7">
        <v>1</v>
      </c>
    </row>
    <row r="33" spans="2:9">
      <c r="B33" s="7">
        <f t="shared" ref="B33:B75" si="1">ROW(A25)</f>
        <v>25</v>
      </c>
      <c r="C33" s="77">
        <v>43501</v>
      </c>
      <c r="D33" s="7" t="s">
        <v>57</v>
      </c>
      <c r="E33" s="76" t="e">
        <f>VLOOKUP(Salida[[#This Row],[CÓDIGO]],#REF!,3,0)</f>
        <v>#REF!</v>
      </c>
      <c r="F33" s="78" t="e">
        <f>VLOOKUP(Salida[[#This Row],[CÓDIGO]],#REF!,2,0)</f>
        <v>#REF!</v>
      </c>
      <c r="G33" s="7" t="s">
        <v>400</v>
      </c>
      <c r="H33" s="7" t="s">
        <v>515</v>
      </c>
      <c r="I33" s="7">
        <v>3</v>
      </c>
    </row>
    <row r="34" spans="2:9">
      <c r="B34" s="7">
        <f t="shared" si="1"/>
        <v>26</v>
      </c>
      <c r="C34" s="77">
        <v>43501</v>
      </c>
      <c r="D34" s="7" t="s">
        <v>83</v>
      </c>
      <c r="E34" s="76" t="e">
        <f>VLOOKUP(Salida[[#This Row],[CÓDIGO]],#REF!,3,0)</f>
        <v>#REF!</v>
      </c>
      <c r="F34" s="78" t="e">
        <f>VLOOKUP(Salida[[#This Row],[CÓDIGO]],#REF!,2,0)</f>
        <v>#REF!</v>
      </c>
      <c r="G34" s="7" t="s">
        <v>400</v>
      </c>
      <c r="H34" s="7" t="s">
        <v>515</v>
      </c>
      <c r="I34" s="7">
        <v>7</v>
      </c>
    </row>
    <row r="35" spans="2:9">
      <c r="B35" s="7">
        <f t="shared" si="1"/>
        <v>27</v>
      </c>
      <c r="C35" s="77">
        <v>43501</v>
      </c>
      <c r="D35" s="7" t="s">
        <v>81</v>
      </c>
      <c r="E35" s="76" t="e">
        <f>VLOOKUP(Salida[[#This Row],[CÓDIGO]],#REF!,3,0)</f>
        <v>#REF!</v>
      </c>
      <c r="F35" s="78" t="e">
        <f>VLOOKUP(Salida[[#This Row],[CÓDIGO]],#REF!,2,0)</f>
        <v>#REF!</v>
      </c>
      <c r="G35" s="7" t="s">
        <v>400</v>
      </c>
      <c r="H35" s="7" t="s">
        <v>515</v>
      </c>
      <c r="I35" s="7">
        <v>3</v>
      </c>
    </row>
    <row r="36" spans="2:9">
      <c r="B36" s="7">
        <f t="shared" si="1"/>
        <v>28</v>
      </c>
      <c r="C36" s="77">
        <v>43501</v>
      </c>
      <c r="D36" s="7" t="s">
        <v>77</v>
      </c>
      <c r="E36" s="76" t="e">
        <f>VLOOKUP(Salida[[#This Row],[CÓDIGO]],#REF!,3,0)</f>
        <v>#REF!</v>
      </c>
      <c r="F36" s="78" t="e">
        <f>VLOOKUP(Salida[[#This Row],[CÓDIGO]],#REF!,2,0)</f>
        <v>#REF!</v>
      </c>
      <c r="G36" s="7" t="s">
        <v>400</v>
      </c>
      <c r="H36" s="7" t="s">
        <v>515</v>
      </c>
      <c r="I36" s="7">
        <v>1</v>
      </c>
    </row>
    <row r="37" spans="2:9">
      <c r="B37" s="7">
        <f t="shared" si="1"/>
        <v>29</v>
      </c>
      <c r="C37" s="77">
        <v>43501</v>
      </c>
      <c r="D37" s="7" t="s">
        <v>73</v>
      </c>
      <c r="E37" s="76" t="e">
        <f>VLOOKUP(Salida[[#This Row],[CÓDIGO]],#REF!,3,0)</f>
        <v>#REF!</v>
      </c>
      <c r="F37" s="78" t="e">
        <f>VLOOKUP(Salida[[#This Row],[CÓDIGO]],#REF!,2,0)</f>
        <v>#REF!</v>
      </c>
      <c r="G37" s="7" t="s">
        <v>400</v>
      </c>
      <c r="H37" s="7" t="s">
        <v>515</v>
      </c>
      <c r="I37" s="7">
        <v>1</v>
      </c>
    </row>
    <row r="38" spans="2:9">
      <c r="B38" s="7">
        <f t="shared" si="1"/>
        <v>30</v>
      </c>
      <c r="C38" s="77">
        <v>43501</v>
      </c>
      <c r="D38" s="7" t="s">
        <v>75</v>
      </c>
      <c r="E38" s="76" t="e">
        <f>VLOOKUP(Salida[[#This Row],[CÓDIGO]],#REF!,3,0)</f>
        <v>#REF!</v>
      </c>
      <c r="F38" s="78" t="e">
        <f>VLOOKUP(Salida[[#This Row],[CÓDIGO]],#REF!,2,0)</f>
        <v>#REF!</v>
      </c>
      <c r="G38" s="7" t="s">
        <v>400</v>
      </c>
      <c r="H38" s="7" t="s">
        <v>515</v>
      </c>
      <c r="I38" s="7">
        <v>1</v>
      </c>
    </row>
    <row r="39" spans="2:9">
      <c r="B39" s="7">
        <f t="shared" si="1"/>
        <v>31</v>
      </c>
      <c r="C39" s="77">
        <v>43501</v>
      </c>
      <c r="D39" s="7" t="s">
        <v>65</v>
      </c>
      <c r="E39" s="76" t="e">
        <f>VLOOKUP(Salida[[#This Row],[CÓDIGO]],#REF!,3,0)</f>
        <v>#REF!</v>
      </c>
      <c r="F39" s="78" t="e">
        <f>VLOOKUP(Salida[[#This Row],[CÓDIGO]],#REF!,2,0)</f>
        <v>#REF!</v>
      </c>
      <c r="G39" s="7" t="s">
        <v>400</v>
      </c>
      <c r="H39" s="7" t="s">
        <v>515</v>
      </c>
      <c r="I39" s="7">
        <v>1</v>
      </c>
    </row>
    <row r="40" spans="2:9">
      <c r="B40" s="7">
        <f t="shared" si="1"/>
        <v>32</v>
      </c>
      <c r="C40" s="77">
        <v>43501</v>
      </c>
      <c r="D40" s="7" t="s">
        <v>67</v>
      </c>
      <c r="E40" s="76" t="e">
        <f>VLOOKUP(Salida[[#This Row],[CÓDIGO]],#REF!,3,0)</f>
        <v>#REF!</v>
      </c>
      <c r="F40" s="78" t="e">
        <f>VLOOKUP(Salida[[#This Row],[CÓDIGO]],#REF!,2,0)</f>
        <v>#REF!</v>
      </c>
      <c r="G40" s="7" t="s">
        <v>400</v>
      </c>
      <c r="H40" s="7" t="s">
        <v>515</v>
      </c>
      <c r="I40" s="7">
        <v>4</v>
      </c>
    </row>
    <row r="41" spans="2:9">
      <c r="B41" s="7">
        <f t="shared" si="1"/>
        <v>33</v>
      </c>
      <c r="C41" s="77">
        <v>43501</v>
      </c>
      <c r="D41" s="7" t="s">
        <v>63</v>
      </c>
      <c r="E41" s="76" t="e">
        <f>VLOOKUP(Salida[[#This Row],[CÓDIGO]],#REF!,3,0)</f>
        <v>#REF!</v>
      </c>
      <c r="F41" s="78" t="e">
        <f>VLOOKUP(Salida[[#This Row],[CÓDIGO]],#REF!,2,0)</f>
        <v>#REF!</v>
      </c>
      <c r="G41" s="7" t="s">
        <v>400</v>
      </c>
      <c r="H41" s="7" t="s">
        <v>515</v>
      </c>
      <c r="I41" s="7">
        <v>1</v>
      </c>
    </row>
    <row r="42" spans="2:9">
      <c r="B42" s="7">
        <f t="shared" si="1"/>
        <v>34</v>
      </c>
      <c r="C42" s="77">
        <v>43501</v>
      </c>
      <c r="D42" s="7" t="s">
        <v>71</v>
      </c>
      <c r="E42" s="76" t="e">
        <f>VLOOKUP(Salida[[#This Row],[CÓDIGO]],#REF!,3,0)</f>
        <v>#REF!</v>
      </c>
      <c r="F42" s="78" t="e">
        <f>VLOOKUP(Salida[[#This Row],[CÓDIGO]],#REF!,2,0)</f>
        <v>#REF!</v>
      </c>
      <c r="G42" s="7" t="s">
        <v>400</v>
      </c>
      <c r="H42" s="7" t="s">
        <v>515</v>
      </c>
      <c r="I42" s="7">
        <v>1</v>
      </c>
    </row>
    <row r="43" spans="2:9">
      <c r="B43" s="7">
        <f t="shared" si="1"/>
        <v>35</v>
      </c>
      <c r="C43" s="77">
        <v>43501</v>
      </c>
      <c r="D43" s="7" t="s">
        <v>53</v>
      </c>
      <c r="E43" s="76" t="e">
        <f>VLOOKUP(Salida[[#This Row],[CÓDIGO]],#REF!,3,0)</f>
        <v>#REF!</v>
      </c>
      <c r="F43" s="78" t="e">
        <f>VLOOKUP(Salida[[#This Row],[CÓDIGO]],#REF!,2,0)</f>
        <v>#REF!</v>
      </c>
      <c r="G43" s="7" t="s">
        <v>400</v>
      </c>
      <c r="H43" s="7" t="s">
        <v>515</v>
      </c>
      <c r="I43" s="7">
        <v>1</v>
      </c>
    </row>
    <row r="44" spans="2:9">
      <c r="B44" s="7">
        <f t="shared" si="1"/>
        <v>36</v>
      </c>
      <c r="C44" s="77">
        <v>43501</v>
      </c>
      <c r="D44" s="7" t="s">
        <v>48</v>
      </c>
      <c r="E44" s="76" t="e">
        <f>VLOOKUP(Salida[[#This Row],[CÓDIGO]],#REF!,3,0)</f>
        <v>#REF!</v>
      </c>
      <c r="F44" s="78" t="e">
        <f>VLOOKUP(Salida[[#This Row],[CÓDIGO]],#REF!,2,0)</f>
        <v>#REF!</v>
      </c>
      <c r="G44" s="7" t="s">
        <v>400</v>
      </c>
      <c r="H44" s="7" t="s">
        <v>515</v>
      </c>
      <c r="I44" s="7">
        <v>1</v>
      </c>
    </row>
    <row r="45" spans="2:9">
      <c r="B45" s="7">
        <f t="shared" si="1"/>
        <v>37</v>
      </c>
      <c r="C45" s="77">
        <v>43501</v>
      </c>
      <c r="D45" s="7" t="s">
        <v>69</v>
      </c>
      <c r="E45" s="76" t="e">
        <f>VLOOKUP(Salida[[#This Row],[CÓDIGO]],#REF!,3,0)</f>
        <v>#REF!</v>
      </c>
      <c r="F45" s="78" t="e">
        <f>VLOOKUP(Salida[[#This Row],[CÓDIGO]],#REF!,2,0)</f>
        <v>#REF!</v>
      </c>
      <c r="G45" s="7" t="s">
        <v>400</v>
      </c>
      <c r="H45" s="7" t="s">
        <v>515</v>
      </c>
      <c r="I45" s="7">
        <v>1</v>
      </c>
    </row>
    <row r="46" spans="2:9">
      <c r="B46" s="7">
        <f t="shared" si="1"/>
        <v>38</v>
      </c>
      <c r="C46" s="77">
        <v>43501</v>
      </c>
      <c r="D46" s="7" t="s">
        <v>51</v>
      </c>
      <c r="E46" s="76" t="e">
        <f>VLOOKUP(Salida[[#This Row],[CÓDIGO]],#REF!,3,0)</f>
        <v>#REF!</v>
      </c>
      <c r="F46" s="78" t="e">
        <f>VLOOKUP(Salida[[#This Row],[CÓDIGO]],#REF!,2,0)</f>
        <v>#REF!</v>
      </c>
      <c r="G46" s="7" t="s">
        <v>400</v>
      </c>
      <c r="H46" s="7" t="s">
        <v>515</v>
      </c>
      <c r="I46" s="7">
        <v>1</v>
      </c>
    </row>
    <row r="47" spans="2:9">
      <c r="B47" s="7">
        <f t="shared" si="1"/>
        <v>39</v>
      </c>
      <c r="C47" s="77">
        <v>43501</v>
      </c>
      <c r="D47" s="7" t="s">
        <v>89</v>
      </c>
      <c r="E47" s="76" t="e">
        <f>VLOOKUP(Salida[[#This Row],[CÓDIGO]],#REF!,3,0)</f>
        <v>#REF!</v>
      </c>
      <c r="F47" s="78" t="e">
        <f>VLOOKUP(Salida[[#This Row],[CÓDIGO]],#REF!,2,0)</f>
        <v>#REF!</v>
      </c>
      <c r="G47" s="7" t="s">
        <v>400</v>
      </c>
      <c r="H47" s="7" t="s">
        <v>515</v>
      </c>
      <c r="I47" s="7">
        <v>1</v>
      </c>
    </row>
    <row r="48" spans="2:9">
      <c r="B48" s="7">
        <f t="shared" si="1"/>
        <v>40</v>
      </c>
      <c r="C48" s="77">
        <v>43501</v>
      </c>
      <c r="D48" s="7" t="s">
        <v>99</v>
      </c>
      <c r="E48" s="76" t="e">
        <f>VLOOKUP(Salida[[#This Row],[CÓDIGO]],#REF!,3,0)</f>
        <v>#REF!</v>
      </c>
      <c r="F48" s="78" t="e">
        <f>VLOOKUP(Salida[[#This Row],[CÓDIGO]],#REF!,2,0)</f>
        <v>#REF!</v>
      </c>
      <c r="G48" s="7" t="s">
        <v>400</v>
      </c>
      <c r="H48" s="7" t="s">
        <v>515</v>
      </c>
      <c r="I48" s="7">
        <v>1</v>
      </c>
    </row>
    <row r="49" spans="2:9">
      <c r="B49" s="7">
        <f t="shared" si="1"/>
        <v>41</v>
      </c>
      <c r="C49" s="77">
        <v>43501</v>
      </c>
      <c r="D49" s="7" t="s">
        <v>114</v>
      </c>
      <c r="E49" s="76" t="e">
        <f>VLOOKUP(Salida[[#This Row],[CÓDIGO]],#REF!,3,0)</f>
        <v>#REF!</v>
      </c>
      <c r="F49" s="78" t="e">
        <f>VLOOKUP(Salida[[#This Row],[CÓDIGO]],#REF!,2,0)</f>
        <v>#REF!</v>
      </c>
      <c r="G49" s="7" t="s">
        <v>400</v>
      </c>
      <c r="H49" s="7" t="s">
        <v>515</v>
      </c>
      <c r="I49" s="7">
        <v>1</v>
      </c>
    </row>
    <row r="50" spans="2:9">
      <c r="B50" s="7">
        <f t="shared" si="1"/>
        <v>42</v>
      </c>
      <c r="C50" s="77">
        <v>43501</v>
      </c>
      <c r="D50" s="7" t="s">
        <v>130</v>
      </c>
      <c r="E50" s="76" t="e">
        <f>VLOOKUP(Salida[[#This Row],[CÓDIGO]],#REF!,3,0)</f>
        <v>#REF!</v>
      </c>
      <c r="F50" s="78" t="e">
        <f>VLOOKUP(Salida[[#This Row],[CÓDIGO]],#REF!,2,0)</f>
        <v>#REF!</v>
      </c>
      <c r="G50" s="7" t="s">
        <v>400</v>
      </c>
      <c r="H50" s="7" t="s">
        <v>515</v>
      </c>
      <c r="I50" s="7">
        <v>1</v>
      </c>
    </row>
    <row r="51" spans="2:9">
      <c r="B51" s="7">
        <f t="shared" si="1"/>
        <v>43</v>
      </c>
      <c r="C51" s="77">
        <v>43501</v>
      </c>
      <c r="D51" s="7" t="s">
        <v>122</v>
      </c>
      <c r="E51" s="76" t="e">
        <f>VLOOKUP(Salida[[#This Row],[CÓDIGO]],#REF!,3,0)</f>
        <v>#REF!</v>
      </c>
      <c r="F51" s="78" t="e">
        <f>VLOOKUP(Salida[[#This Row],[CÓDIGO]],#REF!,2,0)</f>
        <v>#REF!</v>
      </c>
      <c r="G51" s="7" t="s">
        <v>400</v>
      </c>
      <c r="H51" s="7" t="s">
        <v>515</v>
      </c>
      <c r="I51" s="7">
        <v>2</v>
      </c>
    </row>
    <row r="52" spans="2:9">
      <c r="B52" s="7">
        <f t="shared" si="1"/>
        <v>44</v>
      </c>
      <c r="C52" s="77">
        <v>43501</v>
      </c>
      <c r="D52" s="7" t="s">
        <v>128</v>
      </c>
      <c r="E52" s="76" t="e">
        <f>VLOOKUP(Salida[[#This Row],[CÓDIGO]],#REF!,3,0)</f>
        <v>#REF!</v>
      </c>
      <c r="F52" s="78" t="e">
        <f>VLOOKUP(Salida[[#This Row],[CÓDIGO]],#REF!,2,0)</f>
        <v>#REF!</v>
      </c>
      <c r="G52" s="7" t="s">
        <v>400</v>
      </c>
      <c r="H52" s="7" t="s">
        <v>515</v>
      </c>
      <c r="I52" s="7">
        <v>1</v>
      </c>
    </row>
    <row r="53" spans="2:9">
      <c r="B53" s="7">
        <f t="shared" si="1"/>
        <v>45</v>
      </c>
      <c r="C53" s="77">
        <v>43501</v>
      </c>
      <c r="D53" s="7" t="s">
        <v>124</v>
      </c>
      <c r="E53" s="76" t="e">
        <f>VLOOKUP(Salida[[#This Row],[CÓDIGO]],#REF!,3,0)</f>
        <v>#REF!</v>
      </c>
      <c r="F53" s="78" t="e">
        <f>VLOOKUP(Salida[[#This Row],[CÓDIGO]],#REF!,2,0)</f>
        <v>#REF!</v>
      </c>
      <c r="G53" s="7" t="s">
        <v>400</v>
      </c>
      <c r="H53" s="7" t="s">
        <v>515</v>
      </c>
      <c r="I53" s="7">
        <v>1</v>
      </c>
    </row>
    <row r="54" spans="2:9">
      <c r="B54" s="7">
        <f t="shared" si="1"/>
        <v>46</v>
      </c>
      <c r="C54" s="77">
        <v>43501</v>
      </c>
      <c r="D54" s="7" t="s">
        <v>109</v>
      </c>
      <c r="E54" s="76" t="e">
        <f>VLOOKUP(Salida[[#This Row],[CÓDIGO]],#REF!,3,0)</f>
        <v>#REF!</v>
      </c>
      <c r="F54" s="78" t="e">
        <f>VLOOKUP(Salida[[#This Row],[CÓDIGO]],#REF!,2,0)</f>
        <v>#REF!</v>
      </c>
      <c r="G54" s="7" t="s">
        <v>400</v>
      </c>
      <c r="H54" s="7" t="s">
        <v>515</v>
      </c>
      <c r="I54" s="7">
        <v>1</v>
      </c>
    </row>
    <row r="55" spans="2:9">
      <c r="B55" s="7">
        <f t="shared" si="1"/>
        <v>47</v>
      </c>
      <c r="C55" s="77">
        <v>43501</v>
      </c>
      <c r="D55" s="7" t="s">
        <v>17</v>
      </c>
      <c r="E55" s="76" t="e">
        <f>VLOOKUP(Salida[[#This Row],[CÓDIGO]],#REF!,3,0)</f>
        <v>#REF!</v>
      </c>
      <c r="F55" s="78" t="e">
        <f>VLOOKUP(Salida[[#This Row],[CÓDIGO]],#REF!,2,0)</f>
        <v>#REF!</v>
      </c>
      <c r="G55" s="7" t="s">
        <v>400</v>
      </c>
      <c r="H55" s="7" t="s">
        <v>515</v>
      </c>
      <c r="I55" s="7">
        <v>1</v>
      </c>
    </row>
    <row r="56" spans="2:9">
      <c r="B56" s="7">
        <f t="shared" si="1"/>
        <v>48</v>
      </c>
      <c r="C56" s="77">
        <v>43501</v>
      </c>
      <c r="D56" s="7" t="s">
        <v>391</v>
      </c>
      <c r="E56" s="76" t="e">
        <f>VLOOKUP(Salida[[#This Row],[CÓDIGO]],#REF!,3,0)</f>
        <v>#REF!</v>
      </c>
      <c r="F56" s="78" t="e">
        <f>VLOOKUP(Salida[[#This Row],[CÓDIGO]],#REF!,2,0)</f>
        <v>#REF!</v>
      </c>
      <c r="G56" s="7" t="s">
        <v>400</v>
      </c>
      <c r="H56" s="7" t="s">
        <v>515</v>
      </c>
      <c r="I56" s="7">
        <v>1</v>
      </c>
    </row>
    <row r="57" spans="2:9">
      <c r="B57" s="7">
        <f t="shared" si="1"/>
        <v>49</v>
      </c>
      <c r="C57" s="77">
        <v>43501</v>
      </c>
      <c r="D57" s="7" t="s">
        <v>393</v>
      </c>
      <c r="E57" s="76" t="e">
        <f>VLOOKUP(Salida[[#This Row],[CÓDIGO]],#REF!,3,0)</f>
        <v>#REF!</v>
      </c>
      <c r="F57" s="78" t="e">
        <f>VLOOKUP(Salida[[#This Row],[CÓDIGO]],#REF!,2,0)</f>
        <v>#REF!</v>
      </c>
      <c r="G57" s="7" t="s">
        <v>400</v>
      </c>
      <c r="H57" s="7" t="s">
        <v>515</v>
      </c>
      <c r="I57" s="7">
        <v>1</v>
      </c>
    </row>
    <row r="58" spans="2:9">
      <c r="B58" s="7">
        <f t="shared" si="1"/>
        <v>50</v>
      </c>
      <c r="C58" s="77">
        <v>43501</v>
      </c>
      <c r="D58" s="7" t="s">
        <v>293</v>
      </c>
      <c r="E58" s="76" t="e">
        <f>VLOOKUP(Salida[[#This Row],[CÓDIGO]],#REF!,3,0)</f>
        <v>#REF!</v>
      </c>
      <c r="F58" s="78" t="e">
        <f>VLOOKUP(Salida[[#This Row],[CÓDIGO]],#REF!,2,0)</f>
        <v>#REF!</v>
      </c>
      <c r="G58" s="7" t="s">
        <v>400</v>
      </c>
      <c r="H58" s="7" t="s">
        <v>515</v>
      </c>
      <c r="I58" s="7">
        <v>1</v>
      </c>
    </row>
    <row r="59" spans="2:9">
      <c r="B59" s="7">
        <f t="shared" si="1"/>
        <v>51</v>
      </c>
      <c r="C59" s="77">
        <v>43501</v>
      </c>
      <c r="D59" s="7" t="s">
        <v>295</v>
      </c>
      <c r="E59" s="76" t="e">
        <f>VLOOKUP(Salida[[#This Row],[CÓDIGO]],#REF!,3,0)</f>
        <v>#REF!</v>
      </c>
      <c r="F59" s="78" t="e">
        <f>VLOOKUP(Salida[[#This Row],[CÓDIGO]],#REF!,2,0)</f>
        <v>#REF!</v>
      </c>
      <c r="G59" s="7" t="s">
        <v>400</v>
      </c>
      <c r="H59" s="7" t="s">
        <v>515</v>
      </c>
      <c r="I59" s="7">
        <v>1</v>
      </c>
    </row>
    <row r="60" spans="2:9">
      <c r="B60" s="7">
        <f t="shared" si="1"/>
        <v>52</v>
      </c>
      <c r="C60" s="77">
        <v>43501</v>
      </c>
      <c r="D60" s="7" t="s">
        <v>512</v>
      </c>
      <c r="E60" s="76" t="e">
        <f>VLOOKUP(Salida[[#This Row],[CÓDIGO]],#REF!,3,0)</f>
        <v>#REF!</v>
      </c>
      <c r="F60" s="78" t="e">
        <f>VLOOKUP(Salida[[#This Row],[CÓDIGO]],#REF!,2,0)</f>
        <v>#REF!</v>
      </c>
      <c r="G60" s="7" t="s">
        <v>400</v>
      </c>
      <c r="H60" s="7" t="s">
        <v>515</v>
      </c>
      <c r="I60" s="7">
        <v>0</v>
      </c>
    </row>
    <row r="61" spans="2:9">
      <c r="B61" s="7">
        <f t="shared" si="1"/>
        <v>53</v>
      </c>
      <c r="C61" s="77">
        <v>43501</v>
      </c>
      <c r="D61" s="7" t="s">
        <v>260</v>
      </c>
      <c r="E61" s="76" t="e">
        <f>VLOOKUP(Salida[[#This Row],[CÓDIGO]],#REF!,3,0)</f>
        <v>#REF!</v>
      </c>
      <c r="F61" s="78" t="e">
        <f>VLOOKUP(Salida[[#This Row],[CÓDIGO]],#REF!,2,0)</f>
        <v>#REF!</v>
      </c>
      <c r="G61" s="7" t="s">
        <v>400</v>
      </c>
      <c r="H61" s="7" t="s">
        <v>515</v>
      </c>
      <c r="I61" s="7">
        <v>1</v>
      </c>
    </row>
    <row r="62" spans="2:9">
      <c r="B62" s="7">
        <f t="shared" si="1"/>
        <v>54</v>
      </c>
      <c r="C62" s="77">
        <v>43501</v>
      </c>
      <c r="D62" s="7" t="s">
        <v>386</v>
      </c>
      <c r="E62" s="76" t="e">
        <f>VLOOKUP(Salida[[#This Row],[CÓDIGO]],#REF!,3,0)</f>
        <v>#REF!</v>
      </c>
      <c r="F62" s="78" t="e">
        <f>VLOOKUP(Salida[[#This Row],[CÓDIGO]],#REF!,2,0)</f>
        <v>#REF!</v>
      </c>
      <c r="G62" s="7" t="s">
        <v>400</v>
      </c>
      <c r="H62" s="7" t="s">
        <v>515</v>
      </c>
      <c r="I62" s="7">
        <v>1</v>
      </c>
    </row>
    <row r="63" spans="2:9">
      <c r="B63" s="7">
        <f t="shared" si="1"/>
        <v>55</v>
      </c>
      <c r="C63" s="77">
        <v>43501</v>
      </c>
      <c r="D63" s="7" t="s">
        <v>169</v>
      </c>
      <c r="E63" s="76" t="e">
        <f>VLOOKUP(Salida[[#This Row],[CÓDIGO]],#REF!,3,0)</f>
        <v>#REF!</v>
      </c>
      <c r="F63" s="78" t="e">
        <f>VLOOKUP(Salida[[#This Row],[CÓDIGO]],#REF!,2,0)</f>
        <v>#REF!</v>
      </c>
      <c r="G63" s="7" t="s">
        <v>400</v>
      </c>
      <c r="H63" s="7" t="s">
        <v>515</v>
      </c>
      <c r="I63" s="7">
        <v>1</v>
      </c>
    </row>
    <row r="64" spans="2:9">
      <c r="B64" s="7">
        <f t="shared" si="1"/>
        <v>56</v>
      </c>
      <c r="C64" s="77">
        <v>43501</v>
      </c>
      <c r="D64" s="7" t="s">
        <v>174</v>
      </c>
      <c r="E64" s="76" t="e">
        <f>VLOOKUP(Salida[[#This Row],[CÓDIGO]],#REF!,3,0)</f>
        <v>#REF!</v>
      </c>
      <c r="F64" s="78" t="e">
        <f>VLOOKUP(Salida[[#This Row],[CÓDIGO]],#REF!,2,0)</f>
        <v>#REF!</v>
      </c>
      <c r="G64" s="7" t="s">
        <v>400</v>
      </c>
      <c r="H64" s="7" t="s">
        <v>515</v>
      </c>
      <c r="I64" s="7">
        <v>1</v>
      </c>
    </row>
    <row r="65" spans="2:9">
      <c r="B65" s="7">
        <f t="shared" si="1"/>
        <v>57</v>
      </c>
      <c r="C65" s="77">
        <v>43501</v>
      </c>
      <c r="D65" s="7" t="s">
        <v>165</v>
      </c>
      <c r="E65" s="76" t="e">
        <f>VLOOKUP(Salida[[#This Row],[CÓDIGO]],#REF!,3,0)</f>
        <v>#REF!</v>
      </c>
      <c r="F65" s="78" t="e">
        <f>VLOOKUP(Salida[[#This Row],[CÓDIGO]],#REF!,2,0)</f>
        <v>#REF!</v>
      </c>
      <c r="G65" s="7" t="s">
        <v>400</v>
      </c>
      <c r="H65" s="7" t="s">
        <v>515</v>
      </c>
      <c r="I65" s="7">
        <v>1</v>
      </c>
    </row>
    <row r="66" spans="2:9">
      <c r="B66" s="7">
        <f t="shared" si="1"/>
        <v>58</v>
      </c>
      <c r="C66" s="77">
        <v>43501</v>
      </c>
      <c r="D66" s="7" t="s">
        <v>159</v>
      </c>
      <c r="E66" s="76" t="e">
        <f>VLOOKUP(Salida[[#This Row],[CÓDIGO]],#REF!,3,0)</f>
        <v>#REF!</v>
      </c>
      <c r="F66" s="78" t="e">
        <f>VLOOKUP(Salida[[#This Row],[CÓDIGO]],#REF!,2,0)</f>
        <v>#REF!</v>
      </c>
      <c r="G66" s="7" t="s">
        <v>400</v>
      </c>
      <c r="H66" s="7" t="s">
        <v>515</v>
      </c>
      <c r="I66" s="7">
        <v>1</v>
      </c>
    </row>
    <row r="67" spans="2:9">
      <c r="B67" s="7">
        <f t="shared" si="1"/>
        <v>59</v>
      </c>
      <c r="C67" s="77">
        <v>43501</v>
      </c>
      <c r="D67" s="7" t="s">
        <v>171</v>
      </c>
      <c r="E67" s="76" t="e">
        <f>VLOOKUP(Salida[[#This Row],[CÓDIGO]],#REF!,3,0)</f>
        <v>#REF!</v>
      </c>
      <c r="F67" s="78" t="e">
        <f>VLOOKUP(Salida[[#This Row],[CÓDIGO]],#REF!,2,0)</f>
        <v>#REF!</v>
      </c>
      <c r="G67" s="7" t="s">
        <v>400</v>
      </c>
      <c r="H67" s="7" t="s">
        <v>515</v>
      </c>
      <c r="I67" s="7">
        <v>1</v>
      </c>
    </row>
    <row r="68" spans="2:9">
      <c r="B68" s="7">
        <f t="shared" si="1"/>
        <v>60</v>
      </c>
      <c r="C68" s="77">
        <v>43501</v>
      </c>
      <c r="D68" s="7" t="s">
        <v>176</v>
      </c>
      <c r="E68" s="76" t="e">
        <f>VLOOKUP(Salida[[#This Row],[CÓDIGO]],#REF!,3,0)</f>
        <v>#REF!</v>
      </c>
      <c r="F68" s="78" t="e">
        <f>VLOOKUP(Salida[[#This Row],[CÓDIGO]],#REF!,2,0)</f>
        <v>#REF!</v>
      </c>
      <c r="G68" s="7" t="s">
        <v>400</v>
      </c>
      <c r="H68" s="7" t="s">
        <v>515</v>
      </c>
      <c r="I68" s="7">
        <v>13</v>
      </c>
    </row>
    <row r="69" spans="2:9">
      <c r="B69" s="7">
        <f t="shared" si="1"/>
        <v>61</v>
      </c>
      <c r="C69" s="77">
        <v>43501</v>
      </c>
      <c r="D69" s="7" t="s">
        <v>182</v>
      </c>
      <c r="E69" s="76" t="e">
        <f>VLOOKUP(Salida[[#This Row],[CÓDIGO]],#REF!,3,0)</f>
        <v>#REF!</v>
      </c>
      <c r="F69" s="78" t="e">
        <f>VLOOKUP(Salida[[#This Row],[CÓDIGO]],#REF!,2,0)</f>
        <v>#REF!</v>
      </c>
      <c r="G69" s="7" t="s">
        <v>400</v>
      </c>
      <c r="H69" s="7" t="s">
        <v>515</v>
      </c>
      <c r="I69" s="7">
        <v>2</v>
      </c>
    </row>
    <row r="70" spans="2:9">
      <c r="B70" s="7">
        <f t="shared" si="1"/>
        <v>62</v>
      </c>
      <c r="C70" s="77">
        <v>43501</v>
      </c>
      <c r="D70" s="7" t="s">
        <v>184</v>
      </c>
      <c r="E70" s="76" t="e">
        <f>VLOOKUP(Salida[[#This Row],[CÓDIGO]],#REF!,3,0)</f>
        <v>#REF!</v>
      </c>
      <c r="F70" s="78" t="e">
        <f>VLOOKUP(Salida[[#This Row],[CÓDIGO]],#REF!,2,0)</f>
        <v>#REF!</v>
      </c>
      <c r="G70" s="7" t="s">
        <v>400</v>
      </c>
      <c r="H70" s="7" t="s">
        <v>515</v>
      </c>
      <c r="I70" s="7">
        <v>2</v>
      </c>
    </row>
    <row r="71" spans="2:9">
      <c r="B71" s="7">
        <f t="shared" si="1"/>
        <v>63</v>
      </c>
      <c r="C71" s="77">
        <v>43501</v>
      </c>
      <c r="D71" s="7" t="s">
        <v>186</v>
      </c>
      <c r="E71" s="76" t="e">
        <f>VLOOKUP(Salida[[#This Row],[CÓDIGO]],#REF!,3,0)</f>
        <v>#REF!</v>
      </c>
      <c r="F71" s="78" t="e">
        <f>VLOOKUP(Salida[[#This Row],[CÓDIGO]],#REF!,2,0)</f>
        <v>#REF!</v>
      </c>
      <c r="G71" s="7" t="s">
        <v>400</v>
      </c>
      <c r="H71" s="7" t="s">
        <v>515</v>
      </c>
      <c r="I71" s="7">
        <v>1</v>
      </c>
    </row>
    <row r="72" spans="2:9">
      <c r="B72" s="7">
        <f t="shared" si="1"/>
        <v>64</v>
      </c>
      <c r="C72" s="77">
        <v>43501</v>
      </c>
      <c r="D72" s="7" t="s">
        <v>180</v>
      </c>
      <c r="E72" s="76" t="e">
        <f>VLOOKUP(Salida[[#This Row],[CÓDIGO]],#REF!,3,0)</f>
        <v>#REF!</v>
      </c>
      <c r="F72" s="78" t="e">
        <f>VLOOKUP(Salida[[#This Row],[CÓDIGO]],#REF!,2,0)</f>
        <v>#REF!</v>
      </c>
      <c r="G72" s="7" t="s">
        <v>400</v>
      </c>
      <c r="H72" s="7" t="s">
        <v>515</v>
      </c>
      <c r="I72" s="7">
        <v>1</v>
      </c>
    </row>
    <row r="73" spans="2:9">
      <c r="B73" s="7">
        <f t="shared" si="1"/>
        <v>65</v>
      </c>
      <c r="C73" s="77">
        <v>43501</v>
      </c>
      <c r="D73" s="7" t="s">
        <v>178</v>
      </c>
      <c r="E73" s="76" t="e">
        <f>VLOOKUP(Salida[[#This Row],[CÓDIGO]],#REF!,3,0)</f>
        <v>#REF!</v>
      </c>
      <c r="F73" s="78" t="e">
        <f>VLOOKUP(Salida[[#This Row],[CÓDIGO]],#REF!,2,0)</f>
        <v>#REF!</v>
      </c>
      <c r="G73" s="7" t="s">
        <v>400</v>
      </c>
      <c r="H73" s="7" t="s">
        <v>515</v>
      </c>
      <c r="I73" s="7">
        <v>5</v>
      </c>
    </row>
    <row r="74" spans="2:9">
      <c r="B74" s="7">
        <f t="shared" si="1"/>
        <v>66</v>
      </c>
      <c r="C74" s="77">
        <v>43501</v>
      </c>
      <c r="D74" s="7" t="s">
        <v>196</v>
      </c>
      <c r="E74" s="76" t="e">
        <f>VLOOKUP(Salida[[#This Row],[CÓDIGO]],#REF!,3,0)</f>
        <v>#REF!</v>
      </c>
      <c r="F74" s="78" t="e">
        <f>VLOOKUP(Salida[[#This Row],[CÓDIGO]],#REF!,2,0)</f>
        <v>#REF!</v>
      </c>
      <c r="G74" s="7" t="s">
        <v>400</v>
      </c>
      <c r="H74" s="7" t="s">
        <v>515</v>
      </c>
      <c r="I74" s="7">
        <v>1</v>
      </c>
    </row>
    <row r="75" spans="2:9">
      <c r="B75" s="86">
        <f t="shared" si="1"/>
        <v>67</v>
      </c>
      <c r="C75" s="77">
        <v>43501</v>
      </c>
      <c r="D75" s="86">
        <v>2206</v>
      </c>
      <c r="E75" s="87" t="e">
        <f>VLOOKUP(Salida[[#This Row],[CÓDIGO]],#REF!,3,0)</f>
        <v>#REF!</v>
      </c>
      <c r="F75" s="88" t="e">
        <f>VLOOKUP(Salida[[#This Row],[CÓDIGO]],#REF!,2,0)</f>
        <v>#REF!</v>
      </c>
      <c r="G75" s="86" t="s">
        <v>400</v>
      </c>
      <c r="H75" s="86" t="s">
        <v>515</v>
      </c>
      <c r="I75" s="86">
        <v>1</v>
      </c>
    </row>
    <row r="76" spans="2:9">
      <c r="B76" s="7">
        <f>ROW(A68)</f>
        <v>68</v>
      </c>
      <c r="C76" s="77">
        <v>43501</v>
      </c>
      <c r="D76" s="7" t="s">
        <v>364</v>
      </c>
      <c r="E76" s="76" t="e">
        <f>VLOOKUP(Salida[[#This Row],[CÓDIGO]],#REF!,3,0)</f>
        <v>#REF!</v>
      </c>
      <c r="F76" s="78" t="e">
        <f>VLOOKUP(Salida[[#This Row],[CÓDIGO]],#REF!,2,0)</f>
        <v>#REF!</v>
      </c>
      <c r="G76" s="7" t="s">
        <v>400</v>
      </c>
      <c r="H76" s="7" t="s">
        <v>516</v>
      </c>
      <c r="I76" s="7">
        <v>8</v>
      </c>
    </row>
    <row r="77" spans="2:9">
      <c r="B77" s="7">
        <f>ROW(A69)</f>
        <v>69</v>
      </c>
      <c r="C77" s="77">
        <v>43501</v>
      </c>
      <c r="D77" s="7" t="s">
        <v>350</v>
      </c>
      <c r="E77" s="76" t="e">
        <f>VLOOKUP(Salida[[#This Row],[CÓDIGO]],#REF!,3,0)</f>
        <v>#REF!</v>
      </c>
      <c r="F77" s="78" t="e">
        <f>VLOOKUP(Salida[[#This Row],[CÓDIGO]],#REF!,2,0)</f>
        <v>#REF!</v>
      </c>
      <c r="G77" s="7" t="s">
        <v>400</v>
      </c>
      <c r="H77" s="7" t="s">
        <v>516</v>
      </c>
      <c r="I77" s="7">
        <v>17</v>
      </c>
    </row>
    <row r="78" spans="2:9">
      <c r="B78" s="7">
        <f t="shared" ref="B78:B109" si="2">ROW(A70)</f>
        <v>70</v>
      </c>
      <c r="C78" s="77">
        <v>43501</v>
      </c>
      <c r="D78" s="7" t="s">
        <v>342</v>
      </c>
      <c r="E78" s="76" t="e">
        <f>VLOOKUP(Salida[[#This Row],[CÓDIGO]],#REF!,3,0)</f>
        <v>#REF!</v>
      </c>
      <c r="F78" s="78" t="e">
        <f>VLOOKUP(Salida[[#This Row],[CÓDIGO]],#REF!,2,0)</f>
        <v>#REF!</v>
      </c>
      <c r="G78" s="7" t="s">
        <v>400</v>
      </c>
      <c r="H78" s="7" t="s">
        <v>516</v>
      </c>
      <c r="I78" s="7">
        <v>12</v>
      </c>
    </row>
    <row r="79" spans="2:9">
      <c r="B79" s="7">
        <f t="shared" si="2"/>
        <v>71</v>
      </c>
      <c r="C79" s="77">
        <v>43501</v>
      </c>
      <c r="D79" s="7" t="s">
        <v>370</v>
      </c>
      <c r="E79" s="76" t="e">
        <f>VLOOKUP(Salida[[#This Row],[CÓDIGO]],#REF!,3,0)</f>
        <v>#REF!</v>
      </c>
      <c r="F79" s="78" t="e">
        <f>VLOOKUP(Salida[[#This Row],[CÓDIGO]],#REF!,2,0)</f>
        <v>#REF!</v>
      </c>
      <c r="G79" s="7" t="s">
        <v>400</v>
      </c>
      <c r="H79" s="7" t="s">
        <v>516</v>
      </c>
      <c r="I79" s="7">
        <v>1.2000000000000002</v>
      </c>
    </row>
    <row r="80" spans="2:9">
      <c r="B80" s="7">
        <f t="shared" si="2"/>
        <v>72</v>
      </c>
      <c r="C80" s="77">
        <v>43501</v>
      </c>
      <c r="D80" s="7" t="s">
        <v>348</v>
      </c>
      <c r="E80" s="76" t="e">
        <f>VLOOKUP(Salida[[#This Row],[CÓDIGO]],#REF!,3,0)</f>
        <v>#REF!</v>
      </c>
      <c r="F80" s="78" t="e">
        <f>VLOOKUP(Salida[[#This Row],[CÓDIGO]],#REF!,2,0)</f>
        <v>#REF!</v>
      </c>
      <c r="G80" s="7" t="s">
        <v>400</v>
      </c>
      <c r="H80" s="7" t="s">
        <v>516</v>
      </c>
      <c r="I80" s="7">
        <v>37</v>
      </c>
    </row>
    <row r="81" spans="2:9">
      <c r="B81" s="7">
        <f t="shared" si="2"/>
        <v>73</v>
      </c>
      <c r="C81" s="77">
        <v>43501</v>
      </c>
      <c r="D81" s="7" t="s">
        <v>366</v>
      </c>
      <c r="E81" s="76" t="e">
        <f>VLOOKUP(Salida[[#This Row],[CÓDIGO]],#REF!,3,0)</f>
        <v>#REF!</v>
      </c>
      <c r="F81" s="78" t="e">
        <f>VLOOKUP(Salida[[#This Row],[CÓDIGO]],#REF!,2,0)</f>
        <v>#REF!</v>
      </c>
      <c r="G81" s="7" t="s">
        <v>400</v>
      </c>
      <c r="H81" s="7" t="s">
        <v>516</v>
      </c>
      <c r="I81" s="7">
        <v>4.4000000000000004</v>
      </c>
    </row>
    <row r="82" spans="2:9">
      <c r="B82" s="7">
        <f t="shared" si="2"/>
        <v>74</v>
      </c>
      <c r="C82" s="77">
        <v>43501</v>
      </c>
      <c r="D82" s="7" t="s">
        <v>340</v>
      </c>
      <c r="E82" s="76" t="e">
        <f>VLOOKUP(Salida[[#This Row],[CÓDIGO]],#REF!,3,0)</f>
        <v>#REF!</v>
      </c>
      <c r="F82" s="78" t="e">
        <f>VLOOKUP(Salida[[#This Row],[CÓDIGO]],#REF!,2,0)</f>
        <v>#REF!</v>
      </c>
      <c r="G82" s="7" t="s">
        <v>400</v>
      </c>
      <c r="H82" s="7" t="s">
        <v>516</v>
      </c>
      <c r="I82" s="7">
        <v>8</v>
      </c>
    </row>
    <row r="83" spans="2:9">
      <c r="B83" s="7">
        <f t="shared" si="2"/>
        <v>75</v>
      </c>
      <c r="C83" s="77">
        <v>43501</v>
      </c>
      <c r="D83" s="7" t="s">
        <v>346</v>
      </c>
      <c r="E83" s="76" t="e">
        <f>VLOOKUP(Salida[[#This Row],[CÓDIGO]],#REF!,3,0)</f>
        <v>#REF!</v>
      </c>
      <c r="F83" s="78" t="e">
        <f>VLOOKUP(Salida[[#This Row],[CÓDIGO]],#REF!,2,0)</f>
        <v>#REF!</v>
      </c>
      <c r="G83" s="7" t="s">
        <v>400</v>
      </c>
      <c r="H83" s="7" t="s">
        <v>516</v>
      </c>
      <c r="I83" s="7">
        <v>5</v>
      </c>
    </row>
    <row r="84" spans="2:9">
      <c r="B84" s="7">
        <f t="shared" si="2"/>
        <v>76</v>
      </c>
      <c r="C84" s="77">
        <v>43501</v>
      </c>
      <c r="D84" s="7" t="s">
        <v>378</v>
      </c>
      <c r="E84" s="76" t="e">
        <f>VLOOKUP(Salida[[#This Row],[CÓDIGO]],#REF!,3,0)</f>
        <v>#REF!</v>
      </c>
      <c r="F84" s="78" t="e">
        <f>VLOOKUP(Salida[[#This Row],[CÓDIGO]],#REF!,2,0)</f>
        <v>#REF!</v>
      </c>
      <c r="G84" s="7" t="s">
        <v>400</v>
      </c>
      <c r="H84" s="7" t="s">
        <v>516</v>
      </c>
      <c r="I84" s="7">
        <v>13</v>
      </c>
    </row>
    <row r="85" spans="2:9">
      <c r="B85" s="7">
        <f t="shared" si="2"/>
        <v>77</v>
      </c>
      <c r="C85" s="77">
        <v>43501</v>
      </c>
      <c r="D85" s="7" t="s">
        <v>360</v>
      </c>
      <c r="E85" s="76" t="e">
        <f>VLOOKUP(Salida[[#This Row],[CÓDIGO]],#REF!,3,0)</f>
        <v>#REF!</v>
      </c>
      <c r="F85" s="78" t="e">
        <f>VLOOKUP(Salida[[#This Row],[CÓDIGO]],#REF!,2,0)</f>
        <v>#REF!</v>
      </c>
      <c r="G85" s="7" t="s">
        <v>400</v>
      </c>
      <c r="H85" s="7" t="s">
        <v>516</v>
      </c>
      <c r="I85" s="7">
        <v>26</v>
      </c>
    </row>
    <row r="86" spans="2:9">
      <c r="B86" s="7">
        <f t="shared" si="2"/>
        <v>78</v>
      </c>
      <c r="C86" s="77">
        <v>43501</v>
      </c>
      <c r="D86" s="7" t="s">
        <v>11</v>
      </c>
      <c r="E86" s="76" t="e">
        <f>VLOOKUP(Salida[[#This Row],[CÓDIGO]],#REF!,3,0)</f>
        <v>#REF!</v>
      </c>
      <c r="F86" s="78" t="e">
        <f>VLOOKUP(Salida[[#This Row],[CÓDIGO]],#REF!,2,0)</f>
        <v>#REF!</v>
      </c>
      <c r="G86" s="7" t="s">
        <v>400</v>
      </c>
      <c r="H86" s="7" t="s">
        <v>516</v>
      </c>
      <c r="I86" s="7">
        <v>1</v>
      </c>
    </row>
    <row r="87" spans="2:9">
      <c r="B87" s="7">
        <f t="shared" si="2"/>
        <v>79</v>
      </c>
      <c r="C87" s="77">
        <v>43501</v>
      </c>
      <c r="D87" s="7" t="s">
        <v>514</v>
      </c>
      <c r="E87" s="76" t="e">
        <f>VLOOKUP(Salida[[#This Row],[CÓDIGO]],#REF!,3,0)</f>
        <v>#REF!</v>
      </c>
      <c r="F87" s="78" t="e">
        <f>VLOOKUP(Salida[[#This Row],[CÓDIGO]],#REF!,2,0)</f>
        <v>#REF!</v>
      </c>
      <c r="G87" s="7" t="s">
        <v>400</v>
      </c>
      <c r="H87" s="7" t="s">
        <v>516</v>
      </c>
      <c r="I87" s="7">
        <v>1</v>
      </c>
    </row>
    <row r="88" spans="2:9">
      <c r="B88" s="7">
        <f t="shared" si="2"/>
        <v>80</v>
      </c>
      <c r="C88" s="77">
        <v>43501</v>
      </c>
      <c r="D88" s="7" t="s">
        <v>305</v>
      </c>
      <c r="E88" s="76" t="e">
        <f>VLOOKUP(Salida[[#This Row],[CÓDIGO]],#REF!,3,0)</f>
        <v>#REF!</v>
      </c>
      <c r="F88" s="78" t="e">
        <f>VLOOKUP(Salida[[#This Row],[CÓDIGO]],#REF!,2,0)</f>
        <v>#REF!</v>
      </c>
      <c r="G88" s="7" t="s">
        <v>400</v>
      </c>
      <c r="H88" s="7" t="s">
        <v>516</v>
      </c>
      <c r="I88" s="7">
        <v>6</v>
      </c>
    </row>
    <row r="89" spans="2:9">
      <c r="B89" s="7">
        <f t="shared" si="2"/>
        <v>81</v>
      </c>
      <c r="C89" s="77">
        <v>43501</v>
      </c>
      <c r="D89" s="7" t="s">
        <v>307</v>
      </c>
      <c r="E89" s="76" t="e">
        <f>VLOOKUP(Salida[[#This Row],[CÓDIGO]],#REF!,3,0)</f>
        <v>#REF!</v>
      </c>
      <c r="F89" s="78" t="e">
        <f>VLOOKUP(Salida[[#This Row],[CÓDIGO]],#REF!,2,0)</f>
        <v>#REF!</v>
      </c>
      <c r="G89" s="7" t="s">
        <v>400</v>
      </c>
      <c r="H89" s="7" t="s">
        <v>516</v>
      </c>
      <c r="I89" s="7">
        <v>1</v>
      </c>
    </row>
    <row r="90" spans="2:9">
      <c r="B90" s="7">
        <f t="shared" si="2"/>
        <v>82</v>
      </c>
      <c r="C90" s="77">
        <v>43501</v>
      </c>
      <c r="D90" s="7" t="s">
        <v>303</v>
      </c>
      <c r="E90" s="76" t="e">
        <f>VLOOKUP(Salida[[#This Row],[CÓDIGO]],#REF!,3,0)</f>
        <v>#REF!</v>
      </c>
      <c r="F90" s="78" t="e">
        <f>VLOOKUP(Salida[[#This Row],[CÓDIGO]],#REF!,2,0)</f>
        <v>#REF!</v>
      </c>
      <c r="G90" s="7" t="s">
        <v>400</v>
      </c>
      <c r="H90" s="7" t="s">
        <v>516</v>
      </c>
      <c r="I90" s="7">
        <v>1</v>
      </c>
    </row>
    <row r="91" spans="2:9">
      <c r="B91" s="7">
        <f t="shared" si="2"/>
        <v>83</v>
      </c>
      <c r="C91" s="77">
        <v>43501</v>
      </c>
      <c r="D91" s="7" t="s">
        <v>323</v>
      </c>
      <c r="E91" s="76" t="e">
        <f>VLOOKUP(Salida[[#This Row],[CÓDIGO]],#REF!,3,0)</f>
        <v>#REF!</v>
      </c>
      <c r="F91" s="78" t="e">
        <f>VLOOKUP(Salida[[#This Row],[CÓDIGO]],#REF!,2,0)</f>
        <v>#REF!</v>
      </c>
      <c r="G91" s="7" t="s">
        <v>400</v>
      </c>
      <c r="H91" s="7" t="s">
        <v>516</v>
      </c>
      <c r="I91" s="7">
        <v>17</v>
      </c>
    </row>
    <row r="92" spans="2:9">
      <c r="B92" s="7">
        <f t="shared" si="2"/>
        <v>84</v>
      </c>
      <c r="C92" s="77">
        <v>43501</v>
      </c>
      <c r="D92" s="7" t="s">
        <v>136</v>
      </c>
      <c r="E92" s="76" t="e">
        <f>VLOOKUP(Salida[[#This Row],[CÓDIGO]],#REF!,3,0)</f>
        <v>#REF!</v>
      </c>
      <c r="F92" s="78" t="e">
        <f>VLOOKUP(Salida[[#This Row],[CÓDIGO]],#REF!,2,0)</f>
        <v>#REF!</v>
      </c>
      <c r="G92" s="7" t="s">
        <v>400</v>
      </c>
      <c r="H92" s="7" t="s">
        <v>516</v>
      </c>
      <c r="I92" s="7">
        <v>1</v>
      </c>
    </row>
    <row r="93" spans="2:9">
      <c r="B93" s="7">
        <f t="shared" si="2"/>
        <v>85</v>
      </c>
      <c r="C93" s="77">
        <v>43501</v>
      </c>
      <c r="D93" s="7" t="s">
        <v>134</v>
      </c>
      <c r="E93" s="76" t="e">
        <f>VLOOKUP(Salida[[#This Row],[CÓDIGO]],#REF!,3,0)</f>
        <v>#REF!</v>
      </c>
      <c r="F93" s="78" t="e">
        <f>VLOOKUP(Salida[[#This Row],[CÓDIGO]],#REF!,2,0)</f>
        <v>#REF!</v>
      </c>
      <c r="G93" s="7" t="s">
        <v>400</v>
      </c>
      <c r="H93" s="7" t="s">
        <v>516</v>
      </c>
      <c r="I93" s="7">
        <v>1</v>
      </c>
    </row>
    <row r="94" spans="2:9">
      <c r="B94" s="7">
        <f t="shared" si="2"/>
        <v>86</v>
      </c>
      <c r="C94" s="77">
        <v>43501</v>
      </c>
      <c r="D94" s="7" t="s">
        <v>142</v>
      </c>
      <c r="E94" s="76" t="e">
        <f>VLOOKUP(Salida[[#This Row],[CÓDIGO]],#REF!,3,0)</f>
        <v>#REF!</v>
      </c>
      <c r="F94" s="78" t="e">
        <f>VLOOKUP(Salida[[#This Row],[CÓDIGO]],#REF!,2,0)</f>
        <v>#REF!</v>
      </c>
      <c r="G94" s="7" t="s">
        <v>400</v>
      </c>
      <c r="H94" s="7" t="s">
        <v>516</v>
      </c>
      <c r="I94" s="7">
        <v>1</v>
      </c>
    </row>
    <row r="95" spans="2:9">
      <c r="B95" s="7">
        <f t="shared" si="2"/>
        <v>87</v>
      </c>
      <c r="C95" s="77">
        <v>43501</v>
      </c>
      <c r="D95" s="7" t="s">
        <v>138</v>
      </c>
      <c r="E95" s="76" t="e">
        <f>VLOOKUP(Salida[[#This Row],[CÓDIGO]],#REF!,3,0)</f>
        <v>#REF!</v>
      </c>
      <c r="F95" s="78" t="e">
        <f>VLOOKUP(Salida[[#This Row],[CÓDIGO]],#REF!,2,0)</f>
        <v>#REF!</v>
      </c>
      <c r="G95" s="7" t="s">
        <v>400</v>
      </c>
      <c r="H95" s="7" t="s">
        <v>516</v>
      </c>
      <c r="I95" s="7">
        <v>1</v>
      </c>
    </row>
    <row r="96" spans="2:9">
      <c r="B96" s="7">
        <f t="shared" si="2"/>
        <v>88</v>
      </c>
      <c r="C96" s="77">
        <v>43501</v>
      </c>
      <c r="D96" s="7" t="s">
        <v>140</v>
      </c>
      <c r="E96" s="76" t="e">
        <f>VLOOKUP(Salida[[#This Row],[CÓDIGO]],#REF!,3,0)</f>
        <v>#REF!</v>
      </c>
      <c r="F96" s="78" t="e">
        <f>VLOOKUP(Salida[[#This Row],[CÓDIGO]],#REF!,2,0)</f>
        <v>#REF!</v>
      </c>
      <c r="G96" s="7" t="s">
        <v>400</v>
      </c>
      <c r="H96" s="7" t="s">
        <v>516</v>
      </c>
      <c r="I96" s="7">
        <v>1</v>
      </c>
    </row>
    <row r="97" spans="2:9">
      <c r="B97" s="7">
        <f t="shared" si="2"/>
        <v>89</v>
      </c>
      <c r="C97" s="77">
        <v>43501</v>
      </c>
      <c r="D97" s="7" t="s">
        <v>132</v>
      </c>
      <c r="E97" s="76" t="e">
        <f>VLOOKUP(Salida[[#This Row],[CÓDIGO]],#REF!,3,0)</f>
        <v>#REF!</v>
      </c>
      <c r="F97" s="78" t="e">
        <f>VLOOKUP(Salida[[#This Row],[CÓDIGO]],#REF!,2,0)</f>
        <v>#REF!</v>
      </c>
      <c r="G97" s="7" t="s">
        <v>400</v>
      </c>
      <c r="H97" s="7" t="s">
        <v>516</v>
      </c>
      <c r="I97" s="7">
        <v>1</v>
      </c>
    </row>
    <row r="98" spans="2:9">
      <c r="B98" s="7">
        <f t="shared" si="2"/>
        <v>90</v>
      </c>
      <c r="C98" s="77">
        <v>43501</v>
      </c>
      <c r="D98" s="7" t="s">
        <v>35</v>
      </c>
      <c r="E98" s="76" t="e">
        <f>VLOOKUP(Salida[[#This Row],[CÓDIGO]],#REF!,3,0)</f>
        <v>#REF!</v>
      </c>
      <c r="F98" s="78" t="e">
        <f>VLOOKUP(Salida[[#This Row],[CÓDIGO]],#REF!,2,0)</f>
        <v>#REF!</v>
      </c>
      <c r="G98" s="7" t="s">
        <v>400</v>
      </c>
      <c r="H98" s="7" t="s">
        <v>516</v>
      </c>
      <c r="I98" s="7">
        <v>1</v>
      </c>
    </row>
    <row r="99" spans="2:9">
      <c r="B99" s="7">
        <f t="shared" si="2"/>
        <v>91</v>
      </c>
      <c r="C99" s="77">
        <v>43501</v>
      </c>
      <c r="D99" s="7" t="s">
        <v>45</v>
      </c>
      <c r="E99" s="76" t="e">
        <f>VLOOKUP(Salida[[#This Row],[CÓDIGO]],#REF!,3,0)</f>
        <v>#REF!</v>
      </c>
      <c r="F99" s="78" t="e">
        <f>VLOOKUP(Salida[[#This Row],[CÓDIGO]],#REF!,2,0)</f>
        <v>#REF!</v>
      </c>
      <c r="G99" s="7" t="s">
        <v>400</v>
      </c>
      <c r="H99" s="7" t="s">
        <v>516</v>
      </c>
      <c r="I99" s="7">
        <v>1</v>
      </c>
    </row>
    <row r="100" spans="2:9">
      <c r="B100" s="7">
        <f t="shared" si="2"/>
        <v>92</v>
      </c>
      <c r="C100" s="77">
        <v>43501</v>
      </c>
      <c r="D100" s="7" t="s">
        <v>57</v>
      </c>
      <c r="E100" s="76" t="e">
        <f>VLOOKUP(Salida[[#This Row],[CÓDIGO]],#REF!,3,0)</f>
        <v>#REF!</v>
      </c>
      <c r="F100" s="78" t="e">
        <f>VLOOKUP(Salida[[#This Row],[CÓDIGO]],#REF!,2,0)</f>
        <v>#REF!</v>
      </c>
      <c r="G100" s="7" t="s">
        <v>400</v>
      </c>
      <c r="H100" s="7" t="s">
        <v>516</v>
      </c>
      <c r="I100" s="7">
        <v>3</v>
      </c>
    </row>
    <row r="101" spans="2:9">
      <c r="B101" s="7">
        <f t="shared" si="2"/>
        <v>93</v>
      </c>
      <c r="C101" s="77">
        <v>43501</v>
      </c>
      <c r="D101" s="7" t="s">
        <v>83</v>
      </c>
      <c r="E101" s="76" t="e">
        <f>VLOOKUP(Salida[[#This Row],[CÓDIGO]],#REF!,3,0)</f>
        <v>#REF!</v>
      </c>
      <c r="F101" s="78" t="e">
        <f>VLOOKUP(Salida[[#This Row],[CÓDIGO]],#REF!,2,0)</f>
        <v>#REF!</v>
      </c>
      <c r="G101" s="7" t="s">
        <v>400</v>
      </c>
      <c r="H101" s="7" t="s">
        <v>516</v>
      </c>
      <c r="I101" s="7">
        <v>7</v>
      </c>
    </row>
    <row r="102" spans="2:9">
      <c r="B102" s="7">
        <f t="shared" si="2"/>
        <v>94</v>
      </c>
      <c r="C102" s="77">
        <v>43501</v>
      </c>
      <c r="D102" s="7" t="s">
        <v>81</v>
      </c>
      <c r="E102" s="76" t="e">
        <f>VLOOKUP(Salida[[#This Row],[CÓDIGO]],#REF!,3,0)</f>
        <v>#REF!</v>
      </c>
      <c r="F102" s="78" t="e">
        <f>VLOOKUP(Salida[[#This Row],[CÓDIGO]],#REF!,2,0)</f>
        <v>#REF!</v>
      </c>
      <c r="G102" s="7" t="s">
        <v>400</v>
      </c>
      <c r="H102" s="7" t="s">
        <v>516</v>
      </c>
      <c r="I102" s="7">
        <v>3</v>
      </c>
    </row>
    <row r="103" spans="2:9">
      <c r="B103" s="7">
        <f t="shared" si="2"/>
        <v>95</v>
      </c>
      <c r="C103" s="77">
        <v>43501</v>
      </c>
      <c r="D103" s="7" t="s">
        <v>77</v>
      </c>
      <c r="E103" s="76" t="e">
        <f>VLOOKUP(Salida[[#This Row],[CÓDIGO]],#REF!,3,0)</f>
        <v>#REF!</v>
      </c>
      <c r="F103" s="78" t="e">
        <f>VLOOKUP(Salida[[#This Row],[CÓDIGO]],#REF!,2,0)</f>
        <v>#REF!</v>
      </c>
      <c r="G103" s="7" t="s">
        <v>400</v>
      </c>
      <c r="H103" s="7" t="s">
        <v>516</v>
      </c>
      <c r="I103" s="7">
        <v>1</v>
      </c>
    </row>
    <row r="104" spans="2:9">
      <c r="B104" s="7">
        <f t="shared" si="2"/>
        <v>96</v>
      </c>
      <c r="C104" s="77">
        <v>43501</v>
      </c>
      <c r="D104" s="7" t="s">
        <v>73</v>
      </c>
      <c r="E104" s="76" t="e">
        <f>VLOOKUP(Salida[[#This Row],[CÓDIGO]],#REF!,3,0)</f>
        <v>#REF!</v>
      </c>
      <c r="F104" s="78" t="e">
        <f>VLOOKUP(Salida[[#This Row],[CÓDIGO]],#REF!,2,0)</f>
        <v>#REF!</v>
      </c>
      <c r="G104" s="7" t="s">
        <v>400</v>
      </c>
      <c r="H104" s="7" t="s">
        <v>516</v>
      </c>
      <c r="I104" s="7">
        <v>1</v>
      </c>
    </row>
    <row r="105" spans="2:9">
      <c r="B105" s="7">
        <f t="shared" si="2"/>
        <v>97</v>
      </c>
      <c r="C105" s="77">
        <v>43501</v>
      </c>
      <c r="D105" s="7" t="s">
        <v>75</v>
      </c>
      <c r="E105" s="76" t="e">
        <f>VLOOKUP(Salida[[#This Row],[CÓDIGO]],#REF!,3,0)</f>
        <v>#REF!</v>
      </c>
      <c r="F105" s="78" t="e">
        <f>VLOOKUP(Salida[[#This Row],[CÓDIGO]],#REF!,2,0)</f>
        <v>#REF!</v>
      </c>
      <c r="G105" s="7" t="s">
        <v>400</v>
      </c>
      <c r="H105" s="7" t="s">
        <v>516</v>
      </c>
      <c r="I105" s="7">
        <v>1</v>
      </c>
    </row>
    <row r="106" spans="2:9">
      <c r="B106" s="7">
        <f t="shared" si="2"/>
        <v>98</v>
      </c>
      <c r="C106" s="77">
        <v>43501</v>
      </c>
      <c r="D106" s="7" t="s">
        <v>65</v>
      </c>
      <c r="E106" s="76" t="e">
        <f>VLOOKUP(Salida[[#This Row],[CÓDIGO]],#REF!,3,0)</f>
        <v>#REF!</v>
      </c>
      <c r="F106" s="78" t="e">
        <f>VLOOKUP(Salida[[#This Row],[CÓDIGO]],#REF!,2,0)</f>
        <v>#REF!</v>
      </c>
      <c r="G106" s="7" t="s">
        <v>400</v>
      </c>
      <c r="H106" s="7" t="s">
        <v>516</v>
      </c>
      <c r="I106" s="7">
        <v>1</v>
      </c>
    </row>
    <row r="107" spans="2:9">
      <c r="B107" s="7">
        <f t="shared" si="2"/>
        <v>99</v>
      </c>
      <c r="C107" s="77">
        <v>43501</v>
      </c>
      <c r="D107" s="7" t="s">
        <v>67</v>
      </c>
      <c r="E107" s="76" t="e">
        <f>VLOOKUP(Salida[[#This Row],[CÓDIGO]],#REF!,3,0)</f>
        <v>#REF!</v>
      </c>
      <c r="F107" s="78" t="e">
        <f>VLOOKUP(Salida[[#This Row],[CÓDIGO]],#REF!,2,0)</f>
        <v>#REF!</v>
      </c>
      <c r="G107" s="7" t="s">
        <v>400</v>
      </c>
      <c r="H107" s="7" t="s">
        <v>516</v>
      </c>
      <c r="I107" s="7">
        <v>4</v>
      </c>
    </row>
    <row r="108" spans="2:9">
      <c r="B108" s="7">
        <f t="shared" si="2"/>
        <v>100</v>
      </c>
      <c r="C108" s="77">
        <v>43501</v>
      </c>
      <c r="D108" s="7" t="s">
        <v>63</v>
      </c>
      <c r="E108" s="76" t="e">
        <f>VLOOKUP(Salida[[#This Row],[CÓDIGO]],#REF!,3,0)</f>
        <v>#REF!</v>
      </c>
      <c r="F108" s="78" t="e">
        <f>VLOOKUP(Salida[[#This Row],[CÓDIGO]],#REF!,2,0)</f>
        <v>#REF!</v>
      </c>
      <c r="G108" s="7" t="s">
        <v>400</v>
      </c>
      <c r="H108" s="7" t="s">
        <v>516</v>
      </c>
      <c r="I108" s="7">
        <v>1</v>
      </c>
    </row>
    <row r="109" spans="2:9">
      <c r="B109" s="7">
        <f t="shared" si="2"/>
        <v>101</v>
      </c>
      <c r="C109" s="77">
        <v>43501</v>
      </c>
      <c r="D109" s="7" t="s">
        <v>71</v>
      </c>
      <c r="E109" s="76" t="e">
        <f>VLOOKUP(Salida[[#This Row],[CÓDIGO]],#REF!,3,0)</f>
        <v>#REF!</v>
      </c>
      <c r="F109" s="78" t="e">
        <f>VLOOKUP(Salida[[#This Row],[CÓDIGO]],#REF!,2,0)</f>
        <v>#REF!</v>
      </c>
      <c r="G109" s="7" t="s">
        <v>400</v>
      </c>
      <c r="H109" s="7" t="s">
        <v>516</v>
      </c>
      <c r="I109" s="7">
        <v>1</v>
      </c>
    </row>
    <row r="110" spans="2:9">
      <c r="B110" s="7">
        <f t="shared" ref="B110:B141" si="3">ROW(A102)</f>
        <v>102</v>
      </c>
      <c r="C110" s="77">
        <v>43501</v>
      </c>
      <c r="D110" s="7" t="s">
        <v>53</v>
      </c>
      <c r="E110" s="76" t="e">
        <f>VLOOKUP(Salida[[#This Row],[CÓDIGO]],#REF!,3,0)</f>
        <v>#REF!</v>
      </c>
      <c r="F110" s="78" t="e">
        <f>VLOOKUP(Salida[[#This Row],[CÓDIGO]],#REF!,2,0)</f>
        <v>#REF!</v>
      </c>
      <c r="G110" s="7" t="s">
        <v>400</v>
      </c>
      <c r="H110" s="7" t="s">
        <v>516</v>
      </c>
      <c r="I110" s="7">
        <v>1</v>
      </c>
    </row>
    <row r="111" spans="2:9">
      <c r="B111" s="7">
        <f t="shared" si="3"/>
        <v>103</v>
      </c>
      <c r="C111" s="77">
        <v>43501</v>
      </c>
      <c r="D111" s="7" t="s">
        <v>48</v>
      </c>
      <c r="E111" s="76" t="e">
        <f>VLOOKUP(Salida[[#This Row],[CÓDIGO]],#REF!,3,0)</f>
        <v>#REF!</v>
      </c>
      <c r="F111" s="78" t="e">
        <f>VLOOKUP(Salida[[#This Row],[CÓDIGO]],#REF!,2,0)</f>
        <v>#REF!</v>
      </c>
      <c r="G111" s="7" t="s">
        <v>400</v>
      </c>
      <c r="H111" s="7" t="s">
        <v>516</v>
      </c>
      <c r="I111" s="7">
        <v>1</v>
      </c>
    </row>
    <row r="112" spans="2:9">
      <c r="B112" s="7">
        <f t="shared" si="3"/>
        <v>104</v>
      </c>
      <c r="C112" s="77">
        <v>43501</v>
      </c>
      <c r="D112" s="7" t="s">
        <v>69</v>
      </c>
      <c r="E112" s="76" t="e">
        <f>VLOOKUP(Salida[[#This Row],[CÓDIGO]],#REF!,3,0)</f>
        <v>#REF!</v>
      </c>
      <c r="F112" s="78" t="e">
        <f>VLOOKUP(Salida[[#This Row],[CÓDIGO]],#REF!,2,0)</f>
        <v>#REF!</v>
      </c>
      <c r="G112" s="7" t="s">
        <v>400</v>
      </c>
      <c r="H112" s="7" t="s">
        <v>516</v>
      </c>
      <c r="I112" s="7">
        <v>1</v>
      </c>
    </row>
    <row r="113" spans="2:9">
      <c r="B113" s="7">
        <f t="shared" si="3"/>
        <v>105</v>
      </c>
      <c r="C113" s="77">
        <v>43501</v>
      </c>
      <c r="D113" s="7" t="s">
        <v>51</v>
      </c>
      <c r="E113" s="76" t="e">
        <f>VLOOKUP(Salida[[#This Row],[CÓDIGO]],#REF!,3,0)</f>
        <v>#REF!</v>
      </c>
      <c r="F113" s="78" t="e">
        <f>VLOOKUP(Salida[[#This Row],[CÓDIGO]],#REF!,2,0)</f>
        <v>#REF!</v>
      </c>
      <c r="G113" s="7" t="s">
        <v>400</v>
      </c>
      <c r="H113" s="7" t="s">
        <v>516</v>
      </c>
      <c r="I113" s="7">
        <v>1</v>
      </c>
    </row>
    <row r="114" spans="2:9">
      <c r="B114" s="7">
        <f t="shared" si="3"/>
        <v>106</v>
      </c>
      <c r="C114" s="77">
        <v>43501</v>
      </c>
      <c r="D114" s="7" t="s">
        <v>89</v>
      </c>
      <c r="E114" s="76" t="e">
        <f>VLOOKUP(Salida[[#This Row],[CÓDIGO]],#REF!,3,0)</f>
        <v>#REF!</v>
      </c>
      <c r="F114" s="78" t="e">
        <f>VLOOKUP(Salida[[#This Row],[CÓDIGO]],#REF!,2,0)</f>
        <v>#REF!</v>
      </c>
      <c r="G114" s="7" t="s">
        <v>400</v>
      </c>
      <c r="H114" s="7" t="s">
        <v>516</v>
      </c>
      <c r="I114" s="7">
        <v>1</v>
      </c>
    </row>
    <row r="115" spans="2:9">
      <c r="B115" s="7">
        <f t="shared" si="3"/>
        <v>107</v>
      </c>
      <c r="C115" s="77">
        <v>43501</v>
      </c>
      <c r="D115" s="7" t="s">
        <v>99</v>
      </c>
      <c r="E115" s="76" t="e">
        <f>VLOOKUP(Salida[[#This Row],[CÓDIGO]],#REF!,3,0)</f>
        <v>#REF!</v>
      </c>
      <c r="F115" s="78" t="e">
        <f>VLOOKUP(Salida[[#This Row],[CÓDIGO]],#REF!,2,0)</f>
        <v>#REF!</v>
      </c>
      <c r="G115" s="7" t="s">
        <v>400</v>
      </c>
      <c r="H115" s="7" t="s">
        <v>516</v>
      </c>
      <c r="I115" s="7">
        <v>1</v>
      </c>
    </row>
    <row r="116" spans="2:9">
      <c r="B116" s="7">
        <f t="shared" si="3"/>
        <v>108</v>
      </c>
      <c r="C116" s="77">
        <v>43501</v>
      </c>
      <c r="D116" s="7" t="s">
        <v>114</v>
      </c>
      <c r="E116" s="76" t="e">
        <f>VLOOKUP(Salida[[#This Row],[CÓDIGO]],#REF!,3,0)</f>
        <v>#REF!</v>
      </c>
      <c r="F116" s="78" t="e">
        <f>VLOOKUP(Salida[[#This Row],[CÓDIGO]],#REF!,2,0)</f>
        <v>#REF!</v>
      </c>
      <c r="G116" s="7" t="s">
        <v>400</v>
      </c>
      <c r="H116" s="7" t="s">
        <v>516</v>
      </c>
      <c r="I116" s="7">
        <v>1</v>
      </c>
    </row>
    <row r="117" spans="2:9">
      <c r="B117" s="7">
        <f t="shared" si="3"/>
        <v>109</v>
      </c>
      <c r="C117" s="77">
        <v>43501</v>
      </c>
      <c r="D117" s="7" t="s">
        <v>130</v>
      </c>
      <c r="E117" s="76" t="e">
        <f>VLOOKUP(Salida[[#This Row],[CÓDIGO]],#REF!,3,0)</f>
        <v>#REF!</v>
      </c>
      <c r="F117" s="78" t="e">
        <f>VLOOKUP(Salida[[#This Row],[CÓDIGO]],#REF!,2,0)</f>
        <v>#REF!</v>
      </c>
      <c r="G117" s="7" t="s">
        <v>400</v>
      </c>
      <c r="H117" s="7" t="s">
        <v>516</v>
      </c>
      <c r="I117" s="7">
        <v>1</v>
      </c>
    </row>
    <row r="118" spans="2:9">
      <c r="B118" s="7">
        <f t="shared" si="3"/>
        <v>110</v>
      </c>
      <c r="C118" s="77">
        <v>43501</v>
      </c>
      <c r="D118" s="7" t="s">
        <v>122</v>
      </c>
      <c r="E118" s="76" t="e">
        <f>VLOOKUP(Salida[[#This Row],[CÓDIGO]],#REF!,3,0)</f>
        <v>#REF!</v>
      </c>
      <c r="F118" s="78" t="e">
        <f>VLOOKUP(Salida[[#This Row],[CÓDIGO]],#REF!,2,0)</f>
        <v>#REF!</v>
      </c>
      <c r="G118" s="7" t="s">
        <v>400</v>
      </c>
      <c r="H118" s="7" t="s">
        <v>516</v>
      </c>
      <c r="I118" s="7">
        <v>2</v>
      </c>
    </row>
    <row r="119" spans="2:9">
      <c r="B119" s="7">
        <f t="shared" si="3"/>
        <v>111</v>
      </c>
      <c r="C119" s="77">
        <v>43501</v>
      </c>
      <c r="D119" s="7" t="s">
        <v>128</v>
      </c>
      <c r="E119" s="76" t="e">
        <f>VLOOKUP(Salida[[#This Row],[CÓDIGO]],#REF!,3,0)</f>
        <v>#REF!</v>
      </c>
      <c r="F119" s="78" t="e">
        <f>VLOOKUP(Salida[[#This Row],[CÓDIGO]],#REF!,2,0)</f>
        <v>#REF!</v>
      </c>
      <c r="G119" s="7" t="s">
        <v>400</v>
      </c>
      <c r="H119" s="7" t="s">
        <v>516</v>
      </c>
      <c r="I119" s="7">
        <v>1</v>
      </c>
    </row>
    <row r="120" spans="2:9">
      <c r="B120" s="7">
        <f t="shared" si="3"/>
        <v>112</v>
      </c>
      <c r="C120" s="77">
        <v>43501</v>
      </c>
      <c r="D120" s="7" t="s">
        <v>124</v>
      </c>
      <c r="E120" s="76" t="e">
        <f>VLOOKUP(Salida[[#This Row],[CÓDIGO]],#REF!,3,0)</f>
        <v>#REF!</v>
      </c>
      <c r="F120" s="78" t="e">
        <f>VLOOKUP(Salida[[#This Row],[CÓDIGO]],#REF!,2,0)</f>
        <v>#REF!</v>
      </c>
      <c r="G120" s="7" t="s">
        <v>400</v>
      </c>
      <c r="H120" s="7" t="s">
        <v>516</v>
      </c>
      <c r="I120" s="7">
        <v>1</v>
      </c>
    </row>
    <row r="121" spans="2:9">
      <c r="B121" s="7">
        <f t="shared" si="3"/>
        <v>113</v>
      </c>
      <c r="C121" s="77">
        <v>43501</v>
      </c>
      <c r="D121" s="7" t="s">
        <v>109</v>
      </c>
      <c r="E121" s="76" t="e">
        <f>VLOOKUP(Salida[[#This Row],[CÓDIGO]],#REF!,3,0)</f>
        <v>#REF!</v>
      </c>
      <c r="F121" s="78" t="e">
        <f>VLOOKUP(Salida[[#This Row],[CÓDIGO]],#REF!,2,0)</f>
        <v>#REF!</v>
      </c>
      <c r="G121" s="7" t="s">
        <v>400</v>
      </c>
      <c r="H121" s="7" t="s">
        <v>516</v>
      </c>
      <c r="I121" s="7">
        <v>1</v>
      </c>
    </row>
    <row r="122" spans="2:9">
      <c r="B122" s="7">
        <f t="shared" si="3"/>
        <v>114</v>
      </c>
      <c r="C122" s="77">
        <v>43501</v>
      </c>
      <c r="D122" s="7" t="s">
        <v>17</v>
      </c>
      <c r="E122" s="76" t="e">
        <f>VLOOKUP(Salida[[#This Row],[CÓDIGO]],#REF!,3,0)</f>
        <v>#REF!</v>
      </c>
      <c r="F122" s="78" t="e">
        <f>VLOOKUP(Salida[[#This Row],[CÓDIGO]],#REF!,2,0)</f>
        <v>#REF!</v>
      </c>
      <c r="G122" s="7" t="s">
        <v>400</v>
      </c>
      <c r="H122" s="7" t="s">
        <v>516</v>
      </c>
      <c r="I122" s="7">
        <v>1</v>
      </c>
    </row>
    <row r="123" spans="2:9">
      <c r="B123" s="7">
        <f t="shared" si="3"/>
        <v>115</v>
      </c>
      <c r="C123" s="77">
        <v>43501</v>
      </c>
      <c r="D123" s="7" t="s">
        <v>391</v>
      </c>
      <c r="E123" s="76" t="e">
        <f>VLOOKUP(Salida[[#This Row],[CÓDIGO]],#REF!,3,0)</f>
        <v>#REF!</v>
      </c>
      <c r="F123" s="78" t="e">
        <f>VLOOKUP(Salida[[#This Row],[CÓDIGO]],#REF!,2,0)</f>
        <v>#REF!</v>
      </c>
      <c r="G123" s="7" t="s">
        <v>400</v>
      </c>
      <c r="H123" s="7" t="s">
        <v>516</v>
      </c>
      <c r="I123" s="7">
        <v>1</v>
      </c>
    </row>
    <row r="124" spans="2:9">
      <c r="B124" s="7">
        <f t="shared" si="3"/>
        <v>116</v>
      </c>
      <c r="C124" s="77">
        <v>43501</v>
      </c>
      <c r="D124" s="7" t="s">
        <v>393</v>
      </c>
      <c r="E124" s="76" t="e">
        <f>VLOOKUP(Salida[[#This Row],[CÓDIGO]],#REF!,3,0)</f>
        <v>#REF!</v>
      </c>
      <c r="F124" s="78" t="e">
        <f>VLOOKUP(Salida[[#This Row],[CÓDIGO]],#REF!,2,0)</f>
        <v>#REF!</v>
      </c>
      <c r="G124" s="7" t="s">
        <v>400</v>
      </c>
      <c r="H124" s="7" t="s">
        <v>516</v>
      </c>
      <c r="I124" s="7">
        <v>1</v>
      </c>
    </row>
    <row r="125" spans="2:9">
      <c r="B125" s="7">
        <f t="shared" si="3"/>
        <v>117</v>
      </c>
      <c r="C125" s="77">
        <v>43501</v>
      </c>
      <c r="D125" s="7" t="s">
        <v>293</v>
      </c>
      <c r="E125" s="76" t="e">
        <f>VLOOKUP(Salida[[#This Row],[CÓDIGO]],#REF!,3,0)</f>
        <v>#REF!</v>
      </c>
      <c r="F125" s="78" t="e">
        <f>VLOOKUP(Salida[[#This Row],[CÓDIGO]],#REF!,2,0)</f>
        <v>#REF!</v>
      </c>
      <c r="G125" s="7" t="s">
        <v>400</v>
      </c>
      <c r="H125" s="7" t="s">
        <v>516</v>
      </c>
      <c r="I125" s="7">
        <v>1</v>
      </c>
    </row>
    <row r="126" spans="2:9">
      <c r="B126" s="7">
        <f t="shared" si="3"/>
        <v>118</v>
      </c>
      <c r="C126" s="77">
        <v>43501</v>
      </c>
      <c r="D126" s="7" t="s">
        <v>295</v>
      </c>
      <c r="E126" s="76" t="e">
        <f>VLOOKUP(Salida[[#This Row],[CÓDIGO]],#REF!,3,0)</f>
        <v>#REF!</v>
      </c>
      <c r="F126" s="78" t="e">
        <f>VLOOKUP(Salida[[#This Row],[CÓDIGO]],#REF!,2,0)</f>
        <v>#REF!</v>
      </c>
      <c r="G126" s="7" t="s">
        <v>400</v>
      </c>
      <c r="H126" s="7" t="s">
        <v>516</v>
      </c>
      <c r="I126" s="7">
        <v>1</v>
      </c>
    </row>
    <row r="127" spans="2:9">
      <c r="B127" s="7">
        <f t="shared" si="3"/>
        <v>119</v>
      </c>
      <c r="C127" s="77">
        <v>43501</v>
      </c>
      <c r="D127" s="7" t="s">
        <v>512</v>
      </c>
      <c r="E127" s="76" t="e">
        <f>VLOOKUP(Salida[[#This Row],[CÓDIGO]],#REF!,3,0)</f>
        <v>#REF!</v>
      </c>
      <c r="F127" s="78" t="e">
        <f>VLOOKUP(Salida[[#This Row],[CÓDIGO]],#REF!,2,0)</f>
        <v>#REF!</v>
      </c>
      <c r="G127" s="7" t="s">
        <v>400</v>
      </c>
      <c r="H127" s="7" t="s">
        <v>516</v>
      </c>
      <c r="I127" s="7">
        <v>0</v>
      </c>
    </row>
    <row r="128" spans="2:9">
      <c r="B128" s="7">
        <f t="shared" si="3"/>
        <v>120</v>
      </c>
      <c r="C128" s="77">
        <v>43501</v>
      </c>
      <c r="D128" s="7" t="s">
        <v>260</v>
      </c>
      <c r="E128" s="76" t="e">
        <f>VLOOKUP(Salida[[#This Row],[CÓDIGO]],#REF!,3,0)</f>
        <v>#REF!</v>
      </c>
      <c r="F128" s="78" t="e">
        <f>VLOOKUP(Salida[[#This Row],[CÓDIGO]],#REF!,2,0)</f>
        <v>#REF!</v>
      </c>
      <c r="G128" s="7" t="s">
        <v>400</v>
      </c>
      <c r="H128" s="7" t="s">
        <v>516</v>
      </c>
      <c r="I128" s="7">
        <v>1</v>
      </c>
    </row>
    <row r="129" spans="2:9">
      <c r="B129" s="7">
        <f t="shared" si="3"/>
        <v>121</v>
      </c>
      <c r="C129" s="77">
        <v>43501</v>
      </c>
      <c r="D129" s="7" t="s">
        <v>386</v>
      </c>
      <c r="E129" s="76" t="e">
        <f>VLOOKUP(Salida[[#This Row],[CÓDIGO]],#REF!,3,0)</f>
        <v>#REF!</v>
      </c>
      <c r="F129" s="78" t="e">
        <f>VLOOKUP(Salida[[#This Row],[CÓDIGO]],#REF!,2,0)</f>
        <v>#REF!</v>
      </c>
      <c r="G129" s="7" t="s">
        <v>400</v>
      </c>
      <c r="H129" s="7" t="s">
        <v>516</v>
      </c>
      <c r="I129" s="7">
        <v>1</v>
      </c>
    </row>
    <row r="130" spans="2:9">
      <c r="B130" s="7">
        <f t="shared" si="3"/>
        <v>122</v>
      </c>
      <c r="C130" s="77">
        <v>43501</v>
      </c>
      <c r="D130" s="7" t="s">
        <v>169</v>
      </c>
      <c r="E130" s="76" t="e">
        <f>VLOOKUP(Salida[[#This Row],[CÓDIGO]],#REF!,3,0)</f>
        <v>#REF!</v>
      </c>
      <c r="F130" s="78" t="e">
        <f>VLOOKUP(Salida[[#This Row],[CÓDIGO]],#REF!,2,0)</f>
        <v>#REF!</v>
      </c>
      <c r="G130" s="7" t="s">
        <v>400</v>
      </c>
      <c r="H130" s="7" t="s">
        <v>516</v>
      </c>
      <c r="I130" s="7">
        <v>1</v>
      </c>
    </row>
    <row r="131" spans="2:9">
      <c r="B131" s="7">
        <f t="shared" si="3"/>
        <v>123</v>
      </c>
      <c r="C131" s="77">
        <v>43501</v>
      </c>
      <c r="D131" s="7" t="s">
        <v>174</v>
      </c>
      <c r="E131" s="76" t="e">
        <f>VLOOKUP(Salida[[#This Row],[CÓDIGO]],#REF!,3,0)</f>
        <v>#REF!</v>
      </c>
      <c r="F131" s="78" t="e">
        <f>VLOOKUP(Salida[[#This Row],[CÓDIGO]],#REF!,2,0)</f>
        <v>#REF!</v>
      </c>
      <c r="G131" s="7" t="s">
        <v>400</v>
      </c>
      <c r="H131" s="7" t="s">
        <v>516</v>
      </c>
      <c r="I131" s="7">
        <v>1</v>
      </c>
    </row>
    <row r="132" spans="2:9">
      <c r="B132" s="7">
        <f t="shared" si="3"/>
        <v>124</v>
      </c>
      <c r="C132" s="77">
        <v>43501</v>
      </c>
      <c r="D132" s="7" t="s">
        <v>165</v>
      </c>
      <c r="E132" s="76" t="e">
        <f>VLOOKUP(Salida[[#This Row],[CÓDIGO]],#REF!,3,0)</f>
        <v>#REF!</v>
      </c>
      <c r="F132" s="78" t="e">
        <f>VLOOKUP(Salida[[#This Row],[CÓDIGO]],#REF!,2,0)</f>
        <v>#REF!</v>
      </c>
      <c r="G132" s="7" t="s">
        <v>400</v>
      </c>
      <c r="H132" s="7" t="s">
        <v>516</v>
      </c>
      <c r="I132" s="7">
        <v>1</v>
      </c>
    </row>
    <row r="133" spans="2:9">
      <c r="B133" s="7">
        <f t="shared" si="3"/>
        <v>125</v>
      </c>
      <c r="C133" s="77">
        <v>43501</v>
      </c>
      <c r="D133" s="7" t="s">
        <v>159</v>
      </c>
      <c r="E133" s="76" t="e">
        <f>VLOOKUP(Salida[[#This Row],[CÓDIGO]],#REF!,3,0)</f>
        <v>#REF!</v>
      </c>
      <c r="F133" s="78" t="e">
        <f>VLOOKUP(Salida[[#This Row],[CÓDIGO]],#REF!,2,0)</f>
        <v>#REF!</v>
      </c>
      <c r="G133" s="7" t="s">
        <v>400</v>
      </c>
      <c r="H133" s="7" t="s">
        <v>516</v>
      </c>
      <c r="I133" s="7">
        <v>1</v>
      </c>
    </row>
    <row r="134" spans="2:9">
      <c r="B134" s="7">
        <f t="shared" si="3"/>
        <v>126</v>
      </c>
      <c r="C134" s="77">
        <v>43501</v>
      </c>
      <c r="D134" s="7" t="s">
        <v>171</v>
      </c>
      <c r="E134" s="76" t="e">
        <f>VLOOKUP(Salida[[#This Row],[CÓDIGO]],#REF!,3,0)</f>
        <v>#REF!</v>
      </c>
      <c r="F134" s="78" t="e">
        <f>VLOOKUP(Salida[[#This Row],[CÓDIGO]],#REF!,2,0)</f>
        <v>#REF!</v>
      </c>
      <c r="G134" s="7" t="s">
        <v>400</v>
      </c>
      <c r="H134" s="7" t="s">
        <v>516</v>
      </c>
      <c r="I134" s="7">
        <v>1</v>
      </c>
    </row>
    <row r="135" spans="2:9">
      <c r="B135" s="7">
        <f t="shared" si="3"/>
        <v>127</v>
      </c>
      <c r="C135" s="77">
        <v>43501</v>
      </c>
      <c r="D135" s="7" t="s">
        <v>176</v>
      </c>
      <c r="E135" s="76" t="e">
        <f>VLOOKUP(Salida[[#This Row],[CÓDIGO]],#REF!,3,0)</f>
        <v>#REF!</v>
      </c>
      <c r="F135" s="78" t="e">
        <f>VLOOKUP(Salida[[#This Row],[CÓDIGO]],#REF!,2,0)</f>
        <v>#REF!</v>
      </c>
      <c r="G135" s="7" t="s">
        <v>400</v>
      </c>
      <c r="H135" s="7" t="s">
        <v>516</v>
      </c>
      <c r="I135" s="7">
        <v>13</v>
      </c>
    </row>
    <row r="136" spans="2:9">
      <c r="B136" s="7">
        <f t="shared" si="3"/>
        <v>128</v>
      </c>
      <c r="C136" s="77">
        <v>43501</v>
      </c>
      <c r="D136" s="7" t="s">
        <v>182</v>
      </c>
      <c r="E136" s="76" t="e">
        <f>VLOOKUP(Salida[[#This Row],[CÓDIGO]],#REF!,3,0)</f>
        <v>#REF!</v>
      </c>
      <c r="F136" s="78" t="e">
        <f>VLOOKUP(Salida[[#This Row],[CÓDIGO]],#REF!,2,0)</f>
        <v>#REF!</v>
      </c>
      <c r="G136" s="7" t="s">
        <v>400</v>
      </c>
      <c r="H136" s="7" t="s">
        <v>516</v>
      </c>
      <c r="I136" s="7">
        <v>2</v>
      </c>
    </row>
    <row r="137" spans="2:9">
      <c r="B137" s="7">
        <f t="shared" si="3"/>
        <v>129</v>
      </c>
      <c r="C137" s="77">
        <v>43501</v>
      </c>
      <c r="D137" s="7" t="s">
        <v>184</v>
      </c>
      <c r="E137" s="76" t="e">
        <f>VLOOKUP(Salida[[#This Row],[CÓDIGO]],#REF!,3,0)</f>
        <v>#REF!</v>
      </c>
      <c r="F137" s="78" t="e">
        <f>VLOOKUP(Salida[[#This Row],[CÓDIGO]],#REF!,2,0)</f>
        <v>#REF!</v>
      </c>
      <c r="G137" s="7" t="s">
        <v>400</v>
      </c>
      <c r="H137" s="7" t="s">
        <v>516</v>
      </c>
      <c r="I137" s="7">
        <v>2</v>
      </c>
    </row>
    <row r="138" spans="2:9">
      <c r="B138" s="7">
        <f t="shared" si="3"/>
        <v>130</v>
      </c>
      <c r="C138" s="77">
        <v>43501</v>
      </c>
      <c r="D138" s="7" t="s">
        <v>186</v>
      </c>
      <c r="E138" s="76" t="e">
        <f>VLOOKUP(Salida[[#This Row],[CÓDIGO]],#REF!,3,0)</f>
        <v>#REF!</v>
      </c>
      <c r="F138" s="78" t="e">
        <f>VLOOKUP(Salida[[#This Row],[CÓDIGO]],#REF!,2,0)</f>
        <v>#REF!</v>
      </c>
      <c r="G138" s="7" t="s">
        <v>400</v>
      </c>
      <c r="H138" s="7" t="s">
        <v>516</v>
      </c>
      <c r="I138" s="7">
        <v>1</v>
      </c>
    </row>
    <row r="139" spans="2:9">
      <c r="B139" s="7">
        <f t="shared" si="3"/>
        <v>131</v>
      </c>
      <c r="C139" s="77">
        <v>43501</v>
      </c>
      <c r="D139" s="7" t="s">
        <v>180</v>
      </c>
      <c r="E139" s="76" t="e">
        <f>VLOOKUP(Salida[[#This Row],[CÓDIGO]],#REF!,3,0)</f>
        <v>#REF!</v>
      </c>
      <c r="F139" s="78" t="e">
        <f>VLOOKUP(Salida[[#This Row],[CÓDIGO]],#REF!,2,0)</f>
        <v>#REF!</v>
      </c>
      <c r="G139" s="7" t="s">
        <v>400</v>
      </c>
      <c r="H139" s="7" t="s">
        <v>516</v>
      </c>
      <c r="I139" s="7">
        <v>1</v>
      </c>
    </row>
    <row r="140" spans="2:9">
      <c r="B140" s="7">
        <f t="shared" si="3"/>
        <v>132</v>
      </c>
      <c r="C140" s="77">
        <v>43501</v>
      </c>
      <c r="D140" s="7" t="s">
        <v>178</v>
      </c>
      <c r="E140" s="76" t="e">
        <f>VLOOKUP(Salida[[#This Row],[CÓDIGO]],#REF!,3,0)</f>
        <v>#REF!</v>
      </c>
      <c r="F140" s="78" t="e">
        <f>VLOOKUP(Salida[[#This Row],[CÓDIGO]],#REF!,2,0)</f>
        <v>#REF!</v>
      </c>
      <c r="G140" s="7" t="s">
        <v>400</v>
      </c>
      <c r="H140" s="7" t="s">
        <v>516</v>
      </c>
      <c r="I140" s="7">
        <v>5</v>
      </c>
    </row>
    <row r="141" spans="2:9">
      <c r="B141" s="7">
        <f t="shared" si="3"/>
        <v>133</v>
      </c>
      <c r="C141" s="77">
        <v>43501</v>
      </c>
      <c r="D141" s="7" t="s">
        <v>196</v>
      </c>
      <c r="E141" s="76" t="e">
        <f>VLOOKUP(Salida[[#This Row],[CÓDIGO]],#REF!,3,0)</f>
        <v>#REF!</v>
      </c>
      <c r="F141" s="78" t="e">
        <f>VLOOKUP(Salida[[#This Row],[CÓDIGO]],#REF!,2,0)</f>
        <v>#REF!</v>
      </c>
      <c r="G141" s="7" t="s">
        <v>400</v>
      </c>
      <c r="H141" s="7" t="s">
        <v>516</v>
      </c>
      <c r="I141" s="7">
        <v>1</v>
      </c>
    </row>
    <row r="142" spans="2:9">
      <c r="B142" s="86">
        <f>ROW(A134)</f>
        <v>134</v>
      </c>
      <c r="C142" s="77">
        <v>43501</v>
      </c>
      <c r="D142" s="86">
        <v>2206</v>
      </c>
      <c r="E142" s="87" t="e">
        <f>VLOOKUP(Salida[[#This Row],[CÓDIGO]],#REF!,3,0)</f>
        <v>#REF!</v>
      </c>
      <c r="F142" s="88" t="e">
        <f>VLOOKUP(Salida[[#This Row],[CÓDIGO]],#REF!,2,0)</f>
        <v>#REF!</v>
      </c>
      <c r="G142" s="86" t="s">
        <v>400</v>
      </c>
      <c r="H142" s="86" t="s">
        <v>516</v>
      </c>
      <c r="I142" s="86">
        <v>1</v>
      </c>
    </row>
    <row r="143" spans="2:9">
      <c r="B143" s="7">
        <f t="shared" ref="B143:B174" si="4">ROW(A135)</f>
        <v>135</v>
      </c>
      <c r="C143" s="77">
        <v>43501</v>
      </c>
      <c r="D143" s="7" t="s">
        <v>364</v>
      </c>
      <c r="E143" s="76" t="e">
        <f>VLOOKUP(Salida[[#This Row],[CÓDIGO]],#REF!,3,0)</f>
        <v>#REF!</v>
      </c>
      <c r="F143" s="78" t="e">
        <f>VLOOKUP(Salida[[#This Row],[CÓDIGO]],#REF!,2,0)</f>
        <v>#REF!</v>
      </c>
      <c r="G143" s="7" t="s">
        <v>400</v>
      </c>
      <c r="H143" s="7" t="s">
        <v>517</v>
      </c>
      <c r="I143" s="7">
        <v>8</v>
      </c>
    </row>
    <row r="144" spans="2:9">
      <c r="B144" s="7">
        <f t="shared" si="4"/>
        <v>136</v>
      </c>
      <c r="C144" s="77">
        <v>43501</v>
      </c>
      <c r="D144" s="7" t="s">
        <v>350</v>
      </c>
      <c r="E144" s="76" t="e">
        <f>VLOOKUP(Salida[[#This Row],[CÓDIGO]],#REF!,3,0)</f>
        <v>#REF!</v>
      </c>
      <c r="F144" s="78" t="e">
        <f>VLOOKUP(Salida[[#This Row],[CÓDIGO]],#REF!,2,0)</f>
        <v>#REF!</v>
      </c>
      <c r="G144" s="7" t="s">
        <v>400</v>
      </c>
      <c r="H144" s="7" t="s">
        <v>517</v>
      </c>
      <c r="I144" s="7">
        <v>17</v>
      </c>
    </row>
    <row r="145" spans="2:9">
      <c r="B145" s="7">
        <f t="shared" si="4"/>
        <v>137</v>
      </c>
      <c r="C145" s="77">
        <v>43501</v>
      </c>
      <c r="D145" s="7" t="s">
        <v>342</v>
      </c>
      <c r="E145" s="76" t="e">
        <f>VLOOKUP(Salida[[#This Row],[CÓDIGO]],#REF!,3,0)</f>
        <v>#REF!</v>
      </c>
      <c r="F145" s="78" t="e">
        <f>VLOOKUP(Salida[[#This Row],[CÓDIGO]],#REF!,2,0)</f>
        <v>#REF!</v>
      </c>
      <c r="G145" s="7" t="s">
        <v>400</v>
      </c>
      <c r="H145" s="7" t="s">
        <v>517</v>
      </c>
      <c r="I145" s="7">
        <v>12</v>
      </c>
    </row>
    <row r="146" spans="2:9">
      <c r="B146" s="7">
        <f t="shared" si="4"/>
        <v>138</v>
      </c>
      <c r="C146" s="77">
        <v>43501</v>
      </c>
      <c r="D146" s="7" t="s">
        <v>370</v>
      </c>
      <c r="E146" s="76" t="e">
        <f>VLOOKUP(Salida[[#This Row],[CÓDIGO]],#REF!,3,0)</f>
        <v>#REF!</v>
      </c>
      <c r="F146" s="78" t="e">
        <f>VLOOKUP(Salida[[#This Row],[CÓDIGO]],#REF!,2,0)</f>
        <v>#REF!</v>
      </c>
      <c r="G146" s="7" t="s">
        <v>400</v>
      </c>
      <c r="H146" s="7" t="s">
        <v>517</v>
      </c>
      <c r="I146" s="7">
        <v>1.2000000000000002</v>
      </c>
    </row>
    <row r="147" spans="2:9">
      <c r="B147" s="7">
        <f t="shared" si="4"/>
        <v>139</v>
      </c>
      <c r="C147" s="77">
        <v>43501</v>
      </c>
      <c r="D147" s="7" t="s">
        <v>348</v>
      </c>
      <c r="E147" s="76" t="e">
        <f>VLOOKUP(Salida[[#This Row],[CÓDIGO]],#REF!,3,0)</f>
        <v>#REF!</v>
      </c>
      <c r="F147" s="78" t="e">
        <f>VLOOKUP(Salida[[#This Row],[CÓDIGO]],#REF!,2,0)</f>
        <v>#REF!</v>
      </c>
      <c r="G147" s="7" t="s">
        <v>400</v>
      </c>
      <c r="H147" s="7" t="s">
        <v>517</v>
      </c>
      <c r="I147" s="7">
        <v>37</v>
      </c>
    </row>
    <row r="148" spans="2:9">
      <c r="B148" s="7">
        <f t="shared" si="4"/>
        <v>140</v>
      </c>
      <c r="C148" s="77">
        <v>43501</v>
      </c>
      <c r="D148" s="7" t="s">
        <v>366</v>
      </c>
      <c r="E148" s="76" t="e">
        <f>VLOOKUP(Salida[[#This Row],[CÓDIGO]],#REF!,3,0)</f>
        <v>#REF!</v>
      </c>
      <c r="F148" s="78" t="e">
        <f>VLOOKUP(Salida[[#This Row],[CÓDIGO]],#REF!,2,0)</f>
        <v>#REF!</v>
      </c>
      <c r="G148" s="7" t="s">
        <v>400</v>
      </c>
      <c r="H148" s="7" t="s">
        <v>517</v>
      </c>
      <c r="I148" s="7">
        <v>4.4000000000000004</v>
      </c>
    </row>
    <row r="149" spans="2:9">
      <c r="B149" s="7">
        <f t="shared" si="4"/>
        <v>141</v>
      </c>
      <c r="C149" s="77">
        <v>43501</v>
      </c>
      <c r="D149" s="7" t="s">
        <v>340</v>
      </c>
      <c r="E149" s="76" t="e">
        <f>VLOOKUP(Salida[[#This Row],[CÓDIGO]],#REF!,3,0)</f>
        <v>#REF!</v>
      </c>
      <c r="F149" s="78" t="e">
        <f>VLOOKUP(Salida[[#This Row],[CÓDIGO]],#REF!,2,0)</f>
        <v>#REF!</v>
      </c>
      <c r="G149" s="7" t="s">
        <v>400</v>
      </c>
      <c r="H149" s="7" t="s">
        <v>517</v>
      </c>
      <c r="I149" s="7">
        <v>8</v>
      </c>
    </row>
    <row r="150" spans="2:9">
      <c r="B150" s="7">
        <f t="shared" si="4"/>
        <v>142</v>
      </c>
      <c r="C150" s="77">
        <v>43501</v>
      </c>
      <c r="D150" s="7" t="s">
        <v>346</v>
      </c>
      <c r="E150" s="76" t="e">
        <f>VLOOKUP(Salida[[#This Row],[CÓDIGO]],#REF!,3,0)</f>
        <v>#REF!</v>
      </c>
      <c r="F150" s="78" t="e">
        <f>VLOOKUP(Salida[[#This Row],[CÓDIGO]],#REF!,2,0)</f>
        <v>#REF!</v>
      </c>
      <c r="G150" s="7" t="s">
        <v>400</v>
      </c>
      <c r="H150" s="7" t="s">
        <v>517</v>
      </c>
      <c r="I150" s="7">
        <v>5</v>
      </c>
    </row>
    <row r="151" spans="2:9">
      <c r="B151" s="7">
        <f t="shared" si="4"/>
        <v>143</v>
      </c>
      <c r="C151" s="77">
        <v>43501</v>
      </c>
      <c r="D151" s="7" t="s">
        <v>378</v>
      </c>
      <c r="E151" s="76" t="e">
        <f>VLOOKUP(Salida[[#This Row],[CÓDIGO]],#REF!,3,0)</f>
        <v>#REF!</v>
      </c>
      <c r="F151" s="78" t="e">
        <f>VLOOKUP(Salida[[#This Row],[CÓDIGO]],#REF!,2,0)</f>
        <v>#REF!</v>
      </c>
      <c r="G151" s="7" t="s">
        <v>400</v>
      </c>
      <c r="H151" s="7" t="s">
        <v>517</v>
      </c>
      <c r="I151" s="7">
        <v>13</v>
      </c>
    </row>
    <row r="152" spans="2:9">
      <c r="B152" s="7">
        <f t="shared" si="4"/>
        <v>144</v>
      </c>
      <c r="C152" s="77">
        <v>43501</v>
      </c>
      <c r="D152" s="7" t="s">
        <v>360</v>
      </c>
      <c r="E152" s="76" t="e">
        <f>VLOOKUP(Salida[[#This Row],[CÓDIGO]],#REF!,3,0)</f>
        <v>#REF!</v>
      </c>
      <c r="F152" s="78" t="e">
        <f>VLOOKUP(Salida[[#This Row],[CÓDIGO]],#REF!,2,0)</f>
        <v>#REF!</v>
      </c>
      <c r="G152" s="7" t="s">
        <v>400</v>
      </c>
      <c r="H152" s="7" t="s">
        <v>517</v>
      </c>
      <c r="I152" s="7">
        <v>26</v>
      </c>
    </row>
    <row r="153" spans="2:9">
      <c r="B153" s="7">
        <f t="shared" si="4"/>
        <v>145</v>
      </c>
      <c r="C153" s="77">
        <v>43501</v>
      </c>
      <c r="D153" s="7" t="s">
        <v>11</v>
      </c>
      <c r="E153" s="76" t="e">
        <f>VLOOKUP(Salida[[#This Row],[CÓDIGO]],#REF!,3,0)</f>
        <v>#REF!</v>
      </c>
      <c r="F153" s="78" t="e">
        <f>VLOOKUP(Salida[[#This Row],[CÓDIGO]],#REF!,2,0)</f>
        <v>#REF!</v>
      </c>
      <c r="G153" s="7" t="s">
        <v>400</v>
      </c>
      <c r="H153" s="7" t="s">
        <v>517</v>
      </c>
      <c r="I153" s="7">
        <v>1</v>
      </c>
    </row>
    <row r="154" spans="2:9">
      <c r="B154" s="7">
        <f t="shared" si="4"/>
        <v>146</v>
      </c>
      <c r="C154" s="77">
        <v>43501</v>
      </c>
      <c r="D154" s="7" t="s">
        <v>514</v>
      </c>
      <c r="E154" s="76" t="e">
        <f>VLOOKUP(Salida[[#This Row],[CÓDIGO]],#REF!,3,0)</f>
        <v>#REF!</v>
      </c>
      <c r="F154" s="78" t="e">
        <f>VLOOKUP(Salida[[#This Row],[CÓDIGO]],#REF!,2,0)</f>
        <v>#REF!</v>
      </c>
      <c r="G154" s="7" t="s">
        <v>400</v>
      </c>
      <c r="H154" s="7" t="s">
        <v>517</v>
      </c>
      <c r="I154" s="7">
        <v>1</v>
      </c>
    </row>
    <row r="155" spans="2:9">
      <c r="B155" s="7">
        <f t="shared" si="4"/>
        <v>147</v>
      </c>
      <c r="C155" s="77">
        <v>43501</v>
      </c>
      <c r="D155" s="7" t="s">
        <v>305</v>
      </c>
      <c r="E155" s="76" t="e">
        <f>VLOOKUP(Salida[[#This Row],[CÓDIGO]],#REF!,3,0)</f>
        <v>#REF!</v>
      </c>
      <c r="F155" s="78" t="e">
        <f>VLOOKUP(Salida[[#This Row],[CÓDIGO]],#REF!,2,0)</f>
        <v>#REF!</v>
      </c>
      <c r="G155" s="7" t="s">
        <v>400</v>
      </c>
      <c r="H155" s="7" t="s">
        <v>517</v>
      </c>
      <c r="I155" s="7">
        <v>6</v>
      </c>
    </row>
    <row r="156" spans="2:9">
      <c r="B156" s="7">
        <f t="shared" si="4"/>
        <v>148</v>
      </c>
      <c r="C156" s="77">
        <v>43501</v>
      </c>
      <c r="D156" s="7" t="s">
        <v>307</v>
      </c>
      <c r="E156" s="76" t="e">
        <f>VLOOKUP(Salida[[#This Row],[CÓDIGO]],#REF!,3,0)</f>
        <v>#REF!</v>
      </c>
      <c r="F156" s="78" t="e">
        <f>VLOOKUP(Salida[[#This Row],[CÓDIGO]],#REF!,2,0)</f>
        <v>#REF!</v>
      </c>
      <c r="G156" s="7" t="s">
        <v>400</v>
      </c>
      <c r="H156" s="7" t="s">
        <v>517</v>
      </c>
      <c r="I156" s="7">
        <v>1</v>
      </c>
    </row>
    <row r="157" spans="2:9">
      <c r="B157" s="7">
        <f t="shared" si="4"/>
        <v>149</v>
      </c>
      <c r="C157" s="77">
        <v>43501</v>
      </c>
      <c r="D157" s="7" t="s">
        <v>303</v>
      </c>
      <c r="E157" s="76" t="e">
        <f>VLOOKUP(Salida[[#This Row],[CÓDIGO]],#REF!,3,0)</f>
        <v>#REF!</v>
      </c>
      <c r="F157" s="78" t="e">
        <f>VLOOKUP(Salida[[#This Row],[CÓDIGO]],#REF!,2,0)</f>
        <v>#REF!</v>
      </c>
      <c r="G157" s="7" t="s">
        <v>400</v>
      </c>
      <c r="H157" s="7" t="s">
        <v>517</v>
      </c>
      <c r="I157" s="7">
        <v>1</v>
      </c>
    </row>
    <row r="158" spans="2:9">
      <c r="B158" s="7">
        <f t="shared" si="4"/>
        <v>150</v>
      </c>
      <c r="C158" s="77">
        <v>43501</v>
      </c>
      <c r="D158" s="7" t="s">
        <v>323</v>
      </c>
      <c r="E158" s="76" t="e">
        <f>VLOOKUP(Salida[[#This Row],[CÓDIGO]],#REF!,3,0)</f>
        <v>#REF!</v>
      </c>
      <c r="F158" s="78" t="e">
        <f>VLOOKUP(Salida[[#This Row],[CÓDIGO]],#REF!,2,0)</f>
        <v>#REF!</v>
      </c>
      <c r="G158" s="7" t="s">
        <v>400</v>
      </c>
      <c r="H158" s="7" t="s">
        <v>517</v>
      </c>
      <c r="I158" s="7">
        <v>17</v>
      </c>
    </row>
    <row r="159" spans="2:9">
      <c r="B159" s="7">
        <f t="shared" si="4"/>
        <v>151</v>
      </c>
      <c r="C159" s="77">
        <v>43501</v>
      </c>
      <c r="D159" s="7" t="s">
        <v>136</v>
      </c>
      <c r="E159" s="76" t="e">
        <f>VLOOKUP(Salida[[#This Row],[CÓDIGO]],#REF!,3,0)</f>
        <v>#REF!</v>
      </c>
      <c r="F159" s="78" t="e">
        <f>VLOOKUP(Salida[[#This Row],[CÓDIGO]],#REF!,2,0)</f>
        <v>#REF!</v>
      </c>
      <c r="G159" s="7" t="s">
        <v>400</v>
      </c>
      <c r="H159" s="7" t="s">
        <v>517</v>
      </c>
      <c r="I159" s="7">
        <v>1</v>
      </c>
    </row>
    <row r="160" spans="2:9">
      <c r="B160" s="7">
        <f t="shared" si="4"/>
        <v>152</v>
      </c>
      <c r="C160" s="77">
        <v>43501</v>
      </c>
      <c r="D160" s="7" t="s">
        <v>134</v>
      </c>
      <c r="E160" s="76" t="e">
        <f>VLOOKUP(Salida[[#This Row],[CÓDIGO]],#REF!,3,0)</f>
        <v>#REF!</v>
      </c>
      <c r="F160" s="78" t="e">
        <f>VLOOKUP(Salida[[#This Row],[CÓDIGO]],#REF!,2,0)</f>
        <v>#REF!</v>
      </c>
      <c r="G160" s="7" t="s">
        <v>400</v>
      </c>
      <c r="H160" s="7" t="s">
        <v>517</v>
      </c>
      <c r="I160" s="7">
        <v>1</v>
      </c>
    </row>
    <row r="161" spans="2:9">
      <c r="B161" s="7">
        <f t="shared" si="4"/>
        <v>153</v>
      </c>
      <c r="C161" s="77">
        <v>43501</v>
      </c>
      <c r="D161" s="7" t="s">
        <v>142</v>
      </c>
      <c r="E161" s="76" t="e">
        <f>VLOOKUP(Salida[[#This Row],[CÓDIGO]],#REF!,3,0)</f>
        <v>#REF!</v>
      </c>
      <c r="F161" s="78" t="e">
        <f>VLOOKUP(Salida[[#This Row],[CÓDIGO]],#REF!,2,0)</f>
        <v>#REF!</v>
      </c>
      <c r="G161" s="7" t="s">
        <v>400</v>
      </c>
      <c r="H161" s="7" t="s">
        <v>517</v>
      </c>
      <c r="I161" s="7">
        <v>1</v>
      </c>
    </row>
    <row r="162" spans="2:9">
      <c r="B162" s="7">
        <f t="shared" si="4"/>
        <v>154</v>
      </c>
      <c r="C162" s="77">
        <v>43501</v>
      </c>
      <c r="D162" s="7" t="s">
        <v>138</v>
      </c>
      <c r="E162" s="76" t="e">
        <f>VLOOKUP(Salida[[#This Row],[CÓDIGO]],#REF!,3,0)</f>
        <v>#REF!</v>
      </c>
      <c r="F162" s="78" t="e">
        <f>VLOOKUP(Salida[[#This Row],[CÓDIGO]],#REF!,2,0)</f>
        <v>#REF!</v>
      </c>
      <c r="G162" s="7" t="s">
        <v>400</v>
      </c>
      <c r="H162" s="7" t="s">
        <v>517</v>
      </c>
      <c r="I162" s="7">
        <v>1</v>
      </c>
    </row>
    <row r="163" spans="2:9">
      <c r="B163" s="7">
        <f t="shared" si="4"/>
        <v>155</v>
      </c>
      <c r="C163" s="77">
        <v>43501</v>
      </c>
      <c r="D163" s="7" t="s">
        <v>140</v>
      </c>
      <c r="E163" s="76" t="e">
        <f>VLOOKUP(Salida[[#This Row],[CÓDIGO]],#REF!,3,0)</f>
        <v>#REF!</v>
      </c>
      <c r="F163" s="78" t="e">
        <f>VLOOKUP(Salida[[#This Row],[CÓDIGO]],#REF!,2,0)</f>
        <v>#REF!</v>
      </c>
      <c r="G163" s="7" t="s">
        <v>400</v>
      </c>
      <c r="H163" s="7" t="s">
        <v>517</v>
      </c>
      <c r="I163" s="7">
        <v>1</v>
      </c>
    </row>
    <row r="164" spans="2:9">
      <c r="B164" s="7">
        <f t="shared" si="4"/>
        <v>156</v>
      </c>
      <c r="C164" s="77">
        <v>43501</v>
      </c>
      <c r="D164" s="7" t="s">
        <v>132</v>
      </c>
      <c r="E164" s="76" t="e">
        <f>VLOOKUP(Salida[[#This Row],[CÓDIGO]],#REF!,3,0)</f>
        <v>#REF!</v>
      </c>
      <c r="F164" s="78" t="e">
        <f>VLOOKUP(Salida[[#This Row],[CÓDIGO]],#REF!,2,0)</f>
        <v>#REF!</v>
      </c>
      <c r="G164" s="7" t="s">
        <v>400</v>
      </c>
      <c r="H164" s="7" t="s">
        <v>517</v>
      </c>
      <c r="I164" s="7">
        <v>1</v>
      </c>
    </row>
    <row r="165" spans="2:9">
      <c r="B165" s="7">
        <f t="shared" si="4"/>
        <v>157</v>
      </c>
      <c r="C165" s="77">
        <v>43501</v>
      </c>
      <c r="D165" s="7" t="s">
        <v>35</v>
      </c>
      <c r="E165" s="76" t="e">
        <f>VLOOKUP(Salida[[#This Row],[CÓDIGO]],#REF!,3,0)</f>
        <v>#REF!</v>
      </c>
      <c r="F165" s="78" t="e">
        <f>VLOOKUP(Salida[[#This Row],[CÓDIGO]],#REF!,2,0)</f>
        <v>#REF!</v>
      </c>
      <c r="G165" s="7" t="s">
        <v>400</v>
      </c>
      <c r="H165" s="7" t="s">
        <v>517</v>
      </c>
      <c r="I165" s="7">
        <v>1</v>
      </c>
    </row>
    <row r="166" spans="2:9">
      <c r="B166" s="7">
        <f t="shared" si="4"/>
        <v>158</v>
      </c>
      <c r="C166" s="77">
        <v>43501</v>
      </c>
      <c r="D166" s="7" t="s">
        <v>45</v>
      </c>
      <c r="E166" s="76" t="e">
        <f>VLOOKUP(Salida[[#This Row],[CÓDIGO]],#REF!,3,0)</f>
        <v>#REF!</v>
      </c>
      <c r="F166" s="78" t="e">
        <f>VLOOKUP(Salida[[#This Row],[CÓDIGO]],#REF!,2,0)</f>
        <v>#REF!</v>
      </c>
      <c r="G166" s="7" t="s">
        <v>400</v>
      </c>
      <c r="H166" s="7" t="s">
        <v>517</v>
      </c>
      <c r="I166" s="7">
        <v>1</v>
      </c>
    </row>
    <row r="167" spans="2:9">
      <c r="B167" s="7">
        <f t="shared" si="4"/>
        <v>159</v>
      </c>
      <c r="C167" s="77">
        <v>43501</v>
      </c>
      <c r="D167" s="7" t="s">
        <v>57</v>
      </c>
      <c r="E167" s="76" t="e">
        <f>VLOOKUP(Salida[[#This Row],[CÓDIGO]],#REF!,3,0)</f>
        <v>#REF!</v>
      </c>
      <c r="F167" s="78" t="e">
        <f>VLOOKUP(Salida[[#This Row],[CÓDIGO]],#REF!,2,0)</f>
        <v>#REF!</v>
      </c>
      <c r="G167" s="7" t="s">
        <v>400</v>
      </c>
      <c r="H167" s="7" t="s">
        <v>517</v>
      </c>
      <c r="I167" s="7">
        <v>3</v>
      </c>
    </row>
    <row r="168" spans="2:9">
      <c r="B168" s="7">
        <f t="shared" si="4"/>
        <v>160</v>
      </c>
      <c r="C168" s="77">
        <v>43501</v>
      </c>
      <c r="D168" s="7" t="s">
        <v>83</v>
      </c>
      <c r="E168" s="76" t="e">
        <f>VLOOKUP(Salida[[#This Row],[CÓDIGO]],#REF!,3,0)</f>
        <v>#REF!</v>
      </c>
      <c r="F168" s="78" t="e">
        <f>VLOOKUP(Salida[[#This Row],[CÓDIGO]],#REF!,2,0)</f>
        <v>#REF!</v>
      </c>
      <c r="G168" s="7" t="s">
        <v>400</v>
      </c>
      <c r="H168" s="7" t="s">
        <v>517</v>
      </c>
      <c r="I168" s="7">
        <v>7</v>
      </c>
    </row>
    <row r="169" spans="2:9">
      <c r="B169" s="7">
        <f t="shared" si="4"/>
        <v>161</v>
      </c>
      <c r="C169" s="77">
        <v>43501</v>
      </c>
      <c r="D169" s="7" t="s">
        <v>81</v>
      </c>
      <c r="E169" s="76" t="e">
        <f>VLOOKUP(Salida[[#This Row],[CÓDIGO]],#REF!,3,0)</f>
        <v>#REF!</v>
      </c>
      <c r="F169" s="78" t="e">
        <f>VLOOKUP(Salida[[#This Row],[CÓDIGO]],#REF!,2,0)</f>
        <v>#REF!</v>
      </c>
      <c r="G169" s="7" t="s">
        <v>400</v>
      </c>
      <c r="H169" s="7" t="s">
        <v>517</v>
      </c>
      <c r="I169" s="7">
        <v>3</v>
      </c>
    </row>
    <row r="170" spans="2:9">
      <c r="B170" s="7">
        <f t="shared" si="4"/>
        <v>162</v>
      </c>
      <c r="C170" s="77">
        <v>43501</v>
      </c>
      <c r="D170" s="7" t="s">
        <v>77</v>
      </c>
      <c r="E170" s="76" t="e">
        <f>VLOOKUP(Salida[[#This Row],[CÓDIGO]],#REF!,3,0)</f>
        <v>#REF!</v>
      </c>
      <c r="F170" s="78" t="e">
        <f>VLOOKUP(Salida[[#This Row],[CÓDIGO]],#REF!,2,0)</f>
        <v>#REF!</v>
      </c>
      <c r="G170" s="7" t="s">
        <v>400</v>
      </c>
      <c r="H170" s="7" t="s">
        <v>517</v>
      </c>
      <c r="I170" s="7">
        <v>1</v>
      </c>
    </row>
    <row r="171" spans="2:9">
      <c r="B171" s="7">
        <f t="shared" si="4"/>
        <v>163</v>
      </c>
      <c r="C171" s="77">
        <v>43501</v>
      </c>
      <c r="D171" s="7" t="s">
        <v>73</v>
      </c>
      <c r="E171" s="76" t="e">
        <f>VLOOKUP(Salida[[#This Row],[CÓDIGO]],#REF!,3,0)</f>
        <v>#REF!</v>
      </c>
      <c r="F171" s="78" t="e">
        <f>VLOOKUP(Salida[[#This Row],[CÓDIGO]],#REF!,2,0)</f>
        <v>#REF!</v>
      </c>
      <c r="G171" s="7" t="s">
        <v>400</v>
      </c>
      <c r="H171" s="7" t="s">
        <v>517</v>
      </c>
      <c r="I171" s="7">
        <v>1</v>
      </c>
    </row>
    <row r="172" spans="2:9">
      <c r="B172" s="7">
        <f t="shared" si="4"/>
        <v>164</v>
      </c>
      <c r="C172" s="77">
        <v>43501</v>
      </c>
      <c r="D172" s="7" t="s">
        <v>75</v>
      </c>
      <c r="E172" s="76" t="e">
        <f>VLOOKUP(Salida[[#This Row],[CÓDIGO]],#REF!,3,0)</f>
        <v>#REF!</v>
      </c>
      <c r="F172" s="78" t="e">
        <f>VLOOKUP(Salida[[#This Row],[CÓDIGO]],#REF!,2,0)</f>
        <v>#REF!</v>
      </c>
      <c r="G172" s="7" t="s">
        <v>400</v>
      </c>
      <c r="H172" s="7" t="s">
        <v>517</v>
      </c>
      <c r="I172" s="7">
        <v>1</v>
      </c>
    </row>
    <row r="173" spans="2:9">
      <c r="B173" s="7">
        <f t="shared" si="4"/>
        <v>165</v>
      </c>
      <c r="C173" s="77">
        <v>43501</v>
      </c>
      <c r="D173" s="7" t="s">
        <v>65</v>
      </c>
      <c r="E173" s="76" t="e">
        <f>VLOOKUP(Salida[[#This Row],[CÓDIGO]],#REF!,3,0)</f>
        <v>#REF!</v>
      </c>
      <c r="F173" s="78" t="e">
        <f>VLOOKUP(Salida[[#This Row],[CÓDIGO]],#REF!,2,0)</f>
        <v>#REF!</v>
      </c>
      <c r="G173" s="7" t="s">
        <v>400</v>
      </c>
      <c r="H173" s="7" t="s">
        <v>517</v>
      </c>
      <c r="I173" s="7">
        <v>1</v>
      </c>
    </row>
    <row r="174" spans="2:9">
      <c r="B174" s="7">
        <f t="shared" si="4"/>
        <v>166</v>
      </c>
      <c r="C174" s="77">
        <v>43501</v>
      </c>
      <c r="D174" s="7" t="s">
        <v>67</v>
      </c>
      <c r="E174" s="76" t="e">
        <f>VLOOKUP(Salida[[#This Row],[CÓDIGO]],#REF!,3,0)</f>
        <v>#REF!</v>
      </c>
      <c r="F174" s="78" t="e">
        <f>VLOOKUP(Salida[[#This Row],[CÓDIGO]],#REF!,2,0)</f>
        <v>#REF!</v>
      </c>
      <c r="G174" s="7" t="s">
        <v>400</v>
      </c>
      <c r="H174" s="7" t="s">
        <v>517</v>
      </c>
      <c r="I174" s="7">
        <v>4</v>
      </c>
    </row>
    <row r="175" spans="2:9">
      <c r="B175" s="7">
        <f t="shared" ref="B175:B206" si="5">ROW(A167)</f>
        <v>167</v>
      </c>
      <c r="C175" s="77">
        <v>43501</v>
      </c>
      <c r="D175" s="7" t="s">
        <v>63</v>
      </c>
      <c r="E175" s="76" t="e">
        <f>VLOOKUP(Salida[[#This Row],[CÓDIGO]],#REF!,3,0)</f>
        <v>#REF!</v>
      </c>
      <c r="F175" s="78" t="e">
        <f>VLOOKUP(Salida[[#This Row],[CÓDIGO]],#REF!,2,0)</f>
        <v>#REF!</v>
      </c>
      <c r="G175" s="7" t="s">
        <v>400</v>
      </c>
      <c r="H175" s="7" t="s">
        <v>517</v>
      </c>
      <c r="I175" s="7">
        <v>1</v>
      </c>
    </row>
    <row r="176" spans="2:9">
      <c r="B176" s="7">
        <f t="shared" si="5"/>
        <v>168</v>
      </c>
      <c r="C176" s="77">
        <v>43501</v>
      </c>
      <c r="D176" s="7" t="s">
        <v>71</v>
      </c>
      <c r="E176" s="76" t="e">
        <f>VLOOKUP(Salida[[#This Row],[CÓDIGO]],#REF!,3,0)</f>
        <v>#REF!</v>
      </c>
      <c r="F176" s="78" t="e">
        <f>VLOOKUP(Salida[[#This Row],[CÓDIGO]],#REF!,2,0)</f>
        <v>#REF!</v>
      </c>
      <c r="G176" s="7" t="s">
        <v>400</v>
      </c>
      <c r="H176" s="7" t="s">
        <v>517</v>
      </c>
      <c r="I176" s="7">
        <v>1</v>
      </c>
    </row>
    <row r="177" spans="2:9">
      <c r="B177" s="7">
        <f t="shared" si="5"/>
        <v>169</v>
      </c>
      <c r="C177" s="77">
        <v>43501</v>
      </c>
      <c r="D177" s="7" t="s">
        <v>53</v>
      </c>
      <c r="E177" s="76" t="e">
        <f>VLOOKUP(Salida[[#This Row],[CÓDIGO]],#REF!,3,0)</f>
        <v>#REF!</v>
      </c>
      <c r="F177" s="78" t="e">
        <f>VLOOKUP(Salida[[#This Row],[CÓDIGO]],#REF!,2,0)</f>
        <v>#REF!</v>
      </c>
      <c r="G177" s="7" t="s">
        <v>400</v>
      </c>
      <c r="H177" s="7" t="s">
        <v>517</v>
      </c>
      <c r="I177" s="7">
        <v>1</v>
      </c>
    </row>
    <row r="178" spans="2:9">
      <c r="B178" s="7">
        <f t="shared" si="5"/>
        <v>170</v>
      </c>
      <c r="C178" s="77">
        <v>43501</v>
      </c>
      <c r="D178" s="7" t="s">
        <v>48</v>
      </c>
      <c r="E178" s="76" t="e">
        <f>VLOOKUP(Salida[[#This Row],[CÓDIGO]],#REF!,3,0)</f>
        <v>#REF!</v>
      </c>
      <c r="F178" s="78" t="e">
        <f>VLOOKUP(Salida[[#This Row],[CÓDIGO]],#REF!,2,0)</f>
        <v>#REF!</v>
      </c>
      <c r="G178" s="7" t="s">
        <v>400</v>
      </c>
      <c r="H178" s="7" t="s">
        <v>517</v>
      </c>
      <c r="I178" s="7">
        <v>1</v>
      </c>
    </row>
    <row r="179" spans="2:9">
      <c r="B179" s="7">
        <f t="shared" si="5"/>
        <v>171</v>
      </c>
      <c r="C179" s="77">
        <v>43501</v>
      </c>
      <c r="D179" s="7" t="s">
        <v>69</v>
      </c>
      <c r="E179" s="76" t="e">
        <f>VLOOKUP(Salida[[#This Row],[CÓDIGO]],#REF!,3,0)</f>
        <v>#REF!</v>
      </c>
      <c r="F179" s="78" t="e">
        <f>VLOOKUP(Salida[[#This Row],[CÓDIGO]],#REF!,2,0)</f>
        <v>#REF!</v>
      </c>
      <c r="G179" s="7" t="s">
        <v>400</v>
      </c>
      <c r="H179" s="7" t="s">
        <v>517</v>
      </c>
      <c r="I179" s="7">
        <v>1</v>
      </c>
    </row>
    <row r="180" spans="2:9">
      <c r="B180" s="7">
        <f t="shared" si="5"/>
        <v>172</v>
      </c>
      <c r="C180" s="77">
        <v>43501</v>
      </c>
      <c r="D180" s="7" t="s">
        <v>51</v>
      </c>
      <c r="E180" s="76" t="e">
        <f>VLOOKUP(Salida[[#This Row],[CÓDIGO]],#REF!,3,0)</f>
        <v>#REF!</v>
      </c>
      <c r="F180" s="78" t="e">
        <f>VLOOKUP(Salida[[#This Row],[CÓDIGO]],#REF!,2,0)</f>
        <v>#REF!</v>
      </c>
      <c r="G180" s="7" t="s">
        <v>400</v>
      </c>
      <c r="H180" s="7" t="s">
        <v>517</v>
      </c>
      <c r="I180" s="7">
        <v>1</v>
      </c>
    </row>
    <row r="181" spans="2:9">
      <c r="B181" s="7">
        <f t="shared" si="5"/>
        <v>173</v>
      </c>
      <c r="C181" s="77">
        <v>43501</v>
      </c>
      <c r="D181" s="7" t="s">
        <v>89</v>
      </c>
      <c r="E181" s="76" t="e">
        <f>VLOOKUP(Salida[[#This Row],[CÓDIGO]],#REF!,3,0)</f>
        <v>#REF!</v>
      </c>
      <c r="F181" s="78" t="e">
        <f>VLOOKUP(Salida[[#This Row],[CÓDIGO]],#REF!,2,0)</f>
        <v>#REF!</v>
      </c>
      <c r="G181" s="7" t="s">
        <v>400</v>
      </c>
      <c r="H181" s="7" t="s">
        <v>517</v>
      </c>
      <c r="I181" s="7">
        <v>1</v>
      </c>
    </row>
    <row r="182" spans="2:9">
      <c r="B182" s="7">
        <f t="shared" si="5"/>
        <v>174</v>
      </c>
      <c r="C182" s="77">
        <v>43501</v>
      </c>
      <c r="D182" s="7" t="s">
        <v>99</v>
      </c>
      <c r="E182" s="76" t="e">
        <f>VLOOKUP(Salida[[#This Row],[CÓDIGO]],#REF!,3,0)</f>
        <v>#REF!</v>
      </c>
      <c r="F182" s="78" t="e">
        <f>VLOOKUP(Salida[[#This Row],[CÓDIGO]],#REF!,2,0)</f>
        <v>#REF!</v>
      </c>
      <c r="G182" s="7" t="s">
        <v>400</v>
      </c>
      <c r="H182" s="7" t="s">
        <v>517</v>
      </c>
      <c r="I182" s="7">
        <v>1</v>
      </c>
    </row>
    <row r="183" spans="2:9">
      <c r="B183" s="7">
        <f t="shared" si="5"/>
        <v>175</v>
      </c>
      <c r="C183" s="77">
        <v>43501</v>
      </c>
      <c r="D183" s="7" t="s">
        <v>114</v>
      </c>
      <c r="E183" s="76" t="e">
        <f>VLOOKUP(Salida[[#This Row],[CÓDIGO]],#REF!,3,0)</f>
        <v>#REF!</v>
      </c>
      <c r="F183" s="78" t="e">
        <f>VLOOKUP(Salida[[#This Row],[CÓDIGO]],#REF!,2,0)</f>
        <v>#REF!</v>
      </c>
      <c r="G183" s="7" t="s">
        <v>400</v>
      </c>
      <c r="H183" s="7" t="s">
        <v>517</v>
      </c>
      <c r="I183" s="7">
        <v>1</v>
      </c>
    </row>
    <row r="184" spans="2:9">
      <c r="B184" s="7">
        <f t="shared" si="5"/>
        <v>176</v>
      </c>
      <c r="C184" s="77">
        <v>43501</v>
      </c>
      <c r="D184" s="7" t="s">
        <v>130</v>
      </c>
      <c r="E184" s="76" t="e">
        <f>VLOOKUP(Salida[[#This Row],[CÓDIGO]],#REF!,3,0)</f>
        <v>#REF!</v>
      </c>
      <c r="F184" s="78" t="e">
        <f>VLOOKUP(Salida[[#This Row],[CÓDIGO]],#REF!,2,0)</f>
        <v>#REF!</v>
      </c>
      <c r="G184" s="7" t="s">
        <v>400</v>
      </c>
      <c r="H184" s="7" t="s">
        <v>517</v>
      </c>
      <c r="I184" s="7">
        <v>1</v>
      </c>
    </row>
    <row r="185" spans="2:9">
      <c r="B185" s="7">
        <f t="shared" si="5"/>
        <v>177</v>
      </c>
      <c r="C185" s="77">
        <v>43501</v>
      </c>
      <c r="D185" s="7" t="s">
        <v>122</v>
      </c>
      <c r="E185" s="76" t="e">
        <f>VLOOKUP(Salida[[#This Row],[CÓDIGO]],#REF!,3,0)</f>
        <v>#REF!</v>
      </c>
      <c r="F185" s="78" t="e">
        <f>VLOOKUP(Salida[[#This Row],[CÓDIGO]],#REF!,2,0)</f>
        <v>#REF!</v>
      </c>
      <c r="G185" s="7" t="s">
        <v>400</v>
      </c>
      <c r="H185" s="7" t="s">
        <v>517</v>
      </c>
      <c r="I185" s="7">
        <v>2</v>
      </c>
    </row>
    <row r="186" spans="2:9">
      <c r="B186" s="7">
        <f t="shared" si="5"/>
        <v>178</v>
      </c>
      <c r="C186" s="77">
        <v>43501</v>
      </c>
      <c r="D186" s="7" t="s">
        <v>128</v>
      </c>
      <c r="E186" s="76" t="e">
        <f>VLOOKUP(Salida[[#This Row],[CÓDIGO]],#REF!,3,0)</f>
        <v>#REF!</v>
      </c>
      <c r="F186" s="78" t="e">
        <f>VLOOKUP(Salida[[#This Row],[CÓDIGO]],#REF!,2,0)</f>
        <v>#REF!</v>
      </c>
      <c r="G186" s="7" t="s">
        <v>400</v>
      </c>
      <c r="H186" s="7" t="s">
        <v>517</v>
      </c>
      <c r="I186" s="7">
        <v>1</v>
      </c>
    </row>
    <row r="187" spans="2:9">
      <c r="B187" s="7">
        <f t="shared" si="5"/>
        <v>179</v>
      </c>
      <c r="C187" s="77">
        <v>43501</v>
      </c>
      <c r="D187" s="7" t="s">
        <v>124</v>
      </c>
      <c r="E187" s="76" t="e">
        <f>VLOOKUP(Salida[[#This Row],[CÓDIGO]],#REF!,3,0)</f>
        <v>#REF!</v>
      </c>
      <c r="F187" s="78" t="e">
        <f>VLOOKUP(Salida[[#This Row],[CÓDIGO]],#REF!,2,0)</f>
        <v>#REF!</v>
      </c>
      <c r="G187" s="7" t="s">
        <v>400</v>
      </c>
      <c r="H187" s="7" t="s">
        <v>517</v>
      </c>
      <c r="I187" s="7">
        <v>1</v>
      </c>
    </row>
    <row r="188" spans="2:9">
      <c r="B188" s="7">
        <f t="shared" si="5"/>
        <v>180</v>
      </c>
      <c r="C188" s="77">
        <v>43501</v>
      </c>
      <c r="D188" s="7" t="s">
        <v>109</v>
      </c>
      <c r="E188" s="76" t="e">
        <f>VLOOKUP(Salida[[#This Row],[CÓDIGO]],#REF!,3,0)</f>
        <v>#REF!</v>
      </c>
      <c r="F188" s="78" t="e">
        <f>VLOOKUP(Salida[[#This Row],[CÓDIGO]],#REF!,2,0)</f>
        <v>#REF!</v>
      </c>
      <c r="G188" s="7" t="s">
        <v>400</v>
      </c>
      <c r="H188" s="7" t="s">
        <v>517</v>
      </c>
      <c r="I188" s="7">
        <v>1</v>
      </c>
    </row>
    <row r="189" spans="2:9">
      <c r="B189" s="7">
        <f t="shared" si="5"/>
        <v>181</v>
      </c>
      <c r="C189" s="77">
        <v>43501</v>
      </c>
      <c r="D189" s="7" t="s">
        <v>17</v>
      </c>
      <c r="E189" s="76" t="e">
        <f>VLOOKUP(Salida[[#This Row],[CÓDIGO]],#REF!,3,0)</f>
        <v>#REF!</v>
      </c>
      <c r="F189" s="78" t="e">
        <f>VLOOKUP(Salida[[#This Row],[CÓDIGO]],#REF!,2,0)</f>
        <v>#REF!</v>
      </c>
      <c r="G189" s="7" t="s">
        <v>400</v>
      </c>
      <c r="H189" s="7" t="s">
        <v>517</v>
      </c>
      <c r="I189" s="7">
        <v>1</v>
      </c>
    </row>
    <row r="190" spans="2:9">
      <c r="B190" s="7">
        <f t="shared" si="5"/>
        <v>182</v>
      </c>
      <c r="C190" s="77">
        <v>43501</v>
      </c>
      <c r="D190" s="7" t="s">
        <v>391</v>
      </c>
      <c r="E190" s="76" t="e">
        <f>VLOOKUP(Salida[[#This Row],[CÓDIGO]],#REF!,3,0)</f>
        <v>#REF!</v>
      </c>
      <c r="F190" s="78" t="e">
        <f>VLOOKUP(Salida[[#This Row],[CÓDIGO]],#REF!,2,0)</f>
        <v>#REF!</v>
      </c>
      <c r="G190" s="7" t="s">
        <v>400</v>
      </c>
      <c r="H190" s="7" t="s">
        <v>517</v>
      </c>
      <c r="I190" s="7">
        <v>1</v>
      </c>
    </row>
    <row r="191" spans="2:9">
      <c r="B191" s="7">
        <f t="shared" si="5"/>
        <v>183</v>
      </c>
      <c r="C191" s="77">
        <v>43501</v>
      </c>
      <c r="D191" s="7" t="s">
        <v>393</v>
      </c>
      <c r="E191" s="76" t="e">
        <f>VLOOKUP(Salida[[#This Row],[CÓDIGO]],#REF!,3,0)</f>
        <v>#REF!</v>
      </c>
      <c r="F191" s="78" t="e">
        <f>VLOOKUP(Salida[[#This Row],[CÓDIGO]],#REF!,2,0)</f>
        <v>#REF!</v>
      </c>
      <c r="G191" s="7" t="s">
        <v>400</v>
      </c>
      <c r="H191" s="7" t="s">
        <v>517</v>
      </c>
      <c r="I191" s="7">
        <v>1</v>
      </c>
    </row>
    <row r="192" spans="2:9">
      <c r="B192" s="7">
        <f t="shared" si="5"/>
        <v>184</v>
      </c>
      <c r="C192" s="77">
        <v>43501</v>
      </c>
      <c r="D192" s="7" t="s">
        <v>293</v>
      </c>
      <c r="E192" s="76" t="e">
        <f>VLOOKUP(Salida[[#This Row],[CÓDIGO]],#REF!,3,0)</f>
        <v>#REF!</v>
      </c>
      <c r="F192" s="78" t="e">
        <f>VLOOKUP(Salida[[#This Row],[CÓDIGO]],#REF!,2,0)</f>
        <v>#REF!</v>
      </c>
      <c r="G192" s="7" t="s">
        <v>400</v>
      </c>
      <c r="H192" s="7" t="s">
        <v>517</v>
      </c>
      <c r="I192" s="7">
        <v>1</v>
      </c>
    </row>
    <row r="193" spans="2:9">
      <c r="B193" s="7">
        <f t="shared" si="5"/>
        <v>185</v>
      </c>
      <c r="C193" s="77">
        <v>43501</v>
      </c>
      <c r="D193" s="7" t="s">
        <v>295</v>
      </c>
      <c r="E193" s="76" t="e">
        <f>VLOOKUP(Salida[[#This Row],[CÓDIGO]],#REF!,3,0)</f>
        <v>#REF!</v>
      </c>
      <c r="F193" s="78" t="e">
        <f>VLOOKUP(Salida[[#This Row],[CÓDIGO]],#REF!,2,0)</f>
        <v>#REF!</v>
      </c>
      <c r="G193" s="7" t="s">
        <v>400</v>
      </c>
      <c r="H193" s="7" t="s">
        <v>517</v>
      </c>
      <c r="I193" s="7">
        <v>1</v>
      </c>
    </row>
    <row r="194" spans="2:9">
      <c r="B194" s="7">
        <f t="shared" si="5"/>
        <v>186</v>
      </c>
      <c r="C194" s="77">
        <v>43501</v>
      </c>
      <c r="D194" s="7" t="s">
        <v>512</v>
      </c>
      <c r="E194" s="76" t="e">
        <f>VLOOKUP(Salida[[#This Row],[CÓDIGO]],#REF!,3,0)</f>
        <v>#REF!</v>
      </c>
      <c r="F194" s="78" t="e">
        <f>VLOOKUP(Salida[[#This Row],[CÓDIGO]],#REF!,2,0)</f>
        <v>#REF!</v>
      </c>
      <c r="G194" s="7" t="s">
        <v>400</v>
      </c>
      <c r="H194" s="7" t="s">
        <v>517</v>
      </c>
      <c r="I194" s="7">
        <v>0</v>
      </c>
    </row>
    <row r="195" spans="2:9">
      <c r="B195" s="7">
        <f t="shared" si="5"/>
        <v>187</v>
      </c>
      <c r="C195" s="77">
        <v>43501</v>
      </c>
      <c r="D195" s="7" t="s">
        <v>260</v>
      </c>
      <c r="E195" s="76" t="e">
        <f>VLOOKUP(Salida[[#This Row],[CÓDIGO]],#REF!,3,0)</f>
        <v>#REF!</v>
      </c>
      <c r="F195" s="78" t="e">
        <f>VLOOKUP(Salida[[#This Row],[CÓDIGO]],#REF!,2,0)</f>
        <v>#REF!</v>
      </c>
      <c r="G195" s="7" t="s">
        <v>400</v>
      </c>
      <c r="H195" s="7" t="s">
        <v>517</v>
      </c>
      <c r="I195" s="7">
        <v>1</v>
      </c>
    </row>
    <row r="196" spans="2:9">
      <c r="B196" s="7">
        <f t="shared" si="5"/>
        <v>188</v>
      </c>
      <c r="C196" s="77">
        <v>43501</v>
      </c>
      <c r="D196" s="7" t="s">
        <v>386</v>
      </c>
      <c r="E196" s="76" t="e">
        <f>VLOOKUP(Salida[[#This Row],[CÓDIGO]],#REF!,3,0)</f>
        <v>#REF!</v>
      </c>
      <c r="F196" s="78" t="e">
        <f>VLOOKUP(Salida[[#This Row],[CÓDIGO]],#REF!,2,0)</f>
        <v>#REF!</v>
      </c>
      <c r="G196" s="7" t="s">
        <v>400</v>
      </c>
      <c r="H196" s="7" t="s">
        <v>517</v>
      </c>
      <c r="I196" s="7">
        <v>1</v>
      </c>
    </row>
    <row r="197" spans="2:9">
      <c r="B197" s="7">
        <f t="shared" si="5"/>
        <v>189</v>
      </c>
      <c r="C197" s="77">
        <v>43501</v>
      </c>
      <c r="D197" s="7" t="s">
        <v>169</v>
      </c>
      <c r="E197" s="76" t="e">
        <f>VLOOKUP(Salida[[#This Row],[CÓDIGO]],#REF!,3,0)</f>
        <v>#REF!</v>
      </c>
      <c r="F197" s="78" t="e">
        <f>VLOOKUP(Salida[[#This Row],[CÓDIGO]],#REF!,2,0)</f>
        <v>#REF!</v>
      </c>
      <c r="G197" s="7" t="s">
        <v>400</v>
      </c>
      <c r="H197" s="7" t="s">
        <v>517</v>
      </c>
      <c r="I197" s="7">
        <v>1</v>
      </c>
    </row>
    <row r="198" spans="2:9">
      <c r="B198" s="7">
        <f t="shared" si="5"/>
        <v>190</v>
      </c>
      <c r="C198" s="77">
        <v>43501</v>
      </c>
      <c r="D198" s="7" t="s">
        <v>174</v>
      </c>
      <c r="E198" s="76" t="e">
        <f>VLOOKUP(Salida[[#This Row],[CÓDIGO]],#REF!,3,0)</f>
        <v>#REF!</v>
      </c>
      <c r="F198" s="78" t="e">
        <f>VLOOKUP(Salida[[#This Row],[CÓDIGO]],#REF!,2,0)</f>
        <v>#REF!</v>
      </c>
      <c r="G198" s="7" t="s">
        <v>400</v>
      </c>
      <c r="H198" s="7" t="s">
        <v>517</v>
      </c>
      <c r="I198" s="7">
        <v>1</v>
      </c>
    </row>
    <row r="199" spans="2:9">
      <c r="B199" s="7">
        <f t="shared" si="5"/>
        <v>191</v>
      </c>
      <c r="C199" s="77">
        <v>43501</v>
      </c>
      <c r="D199" s="7" t="s">
        <v>165</v>
      </c>
      <c r="E199" s="76" t="e">
        <f>VLOOKUP(Salida[[#This Row],[CÓDIGO]],#REF!,3,0)</f>
        <v>#REF!</v>
      </c>
      <c r="F199" s="78" t="e">
        <f>VLOOKUP(Salida[[#This Row],[CÓDIGO]],#REF!,2,0)</f>
        <v>#REF!</v>
      </c>
      <c r="G199" s="7" t="s">
        <v>400</v>
      </c>
      <c r="H199" s="7" t="s">
        <v>517</v>
      </c>
      <c r="I199" s="7">
        <v>1</v>
      </c>
    </row>
    <row r="200" spans="2:9">
      <c r="B200" s="7">
        <f t="shared" si="5"/>
        <v>192</v>
      </c>
      <c r="C200" s="77">
        <v>43501</v>
      </c>
      <c r="D200" s="7" t="s">
        <v>159</v>
      </c>
      <c r="E200" s="76" t="e">
        <f>VLOOKUP(Salida[[#This Row],[CÓDIGO]],#REF!,3,0)</f>
        <v>#REF!</v>
      </c>
      <c r="F200" s="78" t="e">
        <f>VLOOKUP(Salida[[#This Row],[CÓDIGO]],#REF!,2,0)</f>
        <v>#REF!</v>
      </c>
      <c r="G200" s="7" t="s">
        <v>400</v>
      </c>
      <c r="H200" s="7" t="s">
        <v>517</v>
      </c>
      <c r="I200" s="7">
        <v>1</v>
      </c>
    </row>
    <row r="201" spans="2:9">
      <c r="B201" s="7">
        <f t="shared" si="5"/>
        <v>193</v>
      </c>
      <c r="C201" s="77">
        <v>43501</v>
      </c>
      <c r="D201" s="7" t="s">
        <v>171</v>
      </c>
      <c r="E201" s="76" t="e">
        <f>VLOOKUP(Salida[[#This Row],[CÓDIGO]],#REF!,3,0)</f>
        <v>#REF!</v>
      </c>
      <c r="F201" s="78" t="e">
        <f>VLOOKUP(Salida[[#This Row],[CÓDIGO]],#REF!,2,0)</f>
        <v>#REF!</v>
      </c>
      <c r="G201" s="7" t="s">
        <v>400</v>
      </c>
      <c r="H201" s="7" t="s">
        <v>517</v>
      </c>
      <c r="I201" s="7">
        <v>1</v>
      </c>
    </row>
    <row r="202" spans="2:9">
      <c r="B202" s="7">
        <f t="shared" si="5"/>
        <v>194</v>
      </c>
      <c r="C202" s="77">
        <v>43501</v>
      </c>
      <c r="D202" s="7" t="s">
        <v>176</v>
      </c>
      <c r="E202" s="76" t="e">
        <f>VLOOKUP(Salida[[#This Row],[CÓDIGO]],#REF!,3,0)</f>
        <v>#REF!</v>
      </c>
      <c r="F202" s="78" t="e">
        <f>VLOOKUP(Salida[[#This Row],[CÓDIGO]],#REF!,2,0)</f>
        <v>#REF!</v>
      </c>
      <c r="G202" s="7" t="s">
        <v>400</v>
      </c>
      <c r="H202" s="7" t="s">
        <v>517</v>
      </c>
      <c r="I202" s="7">
        <v>13</v>
      </c>
    </row>
    <row r="203" spans="2:9">
      <c r="B203" s="7">
        <f t="shared" si="5"/>
        <v>195</v>
      </c>
      <c r="C203" s="77">
        <v>43501</v>
      </c>
      <c r="D203" s="7" t="s">
        <v>182</v>
      </c>
      <c r="E203" s="76" t="e">
        <f>VLOOKUP(Salida[[#This Row],[CÓDIGO]],#REF!,3,0)</f>
        <v>#REF!</v>
      </c>
      <c r="F203" s="78" t="e">
        <f>VLOOKUP(Salida[[#This Row],[CÓDIGO]],#REF!,2,0)</f>
        <v>#REF!</v>
      </c>
      <c r="G203" s="7" t="s">
        <v>400</v>
      </c>
      <c r="H203" s="7" t="s">
        <v>517</v>
      </c>
      <c r="I203" s="7">
        <v>2</v>
      </c>
    </row>
    <row r="204" spans="2:9">
      <c r="B204" s="7">
        <f t="shared" si="5"/>
        <v>196</v>
      </c>
      <c r="C204" s="77">
        <v>43501</v>
      </c>
      <c r="D204" s="7" t="s">
        <v>184</v>
      </c>
      <c r="E204" s="76" t="e">
        <f>VLOOKUP(Salida[[#This Row],[CÓDIGO]],#REF!,3,0)</f>
        <v>#REF!</v>
      </c>
      <c r="F204" s="78" t="e">
        <f>VLOOKUP(Salida[[#This Row],[CÓDIGO]],#REF!,2,0)</f>
        <v>#REF!</v>
      </c>
      <c r="G204" s="7" t="s">
        <v>400</v>
      </c>
      <c r="H204" s="7" t="s">
        <v>517</v>
      </c>
      <c r="I204" s="7">
        <v>2</v>
      </c>
    </row>
    <row r="205" spans="2:9">
      <c r="B205" s="7">
        <f t="shared" si="5"/>
        <v>197</v>
      </c>
      <c r="C205" s="77">
        <v>43501</v>
      </c>
      <c r="D205" s="7" t="s">
        <v>186</v>
      </c>
      <c r="E205" s="76" t="e">
        <f>VLOOKUP(Salida[[#This Row],[CÓDIGO]],#REF!,3,0)</f>
        <v>#REF!</v>
      </c>
      <c r="F205" s="78" t="e">
        <f>VLOOKUP(Salida[[#This Row],[CÓDIGO]],#REF!,2,0)</f>
        <v>#REF!</v>
      </c>
      <c r="G205" s="7" t="s">
        <v>400</v>
      </c>
      <c r="H205" s="7" t="s">
        <v>517</v>
      </c>
      <c r="I205" s="7">
        <v>1</v>
      </c>
    </row>
    <row r="206" spans="2:9">
      <c r="B206" s="7">
        <f t="shared" si="5"/>
        <v>198</v>
      </c>
      <c r="C206" s="77">
        <v>43501</v>
      </c>
      <c r="D206" s="7" t="s">
        <v>180</v>
      </c>
      <c r="E206" s="76" t="e">
        <f>VLOOKUP(Salida[[#This Row],[CÓDIGO]],#REF!,3,0)</f>
        <v>#REF!</v>
      </c>
      <c r="F206" s="78" t="e">
        <f>VLOOKUP(Salida[[#This Row],[CÓDIGO]],#REF!,2,0)</f>
        <v>#REF!</v>
      </c>
      <c r="G206" s="7" t="s">
        <v>400</v>
      </c>
      <c r="H206" s="7" t="s">
        <v>517</v>
      </c>
      <c r="I206" s="7">
        <v>1</v>
      </c>
    </row>
    <row r="207" spans="2:9">
      <c r="B207" s="7">
        <f>ROW(A199)</f>
        <v>199</v>
      </c>
      <c r="C207" s="77">
        <v>43501</v>
      </c>
      <c r="D207" s="7" t="s">
        <v>178</v>
      </c>
      <c r="E207" s="76" t="e">
        <f>VLOOKUP(Salida[[#This Row],[CÓDIGO]],#REF!,3,0)</f>
        <v>#REF!</v>
      </c>
      <c r="F207" s="78" t="e">
        <f>VLOOKUP(Salida[[#This Row],[CÓDIGO]],#REF!,2,0)</f>
        <v>#REF!</v>
      </c>
      <c r="G207" s="7" t="s">
        <v>400</v>
      </c>
      <c r="H207" s="7" t="s">
        <v>517</v>
      </c>
      <c r="I207" s="7">
        <v>5</v>
      </c>
    </row>
    <row r="208" spans="2:9">
      <c r="B208" s="7">
        <f>ROW(A200)</f>
        <v>200</v>
      </c>
      <c r="C208" s="77">
        <v>43501</v>
      </c>
      <c r="D208" s="7" t="s">
        <v>196</v>
      </c>
      <c r="E208" s="76" t="e">
        <f>VLOOKUP(Salida[[#This Row],[CÓDIGO]],#REF!,3,0)</f>
        <v>#REF!</v>
      </c>
      <c r="F208" s="78" t="e">
        <f>VLOOKUP(Salida[[#This Row],[CÓDIGO]],#REF!,2,0)</f>
        <v>#REF!</v>
      </c>
      <c r="G208" s="7" t="s">
        <v>400</v>
      </c>
      <c r="H208" s="7" t="s">
        <v>517</v>
      </c>
      <c r="I208" s="7">
        <v>1</v>
      </c>
    </row>
    <row r="209" spans="2:9">
      <c r="B209" s="86">
        <f>ROW(A201)</f>
        <v>201</v>
      </c>
      <c r="C209" s="77">
        <v>43501</v>
      </c>
      <c r="D209" s="86">
        <v>2206</v>
      </c>
      <c r="E209" s="87" t="e">
        <f>VLOOKUP(Salida[[#This Row],[CÓDIGO]],#REF!,3,0)</f>
        <v>#REF!</v>
      </c>
      <c r="F209" s="88" t="e">
        <f>VLOOKUP(Salida[[#This Row],[CÓDIGO]],#REF!,2,0)</f>
        <v>#REF!</v>
      </c>
      <c r="G209" s="86" t="s">
        <v>400</v>
      </c>
      <c r="H209" s="86" t="s">
        <v>517</v>
      </c>
      <c r="I209" s="86">
        <v>1</v>
      </c>
    </row>
    <row r="210" spans="2:9">
      <c r="B210" s="7">
        <f t="shared" ref="B210:B241" si="6">ROW(A202)</f>
        <v>202</v>
      </c>
      <c r="C210" s="77">
        <v>43501</v>
      </c>
      <c r="D210" s="7" t="s">
        <v>364</v>
      </c>
      <c r="E210" s="76" t="e">
        <f>VLOOKUP(Salida[[#This Row],[CÓDIGO]],#REF!,3,0)</f>
        <v>#REF!</v>
      </c>
      <c r="F210" s="78" t="e">
        <f>VLOOKUP(Salida[[#This Row],[CÓDIGO]],#REF!,2,0)</f>
        <v>#REF!</v>
      </c>
      <c r="G210" s="7" t="s">
        <v>400</v>
      </c>
      <c r="H210" s="7" t="s">
        <v>518</v>
      </c>
      <c r="I210" s="7">
        <v>8</v>
      </c>
    </row>
    <row r="211" spans="2:9">
      <c r="B211" s="7">
        <f t="shared" si="6"/>
        <v>203</v>
      </c>
      <c r="C211" s="77">
        <v>43501</v>
      </c>
      <c r="D211" s="7" t="s">
        <v>350</v>
      </c>
      <c r="E211" s="76" t="e">
        <f>VLOOKUP(Salida[[#This Row],[CÓDIGO]],#REF!,3,0)</f>
        <v>#REF!</v>
      </c>
      <c r="F211" s="78" t="e">
        <f>VLOOKUP(Salida[[#This Row],[CÓDIGO]],#REF!,2,0)</f>
        <v>#REF!</v>
      </c>
      <c r="G211" s="7" t="s">
        <v>400</v>
      </c>
      <c r="H211" s="7" t="s">
        <v>518</v>
      </c>
      <c r="I211" s="7">
        <v>17</v>
      </c>
    </row>
    <row r="212" spans="2:9">
      <c r="B212" s="7">
        <f t="shared" si="6"/>
        <v>204</v>
      </c>
      <c r="C212" s="77">
        <v>43501</v>
      </c>
      <c r="D212" s="7" t="s">
        <v>342</v>
      </c>
      <c r="E212" s="76" t="e">
        <f>VLOOKUP(Salida[[#This Row],[CÓDIGO]],#REF!,3,0)</f>
        <v>#REF!</v>
      </c>
      <c r="F212" s="78" t="e">
        <f>VLOOKUP(Salida[[#This Row],[CÓDIGO]],#REF!,2,0)</f>
        <v>#REF!</v>
      </c>
      <c r="G212" s="7" t="s">
        <v>400</v>
      </c>
      <c r="H212" s="7" t="s">
        <v>518</v>
      </c>
      <c r="I212" s="7">
        <v>12</v>
      </c>
    </row>
    <row r="213" spans="2:9">
      <c r="B213" s="7">
        <f t="shared" si="6"/>
        <v>205</v>
      </c>
      <c r="C213" s="77">
        <v>43501</v>
      </c>
      <c r="D213" s="7" t="s">
        <v>370</v>
      </c>
      <c r="E213" s="76" t="e">
        <f>VLOOKUP(Salida[[#This Row],[CÓDIGO]],#REF!,3,0)</f>
        <v>#REF!</v>
      </c>
      <c r="F213" s="78" t="e">
        <f>VLOOKUP(Salida[[#This Row],[CÓDIGO]],#REF!,2,0)</f>
        <v>#REF!</v>
      </c>
      <c r="G213" s="7" t="s">
        <v>400</v>
      </c>
      <c r="H213" s="7" t="s">
        <v>518</v>
      </c>
      <c r="I213" s="7">
        <v>1.2000000000000002</v>
      </c>
    </row>
    <row r="214" spans="2:9">
      <c r="B214" s="7">
        <f t="shared" si="6"/>
        <v>206</v>
      </c>
      <c r="C214" s="77">
        <v>43501</v>
      </c>
      <c r="D214" s="7" t="s">
        <v>348</v>
      </c>
      <c r="E214" s="76" t="e">
        <f>VLOOKUP(Salida[[#This Row],[CÓDIGO]],#REF!,3,0)</f>
        <v>#REF!</v>
      </c>
      <c r="F214" s="78" t="e">
        <f>VLOOKUP(Salida[[#This Row],[CÓDIGO]],#REF!,2,0)</f>
        <v>#REF!</v>
      </c>
      <c r="G214" s="7" t="s">
        <v>400</v>
      </c>
      <c r="H214" s="7" t="s">
        <v>518</v>
      </c>
      <c r="I214" s="7">
        <v>37</v>
      </c>
    </row>
    <row r="215" spans="2:9">
      <c r="B215" s="7">
        <f t="shared" si="6"/>
        <v>207</v>
      </c>
      <c r="C215" s="77">
        <v>43501</v>
      </c>
      <c r="D215" s="7" t="s">
        <v>366</v>
      </c>
      <c r="E215" s="76" t="e">
        <f>VLOOKUP(Salida[[#This Row],[CÓDIGO]],#REF!,3,0)</f>
        <v>#REF!</v>
      </c>
      <c r="F215" s="78" t="e">
        <f>VLOOKUP(Salida[[#This Row],[CÓDIGO]],#REF!,2,0)</f>
        <v>#REF!</v>
      </c>
      <c r="G215" s="7" t="s">
        <v>400</v>
      </c>
      <c r="H215" s="7" t="s">
        <v>518</v>
      </c>
      <c r="I215" s="7">
        <v>4.4000000000000004</v>
      </c>
    </row>
    <row r="216" spans="2:9">
      <c r="B216" s="7">
        <f t="shared" si="6"/>
        <v>208</v>
      </c>
      <c r="C216" s="77">
        <v>43501</v>
      </c>
      <c r="D216" s="7" t="s">
        <v>340</v>
      </c>
      <c r="E216" s="76" t="e">
        <f>VLOOKUP(Salida[[#This Row],[CÓDIGO]],#REF!,3,0)</f>
        <v>#REF!</v>
      </c>
      <c r="F216" s="78" t="e">
        <f>VLOOKUP(Salida[[#This Row],[CÓDIGO]],#REF!,2,0)</f>
        <v>#REF!</v>
      </c>
      <c r="G216" s="7" t="s">
        <v>400</v>
      </c>
      <c r="H216" s="7" t="s">
        <v>518</v>
      </c>
      <c r="I216" s="7">
        <v>8</v>
      </c>
    </row>
    <row r="217" spans="2:9">
      <c r="B217" s="7">
        <f t="shared" si="6"/>
        <v>209</v>
      </c>
      <c r="C217" s="77">
        <v>43501</v>
      </c>
      <c r="D217" s="7" t="s">
        <v>346</v>
      </c>
      <c r="E217" s="76" t="e">
        <f>VLOOKUP(Salida[[#This Row],[CÓDIGO]],#REF!,3,0)</f>
        <v>#REF!</v>
      </c>
      <c r="F217" s="78" t="e">
        <f>VLOOKUP(Salida[[#This Row],[CÓDIGO]],#REF!,2,0)</f>
        <v>#REF!</v>
      </c>
      <c r="G217" s="7" t="s">
        <v>400</v>
      </c>
      <c r="H217" s="7" t="s">
        <v>518</v>
      </c>
      <c r="I217" s="7">
        <v>5</v>
      </c>
    </row>
    <row r="218" spans="2:9">
      <c r="B218" s="7">
        <f t="shared" si="6"/>
        <v>210</v>
      </c>
      <c r="C218" s="77">
        <v>43501</v>
      </c>
      <c r="D218" s="7" t="s">
        <v>378</v>
      </c>
      <c r="E218" s="76" t="e">
        <f>VLOOKUP(Salida[[#This Row],[CÓDIGO]],#REF!,3,0)</f>
        <v>#REF!</v>
      </c>
      <c r="F218" s="78" t="e">
        <f>VLOOKUP(Salida[[#This Row],[CÓDIGO]],#REF!,2,0)</f>
        <v>#REF!</v>
      </c>
      <c r="G218" s="7" t="s">
        <v>400</v>
      </c>
      <c r="H218" s="7" t="s">
        <v>518</v>
      </c>
      <c r="I218" s="7">
        <v>13</v>
      </c>
    </row>
    <row r="219" spans="2:9">
      <c r="B219" s="7">
        <f t="shared" si="6"/>
        <v>211</v>
      </c>
      <c r="C219" s="77">
        <v>43501</v>
      </c>
      <c r="D219" s="7" t="s">
        <v>360</v>
      </c>
      <c r="E219" s="76" t="e">
        <f>VLOOKUP(Salida[[#This Row],[CÓDIGO]],#REF!,3,0)</f>
        <v>#REF!</v>
      </c>
      <c r="F219" s="78" t="e">
        <f>VLOOKUP(Salida[[#This Row],[CÓDIGO]],#REF!,2,0)</f>
        <v>#REF!</v>
      </c>
      <c r="G219" s="7" t="s">
        <v>400</v>
      </c>
      <c r="H219" s="7" t="s">
        <v>518</v>
      </c>
      <c r="I219" s="7">
        <v>26</v>
      </c>
    </row>
    <row r="220" spans="2:9">
      <c r="B220" s="7">
        <f t="shared" si="6"/>
        <v>212</v>
      </c>
      <c r="C220" s="77">
        <v>43501</v>
      </c>
      <c r="D220" s="7" t="s">
        <v>11</v>
      </c>
      <c r="E220" s="76" t="e">
        <f>VLOOKUP(Salida[[#This Row],[CÓDIGO]],#REF!,3,0)</f>
        <v>#REF!</v>
      </c>
      <c r="F220" s="78" t="e">
        <f>VLOOKUP(Salida[[#This Row],[CÓDIGO]],#REF!,2,0)</f>
        <v>#REF!</v>
      </c>
      <c r="G220" s="7" t="s">
        <v>400</v>
      </c>
      <c r="H220" s="7" t="s">
        <v>518</v>
      </c>
      <c r="I220" s="7">
        <v>1</v>
      </c>
    </row>
    <row r="221" spans="2:9">
      <c r="B221" s="7">
        <f t="shared" si="6"/>
        <v>213</v>
      </c>
      <c r="C221" s="77">
        <v>43501</v>
      </c>
      <c r="D221" s="7" t="s">
        <v>514</v>
      </c>
      <c r="E221" s="76" t="e">
        <f>VLOOKUP(Salida[[#This Row],[CÓDIGO]],#REF!,3,0)</f>
        <v>#REF!</v>
      </c>
      <c r="F221" s="78" t="e">
        <f>VLOOKUP(Salida[[#This Row],[CÓDIGO]],#REF!,2,0)</f>
        <v>#REF!</v>
      </c>
      <c r="G221" s="7" t="s">
        <v>400</v>
      </c>
      <c r="H221" s="7" t="s">
        <v>518</v>
      </c>
      <c r="I221" s="7">
        <v>1</v>
      </c>
    </row>
    <row r="222" spans="2:9">
      <c r="B222" s="7">
        <f t="shared" si="6"/>
        <v>214</v>
      </c>
      <c r="C222" s="77">
        <v>43501</v>
      </c>
      <c r="D222" s="7" t="s">
        <v>305</v>
      </c>
      <c r="E222" s="76" t="e">
        <f>VLOOKUP(Salida[[#This Row],[CÓDIGO]],#REF!,3,0)</f>
        <v>#REF!</v>
      </c>
      <c r="F222" s="78" t="e">
        <f>VLOOKUP(Salida[[#This Row],[CÓDIGO]],#REF!,2,0)</f>
        <v>#REF!</v>
      </c>
      <c r="G222" s="7" t="s">
        <v>400</v>
      </c>
      <c r="H222" s="7" t="s">
        <v>518</v>
      </c>
      <c r="I222" s="7">
        <v>6</v>
      </c>
    </row>
    <row r="223" spans="2:9">
      <c r="B223" s="7">
        <f t="shared" si="6"/>
        <v>215</v>
      </c>
      <c r="C223" s="77">
        <v>43501</v>
      </c>
      <c r="D223" s="7" t="s">
        <v>307</v>
      </c>
      <c r="E223" s="76" t="e">
        <f>VLOOKUP(Salida[[#This Row],[CÓDIGO]],#REF!,3,0)</f>
        <v>#REF!</v>
      </c>
      <c r="F223" s="78" t="e">
        <f>VLOOKUP(Salida[[#This Row],[CÓDIGO]],#REF!,2,0)</f>
        <v>#REF!</v>
      </c>
      <c r="G223" s="7" t="s">
        <v>400</v>
      </c>
      <c r="H223" s="7" t="s">
        <v>518</v>
      </c>
      <c r="I223" s="7">
        <v>1</v>
      </c>
    </row>
    <row r="224" spans="2:9">
      <c r="B224" s="7">
        <f t="shared" si="6"/>
        <v>216</v>
      </c>
      <c r="C224" s="77">
        <v>43501</v>
      </c>
      <c r="D224" s="7" t="s">
        <v>303</v>
      </c>
      <c r="E224" s="76" t="e">
        <f>VLOOKUP(Salida[[#This Row],[CÓDIGO]],#REF!,3,0)</f>
        <v>#REF!</v>
      </c>
      <c r="F224" s="78" t="e">
        <f>VLOOKUP(Salida[[#This Row],[CÓDIGO]],#REF!,2,0)</f>
        <v>#REF!</v>
      </c>
      <c r="G224" s="7" t="s">
        <v>400</v>
      </c>
      <c r="H224" s="7" t="s">
        <v>518</v>
      </c>
      <c r="I224" s="7">
        <v>1</v>
      </c>
    </row>
    <row r="225" spans="2:9">
      <c r="B225" s="7">
        <f t="shared" si="6"/>
        <v>217</v>
      </c>
      <c r="C225" s="77">
        <v>43501</v>
      </c>
      <c r="D225" s="7" t="s">
        <v>323</v>
      </c>
      <c r="E225" s="76" t="e">
        <f>VLOOKUP(Salida[[#This Row],[CÓDIGO]],#REF!,3,0)</f>
        <v>#REF!</v>
      </c>
      <c r="F225" s="78" t="e">
        <f>VLOOKUP(Salida[[#This Row],[CÓDIGO]],#REF!,2,0)</f>
        <v>#REF!</v>
      </c>
      <c r="G225" s="7" t="s">
        <v>400</v>
      </c>
      <c r="H225" s="7" t="s">
        <v>518</v>
      </c>
      <c r="I225" s="7">
        <v>17</v>
      </c>
    </row>
    <row r="226" spans="2:9">
      <c r="B226" s="7">
        <f t="shared" si="6"/>
        <v>218</v>
      </c>
      <c r="C226" s="77">
        <v>43501</v>
      </c>
      <c r="D226" s="7" t="s">
        <v>136</v>
      </c>
      <c r="E226" s="76" t="e">
        <f>VLOOKUP(Salida[[#This Row],[CÓDIGO]],#REF!,3,0)</f>
        <v>#REF!</v>
      </c>
      <c r="F226" s="78" t="e">
        <f>VLOOKUP(Salida[[#This Row],[CÓDIGO]],#REF!,2,0)</f>
        <v>#REF!</v>
      </c>
      <c r="G226" s="7" t="s">
        <v>400</v>
      </c>
      <c r="H226" s="7" t="s">
        <v>518</v>
      </c>
      <c r="I226" s="7">
        <v>1</v>
      </c>
    </row>
    <row r="227" spans="2:9">
      <c r="B227" s="7">
        <f t="shared" si="6"/>
        <v>219</v>
      </c>
      <c r="C227" s="77">
        <v>43501</v>
      </c>
      <c r="D227" s="7" t="s">
        <v>134</v>
      </c>
      <c r="E227" s="76" t="e">
        <f>VLOOKUP(Salida[[#This Row],[CÓDIGO]],#REF!,3,0)</f>
        <v>#REF!</v>
      </c>
      <c r="F227" s="78" t="e">
        <f>VLOOKUP(Salida[[#This Row],[CÓDIGO]],#REF!,2,0)</f>
        <v>#REF!</v>
      </c>
      <c r="G227" s="7" t="s">
        <v>400</v>
      </c>
      <c r="H227" s="7" t="s">
        <v>518</v>
      </c>
      <c r="I227" s="7">
        <v>1</v>
      </c>
    </row>
    <row r="228" spans="2:9">
      <c r="B228" s="7">
        <f t="shared" si="6"/>
        <v>220</v>
      </c>
      <c r="C228" s="77">
        <v>43501</v>
      </c>
      <c r="D228" s="7" t="s">
        <v>142</v>
      </c>
      <c r="E228" s="76" t="e">
        <f>VLOOKUP(Salida[[#This Row],[CÓDIGO]],#REF!,3,0)</f>
        <v>#REF!</v>
      </c>
      <c r="F228" s="78" t="e">
        <f>VLOOKUP(Salida[[#This Row],[CÓDIGO]],#REF!,2,0)</f>
        <v>#REF!</v>
      </c>
      <c r="G228" s="7" t="s">
        <v>400</v>
      </c>
      <c r="H228" s="7" t="s">
        <v>518</v>
      </c>
      <c r="I228" s="7">
        <v>1</v>
      </c>
    </row>
    <row r="229" spans="2:9">
      <c r="B229" s="7">
        <f t="shared" si="6"/>
        <v>221</v>
      </c>
      <c r="C229" s="77">
        <v>43501</v>
      </c>
      <c r="D229" s="7" t="s">
        <v>138</v>
      </c>
      <c r="E229" s="76" t="e">
        <f>VLOOKUP(Salida[[#This Row],[CÓDIGO]],#REF!,3,0)</f>
        <v>#REF!</v>
      </c>
      <c r="F229" s="78" t="e">
        <f>VLOOKUP(Salida[[#This Row],[CÓDIGO]],#REF!,2,0)</f>
        <v>#REF!</v>
      </c>
      <c r="G229" s="7" t="s">
        <v>400</v>
      </c>
      <c r="H229" s="7" t="s">
        <v>518</v>
      </c>
      <c r="I229" s="7">
        <v>1</v>
      </c>
    </row>
    <row r="230" spans="2:9">
      <c r="B230" s="7">
        <f t="shared" si="6"/>
        <v>222</v>
      </c>
      <c r="C230" s="77">
        <v>43501</v>
      </c>
      <c r="D230" s="7" t="s">
        <v>140</v>
      </c>
      <c r="E230" s="76" t="e">
        <f>VLOOKUP(Salida[[#This Row],[CÓDIGO]],#REF!,3,0)</f>
        <v>#REF!</v>
      </c>
      <c r="F230" s="78" t="e">
        <f>VLOOKUP(Salida[[#This Row],[CÓDIGO]],#REF!,2,0)</f>
        <v>#REF!</v>
      </c>
      <c r="G230" s="7" t="s">
        <v>400</v>
      </c>
      <c r="H230" s="7" t="s">
        <v>518</v>
      </c>
      <c r="I230" s="7">
        <v>1</v>
      </c>
    </row>
    <row r="231" spans="2:9">
      <c r="B231" s="7">
        <f t="shared" si="6"/>
        <v>223</v>
      </c>
      <c r="C231" s="77">
        <v>43501</v>
      </c>
      <c r="D231" s="7" t="s">
        <v>132</v>
      </c>
      <c r="E231" s="76" t="e">
        <f>VLOOKUP(Salida[[#This Row],[CÓDIGO]],#REF!,3,0)</f>
        <v>#REF!</v>
      </c>
      <c r="F231" s="78" t="e">
        <f>VLOOKUP(Salida[[#This Row],[CÓDIGO]],#REF!,2,0)</f>
        <v>#REF!</v>
      </c>
      <c r="G231" s="7" t="s">
        <v>400</v>
      </c>
      <c r="H231" s="7" t="s">
        <v>518</v>
      </c>
      <c r="I231" s="7">
        <v>1</v>
      </c>
    </row>
    <row r="232" spans="2:9">
      <c r="B232" s="7">
        <f t="shared" si="6"/>
        <v>224</v>
      </c>
      <c r="C232" s="77">
        <v>43501</v>
      </c>
      <c r="D232" s="7" t="s">
        <v>35</v>
      </c>
      <c r="E232" s="76" t="e">
        <f>VLOOKUP(Salida[[#This Row],[CÓDIGO]],#REF!,3,0)</f>
        <v>#REF!</v>
      </c>
      <c r="F232" s="78" t="e">
        <f>VLOOKUP(Salida[[#This Row],[CÓDIGO]],#REF!,2,0)</f>
        <v>#REF!</v>
      </c>
      <c r="G232" s="7" t="s">
        <v>400</v>
      </c>
      <c r="H232" s="7" t="s">
        <v>518</v>
      </c>
      <c r="I232" s="7">
        <v>1</v>
      </c>
    </row>
    <row r="233" spans="2:9">
      <c r="B233" s="7">
        <f t="shared" si="6"/>
        <v>225</v>
      </c>
      <c r="C233" s="77">
        <v>43501</v>
      </c>
      <c r="D233" s="7" t="s">
        <v>45</v>
      </c>
      <c r="E233" s="76" t="e">
        <f>VLOOKUP(Salida[[#This Row],[CÓDIGO]],#REF!,3,0)</f>
        <v>#REF!</v>
      </c>
      <c r="F233" s="78" t="e">
        <f>VLOOKUP(Salida[[#This Row],[CÓDIGO]],#REF!,2,0)</f>
        <v>#REF!</v>
      </c>
      <c r="G233" s="7" t="s">
        <v>400</v>
      </c>
      <c r="H233" s="7" t="s">
        <v>518</v>
      </c>
      <c r="I233" s="7">
        <v>1</v>
      </c>
    </row>
    <row r="234" spans="2:9">
      <c r="B234" s="7">
        <f t="shared" si="6"/>
        <v>226</v>
      </c>
      <c r="C234" s="77">
        <v>43501</v>
      </c>
      <c r="D234" s="7" t="s">
        <v>57</v>
      </c>
      <c r="E234" s="76" t="e">
        <f>VLOOKUP(Salida[[#This Row],[CÓDIGO]],#REF!,3,0)</f>
        <v>#REF!</v>
      </c>
      <c r="F234" s="78" t="e">
        <f>VLOOKUP(Salida[[#This Row],[CÓDIGO]],#REF!,2,0)</f>
        <v>#REF!</v>
      </c>
      <c r="G234" s="7" t="s">
        <v>400</v>
      </c>
      <c r="H234" s="7" t="s">
        <v>518</v>
      </c>
      <c r="I234" s="7">
        <v>3</v>
      </c>
    </row>
    <row r="235" spans="2:9">
      <c r="B235" s="7">
        <f t="shared" si="6"/>
        <v>227</v>
      </c>
      <c r="C235" s="77">
        <v>43501</v>
      </c>
      <c r="D235" s="7" t="s">
        <v>83</v>
      </c>
      <c r="E235" s="76" t="e">
        <f>VLOOKUP(Salida[[#This Row],[CÓDIGO]],#REF!,3,0)</f>
        <v>#REF!</v>
      </c>
      <c r="F235" s="78" t="e">
        <f>VLOOKUP(Salida[[#This Row],[CÓDIGO]],#REF!,2,0)</f>
        <v>#REF!</v>
      </c>
      <c r="G235" s="7" t="s">
        <v>400</v>
      </c>
      <c r="H235" s="7" t="s">
        <v>518</v>
      </c>
      <c r="I235" s="7">
        <v>7</v>
      </c>
    </row>
    <row r="236" spans="2:9">
      <c r="B236" s="7">
        <f t="shared" si="6"/>
        <v>228</v>
      </c>
      <c r="C236" s="77">
        <v>43501</v>
      </c>
      <c r="D236" s="7" t="s">
        <v>81</v>
      </c>
      <c r="E236" s="76" t="e">
        <f>VLOOKUP(Salida[[#This Row],[CÓDIGO]],#REF!,3,0)</f>
        <v>#REF!</v>
      </c>
      <c r="F236" s="78" t="e">
        <f>VLOOKUP(Salida[[#This Row],[CÓDIGO]],#REF!,2,0)</f>
        <v>#REF!</v>
      </c>
      <c r="G236" s="7" t="s">
        <v>400</v>
      </c>
      <c r="H236" s="7" t="s">
        <v>518</v>
      </c>
      <c r="I236" s="7">
        <v>3</v>
      </c>
    </row>
    <row r="237" spans="2:9">
      <c r="B237" s="7">
        <f t="shared" si="6"/>
        <v>229</v>
      </c>
      <c r="C237" s="77">
        <v>43501</v>
      </c>
      <c r="D237" s="7" t="s">
        <v>77</v>
      </c>
      <c r="E237" s="76" t="e">
        <f>VLOOKUP(Salida[[#This Row],[CÓDIGO]],#REF!,3,0)</f>
        <v>#REF!</v>
      </c>
      <c r="F237" s="78" t="e">
        <f>VLOOKUP(Salida[[#This Row],[CÓDIGO]],#REF!,2,0)</f>
        <v>#REF!</v>
      </c>
      <c r="G237" s="7" t="s">
        <v>400</v>
      </c>
      <c r="H237" s="7" t="s">
        <v>518</v>
      </c>
      <c r="I237" s="7">
        <v>1</v>
      </c>
    </row>
    <row r="238" spans="2:9">
      <c r="B238" s="7">
        <f t="shared" si="6"/>
        <v>230</v>
      </c>
      <c r="C238" s="77">
        <v>43501</v>
      </c>
      <c r="D238" s="7" t="s">
        <v>73</v>
      </c>
      <c r="E238" s="76" t="e">
        <f>VLOOKUP(Salida[[#This Row],[CÓDIGO]],#REF!,3,0)</f>
        <v>#REF!</v>
      </c>
      <c r="F238" s="78" t="e">
        <f>VLOOKUP(Salida[[#This Row],[CÓDIGO]],#REF!,2,0)</f>
        <v>#REF!</v>
      </c>
      <c r="G238" s="7" t="s">
        <v>400</v>
      </c>
      <c r="H238" s="7" t="s">
        <v>518</v>
      </c>
      <c r="I238" s="7">
        <v>1</v>
      </c>
    </row>
    <row r="239" spans="2:9">
      <c r="B239" s="7">
        <f t="shared" si="6"/>
        <v>231</v>
      </c>
      <c r="C239" s="77">
        <v>43501</v>
      </c>
      <c r="D239" s="7" t="s">
        <v>75</v>
      </c>
      <c r="E239" s="76" t="e">
        <f>VLOOKUP(Salida[[#This Row],[CÓDIGO]],#REF!,3,0)</f>
        <v>#REF!</v>
      </c>
      <c r="F239" s="78" t="e">
        <f>VLOOKUP(Salida[[#This Row],[CÓDIGO]],#REF!,2,0)</f>
        <v>#REF!</v>
      </c>
      <c r="G239" s="7" t="s">
        <v>400</v>
      </c>
      <c r="H239" s="7" t="s">
        <v>518</v>
      </c>
      <c r="I239" s="7">
        <v>1</v>
      </c>
    </row>
    <row r="240" spans="2:9">
      <c r="B240" s="7">
        <f t="shared" si="6"/>
        <v>232</v>
      </c>
      <c r="C240" s="77">
        <v>43501</v>
      </c>
      <c r="D240" s="7" t="s">
        <v>65</v>
      </c>
      <c r="E240" s="76" t="e">
        <f>VLOOKUP(Salida[[#This Row],[CÓDIGO]],#REF!,3,0)</f>
        <v>#REF!</v>
      </c>
      <c r="F240" s="78" t="e">
        <f>VLOOKUP(Salida[[#This Row],[CÓDIGO]],#REF!,2,0)</f>
        <v>#REF!</v>
      </c>
      <c r="G240" s="7" t="s">
        <v>400</v>
      </c>
      <c r="H240" s="7" t="s">
        <v>518</v>
      </c>
      <c r="I240" s="7">
        <v>1</v>
      </c>
    </row>
    <row r="241" spans="2:9">
      <c r="B241" s="7">
        <f t="shared" si="6"/>
        <v>233</v>
      </c>
      <c r="C241" s="77">
        <v>43501</v>
      </c>
      <c r="D241" s="7" t="s">
        <v>67</v>
      </c>
      <c r="E241" s="76" t="e">
        <f>VLOOKUP(Salida[[#This Row],[CÓDIGO]],#REF!,3,0)</f>
        <v>#REF!</v>
      </c>
      <c r="F241" s="78" t="e">
        <f>VLOOKUP(Salida[[#This Row],[CÓDIGO]],#REF!,2,0)</f>
        <v>#REF!</v>
      </c>
      <c r="G241" s="7" t="s">
        <v>400</v>
      </c>
      <c r="H241" s="7" t="s">
        <v>518</v>
      </c>
      <c r="I241" s="7">
        <v>4</v>
      </c>
    </row>
    <row r="242" spans="2:9">
      <c r="B242" s="7">
        <f t="shared" ref="B242:B273" si="7">ROW(A234)</f>
        <v>234</v>
      </c>
      <c r="C242" s="77">
        <v>43501</v>
      </c>
      <c r="D242" s="7" t="s">
        <v>63</v>
      </c>
      <c r="E242" s="76" t="e">
        <f>VLOOKUP(Salida[[#This Row],[CÓDIGO]],#REF!,3,0)</f>
        <v>#REF!</v>
      </c>
      <c r="F242" s="78" t="e">
        <f>VLOOKUP(Salida[[#This Row],[CÓDIGO]],#REF!,2,0)</f>
        <v>#REF!</v>
      </c>
      <c r="G242" s="7" t="s">
        <v>400</v>
      </c>
      <c r="H242" s="7" t="s">
        <v>518</v>
      </c>
      <c r="I242" s="7">
        <v>1</v>
      </c>
    </row>
    <row r="243" spans="2:9">
      <c r="B243" s="7">
        <f t="shared" si="7"/>
        <v>235</v>
      </c>
      <c r="C243" s="77">
        <v>43501</v>
      </c>
      <c r="D243" s="7" t="s">
        <v>71</v>
      </c>
      <c r="E243" s="76" t="e">
        <f>VLOOKUP(Salida[[#This Row],[CÓDIGO]],#REF!,3,0)</f>
        <v>#REF!</v>
      </c>
      <c r="F243" s="78" t="e">
        <f>VLOOKUP(Salida[[#This Row],[CÓDIGO]],#REF!,2,0)</f>
        <v>#REF!</v>
      </c>
      <c r="G243" s="7" t="s">
        <v>400</v>
      </c>
      <c r="H243" s="7" t="s">
        <v>518</v>
      </c>
      <c r="I243" s="7">
        <v>1</v>
      </c>
    </row>
    <row r="244" spans="2:9">
      <c r="B244" s="7">
        <f t="shared" si="7"/>
        <v>236</v>
      </c>
      <c r="C244" s="77">
        <v>43501</v>
      </c>
      <c r="D244" s="7" t="s">
        <v>53</v>
      </c>
      <c r="E244" s="76" t="e">
        <f>VLOOKUP(Salida[[#This Row],[CÓDIGO]],#REF!,3,0)</f>
        <v>#REF!</v>
      </c>
      <c r="F244" s="78" t="e">
        <f>VLOOKUP(Salida[[#This Row],[CÓDIGO]],#REF!,2,0)</f>
        <v>#REF!</v>
      </c>
      <c r="G244" s="7" t="s">
        <v>400</v>
      </c>
      <c r="H244" s="7" t="s">
        <v>518</v>
      </c>
      <c r="I244" s="7">
        <v>1</v>
      </c>
    </row>
    <row r="245" spans="2:9">
      <c r="B245" s="7">
        <f t="shared" si="7"/>
        <v>237</v>
      </c>
      <c r="C245" s="77">
        <v>43501</v>
      </c>
      <c r="D245" s="7" t="s">
        <v>48</v>
      </c>
      <c r="E245" s="76" t="e">
        <f>VLOOKUP(Salida[[#This Row],[CÓDIGO]],#REF!,3,0)</f>
        <v>#REF!</v>
      </c>
      <c r="F245" s="78" t="e">
        <f>VLOOKUP(Salida[[#This Row],[CÓDIGO]],#REF!,2,0)</f>
        <v>#REF!</v>
      </c>
      <c r="G245" s="7" t="s">
        <v>400</v>
      </c>
      <c r="H245" s="7" t="s">
        <v>518</v>
      </c>
      <c r="I245" s="7">
        <v>1</v>
      </c>
    </row>
    <row r="246" spans="2:9">
      <c r="B246" s="7">
        <f t="shared" si="7"/>
        <v>238</v>
      </c>
      <c r="C246" s="77">
        <v>43501</v>
      </c>
      <c r="D246" s="7" t="s">
        <v>69</v>
      </c>
      <c r="E246" s="76" t="e">
        <f>VLOOKUP(Salida[[#This Row],[CÓDIGO]],#REF!,3,0)</f>
        <v>#REF!</v>
      </c>
      <c r="F246" s="78" t="e">
        <f>VLOOKUP(Salida[[#This Row],[CÓDIGO]],#REF!,2,0)</f>
        <v>#REF!</v>
      </c>
      <c r="G246" s="7" t="s">
        <v>400</v>
      </c>
      <c r="H246" s="7" t="s">
        <v>518</v>
      </c>
      <c r="I246" s="7">
        <v>1</v>
      </c>
    </row>
    <row r="247" spans="2:9">
      <c r="B247" s="7">
        <f t="shared" si="7"/>
        <v>239</v>
      </c>
      <c r="C247" s="77">
        <v>43501</v>
      </c>
      <c r="D247" s="7" t="s">
        <v>51</v>
      </c>
      <c r="E247" s="76" t="e">
        <f>VLOOKUP(Salida[[#This Row],[CÓDIGO]],#REF!,3,0)</f>
        <v>#REF!</v>
      </c>
      <c r="F247" s="78" t="e">
        <f>VLOOKUP(Salida[[#This Row],[CÓDIGO]],#REF!,2,0)</f>
        <v>#REF!</v>
      </c>
      <c r="G247" s="7" t="s">
        <v>400</v>
      </c>
      <c r="H247" s="7" t="s">
        <v>518</v>
      </c>
      <c r="I247" s="7">
        <v>1</v>
      </c>
    </row>
    <row r="248" spans="2:9">
      <c r="B248" s="7">
        <f t="shared" si="7"/>
        <v>240</v>
      </c>
      <c r="C248" s="77">
        <v>43501</v>
      </c>
      <c r="D248" s="7" t="s">
        <v>89</v>
      </c>
      <c r="E248" s="76" t="e">
        <f>VLOOKUP(Salida[[#This Row],[CÓDIGO]],#REF!,3,0)</f>
        <v>#REF!</v>
      </c>
      <c r="F248" s="78" t="e">
        <f>VLOOKUP(Salida[[#This Row],[CÓDIGO]],#REF!,2,0)</f>
        <v>#REF!</v>
      </c>
      <c r="G248" s="7" t="s">
        <v>400</v>
      </c>
      <c r="H248" s="7" t="s">
        <v>518</v>
      </c>
      <c r="I248" s="7">
        <v>1</v>
      </c>
    </row>
    <row r="249" spans="2:9">
      <c r="B249" s="7">
        <f t="shared" si="7"/>
        <v>241</v>
      </c>
      <c r="C249" s="77">
        <v>43501</v>
      </c>
      <c r="D249" s="7" t="s">
        <v>99</v>
      </c>
      <c r="E249" s="76" t="e">
        <f>VLOOKUP(Salida[[#This Row],[CÓDIGO]],#REF!,3,0)</f>
        <v>#REF!</v>
      </c>
      <c r="F249" s="78" t="e">
        <f>VLOOKUP(Salida[[#This Row],[CÓDIGO]],#REF!,2,0)</f>
        <v>#REF!</v>
      </c>
      <c r="G249" s="7" t="s">
        <v>400</v>
      </c>
      <c r="H249" s="7" t="s">
        <v>518</v>
      </c>
      <c r="I249" s="7">
        <v>1</v>
      </c>
    </row>
    <row r="250" spans="2:9">
      <c r="B250" s="7">
        <f t="shared" si="7"/>
        <v>242</v>
      </c>
      <c r="C250" s="77">
        <v>43501</v>
      </c>
      <c r="D250" s="7" t="s">
        <v>114</v>
      </c>
      <c r="E250" s="76" t="e">
        <f>VLOOKUP(Salida[[#This Row],[CÓDIGO]],#REF!,3,0)</f>
        <v>#REF!</v>
      </c>
      <c r="F250" s="78" t="e">
        <f>VLOOKUP(Salida[[#This Row],[CÓDIGO]],#REF!,2,0)</f>
        <v>#REF!</v>
      </c>
      <c r="G250" s="7" t="s">
        <v>400</v>
      </c>
      <c r="H250" s="7" t="s">
        <v>518</v>
      </c>
      <c r="I250" s="7">
        <v>1</v>
      </c>
    </row>
    <row r="251" spans="2:9">
      <c r="B251" s="7">
        <f t="shared" si="7"/>
        <v>243</v>
      </c>
      <c r="C251" s="77">
        <v>43501</v>
      </c>
      <c r="D251" s="7" t="s">
        <v>130</v>
      </c>
      <c r="E251" s="76" t="e">
        <f>VLOOKUP(Salida[[#This Row],[CÓDIGO]],#REF!,3,0)</f>
        <v>#REF!</v>
      </c>
      <c r="F251" s="78" t="e">
        <f>VLOOKUP(Salida[[#This Row],[CÓDIGO]],#REF!,2,0)</f>
        <v>#REF!</v>
      </c>
      <c r="G251" s="7" t="s">
        <v>400</v>
      </c>
      <c r="H251" s="7" t="s">
        <v>518</v>
      </c>
      <c r="I251" s="7">
        <v>1</v>
      </c>
    </row>
    <row r="252" spans="2:9">
      <c r="B252" s="7">
        <f t="shared" si="7"/>
        <v>244</v>
      </c>
      <c r="C252" s="77">
        <v>43501</v>
      </c>
      <c r="D252" s="7" t="s">
        <v>122</v>
      </c>
      <c r="E252" s="76" t="e">
        <f>VLOOKUP(Salida[[#This Row],[CÓDIGO]],#REF!,3,0)</f>
        <v>#REF!</v>
      </c>
      <c r="F252" s="78" t="e">
        <f>VLOOKUP(Salida[[#This Row],[CÓDIGO]],#REF!,2,0)</f>
        <v>#REF!</v>
      </c>
      <c r="G252" s="7" t="s">
        <v>400</v>
      </c>
      <c r="H252" s="7" t="s">
        <v>518</v>
      </c>
      <c r="I252" s="7">
        <v>2</v>
      </c>
    </row>
    <row r="253" spans="2:9">
      <c r="B253" s="7">
        <f t="shared" si="7"/>
        <v>245</v>
      </c>
      <c r="C253" s="77">
        <v>43501</v>
      </c>
      <c r="D253" s="7" t="s">
        <v>128</v>
      </c>
      <c r="E253" s="76" t="e">
        <f>VLOOKUP(Salida[[#This Row],[CÓDIGO]],#REF!,3,0)</f>
        <v>#REF!</v>
      </c>
      <c r="F253" s="78" t="e">
        <f>VLOOKUP(Salida[[#This Row],[CÓDIGO]],#REF!,2,0)</f>
        <v>#REF!</v>
      </c>
      <c r="G253" s="7" t="s">
        <v>400</v>
      </c>
      <c r="H253" s="7" t="s">
        <v>518</v>
      </c>
      <c r="I253" s="7">
        <v>1</v>
      </c>
    </row>
    <row r="254" spans="2:9">
      <c r="B254" s="7">
        <f t="shared" si="7"/>
        <v>246</v>
      </c>
      <c r="C254" s="77">
        <v>43501</v>
      </c>
      <c r="D254" s="7" t="s">
        <v>124</v>
      </c>
      <c r="E254" s="76" t="e">
        <f>VLOOKUP(Salida[[#This Row],[CÓDIGO]],#REF!,3,0)</f>
        <v>#REF!</v>
      </c>
      <c r="F254" s="78" t="e">
        <f>VLOOKUP(Salida[[#This Row],[CÓDIGO]],#REF!,2,0)</f>
        <v>#REF!</v>
      </c>
      <c r="G254" s="7" t="s">
        <v>400</v>
      </c>
      <c r="H254" s="7" t="s">
        <v>518</v>
      </c>
      <c r="I254" s="7">
        <v>1</v>
      </c>
    </row>
    <row r="255" spans="2:9">
      <c r="B255" s="7">
        <f t="shared" si="7"/>
        <v>247</v>
      </c>
      <c r="C255" s="77">
        <v>43501</v>
      </c>
      <c r="D255" s="7" t="s">
        <v>109</v>
      </c>
      <c r="E255" s="76" t="e">
        <f>VLOOKUP(Salida[[#This Row],[CÓDIGO]],#REF!,3,0)</f>
        <v>#REF!</v>
      </c>
      <c r="F255" s="78" t="e">
        <f>VLOOKUP(Salida[[#This Row],[CÓDIGO]],#REF!,2,0)</f>
        <v>#REF!</v>
      </c>
      <c r="G255" s="7" t="s">
        <v>400</v>
      </c>
      <c r="H255" s="7" t="s">
        <v>518</v>
      </c>
      <c r="I255" s="7">
        <v>1</v>
      </c>
    </row>
    <row r="256" spans="2:9">
      <c r="B256" s="7">
        <f t="shared" si="7"/>
        <v>248</v>
      </c>
      <c r="C256" s="77">
        <v>43501</v>
      </c>
      <c r="D256" s="7" t="s">
        <v>17</v>
      </c>
      <c r="E256" s="76" t="e">
        <f>VLOOKUP(Salida[[#This Row],[CÓDIGO]],#REF!,3,0)</f>
        <v>#REF!</v>
      </c>
      <c r="F256" s="78" t="e">
        <f>VLOOKUP(Salida[[#This Row],[CÓDIGO]],#REF!,2,0)</f>
        <v>#REF!</v>
      </c>
      <c r="G256" s="7" t="s">
        <v>400</v>
      </c>
      <c r="H256" s="7" t="s">
        <v>518</v>
      </c>
      <c r="I256" s="7">
        <v>1</v>
      </c>
    </row>
    <row r="257" spans="2:9">
      <c r="B257" s="7">
        <f t="shared" si="7"/>
        <v>249</v>
      </c>
      <c r="C257" s="77">
        <v>43501</v>
      </c>
      <c r="D257" s="7" t="s">
        <v>391</v>
      </c>
      <c r="E257" s="76" t="e">
        <f>VLOOKUP(Salida[[#This Row],[CÓDIGO]],#REF!,3,0)</f>
        <v>#REF!</v>
      </c>
      <c r="F257" s="78" t="e">
        <f>VLOOKUP(Salida[[#This Row],[CÓDIGO]],#REF!,2,0)</f>
        <v>#REF!</v>
      </c>
      <c r="G257" s="7" t="s">
        <v>400</v>
      </c>
      <c r="H257" s="7" t="s">
        <v>518</v>
      </c>
      <c r="I257" s="7">
        <v>1</v>
      </c>
    </row>
    <row r="258" spans="2:9">
      <c r="B258" s="7">
        <f t="shared" si="7"/>
        <v>250</v>
      </c>
      <c r="C258" s="77">
        <v>43501</v>
      </c>
      <c r="D258" s="7" t="s">
        <v>393</v>
      </c>
      <c r="E258" s="76" t="e">
        <f>VLOOKUP(Salida[[#This Row],[CÓDIGO]],#REF!,3,0)</f>
        <v>#REF!</v>
      </c>
      <c r="F258" s="78" t="e">
        <f>VLOOKUP(Salida[[#This Row],[CÓDIGO]],#REF!,2,0)</f>
        <v>#REF!</v>
      </c>
      <c r="G258" s="7" t="s">
        <v>400</v>
      </c>
      <c r="H258" s="7" t="s">
        <v>518</v>
      </c>
      <c r="I258" s="7">
        <v>1</v>
      </c>
    </row>
    <row r="259" spans="2:9">
      <c r="B259" s="7">
        <f t="shared" si="7"/>
        <v>251</v>
      </c>
      <c r="C259" s="77">
        <v>43501</v>
      </c>
      <c r="D259" s="7" t="s">
        <v>293</v>
      </c>
      <c r="E259" s="76" t="e">
        <f>VLOOKUP(Salida[[#This Row],[CÓDIGO]],#REF!,3,0)</f>
        <v>#REF!</v>
      </c>
      <c r="F259" s="78" t="e">
        <f>VLOOKUP(Salida[[#This Row],[CÓDIGO]],#REF!,2,0)</f>
        <v>#REF!</v>
      </c>
      <c r="G259" s="7" t="s">
        <v>400</v>
      </c>
      <c r="H259" s="7" t="s">
        <v>518</v>
      </c>
      <c r="I259" s="7">
        <v>1</v>
      </c>
    </row>
    <row r="260" spans="2:9">
      <c r="B260" s="7">
        <f t="shared" si="7"/>
        <v>252</v>
      </c>
      <c r="C260" s="77">
        <v>43501</v>
      </c>
      <c r="D260" s="7" t="s">
        <v>295</v>
      </c>
      <c r="E260" s="76" t="e">
        <f>VLOOKUP(Salida[[#This Row],[CÓDIGO]],#REF!,3,0)</f>
        <v>#REF!</v>
      </c>
      <c r="F260" s="78" t="e">
        <f>VLOOKUP(Salida[[#This Row],[CÓDIGO]],#REF!,2,0)</f>
        <v>#REF!</v>
      </c>
      <c r="G260" s="7" t="s">
        <v>400</v>
      </c>
      <c r="H260" s="7" t="s">
        <v>518</v>
      </c>
      <c r="I260" s="7">
        <v>1</v>
      </c>
    </row>
    <row r="261" spans="2:9">
      <c r="B261" s="7">
        <f t="shared" si="7"/>
        <v>253</v>
      </c>
      <c r="C261" s="77">
        <v>43501</v>
      </c>
      <c r="D261" s="7" t="s">
        <v>512</v>
      </c>
      <c r="E261" s="76" t="e">
        <f>VLOOKUP(Salida[[#This Row],[CÓDIGO]],#REF!,3,0)</f>
        <v>#REF!</v>
      </c>
      <c r="F261" s="78" t="e">
        <f>VLOOKUP(Salida[[#This Row],[CÓDIGO]],#REF!,2,0)</f>
        <v>#REF!</v>
      </c>
      <c r="G261" s="7" t="s">
        <v>400</v>
      </c>
      <c r="H261" s="7" t="s">
        <v>518</v>
      </c>
      <c r="I261" s="7">
        <v>0</v>
      </c>
    </row>
    <row r="262" spans="2:9">
      <c r="B262" s="7">
        <f t="shared" si="7"/>
        <v>254</v>
      </c>
      <c r="C262" s="77">
        <v>43501</v>
      </c>
      <c r="D262" s="7" t="s">
        <v>260</v>
      </c>
      <c r="E262" s="76" t="e">
        <f>VLOOKUP(Salida[[#This Row],[CÓDIGO]],#REF!,3,0)</f>
        <v>#REF!</v>
      </c>
      <c r="F262" s="78" t="e">
        <f>VLOOKUP(Salida[[#This Row],[CÓDIGO]],#REF!,2,0)</f>
        <v>#REF!</v>
      </c>
      <c r="G262" s="7" t="s">
        <v>400</v>
      </c>
      <c r="H262" s="7" t="s">
        <v>518</v>
      </c>
      <c r="I262" s="7">
        <v>1</v>
      </c>
    </row>
    <row r="263" spans="2:9">
      <c r="B263" s="7">
        <f t="shared" si="7"/>
        <v>255</v>
      </c>
      <c r="C263" s="77">
        <v>43501</v>
      </c>
      <c r="D263" s="7" t="s">
        <v>386</v>
      </c>
      <c r="E263" s="76" t="e">
        <f>VLOOKUP(Salida[[#This Row],[CÓDIGO]],#REF!,3,0)</f>
        <v>#REF!</v>
      </c>
      <c r="F263" s="78" t="e">
        <f>VLOOKUP(Salida[[#This Row],[CÓDIGO]],#REF!,2,0)</f>
        <v>#REF!</v>
      </c>
      <c r="G263" s="7" t="s">
        <v>400</v>
      </c>
      <c r="H263" s="7" t="s">
        <v>518</v>
      </c>
      <c r="I263" s="7">
        <v>1</v>
      </c>
    </row>
    <row r="264" spans="2:9">
      <c r="B264" s="7">
        <f t="shared" si="7"/>
        <v>256</v>
      </c>
      <c r="C264" s="77">
        <v>43501</v>
      </c>
      <c r="D264" s="7" t="s">
        <v>169</v>
      </c>
      <c r="E264" s="76" t="e">
        <f>VLOOKUP(Salida[[#This Row],[CÓDIGO]],#REF!,3,0)</f>
        <v>#REF!</v>
      </c>
      <c r="F264" s="78" t="e">
        <f>VLOOKUP(Salida[[#This Row],[CÓDIGO]],#REF!,2,0)</f>
        <v>#REF!</v>
      </c>
      <c r="G264" s="7" t="s">
        <v>400</v>
      </c>
      <c r="H264" s="7" t="s">
        <v>518</v>
      </c>
      <c r="I264" s="7">
        <v>1</v>
      </c>
    </row>
    <row r="265" spans="2:9">
      <c r="B265" s="7">
        <f t="shared" si="7"/>
        <v>257</v>
      </c>
      <c r="C265" s="77">
        <v>43501</v>
      </c>
      <c r="D265" s="7" t="s">
        <v>174</v>
      </c>
      <c r="E265" s="76" t="e">
        <f>VLOOKUP(Salida[[#This Row],[CÓDIGO]],#REF!,3,0)</f>
        <v>#REF!</v>
      </c>
      <c r="F265" s="78" t="e">
        <f>VLOOKUP(Salida[[#This Row],[CÓDIGO]],#REF!,2,0)</f>
        <v>#REF!</v>
      </c>
      <c r="G265" s="7" t="s">
        <v>400</v>
      </c>
      <c r="H265" s="7" t="s">
        <v>518</v>
      </c>
      <c r="I265" s="7">
        <v>1</v>
      </c>
    </row>
    <row r="266" spans="2:9">
      <c r="B266" s="7">
        <f t="shared" si="7"/>
        <v>258</v>
      </c>
      <c r="C266" s="77">
        <v>43501</v>
      </c>
      <c r="D266" s="7" t="s">
        <v>165</v>
      </c>
      <c r="E266" s="76" t="e">
        <f>VLOOKUP(Salida[[#This Row],[CÓDIGO]],#REF!,3,0)</f>
        <v>#REF!</v>
      </c>
      <c r="F266" s="78" t="e">
        <f>VLOOKUP(Salida[[#This Row],[CÓDIGO]],#REF!,2,0)</f>
        <v>#REF!</v>
      </c>
      <c r="G266" s="7" t="s">
        <v>400</v>
      </c>
      <c r="H266" s="7" t="s">
        <v>518</v>
      </c>
      <c r="I266" s="7">
        <v>1</v>
      </c>
    </row>
    <row r="267" spans="2:9">
      <c r="B267" s="7">
        <f t="shared" si="7"/>
        <v>259</v>
      </c>
      <c r="C267" s="77">
        <v>43501</v>
      </c>
      <c r="D267" s="7" t="s">
        <v>159</v>
      </c>
      <c r="E267" s="76" t="e">
        <f>VLOOKUP(Salida[[#This Row],[CÓDIGO]],#REF!,3,0)</f>
        <v>#REF!</v>
      </c>
      <c r="F267" s="78" t="e">
        <f>VLOOKUP(Salida[[#This Row],[CÓDIGO]],#REF!,2,0)</f>
        <v>#REF!</v>
      </c>
      <c r="G267" s="7" t="s">
        <v>400</v>
      </c>
      <c r="H267" s="7" t="s">
        <v>518</v>
      </c>
      <c r="I267" s="7">
        <v>1</v>
      </c>
    </row>
    <row r="268" spans="2:9">
      <c r="B268" s="7">
        <f t="shared" si="7"/>
        <v>260</v>
      </c>
      <c r="C268" s="77">
        <v>43501</v>
      </c>
      <c r="D268" s="7" t="s">
        <v>171</v>
      </c>
      <c r="E268" s="76" t="e">
        <f>VLOOKUP(Salida[[#This Row],[CÓDIGO]],#REF!,3,0)</f>
        <v>#REF!</v>
      </c>
      <c r="F268" s="78" t="e">
        <f>VLOOKUP(Salida[[#This Row],[CÓDIGO]],#REF!,2,0)</f>
        <v>#REF!</v>
      </c>
      <c r="G268" s="7" t="s">
        <v>400</v>
      </c>
      <c r="H268" s="7" t="s">
        <v>518</v>
      </c>
      <c r="I268" s="7">
        <v>1</v>
      </c>
    </row>
    <row r="269" spans="2:9">
      <c r="B269" s="7">
        <f t="shared" si="7"/>
        <v>261</v>
      </c>
      <c r="C269" s="77">
        <v>43501</v>
      </c>
      <c r="D269" s="7" t="s">
        <v>176</v>
      </c>
      <c r="E269" s="76" t="e">
        <f>VLOOKUP(Salida[[#This Row],[CÓDIGO]],#REF!,3,0)</f>
        <v>#REF!</v>
      </c>
      <c r="F269" s="78" t="e">
        <f>VLOOKUP(Salida[[#This Row],[CÓDIGO]],#REF!,2,0)</f>
        <v>#REF!</v>
      </c>
      <c r="G269" s="7" t="s">
        <v>400</v>
      </c>
      <c r="H269" s="7" t="s">
        <v>518</v>
      </c>
      <c r="I269" s="7">
        <v>13</v>
      </c>
    </row>
    <row r="270" spans="2:9">
      <c r="B270" s="7">
        <f t="shared" si="7"/>
        <v>262</v>
      </c>
      <c r="C270" s="77">
        <v>43501</v>
      </c>
      <c r="D270" s="7" t="s">
        <v>182</v>
      </c>
      <c r="E270" s="76" t="e">
        <f>VLOOKUP(Salida[[#This Row],[CÓDIGO]],#REF!,3,0)</f>
        <v>#REF!</v>
      </c>
      <c r="F270" s="78" t="e">
        <f>VLOOKUP(Salida[[#This Row],[CÓDIGO]],#REF!,2,0)</f>
        <v>#REF!</v>
      </c>
      <c r="G270" s="7" t="s">
        <v>400</v>
      </c>
      <c r="H270" s="7" t="s">
        <v>518</v>
      </c>
      <c r="I270" s="7">
        <v>2</v>
      </c>
    </row>
    <row r="271" spans="2:9">
      <c r="B271" s="7">
        <f t="shared" si="7"/>
        <v>263</v>
      </c>
      <c r="C271" s="77">
        <v>43501</v>
      </c>
      <c r="D271" s="7" t="s">
        <v>184</v>
      </c>
      <c r="E271" s="76" t="e">
        <f>VLOOKUP(Salida[[#This Row],[CÓDIGO]],#REF!,3,0)</f>
        <v>#REF!</v>
      </c>
      <c r="F271" s="78" t="e">
        <f>VLOOKUP(Salida[[#This Row],[CÓDIGO]],#REF!,2,0)</f>
        <v>#REF!</v>
      </c>
      <c r="G271" s="7" t="s">
        <v>400</v>
      </c>
      <c r="H271" s="7" t="s">
        <v>518</v>
      </c>
      <c r="I271" s="7">
        <v>2</v>
      </c>
    </row>
    <row r="272" spans="2:9">
      <c r="B272" s="7">
        <f t="shared" si="7"/>
        <v>264</v>
      </c>
      <c r="C272" s="77">
        <v>43501</v>
      </c>
      <c r="D272" s="7" t="s">
        <v>186</v>
      </c>
      <c r="E272" s="76" t="e">
        <f>VLOOKUP(Salida[[#This Row],[CÓDIGO]],#REF!,3,0)</f>
        <v>#REF!</v>
      </c>
      <c r="F272" s="78" t="e">
        <f>VLOOKUP(Salida[[#This Row],[CÓDIGO]],#REF!,2,0)</f>
        <v>#REF!</v>
      </c>
      <c r="G272" s="7" t="s">
        <v>400</v>
      </c>
      <c r="H272" s="7" t="s">
        <v>518</v>
      </c>
      <c r="I272" s="7">
        <v>1</v>
      </c>
    </row>
    <row r="273" spans="2:9">
      <c r="B273" s="7">
        <f t="shared" si="7"/>
        <v>265</v>
      </c>
      <c r="C273" s="77">
        <v>43501</v>
      </c>
      <c r="D273" s="7" t="s">
        <v>180</v>
      </c>
      <c r="E273" s="76" t="e">
        <f>VLOOKUP(Salida[[#This Row],[CÓDIGO]],#REF!,3,0)</f>
        <v>#REF!</v>
      </c>
      <c r="F273" s="78" t="e">
        <f>VLOOKUP(Salida[[#This Row],[CÓDIGO]],#REF!,2,0)</f>
        <v>#REF!</v>
      </c>
      <c r="G273" s="7" t="s">
        <v>400</v>
      </c>
      <c r="H273" s="7" t="s">
        <v>518</v>
      </c>
      <c r="I273" s="7">
        <v>1</v>
      </c>
    </row>
    <row r="274" spans="2:9">
      <c r="B274" s="7">
        <f>ROW(A266)</f>
        <v>266</v>
      </c>
      <c r="C274" s="77">
        <v>43501</v>
      </c>
      <c r="D274" s="7" t="s">
        <v>178</v>
      </c>
      <c r="E274" s="76" t="e">
        <f>VLOOKUP(Salida[[#This Row],[CÓDIGO]],#REF!,3,0)</f>
        <v>#REF!</v>
      </c>
      <c r="F274" s="78" t="e">
        <f>VLOOKUP(Salida[[#This Row],[CÓDIGO]],#REF!,2,0)</f>
        <v>#REF!</v>
      </c>
      <c r="G274" s="7" t="s">
        <v>400</v>
      </c>
      <c r="H274" s="7" t="s">
        <v>518</v>
      </c>
      <c r="I274" s="7">
        <v>5</v>
      </c>
    </row>
    <row r="275" spans="2:9">
      <c r="B275" s="7">
        <f>ROW(A267)</f>
        <v>267</v>
      </c>
      <c r="C275" s="77">
        <v>43501</v>
      </c>
      <c r="D275" s="7" t="s">
        <v>196</v>
      </c>
      <c r="E275" s="76" t="e">
        <f>VLOOKUP(Salida[[#This Row],[CÓDIGO]],#REF!,3,0)</f>
        <v>#REF!</v>
      </c>
      <c r="F275" s="78" t="e">
        <f>VLOOKUP(Salida[[#This Row],[CÓDIGO]],#REF!,2,0)</f>
        <v>#REF!</v>
      </c>
      <c r="G275" s="7" t="s">
        <v>400</v>
      </c>
      <c r="H275" s="7" t="s">
        <v>518</v>
      </c>
      <c r="I275" s="7">
        <v>1</v>
      </c>
    </row>
    <row r="276" spans="2:9">
      <c r="B276" s="86">
        <f>ROW(A268)</f>
        <v>268</v>
      </c>
      <c r="C276" s="77">
        <v>43501</v>
      </c>
      <c r="D276" s="86">
        <v>2206</v>
      </c>
      <c r="E276" s="87" t="e">
        <f>VLOOKUP(Salida[[#This Row],[CÓDIGO]],#REF!,3,0)</f>
        <v>#REF!</v>
      </c>
      <c r="F276" s="88" t="e">
        <f>VLOOKUP(Salida[[#This Row],[CÓDIGO]],#REF!,2,0)</f>
        <v>#REF!</v>
      </c>
      <c r="G276" s="86" t="s">
        <v>400</v>
      </c>
      <c r="H276" s="7" t="s">
        <v>518</v>
      </c>
      <c r="I276" s="86">
        <v>1</v>
      </c>
    </row>
    <row r="277" spans="2:9">
      <c r="B277" s="7">
        <f t="shared" ref="B277:B308" si="8">ROW(A269)</f>
        <v>269</v>
      </c>
      <c r="C277" s="77">
        <v>43501</v>
      </c>
      <c r="D277" s="7" t="s">
        <v>364</v>
      </c>
      <c r="E277" s="76" t="e">
        <f>VLOOKUP(Salida[[#This Row],[CÓDIGO]],#REF!,3,0)</f>
        <v>#REF!</v>
      </c>
      <c r="F277" s="78" t="e">
        <f>VLOOKUP(Salida[[#This Row],[CÓDIGO]],#REF!,2,0)</f>
        <v>#REF!</v>
      </c>
      <c r="G277" s="7" t="s">
        <v>400</v>
      </c>
      <c r="H277" s="7" t="s">
        <v>519</v>
      </c>
      <c r="I277" s="7">
        <v>8</v>
      </c>
    </row>
    <row r="278" spans="2:9">
      <c r="B278" s="7">
        <f t="shared" si="8"/>
        <v>270</v>
      </c>
      <c r="C278" s="77">
        <v>43501</v>
      </c>
      <c r="D278" s="7" t="s">
        <v>350</v>
      </c>
      <c r="E278" s="76" t="e">
        <f>VLOOKUP(Salida[[#This Row],[CÓDIGO]],#REF!,3,0)</f>
        <v>#REF!</v>
      </c>
      <c r="F278" s="78" t="e">
        <f>VLOOKUP(Salida[[#This Row],[CÓDIGO]],#REF!,2,0)</f>
        <v>#REF!</v>
      </c>
      <c r="G278" s="7" t="s">
        <v>400</v>
      </c>
      <c r="H278" s="7" t="s">
        <v>519</v>
      </c>
      <c r="I278" s="7">
        <v>17</v>
      </c>
    </row>
    <row r="279" spans="2:9">
      <c r="B279" s="7">
        <f t="shared" si="8"/>
        <v>271</v>
      </c>
      <c r="C279" s="77">
        <v>43501</v>
      </c>
      <c r="D279" s="7" t="s">
        <v>342</v>
      </c>
      <c r="E279" s="76" t="e">
        <f>VLOOKUP(Salida[[#This Row],[CÓDIGO]],#REF!,3,0)</f>
        <v>#REF!</v>
      </c>
      <c r="F279" s="78" t="e">
        <f>VLOOKUP(Salida[[#This Row],[CÓDIGO]],#REF!,2,0)</f>
        <v>#REF!</v>
      </c>
      <c r="G279" s="7" t="s">
        <v>400</v>
      </c>
      <c r="H279" s="7" t="s">
        <v>519</v>
      </c>
      <c r="I279" s="7">
        <v>12</v>
      </c>
    </row>
    <row r="280" spans="2:9">
      <c r="B280" s="7">
        <f t="shared" si="8"/>
        <v>272</v>
      </c>
      <c r="C280" s="77">
        <v>43501</v>
      </c>
      <c r="D280" s="7" t="s">
        <v>370</v>
      </c>
      <c r="E280" s="76" t="e">
        <f>VLOOKUP(Salida[[#This Row],[CÓDIGO]],#REF!,3,0)</f>
        <v>#REF!</v>
      </c>
      <c r="F280" s="78" t="e">
        <f>VLOOKUP(Salida[[#This Row],[CÓDIGO]],#REF!,2,0)</f>
        <v>#REF!</v>
      </c>
      <c r="G280" s="7" t="s">
        <v>400</v>
      </c>
      <c r="H280" s="7" t="s">
        <v>519</v>
      </c>
      <c r="I280" s="7">
        <v>1.2000000000000002</v>
      </c>
    </row>
    <row r="281" spans="2:9">
      <c r="B281" s="7">
        <f t="shared" si="8"/>
        <v>273</v>
      </c>
      <c r="C281" s="77">
        <v>43501</v>
      </c>
      <c r="D281" s="7" t="s">
        <v>348</v>
      </c>
      <c r="E281" s="76" t="e">
        <f>VLOOKUP(Salida[[#This Row],[CÓDIGO]],#REF!,3,0)</f>
        <v>#REF!</v>
      </c>
      <c r="F281" s="78" t="e">
        <f>VLOOKUP(Salida[[#This Row],[CÓDIGO]],#REF!,2,0)</f>
        <v>#REF!</v>
      </c>
      <c r="G281" s="7" t="s">
        <v>400</v>
      </c>
      <c r="H281" s="7" t="s">
        <v>519</v>
      </c>
      <c r="I281" s="7">
        <v>37</v>
      </c>
    </row>
    <row r="282" spans="2:9">
      <c r="B282" s="7">
        <f t="shared" si="8"/>
        <v>274</v>
      </c>
      <c r="C282" s="77">
        <v>43501</v>
      </c>
      <c r="D282" s="7" t="s">
        <v>366</v>
      </c>
      <c r="E282" s="76" t="e">
        <f>VLOOKUP(Salida[[#This Row],[CÓDIGO]],#REF!,3,0)</f>
        <v>#REF!</v>
      </c>
      <c r="F282" s="78" t="e">
        <f>VLOOKUP(Salida[[#This Row],[CÓDIGO]],#REF!,2,0)</f>
        <v>#REF!</v>
      </c>
      <c r="G282" s="7" t="s">
        <v>400</v>
      </c>
      <c r="H282" s="7" t="s">
        <v>519</v>
      </c>
      <c r="I282" s="7">
        <v>4.4000000000000004</v>
      </c>
    </row>
    <row r="283" spans="2:9">
      <c r="B283" s="7">
        <f t="shared" si="8"/>
        <v>275</v>
      </c>
      <c r="C283" s="77">
        <v>43501</v>
      </c>
      <c r="D283" s="7" t="s">
        <v>340</v>
      </c>
      <c r="E283" s="76" t="e">
        <f>VLOOKUP(Salida[[#This Row],[CÓDIGO]],#REF!,3,0)</f>
        <v>#REF!</v>
      </c>
      <c r="F283" s="78" t="e">
        <f>VLOOKUP(Salida[[#This Row],[CÓDIGO]],#REF!,2,0)</f>
        <v>#REF!</v>
      </c>
      <c r="G283" s="7" t="s">
        <v>400</v>
      </c>
      <c r="H283" s="7" t="s">
        <v>519</v>
      </c>
      <c r="I283" s="7">
        <v>8</v>
      </c>
    </row>
    <row r="284" spans="2:9">
      <c r="B284" s="7">
        <f t="shared" si="8"/>
        <v>276</v>
      </c>
      <c r="C284" s="77">
        <v>43501</v>
      </c>
      <c r="D284" s="7" t="s">
        <v>346</v>
      </c>
      <c r="E284" s="76" t="e">
        <f>VLOOKUP(Salida[[#This Row],[CÓDIGO]],#REF!,3,0)</f>
        <v>#REF!</v>
      </c>
      <c r="F284" s="78" t="e">
        <f>VLOOKUP(Salida[[#This Row],[CÓDIGO]],#REF!,2,0)</f>
        <v>#REF!</v>
      </c>
      <c r="G284" s="7" t="s">
        <v>400</v>
      </c>
      <c r="H284" s="7" t="s">
        <v>519</v>
      </c>
      <c r="I284" s="7">
        <v>5</v>
      </c>
    </row>
    <row r="285" spans="2:9">
      <c r="B285" s="7">
        <f t="shared" si="8"/>
        <v>277</v>
      </c>
      <c r="C285" s="77">
        <v>43501</v>
      </c>
      <c r="D285" s="7" t="s">
        <v>378</v>
      </c>
      <c r="E285" s="76" t="e">
        <f>VLOOKUP(Salida[[#This Row],[CÓDIGO]],#REF!,3,0)</f>
        <v>#REF!</v>
      </c>
      <c r="F285" s="78" t="e">
        <f>VLOOKUP(Salida[[#This Row],[CÓDIGO]],#REF!,2,0)</f>
        <v>#REF!</v>
      </c>
      <c r="G285" s="7" t="s">
        <v>400</v>
      </c>
      <c r="H285" s="7" t="s">
        <v>519</v>
      </c>
      <c r="I285" s="7">
        <v>13</v>
      </c>
    </row>
    <row r="286" spans="2:9">
      <c r="B286" s="7">
        <f t="shared" si="8"/>
        <v>278</v>
      </c>
      <c r="C286" s="77">
        <v>43501</v>
      </c>
      <c r="D286" s="7" t="s">
        <v>360</v>
      </c>
      <c r="E286" s="76" t="e">
        <f>VLOOKUP(Salida[[#This Row],[CÓDIGO]],#REF!,3,0)</f>
        <v>#REF!</v>
      </c>
      <c r="F286" s="78" t="e">
        <f>VLOOKUP(Salida[[#This Row],[CÓDIGO]],#REF!,2,0)</f>
        <v>#REF!</v>
      </c>
      <c r="G286" s="7" t="s">
        <v>400</v>
      </c>
      <c r="H286" s="7" t="s">
        <v>519</v>
      </c>
      <c r="I286" s="7">
        <v>26</v>
      </c>
    </row>
    <row r="287" spans="2:9">
      <c r="B287" s="7">
        <f t="shared" si="8"/>
        <v>279</v>
      </c>
      <c r="C287" s="77">
        <v>43501</v>
      </c>
      <c r="D287" s="7" t="s">
        <v>11</v>
      </c>
      <c r="E287" s="76" t="e">
        <f>VLOOKUP(Salida[[#This Row],[CÓDIGO]],#REF!,3,0)</f>
        <v>#REF!</v>
      </c>
      <c r="F287" s="78" t="e">
        <f>VLOOKUP(Salida[[#This Row],[CÓDIGO]],#REF!,2,0)</f>
        <v>#REF!</v>
      </c>
      <c r="G287" s="7" t="s">
        <v>400</v>
      </c>
      <c r="H287" s="7" t="s">
        <v>519</v>
      </c>
      <c r="I287" s="7">
        <v>1</v>
      </c>
    </row>
    <row r="288" spans="2:9">
      <c r="B288" s="7">
        <f t="shared" si="8"/>
        <v>280</v>
      </c>
      <c r="C288" s="77">
        <v>43501</v>
      </c>
      <c r="D288" s="7" t="s">
        <v>514</v>
      </c>
      <c r="E288" s="76" t="e">
        <f>VLOOKUP(Salida[[#This Row],[CÓDIGO]],#REF!,3,0)</f>
        <v>#REF!</v>
      </c>
      <c r="F288" s="78" t="e">
        <f>VLOOKUP(Salida[[#This Row],[CÓDIGO]],#REF!,2,0)</f>
        <v>#REF!</v>
      </c>
      <c r="G288" s="7" t="s">
        <v>400</v>
      </c>
      <c r="H288" s="7" t="s">
        <v>519</v>
      </c>
      <c r="I288" s="7">
        <v>1</v>
      </c>
    </row>
    <row r="289" spans="2:9">
      <c r="B289" s="7">
        <f t="shared" si="8"/>
        <v>281</v>
      </c>
      <c r="C289" s="77">
        <v>43501</v>
      </c>
      <c r="D289" s="7" t="s">
        <v>305</v>
      </c>
      <c r="E289" s="76" t="e">
        <f>VLOOKUP(Salida[[#This Row],[CÓDIGO]],#REF!,3,0)</f>
        <v>#REF!</v>
      </c>
      <c r="F289" s="78" t="e">
        <f>VLOOKUP(Salida[[#This Row],[CÓDIGO]],#REF!,2,0)</f>
        <v>#REF!</v>
      </c>
      <c r="G289" s="7" t="s">
        <v>400</v>
      </c>
      <c r="H289" s="7" t="s">
        <v>519</v>
      </c>
      <c r="I289" s="7">
        <v>6</v>
      </c>
    </row>
    <row r="290" spans="2:9">
      <c r="B290" s="7">
        <f t="shared" si="8"/>
        <v>282</v>
      </c>
      <c r="C290" s="77">
        <v>43501</v>
      </c>
      <c r="D290" s="7" t="s">
        <v>307</v>
      </c>
      <c r="E290" s="76" t="e">
        <f>VLOOKUP(Salida[[#This Row],[CÓDIGO]],#REF!,3,0)</f>
        <v>#REF!</v>
      </c>
      <c r="F290" s="78" t="e">
        <f>VLOOKUP(Salida[[#This Row],[CÓDIGO]],#REF!,2,0)</f>
        <v>#REF!</v>
      </c>
      <c r="G290" s="7" t="s">
        <v>400</v>
      </c>
      <c r="H290" s="7" t="s">
        <v>519</v>
      </c>
      <c r="I290" s="7">
        <v>1</v>
      </c>
    </row>
    <row r="291" spans="2:9">
      <c r="B291" s="7">
        <f t="shared" si="8"/>
        <v>283</v>
      </c>
      <c r="C291" s="77">
        <v>43501</v>
      </c>
      <c r="D291" s="7" t="s">
        <v>303</v>
      </c>
      <c r="E291" s="76" t="e">
        <f>VLOOKUP(Salida[[#This Row],[CÓDIGO]],#REF!,3,0)</f>
        <v>#REF!</v>
      </c>
      <c r="F291" s="78" t="e">
        <f>VLOOKUP(Salida[[#This Row],[CÓDIGO]],#REF!,2,0)</f>
        <v>#REF!</v>
      </c>
      <c r="G291" s="7" t="s">
        <v>400</v>
      </c>
      <c r="H291" s="7" t="s">
        <v>519</v>
      </c>
      <c r="I291" s="7">
        <v>1</v>
      </c>
    </row>
    <row r="292" spans="2:9">
      <c r="B292" s="7">
        <f t="shared" si="8"/>
        <v>284</v>
      </c>
      <c r="C292" s="77">
        <v>43501</v>
      </c>
      <c r="D292" s="7" t="s">
        <v>323</v>
      </c>
      <c r="E292" s="76" t="e">
        <f>VLOOKUP(Salida[[#This Row],[CÓDIGO]],#REF!,3,0)</f>
        <v>#REF!</v>
      </c>
      <c r="F292" s="78" t="e">
        <f>VLOOKUP(Salida[[#This Row],[CÓDIGO]],#REF!,2,0)</f>
        <v>#REF!</v>
      </c>
      <c r="G292" s="7" t="s">
        <v>400</v>
      </c>
      <c r="H292" s="7" t="s">
        <v>519</v>
      </c>
      <c r="I292" s="7">
        <v>17</v>
      </c>
    </row>
    <row r="293" spans="2:9">
      <c r="B293" s="7">
        <f t="shared" si="8"/>
        <v>285</v>
      </c>
      <c r="C293" s="77">
        <v>43501</v>
      </c>
      <c r="D293" s="7" t="s">
        <v>136</v>
      </c>
      <c r="E293" s="76" t="e">
        <f>VLOOKUP(Salida[[#This Row],[CÓDIGO]],#REF!,3,0)</f>
        <v>#REF!</v>
      </c>
      <c r="F293" s="78" t="e">
        <f>VLOOKUP(Salida[[#This Row],[CÓDIGO]],#REF!,2,0)</f>
        <v>#REF!</v>
      </c>
      <c r="G293" s="7" t="s">
        <v>400</v>
      </c>
      <c r="H293" s="7" t="s">
        <v>519</v>
      </c>
      <c r="I293" s="7">
        <v>1</v>
      </c>
    </row>
    <row r="294" spans="2:9">
      <c r="B294" s="7">
        <f t="shared" si="8"/>
        <v>286</v>
      </c>
      <c r="C294" s="77">
        <v>43501</v>
      </c>
      <c r="D294" s="7" t="s">
        <v>134</v>
      </c>
      <c r="E294" s="76" t="e">
        <f>VLOOKUP(Salida[[#This Row],[CÓDIGO]],#REF!,3,0)</f>
        <v>#REF!</v>
      </c>
      <c r="F294" s="78" t="e">
        <f>VLOOKUP(Salida[[#This Row],[CÓDIGO]],#REF!,2,0)</f>
        <v>#REF!</v>
      </c>
      <c r="G294" s="7" t="s">
        <v>400</v>
      </c>
      <c r="H294" s="7" t="s">
        <v>519</v>
      </c>
      <c r="I294" s="7">
        <v>1</v>
      </c>
    </row>
    <row r="295" spans="2:9">
      <c r="B295" s="7">
        <f t="shared" si="8"/>
        <v>287</v>
      </c>
      <c r="C295" s="77">
        <v>43501</v>
      </c>
      <c r="D295" s="7" t="s">
        <v>142</v>
      </c>
      <c r="E295" s="76" t="e">
        <f>VLOOKUP(Salida[[#This Row],[CÓDIGO]],#REF!,3,0)</f>
        <v>#REF!</v>
      </c>
      <c r="F295" s="78" t="e">
        <f>VLOOKUP(Salida[[#This Row],[CÓDIGO]],#REF!,2,0)</f>
        <v>#REF!</v>
      </c>
      <c r="G295" s="7" t="s">
        <v>400</v>
      </c>
      <c r="H295" s="7" t="s">
        <v>519</v>
      </c>
      <c r="I295" s="7">
        <v>1</v>
      </c>
    </row>
    <row r="296" spans="2:9">
      <c r="B296" s="7">
        <f t="shared" si="8"/>
        <v>288</v>
      </c>
      <c r="C296" s="77">
        <v>43501</v>
      </c>
      <c r="D296" s="7" t="s">
        <v>138</v>
      </c>
      <c r="E296" s="76" t="e">
        <f>VLOOKUP(Salida[[#This Row],[CÓDIGO]],#REF!,3,0)</f>
        <v>#REF!</v>
      </c>
      <c r="F296" s="78" t="e">
        <f>VLOOKUP(Salida[[#This Row],[CÓDIGO]],#REF!,2,0)</f>
        <v>#REF!</v>
      </c>
      <c r="G296" s="7" t="s">
        <v>400</v>
      </c>
      <c r="H296" s="7" t="s">
        <v>519</v>
      </c>
      <c r="I296" s="7">
        <v>1</v>
      </c>
    </row>
    <row r="297" spans="2:9">
      <c r="B297" s="7">
        <f t="shared" si="8"/>
        <v>289</v>
      </c>
      <c r="C297" s="77">
        <v>43501</v>
      </c>
      <c r="D297" s="7" t="s">
        <v>140</v>
      </c>
      <c r="E297" s="76" t="e">
        <f>VLOOKUP(Salida[[#This Row],[CÓDIGO]],#REF!,3,0)</f>
        <v>#REF!</v>
      </c>
      <c r="F297" s="78" t="e">
        <f>VLOOKUP(Salida[[#This Row],[CÓDIGO]],#REF!,2,0)</f>
        <v>#REF!</v>
      </c>
      <c r="G297" s="7" t="s">
        <v>400</v>
      </c>
      <c r="H297" s="7" t="s">
        <v>519</v>
      </c>
      <c r="I297" s="7">
        <v>1</v>
      </c>
    </row>
    <row r="298" spans="2:9">
      <c r="B298" s="7">
        <f t="shared" si="8"/>
        <v>290</v>
      </c>
      <c r="C298" s="77">
        <v>43501</v>
      </c>
      <c r="D298" s="7" t="s">
        <v>132</v>
      </c>
      <c r="E298" s="76" t="e">
        <f>VLOOKUP(Salida[[#This Row],[CÓDIGO]],#REF!,3,0)</f>
        <v>#REF!</v>
      </c>
      <c r="F298" s="78" t="e">
        <f>VLOOKUP(Salida[[#This Row],[CÓDIGO]],#REF!,2,0)</f>
        <v>#REF!</v>
      </c>
      <c r="G298" s="7" t="s">
        <v>400</v>
      </c>
      <c r="H298" s="7" t="s">
        <v>519</v>
      </c>
      <c r="I298" s="7">
        <v>1</v>
      </c>
    </row>
    <row r="299" spans="2:9">
      <c r="B299" s="7">
        <f t="shared" si="8"/>
        <v>291</v>
      </c>
      <c r="C299" s="77">
        <v>43501</v>
      </c>
      <c r="D299" s="7" t="s">
        <v>35</v>
      </c>
      <c r="E299" s="76" t="e">
        <f>VLOOKUP(Salida[[#This Row],[CÓDIGO]],#REF!,3,0)</f>
        <v>#REF!</v>
      </c>
      <c r="F299" s="78" t="e">
        <f>VLOOKUP(Salida[[#This Row],[CÓDIGO]],#REF!,2,0)</f>
        <v>#REF!</v>
      </c>
      <c r="G299" s="7" t="s">
        <v>400</v>
      </c>
      <c r="H299" s="7" t="s">
        <v>519</v>
      </c>
      <c r="I299" s="7">
        <v>1</v>
      </c>
    </row>
    <row r="300" spans="2:9">
      <c r="B300" s="7">
        <f t="shared" si="8"/>
        <v>292</v>
      </c>
      <c r="C300" s="77">
        <v>43501</v>
      </c>
      <c r="D300" s="7" t="s">
        <v>45</v>
      </c>
      <c r="E300" s="76" t="e">
        <f>VLOOKUP(Salida[[#This Row],[CÓDIGO]],#REF!,3,0)</f>
        <v>#REF!</v>
      </c>
      <c r="F300" s="78" t="e">
        <f>VLOOKUP(Salida[[#This Row],[CÓDIGO]],#REF!,2,0)</f>
        <v>#REF!</v>
      </c>
      <c r="G300" s="7" t="s">
        <v>400</v>
      </c>
      <c r="H300" s="7" t="s">
        <v>519</v>
      </c>
      <c r="I300" s="7">
        <v>1</v>
      </c>
    </row>
    <row r="301" spans="2:9">
      <c r="B301" s="7">
        <f t="shared" si="8"/>
        <v>293</v>
      </c>
      <c r="C301" s="77">
        <v>43501</v>
      </c>
      <c r="D301" s="7" t="s">
        <v>57</v>
      </c>
      <c r="E301" s="76" t="e">
        <f>VLOOKUP(Salida[[#This Row],[CÓDIGO]],#REF!,3,0)</f>
        <v>#REF!</v>
      </c>
      <c r="F301" s="78" t="e">
        <f>VLOOKUP(Salida[[#This Row],[CÓDIGO]],#REF!,2,0)</f>
        <v>#REF!</v>
      </c>
      <c r="G301" s="7" t="s">
        <v>400</v>
      </c>
      <c r="H301" s="7" t="s">
        <v>519</v>
      </c>
      <c r="I301" s="7">
        <v>3</v>
      </c>
    </row>
    <row r="302" spans="2:9">
      <c r="B302" s="7">
        <f t="shared" si="8"/>
        <v>294</v>
      </c>
      <c r="C302" s="77">
        <v>43501</v>
      </c>
      <c r="D302" s="7" t="s">
        <v>83</v>
      </c>
      <c r="E302" s="76" t="e">
        <f>VLOOKUP(Salida[[#This Row],[CÓDIGO]],#REF!,3,0)</f>
        <v>#REF!</v>
      </c>
      <c r="F302" s="78" t="e">
        <f>VLOOKUP(Salida[[#This Row],[CÓDIGO]],#REF!,2,0)</f>
        <v>#REF!</v>
      </c>
      <c r="G302" s="7" t="s">
        <v>400</v>
      </c>
      <c r="H302" s="7" t="s">
        <v>519</v>
      </c>
      <c r="I302" s="7">
        <v>7</v>
      </c>
    </row>
    <row r="303" spans="2:9">
      <c r="B303" s="7">
        <f t="shared" si="8"/>
        <v>295</v>
      </c>
      <c r="C303" s="77">
        <v>43501</v>
      </c>
      <c r="D303" s="7" t="s">
        <v>81</v>
      </c>
      <c r="E303" s="76" t="e">
        <f>VLOOKUP(Salida[[#This Row],[CÓDIGO]],#REF!,3,0)</f>
        <v>#REF!</v>
      </c>
      <c r="F303" s="78" t="e">
        <f>VLOOKUP(Salida[[#This Row],[CÓDIGO]],#REF!,2,0)</f>
        <v>#REF!</v>
      </c>
      <c r="G303" s="7" t="s">
        <v>400</v>
      </c>
      <c r="H303" s="7" t="s">
        <v>519</v>
      </c>
      <c r="I303" s="7">
        <v>3</v>
      </c>
    </row>
    <row r="304" spans="2:9">
      <c r="B304" s="7">
        <f t="shared" si="8"/>
        <v>296</v>
      </c>
      <c r="C304" s="77">
        <v>43501</v>
      </c>
      <c r="D304" s="7" t="s">
        <v>77</v>
      </c>
      <c r="E304" s="76" t="e">
        <f>VLOOKUP(Salida[[#This Row],[CÓDIGO]],#REF!,3,0)</f>
        <v>#REF!</v>
      </c>
      <c r="F304" s="78" t="e">
        <f>VLOOKUP(Salida[[#This Row],[CÓDIGO]],#REF!,2,0)</f>
        <v>#REF!</v>
      </c>
      <c r="G304" s="7" t="s">
        <v>400</v>
      </c>
      <c r="H304" s="7" t="s">
        <v>519</v>
      </c>
      <c r="I304" s="7">
        <v>1</v>
      </c>
    </row>
    <row r="305" spans="2:9">
      <c r="B305" s="7">
        <f t="shared" si="8"/>
        <v>297</v>
      </c>
      <c r="C305" s="77">
        <v>43501</v>
      </c>
      <c r="D305" s="7" t="s">
        <v>73</v>
      </c>
      <c r="E305" s="76" t="e">
        <f>VLOOKUP(Salida[[#This Row],[CÓDIGO]],#REF!,3,0)</f>
        <v>#REF!</v>
      </c>
      <c r="F305" s="78" t="e">
        <f>VLOOKUP(Salida[[#This Row],[CÓDIGO]],#REF!,2,0)</f>
        <v>#REF!</v>
      </c>
      <c r="G305" s="7" t="s">
        <v>400</v>
      </c>
      <c r="H305" s="7" t="s">
        <v>519</v>
      </c>
      <c r="I305" s="7">
        <v>1</v>
      </c>
    </row>
    <row r="306" spans="2:9">
      <c r="B306" s="7">
        <f t="shared" si="8"/>
        <v>298</v>
      </c>
      <c r="C306" s="77">
        <v>43501</v>
      </c>
      <c r="D306" s="7" t="s">
        <v>75</v>
      </c>
      <c r="E306" s="76" t="e">
        <f>VLOOKUP(Salida[[#This Row],[CÓDIGO]],#REF!,3,0)</f>
        <v>#REF!</v>
      </c>
      <c r="F306" s="78" t="e">
        <f>VLOOKUP(Salida[[#This Row],[CÓDIGO]],#REF!,2,0)</f>
        <v>#REF!</v>
      </c>
      <c r="G306" s="7" t="s">
        <v>400</v>
      </c>
      <c r="H306" s="7" t="s">
        <v>519</v>
      </c>
      <c r="I306" s="7">
        <v>1</v>
      </c>
    </row>
    <row r="307" spans="2:9">
      <c r="B307" s="7">
        <f t="shared" si="8"/>
        <v>299</v>
      </c>
      <c r="C307" s="77">
        <v>43501</v>
      </c>
      <c r="D307" s="7" t="s">
        <v>65</v>
      </c>
      <c r="E307" s="76" t="e">
        <f>VLOOKUP(Salida[[#This Row],[CÓDIGO]],#REF!,3,0)</f>
        <v>#REF!</v>
      </c>
      <c r="F307" s="78" t="e">
        <f>VLOOKUP(Salida[[#This Row],[CÓDIGO]],#REF!,2,0)</f>
        <v>#REF!</v>
      </c>
      <c r="G307" s="7" t="s">
        <v>400</v>
      </c>
      <c r="H307" s="7" t="s">
        <v>519</v>
      </c>
      <c r="I307" s="7">
        <v>1</v>
      </c>
    </row>
    <row r="308" spans="2:9">
      <c r="B308" s="7">
        <f t="shared" si="8"/>
        <v>300</v>
      </c>
      <c r="C308" s="77">
        <v>43501</v>
      </c>
      <c r="D308" s="7" t="s">
        <v>67</v>
      </c>
      <c r="E308" s="76" t="e">
        <f>VLOOKUP(Salida[[#This Row],[CÓDIGO]],#REF!,3,0)</f>
        <v>#REF!</v>
      </c>
      <c r="F308" s="78" t="e">
        <f>VLOOKUP(Salida[[#This Row],[CÓDIGO]],#REF!,2,0)</f>
        <v>#REF!</v>
      </c>
      <c r="G308" s="7" t="s">
        <v>400</v>
      </c>
      <c r="H308" s="7" t="s">
        <v>519</v>
      </c>
      <c r="I308" s="7">
        <v>4</v>
      </c>
    </row>
    <row r="309" spans="2:9">
      <c r="B309" s="7">
        <f t="shared" ref="B309:B340" si="9">ROW(A301)</f>
        <v>301</v>
      </c>
      <c r="C309" s="77">
        <v>43501</v>
      </c>
      <c r="D309" s="7" t="s">
        <v>63</v>
      </c>
      <c r="E309" s="76" t="e">
        <f>VLOOKUP(Salida[[#This Row],[CÓDIGO]],#REF!,3,0)</f>
        <v>#REF!</v>
      </c>
      <c r="F309" s="78" t="e">
        <f>VLOOKUP(Salida[[#This Row],[CÓDIGO]],#REF!,2,0)</f>
        <v>#REF!</v>
      </c>
      <c r="G309" s="7" t="s">
        <v>400</v>
      </c>
      <c r="H309" s="7" t="s">
        <v>519</v>
      </c>
      <c r="I309" s="7">
        <v>1</v>
      </c>
    </row>
    <row r="310" spans="2:9">
      <c r="B310" s="7">
        <f t="shared" si="9"/>
        <v>302</v>
      </c>
      <c r="C310" s="77">
        <v>43501</v>
      </c>
      <c r="D310" s="7" t="s">
        <v>71</v>
      </c>
      <c r="E310" s="76" t="e">
        <f>VLOOKUP(Salida[[#This Row],[CÓDIGO]],#REF!,3,0)</f>
        <v>#REF!</v>
      </c>
      <c r="F310" s="78" t="e">
        <f>VLOOKUP(Salida[[#This Row],[CÓDIGO]],#REF!,2,0)</f>
        <v>#REF!</v>
      </c>
      <c r="G310" s="7" t="s">
        <v>400</v>
      </c>
      <c r="H310" s="7" t="s">
        <v>519</v>
      </c>
      <c r="I310" s="7">
        <v>1</v>
      </c>
    </row>
    <row r="311" spans="2:9">
      <c r="B311" s="7">
        <f t="shared" si="9"/>
        <v>303</v>
      </c>
      <c r="C311" s="77">
        <v>43501</v>
      </c>
      <c r="D311" s="7" t="s">
        <v>53</v>
      </c>
      <c r="E311" s="76" t="e">
        <f>VLOOKUP(Salida[[#This Row],[CÓDIGO]],#REF!,3,0)</f>
        <v>#REF!</v>
      </c>
      <c r="F311" s="78" t="e">
        <f>VLOOKUP(Salida[[#This Row],[CÓDIGO]],#REF!,2,0)</f>
        <v>#REF!</v>
      </c>
      <c r="G311" s="7" t="s">
        <v>400</v>
      </c>
      <c r="H311" s="7" t="s">
        <v>519</v>
      </c>
      <c r="I311" s="7">
        <v>1</v>
      </c>
    </row>
    <row r="312" spans="2:9">
      <c r="B312" s="7">
        <f t="shared" si="9"/>
        <v>304</v>
      </c>
      <c r="C312" s="77">
        <v>43501</v>
      </c>
      <c r="D312" s="7" t="s">
        <v>48</v>
      </c>
      <c r="E312" s="76" t="e">
        <f>VLOOKUP(Salida[[#This Row],[CÓDIGO]],#REF!,3,0)</f>
        <v>#REF!</v>
      </c>
      <c r="F312" s="78" t="e">
        <f>VLOOKUP(Salida[[#This Row],[CÓDIGO]],#REF!,2,0)</f>
        <v>#REF!</v>
      </c>
      <c r="G312" s="7" t="s">
        <v>400</v>
      </c>
      <c r="H312" s="7" t="s">
        <v>519</v>
      </c>
      <c r="I312" s="7">
        <v>1</v>
      </c>
    </row>
    <row r="313" spans="2:9">
      <c r="B313" s="7">
        <f t="shared" si="9"/>
        <v>305</v>
      </c>
      <c r="C313" s="77">
        <v>43501</v>
      </c>
      <c r="D313" s="7" t="s">
        <v>69</v>
      </c>
      <c r="E313" s="76" t="e">
        <f>VLOOKUP(Salida[[#This Row],[CÓDIGO]],#REF!,3,0)</f>
        <v>#REF!</v>
      </c>
      <c r="F313" s="78" t="e">
        <f>VLOOKUP(Salida[[#This Row],[CÓDIGO]],#REF!,2,0)</f>
        <v>#REF!</v>
      </c>
      <c r="G313" s="7" t="s">
        <v>400</v>
      </c>
      <c r="H313" s="7" t="s">
        <v>519</v>
      </c>
      <c r="I313" s="7">
        <v>1</v>
      </c>
    </row>
    <row r="314" spans="2:9">
      <c r="B314" s="7">
        <f t="shared" si="9"/>
        <v>306</v>
      </c>
      <c r="C314" s="77">
        <v>43501</v>
      </c>
      <c r="D314" s="7" t="s">
        <v>51</v>
      </c>
      <c r="E314" s="76" t="e">
        <f>VLOOKUP(Salida[[#This Row],[CÓDIGO]],#REF!,3,0)</f>
        <v>#REF!</v>
      </c>
      <c r="F314" s="78" t="e">
        <f>VLOOKUP(Salida[[#This Row],[CÓDIGO]],#REF!,2,0)</f>
        <v>#REF!</v>
      </c>
      <c r="G314" s="7" t="s">
        <v>400</v>
      </c>
      <c r="H314" s="7" t="s">
        <v>519</v>
      </c>
      <c r="I314" s="7">
        <v>1</v>
      </c>
    </row>
    <row r="315" spans="2:9">
      <c r="B315" s="7">
        <f t="shared" si="9"/>
        <v>307</v>
      </c>
      <c r="C315" s="77">
        <v>43501</v>
      </c>
      <c r="D315" s="7" t="s">
        <v>89</v>
      </c>
      <c r="E315" s="76" t="e">
        <f>VLOOKUP(Salida[[#This Row],[CÓDIGO]],#REF!,3,0)</f>
        <v>#REF!</v>
      </c>
      <c r="F315" s="78" t="e">
        <f>VLOOKUP(Salida[[#This Row],[CÓDIGO]],#REF!,2,0)</f>
        <v>#REF!</v>
      </c>
      <c r="G315" s="7" t="s">
        <v>400</v>
      </c>
      <c r="H315" s="7" t="s">
        <v>519</v>
      </c>
      <c r="I315" s="7">
        <v>1</v>
      </c>
    </row>
    <row r="316" spans="2:9">
      <c r="B316" s="7">
        <f t="shared" si="9"/>
        <v>308</v>
      </c>
      <c r="C316" s="77">
        <v>43501</v>
      </c>
      <c r="D316" s="7" t="s">
        <v>99</v>
      </c>
      <c r="E316" s="76" t="e">
        <f>VLOOKUP(Salida[[#This Row],[CÓDIGO]],#REF!,3,0)</f>
        <v>#REF!</v>
      </c>
      <c r="F316" s="78" t="e">
        <f>VLOOKUP(Salida[[#This Row],[CÓDIGO]],#REF!,2,0)</f>
        <v>#REF!</v>
      </c>
      <c r="G316" s="7" t="s">
        <v>400</v>
      </c>
      <c r="H316" s="7" t="s">
        <v>519</v>
      </c>
      <c r="I316" s="7">
        <v>1</v>
      </c>
    </row>
    <row r="317" spans="2:9">
      <c r="B317" s="7">
        <f t="shared" si="9"/>
        <v>309</v>
      </c>
      <c r="C317" s="77">
        <v>43501</v>
      </c>
      <c r="D317" s="7" t="s">
        <v>114</v>
      </c>
      <c r="E317" s="76" t="e">
        <f>VLOOKUP(Salida[[#This Row],[CÓDIGO]],#REF!,3,0)</f>
        <v>#REF!</v>
      </c>
      <c r="F317" s="78" t="e">
        <f>VLOOKUP(Salida[[#This Row],[CÓDIGO]],#REF!,2,0)</f>
        <v>#REF!</v>
      </c>
      <c r="G317" s="7" t="s">
        <v>400</v>
      </c>
      <c r="H317" s="7" t="s">
        <v>519</v>
      </c>
      <c r="I317" s="7">
        <v>1</v>
      </c>
    </row>
    <row r="318" spans="2:9">
      <c r="B318" s="7">
        <f t="shared" si="9"/>
        <v>310</v>
      </c>
      <c r="C318" s="77">
        <v>43501</v>
      </c>
      <c r="D318" s="7" t="s">
        <v>130</v>
      </c>
      <c r="E318" s="76" t="e">
        <f>VLOOKUP(Salida[[#This Row],[CÓDIGO]],#REF!,3,0)</f>
        <v>#REF!</v>
      </c>
      <c r="F318" s="78" t="e">
        <f>VLOOKUP(Salida[[#This Row],[CÓDIGO]],#REF!,2,0)</f>
        <v>#REF!</v>
      </c>
      <c r="G318" s="7" t="s">
        <v>400</v>
      </c>
      <c r="H318" s="7" t="s">
        <v>519</v>
      </c>
      <c r="I318" s="7">
        <v>1</v>
      </c>
    </row>
    <row r="319" spans="2:9">
      <c r="B319" s="7">
        <f t="shared" si="9"/>
        <v>311</v>
      </c>
      <c r="C319" s="77">
        <v>43501</v>
      </c>
      <c r="D319" s="7" t="s">
        <v>122</v>
      </c>
      <c r="E319" s="76" t="e">
        <f>VLOOKUP(Salida[[#This Row],[CÓDIGO]],#REF!,3,0)</f>
        <v>#REF!</v>
      </c>
      <c r="F319" s="78" t="e">
        <f>VLOOKUP(Salida[[#This Row],[CÓDIGO]],#REF!,2,0)</f>
        <v>#REF!</v>
      </c>
      <c r="G319" s="7" t="s">
        <v>400</v>
      </c>
      <c r="H319" s="7" t="s">
        <v>519</v>
      </c>
      <c r="I319" s="7">
        <v>2</v>
      </c>
    </row>
    <row r="320" spans="2:9">
      <c r="B320" s="7">
        <f t="shared" si="9"/>
        <v>312</v>
      </c>
      <c r="C320" s="77">
        <v>43501</v>
      </c>
      <c r="D320" s="7" t="s">
        <v>128</v>
      </c>
      <c r="E320" s="76" t="e">
        <f>VLOOKUP(Salida[[#This Row],[CÓDIGO]],#REF!,3,0)</f>
        <v>#REF!</v>
      </c>
      <c r="F320" s="78" t="e">
        <f>VLOOKUP(Salida[[#This Row],[CÓDIGO]],#REF!,2,0)</f>
        <v>#REF!</v>
      </c>
      <c r="G320" s="7" t="s">
        <v>400</v>
      </c>
      <c r="H320" s="7" t="s">
        <v>519</v>
      </c>
      <c r="I320" s="7">
        <v>1</v>
      </c>
    </row>
    <row r="321" spans="2:9">
      <c r="B321" s="7">
        <f t="shared" si="9"/>
        <v>313</v>
      </c>
      <c r="C321" s="77">
        <v>43501</v>
      </c>
      <c r="D321" s="7" t="s">
        <v>124</v>
      </c>
      <c r="E321" s="76" t="e">
        <f>VLOOKUP(Salida[[#This Row],[CÓDIGO]],#REF!,3,0)</f>
        <v>#REF!</v>
      </c>
      <c r="F321" s="78" t="e">
        <f>VLOOKUP(Salida[[#This Row],[CÓDIGO]],#REF!,2,0)</f>
        <v>#REF!</v>
      </c>
      <c r="G321" s="7" t="s">
        <v>400</v>
      </c>
      <c r="H321" s="7" t="s">
        <v>519</v>
      </c>
      <c r="I321" s="7">
        <v>1</v>
      </c>
    </row>
    <row r="322" spans="2:9">
      <c r="B322" s="7">
        <f t="shared" si="9"/>
        <v>314</v>
      </c>
      <c r="C322" s="77">
        <v>43501</v>
      </c>
      <c r="D322" s="7" t="s">
        <v>109</v>
      </c>
      <c r="E322" s="76" t="e">
        <f>VLOOKUP(Salida[[#This Row],[CÓDIGO]],#REF!,3,0)</f>
        <v>#REF!</v>
      </c>
      <c r="F322" s="78" t="e">
        <f>VLOOKUP(Salida[[#This Row],[CÓDIGO]],#REF!,2,0)</f>
        <v>#REF!</v>
      </c>
      <c r="G322" s="7" t="s">
        <v>400</v>
      </c>
      <c r="H322" s="7" t="s">
        <v>519</v>
      </c>
      <c r="I322" s="7">
        <v>1</v>
      </c>
    </row>
    <row r="323" spans="2:9">
      <c r="B323" s="7">
        <f t="shared" si="9"/>
        <v>315</v>
      </c>
      <c r="C323" s="77">
        <v>43501</v>
      </c>
      <c r="D323" s="7" t="s">
        <v>17</v>
      </c>
      <c r="E323" s="76" t="e">
        <f>VLOOKUP(Salida[[#This Row],[CÓDIGO]],#REF!,3,0)</f>
        <v>#REF!</v>
      </c>
      <c r="F323" s="78" t="e">
        <f>VLOOKUP(Salida[[#This Row],[CÓDIGO]],#REF!,2,0)</f>
        <v>#REF!</v>
      </c>
      <c r="G323" s="7" t="s">
        <v>400</v>
      </c>
      <c r="H323" s="7" t="s">
        <v>519</v>
      </c>
      <c r="I323" s="7">
        <v>1</v>
      </c>
    </row>
    <row r="324" spans="2:9">
      <c r="B324" s="7">
        <f t="shared" si="9"/>
        <v>316</v>
      </c>
      <c r="C324" s="77">
        <v>43501</v>
      </c>
      <c r="D324" s="7" t="s">
        <v>391</v>
      </c>
      <c r="E324" s="76" t="e">
        <f>VLOOKUP(Salida[[#This Row],[CÓDIGO]],#REF!,3,0)</f>
        <v>#REF!</v>
      </c>
      <c r="F324" s="78" t="e">
        <f>VLOOKUP(Salida[[#This Row],[CÓDIGO]],#REF!,2,0)</f>
        <v>#REF!</v>
      </c>
      <c r="G324" s="7" t="s">
        <v>400</v>
      </c>
      <c r="H324" s="7" t="s">
        <v>519</v>
      </c>
      <c r="I324" s="7">
        <v>1</v>
      </c>
    </row>
    <row r="325" spans="2:9">
      <c r="B325" s="7">
        <f t="shared" si="9"/>
        <v>317</v>
      </c>
      <c r="C325" s="77">
        <v>43501</v>
      </c>
      <c r="D325" s="7" t="s">
        <v>393</v>
      </c>
      <c r="E325" s="76" t="e">
        <f>VLOOKUP(Salida[[#This Row],[CÓDIGO]],#REF!,3,0)</f>
        <v>#REF!</v>
      </c>
      <c r="F325" s="78" t="e">
        <f>VLOOKUP(Salida[[#This Row],[CÓDIGO]],#REF!,2,0)</f>
        <v>#REF!</v>
      </c>
      <c r="G325" s="7" t="s">
        <v>400</v>
      </c>
      <c r="H325" s="7" t="s">
        <v>519</v>
      </c>
      <c r="I325" s="7">
        <v>1</v>
      </c>
    </row>
    <row r="326" spans="2:9">
      <c r="B326" s="7">
        <f t="shared" si="9"/>
        <v>318</v>
      </c>
      <c r="C326" s="77">
        <v>43501</v>
      </c>
      <c r="D326" s="7" t="s">
        <v>293</v>
      </c>
      <c r="E326" s="76" t="e">
        <f>VLOOKUP(Salida[[#This Row],[CÓDIGO]],#REF!,3,0)</f>
        <v>#REF!</v>
      </c>
      <c r="F326" s="78" t="e">
        <f>VLOOKUP(Salida[[#This Row],[CÓDIGO]],#REF!,2,0)</f>
        <v>#REF!</v>
      </c>
      <c r="G326" s="7" t="s">
        <v>400</v>
      </c>
      <c r="H326" s="7" t="s">
        <v>519</v>
      </c>
      <c r="I326" s="7">
        <v>1</v>
      </c>
    </row>
    <row r="327" spans="2:9">
      <c r="B327" s="7">
        <f t="shared" si="9"/>
        <v>319</v>
      </c>
      <c r="C327" s="77">
        <v>43501</v>
      </c>
      <c r="D327" s="7" t="s">
        <v>295</v>
      </c>
      <c r="E327" s="76" t="e">
        <f>VLOOKUP(Salida[[#This Row],[CÓDIGO]],#REF!,3,0)</f>
        <v>#REF!</v>
      </c>
      <c r="F327" s="78" t="e">
        <f>VLOOKUP(Salida[[#This Row],[CÓDIGO]],#REF!,2,0)</f>
        <v>#REF!</v>
      </c>
      <c r="G327" s="7" t="s">
        <v>400</v>
      </c>
      <c r="H327" s="7" t="s">
        <v>519</v>
      </c>
      <c r="I327" s="7">
        <v>1</v>
      </c>
    </row>
    <row r="328" spans="2:9">
      <c r="B328" s="7">
        <f t="shared" si="9"/>
        <v>320</v>
      </c>
      <c r="C328" s="77">
        <v>43501</v>
      </c>
      <c r="D328" s="7" t="s">
        <v>512</v>
      </c>
      <c r="E328" s="76" t="e">
        <f>VLOOKUP(Salida[[#This Row],[CÓDIGO]],#REF!,3,0)</f>
        <v>#REF!</v>
      </c>
      <c r="F328" s="78" t="e">
        <f>VLOOKUP(Salida[[#This Row],[CÓDIGO]],#REF!,2,0)</f>
        <v>#REF!</v>
      </c>
      <c r="G328" s="7" t="s">
        <v>400</v>
      </c>
      <c r="H328" s="7" t="s">
        <v>519</v>
      </c>
      <c r="I328" s="7">
        <v>0</v>
      </c>
    </row>
    <row r="329" spans="2:9">
      <c r="B329" s="7">
        <f t="shared" si="9"/>
        <v>321</v>
      </c>
      <c r="C329" s="77">
        <v>43501</v>
      </c>
      <c r="D329" s="7" t="s">
        <v>260</v>
      </c>
      <c r="E329" s="76" t="e">
        <f>VLOOKUP(Salida[[#This Row],[CÓDIGO]],#REF!,3,0)</f>
        <v>#REF!</v>
      </c>
      <c r="F329" s="78" t="e">
        <f>VLOOKUP(Salida[[#This Row],[CÓDIGO]],#REF!,2,0)</f>
        <v>#REF!</v>
      </c>
      <c r="G329" s="7" t="s">
        <v>400</v>
      </c>
      <c r="H329" s="7" t="s">
        <v>519</v>
      </c>
      <c r="I329" s="7">
        <v>1</v>
      </c>
    </row>
    <row r="330" spans="2:9">
      <c r="B330" s="7">
        <f t="shared" si="9"/>
        <v>322</v>
      </c>
      <c r="C330" s="77">
        <v>43501</v>
      </c>
      <c r="D330" s="7" t="s">
        <v>386</v>
      </c>
      <c r="E330" s="76" t="e">
        <f>VLOOKUP(Salida[[#This Row],[CÓDIGO]],#REF!,3,0)</f>
        <v>#REF!</v>
      </c>
      <c r="F330" s="78" t="e">
        <f>VLOOKUP(Salida[[#This Row],[CÓDIGO]],#REF!,2,0)</f>
        <v>#REF!</v>
      </c>
      <c r="G330" s="7" t="s">
        <v>400</v>
      </c>
      <c r="H330" s="7" t="s">
        <v>519</v>
      </c>
      <c r="I330" s="7">
        <v>1</v>
      </c>
    </row>
    <row r="331" spans="2:9">
      <c r="B331" s="7">
        <f t="shared" si="9"/>
        <v>323</v>
      </c>
      <c r="C331" s="77">
        <v>43501</v>
      </c>
      <c r="D331" s="7" t="s">
        <v>169</v>
      </c>
      <c r="E331" s="76" t="e">
        <f>VLOOKUP(Salida[[#This Row],[CÓDIGO]],#REF!,3,0)</f>
        <v>#REF!</v>
      </c>
      <c r="F331" s="78" t="e">
        <f>VLOOKUP(Salida[[#This Row],[CÓDIGO]],#REF!,2,0)</f>
        <v>#REF!</v>
      </c>
      <c r="G331" s="7" t="s">
        <v>400</v>
      </c>
      <c r="H331" s="7" t="s">
        <v>519</v>
      </c>
      <c r="I331" s="7">
        <v>1</v>
      </c>
    </row>
    <row r="332" spans="2:9">
      <c r="B332" s="7">
        <f t="shared" si="9"/>
        <v>324</v>
      </c>
      <c r="C332" s="77">
        <v>43501</v>
      </c>
      <c r="D332" s="7" t="s">
        <v>174</v>
      </c>
      <c r="E332" s="76" t="e">
        <f>VLOOKUP(Salida[[#This Row],[CÓDIGO]],#REF!,3,0)</f>
        <v>#REF!</v>
      </c>
      <c r="F332" s="78" t="e">
        <f>VLOOKUP(Salida[[#This Row],[CÓDIGO]],#REF!,2,0)</f>
        <v>#REF!</v>
      </c>
      <c r="G332" s="7" t="s">
        <v>400</v>
      </c>
      <c r="H332" s="7" t="s">
        <v>519</v>
      </c>
      <c r="I332" s="7">
        <v>1</v>
      </c>
    </row>
    <row r="333" spans="2:9">
      <c r="B333" s="7">
        <f t="shared" si="9"/>
        <v>325</v>
      </c>
      <c r="C333" s="77">
        <v>43501</v>
      </c>
      <c r="D333" s="7" t="s">
        <v>165</v>
      </c>
      <c r="E333" s="76" t="e">
        <f>VLOOKUP(Salida[[#This Row],[CÓDIGO]],#REF!,3,0)</f>
        <v>#REF!</v>
      </c>
      <c r="F333" s="78" t="e">
        <f>VLOOKUP(Salida[[#This Row],[CÓDIGO]],#REF!,2,0)</f>
        <v>#REF!</v>
      </c>
      <c r="G333" s="7" t="s">
        <v>400</v>
      </c>
      <c r="H333" s="7" t="s">
        <v>519</v>
      </c>
      <c r="I333" s="7">
        <v>1</v>
      </c>
    </row>
    <row r="334" spans="2:9">
      <c r="B334" s="7">
        <f t="shared" si="9"/>
        <v>326</v>
      </c>
      <c r="C334" s="77">
        <v>43501</v>
      </c>
      <c r="D334" s="7" t="s">
        <v>159</v>
      </c>
      <c r="E334" s="76" t="e">
        <f>VLOOKUP(Salida[[#This Row],[CÓDIGO]],#REF!,3,0)</f>
        <v>#REF!</v>
      </c>
      <c r="F334" s="78" t="e">
        <f>VLOOKUP(Salida[[#This Row],[CÓDIGO]],#REF!,2,0)</f>
        <v>#REF!</v>
      </c>
      <c r="G334" s="7" t="s">
        <v>400</v>
      </c>
      <c r="H334" s="7" t="s">
        <v>519</v>
      </c>
      <c r="I334" s="7">
        <v>1</v>
      </c>
    </row>
    <row r="335" spans="2:9">
      <c r="B335" s="7">
        <f t="shared" si="9"/>
        <v>327</v>
      </c>
      <c r="C335" s="77">
        <v>43501</v>
      </c>
      <c r="D335" s="7" t="s">
        <v>171</v>
      </c>
      <c r="E335" s="76" t="e">
        <f>VLOOKUP(Salida[[#This Row],[CÓDIGO]],#REF!,3,0)</f>
        <v>#REF!</v>
      </c>
      <c r="F335" s="78" t="e">
        <f>VLOOKUP(Salida[[#This Row],[CÓDIGO]],#REF!,2,0)</f>
        <v>#REF!</v>
      </c>
      <c r="G335" s="7" t="s">
        <v>400</v>
      </c>
      <c r="H335" s="7" t="s">
        <v>519</v>
      </c>
      <c r="I335" s="7">
        <v>1</v>
      </c>
    </row>
    <row r="336" spans="2:9">
      <c r="B336" s="7">
        <f t="shared" si="9"/>
        <v>328</v>
      </c>
      <c r="C336" s="77">
        <v>43501</v>
      </c>
      <c r="D336" s="7" t="s">
        <v>176</v>
      </c>
      <c r="E336" s="76" t="e">
        <f>VLOOKUP(Salida[[#This Row],[CÓDIGO]],#REF!,3,0)</f>
        <v>#REF!</v>
      </c>
      <c r="F336" s="78" t="e">
        <f>VLOOKUP(Salida[[#This Row],[CÓDIGO]],#REF!,2,0)</f>
        <v>#REF!</v>
      </c>
      <c r="G336" s="7" t="s">
        <v>400</v>
      </c>
      <c r="H336" s="7" t="s">
        <v>519</v>
      </c>
      <c r="I336" s="7">
        <v>13</v>
      </c>
    </row>
    <row r="337" spans="2:9">
      <c r="B337" s="7">
        <f t="shared" si="9"/>
        <v>329</v>
      </c>
      <c r="C337" s="77">
        <v>43501</v>
      </c>
      <c r="D337" s="7" t="s">
        <v>182</v>
      </c>
      <c r="E337" s="76" t="e">
        <f>VLOOKUP(Salida[[#This Row],[CÓDIGO]],#REF!,3,0)</f>
        <v>#REF!</v>
      </c>
      <c r="F337" s="78" t="e">
        <f>VLOOKUP(Salida[[#This Row],[CÓDIGO]],#REF!,2,0)</f>
        <v>#REF!</v>
      </c>
      <c r="G337" s="7" t="s">
        <v>400</v>
      </c>
      <c r="H337" s="7" t="s">
        <v>519</v>
      </c>
      <c r="I337" s="7">
        <v>2</v>
      </c>
    </row>
    <row r="338" spans="2:9">
      <c r="B338" s="7">
        <f t="shared" si="9"/>
        <v>330</v>
      </c>
      <c r="C338" s="77">
        <v>43501</v>
      </c>
      <c r="D338" s="7" t="s">
        <v>184</v>
      </c>
      <c r="E338" s="76" t="e">
        <f>VLOOKUP(Salida[[#This Row],[CÓDIGO]],#REF!,3,0)</f>
        <v>#REF!</v>
      </c>
      <c r="F338" s="78" t="e">
        <f>VLOOKUP(Salida[[#This Row],[CÓDIGO]],#REF!,2,0)</f>
        <v>#REF!</v>
      </c>
      <c r="G338" s="7" t="s">
        <v>400</v>
      </c>
      <c r="H338" s="7" t="s">
        <v>519</v>
      </c>
      <c r="I338" s="7">
        <v>2</v>
      </c>
    </row>
    <row r="339" spans="2:9">
      <c r="B339" s="7">
        <f t="shared" si="9"/>
        <v>331</v>
      </c>
      <c r="C339" s="77">
        <v>43501</v>
      </c>
      <c r="D339" s="7" t="s">
        <v>186</v>
      </c>
      <c r="E339" s="76" t="e">
        <f>VLOOKUP(Salida[[#This Row],[CÓDIGO]],#REF!,3,0)</f>
        <v>#REF!</v>
      </c>
      <c r="F339" s="78" t="e">
        <f>VLOOKUP(Salida[[#This Row],[CÓDIGO]],#REF!,2,0)</f>
        <v>#REF!</v>
      </c>
      <c r="G339" s="7" t="s">
        <v>400</v>
      </c>
      <c r="H339" s="7" t="s">
        <v>519</v>
      </c>
      <c r="I339" s="7">
        <v>1</v>
      </c>
    </row>
    <row r="340" spans="2:9">
      <c r="B340" s="7">
        <f t="shared" si="9"/>
        <v>332</v>
      </c>
      <c r="C340" s="77">
        <v>43501</v>
      </c>
      <c r="D340" s="7" t="s">
        <v>180</v>
      </c>
      <c r="E340" s="76" t="e">
        <f>VLOOKUP(Salida[[#This Row],[CÓDIGO]],#REF!,3,0)</f>
        <v>#REF!</v>
      </c>
      <c r="F340" s="78" t="e">
        <f>VLOOKUP(Salida[[#This Row],[CÓDIGO]],#REF!,2,0)</f>
        <v>#REF!</v>
      </c>
      <c r="G340" s="7" t="s">
        <v>400</v>
      </c>
      <c r="H340" s="7" t="s">
        <v>519</v>
      </c>
      <c r="I340" s="7">
        <v>1</v>
      </c>
    </row>
    <row r="341" spans="2:9">
      <c r="B341" s="7">
        <f>ROW(A333)</f>
        <v>333</v>
      </c>
      <c r="C341" s="77">
        <v>43501</v>
      </c>
      <c r="D341" s="7" t="s">
        <v>178</v>
      </c>
      <c r="E341" s="76" t="e">
        <f>VLOOKUP(Salida[[#This Row],[CÓDIGO]],#REF!,3,0)</f>
        <v>#REF!</v>
      </c>
      <c r="F341" s="78" t="e">
        <f>VLOOKUP(Salida[[#This Row],[CÓDIGO]],#REF!,2,0)</f>
        <v>#REF!</v>
      </c>
      <c r="G341" s="7" t="s">
        <v>400</v>
      </c>
      <c r="H341" s="7" t="s">
        <v>519</v>
      </c>
      <c r="I341" s="7">
        <v>5</v>
      </c>
    </row>
    <row r="342" spans="2:9">
      <c r="B342" s="7">
        <f>ROW(A334)</f>
        <v>334</v>
      </c>
      <c r="C342" s="77">
        <v>43501</v>
      </c>
      <c r="D342" s="7" t="s">
        <v>196</v>
      </c>
      <c r="E342" s="76" t="e">
        <f>VLOOKUP(Salida[[#This Row],[CÓDIGO]],#REF!,3,0)</f>
        <v>#REF!</v>
      </c>
      <c r="F342" s="78" t="e">
        <f>VLOOKUP(Salida[[#This Row],[CÓDIGO]],#REF!,2,0)</f>
        <v>#REF!</v>
      </c>
      <c r="G342" s="7" t="s">
        <v>400</v>
      </c>
      <c r="H342" s="7" t="s">
        <v>519</v>
      </c>
      <c r="I342" s="7">
        <v>1</v>
      </c>
    </row>
    <row r="343" spans="2:9">
      <c r="B343" s="86">
        <f>ROW(A335)</f>
        <v>335</v>
      </c>
      <c r="C343" s="77">
        <v>43501</v>
      </c>
      <c r="D343" s="86">
        <v>2206</v>
      </c>
      <c r="E343" s="87" t="e">
        <f>VLOOKUP(Salida[[#This Row],[CÓDIGO]],#REF!,3,0)</f>
        <v>#REF!</v>
      </c>
      <c r="F343" s="88" t="e">
        <f>VLOOKUP(Salida[[#This Row],[CÓDIGO]],#REF!,2,0)</f>
        <v>#REF!</v>
      </c>
      <c r="G343" s="86" t="s">
        <v>400</v>
      </c>
      <c r="H343" s="7" t="s">
        <v>519</v>
      </c>
      <c r="I343" s="86">
        <v>1</v>
      </c>
    </row>
    <row r="344" spans="2:9">
      <c r="B344" s="7">
        <f t="shared" ref="B344:B375" si="10">ROW(A336)</f>
        <v>336</v>
      </c>
      <c r="C344" s="77">
        <v>43501</v>
      </c>
      <c r="D344" s="7" t="s">
        <v>364</v>
      </c>
      <c r="E344" s="76" t="e">
        <f>VLOOKUP(Salida[[#This Row],[CÓDIGO]],#REF!,3,0)</f>
        <v>#REF!</v>
      </c>
      <c r="F344" s="78" t="e">
        <f>VLOOKUP(Salida[[#This Row],[CÓDIGO]],#REF!,2,0)</f>
        <v>#REF!</v>
      </c>
      <c r="G344" s="7" t="s">
        <v>400</v>
      </c>
      <c r="H344" s="7" t="s">
        <v>520</v>
      </c>
      <c r="I344" s="7">
        <v>8</v>
      </c>
    </row>
    <row r="345" spans="2:9">
      <c r="B345" s="7">
        <f t="shared" si="10"/>
        <v>337</v>
      </c>
      <c r="C345" s="77">
        <v>43501</v>
      </c>
      <c r="D345" s="7" t="s">
        <v>350</v>
      </c>
      <c r="E345" s="76" t="e">
        <f>VLOOKUP(Salida[[#This Row],[CÓDIGO]],#REF!,3,0)</f>
        <v>#REF!</v>
      </c>
      <c r="F345" s="78" t="e">
        <f>VLOOKUP(Salida[[#This Row],[CÓDIGO]],#REF!,2,0)</f>
        <v>#REF!</v>
      </c>
      <c r="G345" s="7" t="s">
        <v>400</v>
      </c>
      <c r="H345" s="7" t="s">
        <v>520</v>
      </c>
      <c r="I345" s="7">
        <v>17</v>
      </c>
    </row>
    <row r="346" spans="2:9">
      <c r="B346" s="7">
        <f t="shared" si="10"/>
        <v>338</v>
      </c>
      <c r="C346" s="77">
        <v>43501</v>
      </c>
      <c r="D346" s="7" t="s">
        <v>342</v>
      </c>
      <c r="E346" s="76" t="e">
        <f>VLOOKUP(Salida[[#This Row],[CÓDIGO]],#REF!,3,0)</f>
        <v>#REF!</v>
      </c>
      <c r="F346" s="78" t="e">
        <f>VLOOKUP(Salida[[#This Row],[CÓDIGO]],#REF!,2,0)</f>
        <v>#REF!</v>
      </c>
      <c r="G346" s="7" t="s">
        <v>400</v>
      </c>
      <c r="H346" s="7" t="s">
        <v>520</v>
      </c>
      <c r="I346" s="7">
        <v>12</v>
      </c>
    </row>
    <row r="347" spans="2:9">
      <c r="B347" s="7">
        <f t="shared" si="10"/>
        <v>339</v>
      </c>
      <c r="C347" s="77">
        <v>43501</v>
      </c>
      <c r="D347" s="7" t="s">
        <v>370</v>
      </c>
      <c r="E347" s="76" t="e">
        <f>VLOOKUP(Salida[[#This Row],[CÓDIGO]],#REF!,3,0)</f>
        <v>#REF!</v>
      </c>
      <c r="F347" s="78" t="e">
        <f>VLOOKUP(Salida[[#This Row],[CÓDIGO]],#REF!,2,0)</f>
        <v>#REF!</v>
      </c>
      <c r="G347" s="7" t="s">
        <v>400</v>
      </c>
      <c r="H347" s="7" t="s">
        <v>520</v>
      </c>
      <c r="I347" s="7">
        <v>1.2000000000000002</v>
      </c>
    </row>
    <row r="348" spans="2:9">
      <c r="B348" s="7">
        <f t="shared" si="10"/>
        <v>340</v>
      </c>
      <c r="C348" s="77">
        <v>43501</v>
      </c>
      <c r="D348" s="7" t="s">
        <v>348</v>
      </c>
      <c r="E348" s="76" t="e">
        <f>VLOOKUP(Salida[[#This Row],[CÓDIGO]],#REF!,3,0)</f>
        <v>#REF!</v>
      </c>
      <c r="F348" s="78" t="e">
        <f>VLOOKUP(Salida[[#This Row],[CÓDIGO]],#REF!,2,0)</f>
        <v>#REF!</v>
      </c>
      <c r="G348" s="7" t="s">
        <v>400</v>
      </c>
      <c r="H348" s="7" t="s">
        <v>520</v>
      </c>
      <c r="I348" s="7">
        <v>37</v>
      </c>
    </row>
    <row r="349" spans="2:9">
      <c r="B349" s="7">
        <f t="shared" si="10"/>
        <v>341</v>
      </c>
      <c r="C349" s="77">
        <v>43501</v>
      </c>
      <c r="D349" s="7" t="s">
        <v>366</v>
      </c>
      <c r="E349" s="76" t="e">
        <f>VLOOKUP(Salida[[#This Row],[CÓDIGO]],#REF!,3,0)</f>
        <v>#REF!</v>
      </c>
      <c r="F349" s="78" t="e">
        <f>VLOOKUP(Salida[[#This Row],[CÓDIGO]],#REF!,2,0)</f>
        <v>#REF!</v>
      </c>
      <c r="G349" s="7" t="s">
        <v>400</v>
      </c>
      <c r="H349" s="7" t="s">
        <v>520</v>
      </c>
      <c r="I349" s="7">
        <v>4.4000000000000004</v>
      </c>
    </row>
    <row r="350" spans="2:9">
      <c r="B350" s="7">
        <f t="shared" si="10"/>
        <v>342</v>
      </c>
      <c r="C350" s="77">
        <v>43501</v>
      </c>
      <c r="D350" s="7" t="s">
        <v>340</v>
      </c>
      <c r="E350" s="76" t="e">
        <f>VLOOKUP(Salida[[#This Row],[CÓDIGO]],#REF!,3,0)</f>
        <v>#REF!</v>
      </c>
      <c r="F350" s="78" t="e">
        <f>VLOOKUP(Salida[[#This Row],[CÓDIGO]],#REF!,2,0)</f>
        <v>#REF!</v>
      </c>
      <c r="G350" s="7" t="s">
        <v>400</v>
      </c>
      <c r="H350" s="7" t="s">
        <v>520</v>
      </c>
      <c r="I350" s="7">
        <v>8</v>
      </c>
    </row>
    <row r="351" spans="2:9">
      <c r="B351" s="7">
        <f t="shared" si="10"/>
        <v>343</v>
      </c>
      <c r="C351" s="77">
        <v>43501</v>
      </c>
      <c r="D351" s="7" t="s">
        <v>346</v>
      </c>
      <c r="E351" s="76" t="e">
        <f>VLOOKUP(Salida[[#This Row],[CÓDIGO]],#REF!,3,0)</f>
        <v>#REF!</v>
      </c>
      <c r="F351" s="78" t="e">
        <f>VLOOKUP(Salida[[#This Row],[CÓDIGO]],#REF!,2,0)</f>
        <v>#REF!</v>
      </c>
      <c r="G351" s="7" t="s">
        <v>400</v>
      </c>
      <c r="H351" s="7" t="s">
        <v>520</v>
      </c>
      <c r="I351" s="7">
        <v>5</v>
      </c>
    </row>
    <row r="352" spans="2:9">
      <c r="B352" s="7">
        <f t="shared" si="10"/>
        <v>344</v>
      </c>
      <c r="C352" s="77">
        <v>43501</v>
      </c>
      <c r="D352" s="7" t="s">
        <v>378</v>
      </c>
      <c r="E352" s="76" t="e">
        <f>VLOOKUP(Salida[[#This Row],[CÓDIGO]],#REF!,3,0)</f>
        <v>#REF!</v>
      </c>
      <c r="F352" s="78" t="e">
        <f>VLOOKUP(Salida[[#This Row],[CÓDIGO]],#REF!,2,0)</f>
        <v>#REF!</v>
      </c>
      <c r="G352" s="7" t="s">
        <v>400</v>
      </c>
      <c r="H352" s="7" t="s">
        <v>520</v>
      </c>
      <c r="I352" s="7">
        <v>13</v>
      </c>
    </row>
    <row r="353" spans="2:9">
      <c r="B353" s="7">
        <f t="shared" si="10"/>
        <v>345</v>
      </c>
      <c r="C353" s="77">
        <v>43501</v>
      </c>
      <c r="D353" s="7" t="s">
        <v>360</v>
      </c>
      <c r="E353" s="76" t="e">
        <f>VLOOKUP(Salida[[#This Row],[CÓDIGO]],#REF!,3,0)</f>
        <v>#REF!</v>
      </c>
      <c r="F353" s="78" t="e">
        <f>VLOOKUP(Salida[[#This Row],[CÓDIGO]],#REF!,2,0)</f>
        <v>#REF!</v>
      </c>
      <c r="G353" s="7" t="s">
        <v>400</v>
      </c>
      <c r="H353" s="7" t="s">
        <v>520</v>
      </c>
      <c r="I353" s="7">
        <v>26</v>
      </c>
    </row>
    <row r="354" spans="2:9">
      <c r="B354" s="7">
        <f t="shared" si="10"/>
        <v>346</v>
      </c>
      <c r="C354" s="77">
        <v>43501</v>
      </c>
      <c r="D354" s="7" t="s">
        <v>11</v>
      </c>
      <c r="E354" s="76" t="e">
        <f>VLOOKUP(Salida[[#This Row],[CÓDIGO]],#REF!,3,0)</f>
        <v>#REF!</v>
      </c>
      <c r="F354" s="78" t="e">
        <f>VLOOKUP(Salida[[#This Row],[CÓDIGO]],#REF!,2,0)</f>
        <v>#REF!</v>
      </c>
      <c r="G354" s="7" t="s">
        <v>400</v>
      </c>
      <c r="H354" s="7" t="s">
        <v>520</v>
      </c>
      <c r="I354" s="7">
        <v>1</v>
      </c>
    </row>
    <row r="355" spans="2:9">
      <c r="B355" s="7">
        <f t="shared" si="10"/>
        <v>347</v>
      </c>
      <c r="C355" s="77">
        <v>43501</v>
      </c>
      <c r="D355" s="7" t="s">
        <v>514</v>
      </c>
      <c r="E355" s="76" t="e">
        <f>VLOOKUP(Salida[[#This Row],[CÓDIGO]],#REF!,3,0)</f>
        <v>#REF!</v>
      </c>
      <c r="F355" s="78" t="e">
        <f>VLOOKUP(Salida[[#This Row],[CÓDIGO]],#REF!,2,0)</f>
        <v>#REF!</v>
      </c>
      <c r="G355" s="7" t="s">
        <v>400</v>
      </c>
      <c r="H355" s="7" t="s">
        <v>520</v>
      </c>
      <c r="I355" s="7">
        <v>1</v>
      </c>
    </row>
    <row r="356" spans="2:9">
      <c r="B356" s="7">
        <f t="shared" si="10"/>
        <v>348</v>
      </c>
      <c r="C356" s="77">
        <v>43501</v>
      </c>
      <c r="D356" s="7" t="s">
        <v>305</v>
      </c>
      <c r="E356" s="76" t="e">
        <f>VLOOKUP(Salida[[#This Row],[CÓDIGO]],#REF!,3,0)</f>
        <v>#REF!</v>
      </c>
      <c r="F356" s="78" t="e">
        <f>VLOOKUP(Salida[[#This Row],[CÓDIGO]],#REF!,2,0)</f>
        <v>#REF!</v>
      </c>
      <c r="G356" s="7" t="s">
        <v>400</v>
      </c>
      <c r="H356" s="7" t="s">
        <v>520</v>
      </c>
      <c r="I356" s="7">
        <v>6</v>
      </c>
    </row>
    <row r="357" spans="2:9">
      <c r="B357" s="7">
        <f t="shared" si="10"/>
        <v>349</v>
      </c>
      <c r="C357" s="77">
        <v>43501</v>
      </c>
      <c r="D357" s="7" t="s">
        <v>307</v>
      </c>
      <c r="E357" s="76" t="e">
        <f>VLOOKUP(Salida[[#This Row],[CÓDIGO]],#REF!,3,0)</f>
        <v>#REF!</v>
      </c>
      <c r="F357" s="78" t="e">
        <f>VLOOKUP(Salida[[#This Row],[CÓDIGO]],#REF!,2,0)</f>
        <v>#REF!</v>
      </c>
      <c r="G357" s="7" t="s">
        <v>400</v>
      </c>
      <c r="H357" s="7" t="s">
        <v>520</v>
      </c>
      <c r="I357" s="7">
        <v>1</v>
      </c>
    </row>
    <row r="358" spans="2:9">
      <c r="B358" s="7">
        <f t="shared" si="10"/>
        <v>350</v>
      </c>
      <c r="C358" s="77">
        <v>43501</v>
      </c>
      <c r="D358" s="7" t="s">
        <v>303</v>
      </c>
      <c r="E358" s="76" t="e">
        <f>VLOOKUP(Salida[[#This Row],[CÓDIGO]],#REF!,3,0)</f>
        <v>#REF!</v>
      </c>
      <c r="F358" s="78" t="e">
        <f>VLOOKUP(Salida[[#This Row],[CÓDIGO]],#REF!,2,0)</f>
        <v>#REF!</v>
      </c>
      <c r="G358" s="7" t="s">
        <v>400</v>
      </c>
      <c r="H358" s="7" t="s">
        <v>520</v>
      </c>
      <c r="I358" s="7">
        <v>1</v>
      </c>
    </row>
    <row r="359" spans="2:9">
      <c r="B359" s="7">
        <f t="shared" si="10"/>
        <v>351</v>
      </c>
      <c r="C359" s="77">
        <v>43501</v>
      </c>
      <c r="D359" s="7" t="s">
        <v>323</v>
      </c>
      <c r="E359" s="76" t="e">
        <f>VLOOKUP(Salida[[#This Row],[CÓDIGO]],#REF!,3,0)</f>
        <v>#REF!</v>
      </c>
      <c r="F359" s="78" t="e">
        <f>VLOOKUP(Salida[[#This Row],[CÓDIGO]],#REF!,2,0)</f>
        <v>#REF!</v>
      </c>
      <c r="G359" s="7" t="s">
        <v>400</v>
      </c>
      <c r="H359" s="7" t="s">
        <v>520</v>
      </c>
      <c r="I359" s="7">
        <v>17</v>
      </c>
    </row>
    <row r="360" spans="2:9">
      <c r="B360" s="7">
        <f t="shared" si="10"/>
        <v>352</v>
      </c>
      <c r="C360" s="77">
        <v>43501</v>
      </c>
      <c r="D360" s="7" t="s">
        <v>136</v>
      </c>
      <c r="E360" s="76" t="e">
        <f>VLOOKUP(Salida[[#This Row],[CÓDIGO]],#REF!,3,0)</f>
        <v>#REF!</v>
      </c>
      <c r="F360" s="78" t="e">
        <f>VLOOKUP(Salida[[#This Row],[CÓDIGO]],#REF!,2,0)</f>
        <v>#REF!</v>
      </c>
      <c r="G360" s="7" t="s">
        <v>400</v>
      </c>
      <c r="H360" s="7" t="s">
        <v>520</v>
      </c>
      <c r="I360" s="7">
        <v>1</v>
      </c>
    </row>
    <row r="361" spans="2:9">
      <c r="B361" s="7">
        <f t="shared" si="10"/>
        <v>353</v>
      </c>
      <c r="C361" s="77">
        <v>43501</v>
      </c>
      <c r="D361" s="7" t="s">
        <v>134</v>
      </c>
      <c r="E361" s="76" t="e">
        <f>VLOOKUP(Salida[[#This Row],[CÓDIGO]],#REF!,3,0)</f>
        <v>#REF!</v>
      </c>
      <c r="F361" s="78" t="e">
        <f>VLOOKUP(Salida[[#This Row],[CÓDIGO]],#REF!,2,0)</f>
        <v>#REF!</v>
      </c>
      <c r="G361" s="7" t="s">
        <v>400</v>
      </c>
      <c r="H361" s="7" t="s">
        <v>520</v>
      </c>
      <c r="I361" s="7">
        <v>1</v>
      </c>
    </row>
    <row r="362" spans="2:9">
      <c r="B362" s="7">
        <f t="shared" si="10"/>
        <v>354</v>
      </c>
      <c r="C362" s="77">
        <v>43501</v>
      </c>
      <c r="D362" s="7" t="s">
        <v>142</v>
      </c>
      <c r="E362" s="76" t="e">
        <f>VLOOKUP(Salida[[#This Row],[CÓDIGO]],#REF!,3,0)</f>
        <v>#REF!</v>
      </c>
      <c r="F362" s="78" t="e">
        <f>VLOOKUP(Salida[[#This Row],[CÓDIGO]],#REF!,2,0)</f>
        <v>#REF!</v>
      </c>
      <c r="G362" s="7" t="s">
        <v>400</v>
      </c>
      <c r="H362" s="7" t="s">
        <v>520</v>
      </c>
      <c r="I362" s="7">
        <v>1</v>
      </c>
    </row>
    <row r="363" spans="2:9">
      <c r="B363" s="7">
        <f t="shared" si="10"/>
        <v>355</v>
      </c>
      <c r="C363" s="77">
        <v>43501</v>
      </c>
      <c r="D363" s="7" t="s">
        <v>138</v>
      </c>
      <c r="E363" s="76" t="e">
        <f>VLOOKUP(Salida[[#This Row],[CÓDIGO]],#REF!,3,0)</f>
        <v>#REF!</v>
      </c>
      <c r="F363" s="78" t="e">
        <f>VLOOKUP(Salida[[#This Row],[CÓDIGO]],#REF!,2,0)</f>
        <v>#REF!</v>
      </c>
      <c r="G363" s="7" t="s">
        <v>400</v>
      </c>
      <c r="H363" s="7" t="s">
        <v>520</v>
      </c>
      <c r="I363" s="7">
        <v>1</v>
      </c>
    </row>
    <row r="364" spans="2:9">
      <c r="B364" s="7">
        <f t="shared" si="10"/>
        <v>356</v>
      </c>
      <c r="C364" s="77">
        <v>43501</v>
      </c>
      <c r="D364" s="7" t="s">
        <v>140</v>
      </c>
      <c r="E364" s="76" t="e">
        <f>VLOOKUP(Salida[[#This Row],[CÓDIGO]],#REF!,3,0)</f>
        <v>#REF!</v>
      </c>
      <c r="F364" s="78" t="e">
        <f>VLOOKUP(Salida[[#This Row],[CÓDIGO]],#REF!,2,0)</f>
        <v>#REF!</v>
      </c>
      <c r="G364" s="7" t="s">
        <v>400</v>
      </c>
      <c r="H364" s="7" t="s">
        <v>520</v>
      </c>
      <c r="I364" s="7">
        <v>1</v>
      </c>
    </row>
    <row r="365" spans="2:9">
      <c r="B365" s="7">
        <f t="shared" si="10"/>
        <v>357</v>
      </c>
      <c r="C365" s="77">
        <v>43501</v>
      </c>
      <c r="D365" s="7" t="s">
        <v>132</v>
      </c>
      <c r="E365" s="76" t="e">
        <f>VLOOKUP(Salida[[#This Row],[CÓDIGO]],#REF!,3,0)</f>
        <v>#REF!</v>
      </c>
      <c r="F365" s="78" t="e">
        <f>VLOOKUP(Salida[[#This Row],[CÓDIGO]],#REF!,2,0)</f>
        <v>#REF!</v>
      </c>
      <c r="G365" s="7" t="s">
        <v>400</v>
      </c>
      <c r="H365" s="7" t="s">
        <v>520</v>
      </c>
      <c r="I365" s="7">
        <v>1</v>
      </c>
    </row>
    <row r="366" spans="2:9">
      <c r="B366" s="7">
        <f t="shared" si="10"/>
        <v>358</v>
      </c>
      <c r="C366" s="77">
        <v>43501</v>
      </c>
      <c r="D366" s="7" t="s">
        <v>35</v>
      </c>
      <c r="E366" s="76" t="e">
        <f>VLOOKUP(Salida[[#This Row],[CÓDIGO]],#REF!,3,0)</f>
        <v>#REF!</v>
      </c>
      <c r="F366" s="78" t="e">
        <f>VLOOKUP(Salida[[#This Row],[CÓDIGO]],#REF!,2,0)</f>
        <v>#REF!</v>
      </c>
      <c r="G366" s="7" t="s">
        <v>400</v>
      </c>
      <c r="H366" s="7" t="s">
        <v>520</v>
      </c>
      <c r="I366" s="7">
        <v>1</v>
      </c>
    </row>
    <row r="367" spans="2:9">
      <c r="B367" s="7">
        <f t="shared" si="10"/>
        <v>359</v>
      </c>
      <c r="C367" s="77">
        <v>43501</v>
      </c>
      <c r="D367" s="7" t="s">
        <v>45</v>
      </c>
      <c r="E367" s="76" t="e">
        <f>VLOOKUP(Salida[[#This Row],[CÓDIGO]],#REF!,3,0)</f>
        <v>#REF!</v>
      </c>
      <c r="F367" s="78" t="e">
        <f>VLOOKUP(Salida[[#This Row],[CÓDIGO]],#REF!,2,0)</f>
        <v>#REF!</v>
      </c>
      <c r="G367" s="7" t="s">
        <v>400</v>
      </c>
      <c r="H367" s="7" t="s">
        <v>520</v>
      </c>
      <c r="I367" s="7">
        <v>1</v>
      </c>
    </row>
    <row r="368" spans="2:9">
      <c r="B368" s="7">
        <f t="shared" si="10"/>
        <v>360</v>
      </c>
      <c r="C368" s="77">
        <v>43501</v>
      </c>
      <c r="D368" s="7" t="s">
        <v>57</v>
      </c>
      <c r="E368" s="76" t="e">
        <f>VLOOKUP(Salida[[#This Row],[CÓDIGO]],#REF!,3,0)</f>
        <v>#REF!</v>
      </c>
      <c r="F368" s="78" t="e">
        <f>VLOOKUP(Salida[[#This Row],[CÓDIGO]],#REF!,2,0)</f>
        <v>#REF!</v>
      </c>
      <c r="G368" s="7" t="s">
        <v>400</v>
      </c>
      <c r="H368" s="7" t="s">
        <v>520</v>
      </c>
      <c r="I368" s="7">
        <v>3</v>
      </c>
    </row>
    <row r="369" spans="2:9">
      <c r="B369" s="7">
        <f t="shared" si="10"/>
        <v>361</v>
      </c>
      <c r="C369" s="77">
        <v>43501</v>
      </c>
      <c r="D369" s="7" t="s">
        <v>83</v>
      </c>
      <c r="E369" s="76" t="e">
        <f>VLOOKUP(Salida[[#This Row],[CÓDIGO]],#REF!,3,0)</f>
        <v>#REF!</v>
      </c>
      <c r="F369" s="78" t="e">
        <f>VLOOKUP(Salida[[#This Row],[CÓDIGO]],#REF!,2,0)</f>
        <v>#REF!</v>
      </c>
      <c r="G369" s="7" t="s">
        <v>400</v>
      </c>
      <c r="H369" s="7" t="s">
        <v>520</v>
      </c>
      <c r="I369" s="7">
        <v>7</v>
      </c>
    </row>
    <row r="370" spans="2:9">
      <c r="B370" s="7">
        <f t="shared" si="10"/>
        <v>362</v>
      </c>
      <c r="C370" s="77">
        <v>43501</v>
      </c>
      <c r="D370" s="7" t="s">
        <v>81</v>
      </c>
      <c r="E370" s="76" t="e">
        <f>VLOOKUP(Salida[[#This Row],[CÓDIGO]],#REF!,3,0)</f>
        <v>#REF!</v>
      </c>
      <c r="F370" s="78" t="e">
        <f>VLOOKUP(Salida[[#This Row],[CÓDIGO]],#REF!,2,0)</f>
        <v>#REF!</v>
      </c>
      <c r="G370" s="7" t="s">
        <v>400</v>
      </c>
      <c r="H370" s="7" t="s">
        <v>520</v>
      </c>
      <c r="I370" s="7">
        <v>3</v>
      </c>
    </row>
    <row r="371" spans="2:9">
      <c r="B371" s="7">
        <f t="shared" si="10"/>
        <v>363</v>
      </c>
      <c r="C371" s="77">
        <v>43501</v>
      </c>
      <c r="D371" s="7" t="s">
        <v>77</v>
      </c>
      <c r="E371" s="76" t="e">
        <f>VLOOKUP(Salida[[#This Row],[CÓDIGO]],#REF!,3,0)</f>
        <v>#REF!</v>
      </c>
      <c r="F371" s="78" t="e">
        <f>VLOOKUP(Salida[[#This Row],[CÓDIGO]],#REF!,2,0)</f>
        <v>#REF!</v>
      </c>
      <c r="G371" s="7" t="s">
        <v>400</v>
      </c>
      <c r="H371" s="7" t="s">
        <v>520</v>
      </c>
      <c r="I371" s="7">
        <v>1</v>
      </c>
    </row>
    <row r="372" spans="2:9">
      <c r="B372" s="7">
        <f t="shared" si="10"/>
        <v>364</v>
      </c>
      <c r="C372" s="77">
        <v>43501</v>
      </c>
      <c r="D372" s="7" t="s">
        <v>73</v>
      </c>
      <c r="E372" s="76" t="e">
        <f>VLOOKUP(Salida[[#This Row],[CÓDIGO]],#REF!,3,0)</f>
        <v>#REF!</v>
      </c>
      <c r="F372" s="78" t="e">
        <f>VLOOKUP(Salida[[#This Row],[CÓDIGO]],#REF!,2,0)</f>
        <v>#REF!</v>
      </c>
      <c r="G372" s="7" t="s">
        <v>400</v>
      </c>
      <c r="H372" s="7" t="s">
        <v>520</v>
      </c>
      <c r="I372" s="7">
        <v>1</v>
      </c>
    </row>
    <row r="373" spans="2:9">
      <c r="B373" s="7">
        <f t="shared" si="10"/>
        <v>365</v>
      </c>
      <c r="C373" s="77">
        <v>43501</v>
      </c>
      <c r="D373" s="7" t="s">
        <v>75</v>
      </c>
      <c r="E373" s="76" t="e">
        <f>VLOOKUP(Salida[[#This Row],[CÓDIGO]],#REF!,3,0)</f>
        <v>#REF!</v>
      </c>
      <c r="F373" s="78" t="e">
        <f>VLOOKUP(Salida[[#This Row],[CÓDIGO]],#REF!,2,0)</f>
        <v>#REF!</v>
      </c>
      <c r="G373" s="7" t="s">
        <v>400</v>
      </c>
      <c r="H373" s="7" t="s">
        <v>520</v>
      </c>
      <c r="I373" s="7">
        <v>1</v>
      </c>
    </row>
    <row r="374" spans="2:9">
      <c r="B374" s="7">
        <f t="shared" si="10"/>
        <v>366</v>
      </c>
      <c r="C374" s="77">
        <v>43501</v>
      </c>
      <c r="D374" s="7" t="s">
        <v>65</v>
      </c>
      <c r="E374" s="76" t="e">
        <f>VLOOKUP(Salida[[#This Row],[CÓDIGO]],#REF!,3,0)</f>
        <v>#REF!</v>
      </c>
      <c r="F374" s="78" t="e">
        <f>VLOOKUP(Salida[[#This Row],[CÓDIGO]],#REF!,2,0)</f>
        <v>#REF!</v>
      </c>
      <c r="G374" s="7" t="s">
        <v>400</v>
      </c>
      <c r="H374" s="7" t="s">
        <v>520</v>
      </c>
      <c r="I374" s="7">
        <v>1</v>
      </c>
    </row>
    <row r="375" spans="2:9">
      <c r="B375" s="7">
        <f t="shared" si="10"/>
        <v>367</v>
      </c>
      <c r="C375" s="77">
        <v>43501</v>
      </c>
      <c r="D375" s="7" t="s">
        <v>67</v>
      </c>
      <c r="E375" s="76" t="e">
        <f>VLOOKUP(Salida[[#This Row],[CÓDIGO]],#REF!,3,0)</f>
        <v>#REF!</v>
      </c>
      <c r="F375" s="78" t="e">
        <f>VLOOKUP(Salida[[#This Row],[CÓDIGO]],#REF!,2,0)</f>
        <v>#REF!</v>
      </c>
      <c r="G375" s="7" t="s">
        <v>400</v>
      </c>
      <c r="H375" s="7" t="s">
        <v>520</v>
      </c>
      <c r="I375" s="7">
        <v>4</v>
      </c>
    </row>
    <row r="376" spans="2:9">
      <c r="B376" s="7">
        <f t="shared" ref="B376:B407" si="11">ROW(A368)</f>
        <v>368</v>
      </c>
      <c r="C376" s="77">
        <v>43501</v>
      </c>
      <c r="D376" s="7" t="s">
        <v>63</v>
      </c>
      <c r="E376" s="76" t="e">
        <f>VLOOKUP(Salida[[#This Row],[CÓDIGO]],#REF!,3,0)</f>
        <v>#REF!</v>
      </c>
      <c r="F376" s="78" t="e">
        <f>VLOOKUP(Salida[[#This Row],[CÓDIGO]],#REF!,2,0)</f>
        <v>#REF!</v>
      </c>
      <c r="G376" s="7" t="s">
        <v>400</v>
      </c>
      <c r="H376" s="7" t="s">
        <v>520</v>
      </c>
      <c r="I376" s="7">
        <v>1</v>
      </c>
    </row>
    <row r="377" spans="2:9">
      <c r="B377" s="7">
        <f t="shared" si="11"/>
        <v>369</v>
      </c>
      <c r="C377" s="77">
        <v>43501</v>
      </c>
      <c r="D377" s="7" t="s">
        <v>71</v>
      </c>
      <c r="E377" s="76" t="e">
        <f>VLOOKUP(Salida[[#This Row],[CÓDIGO]],#REF!,3,0)</f>
        <v>#REF!</v>
      </c>
      <c r="F377" s="78" t="e">
        <f>VLOOKUP(Salida[[#This Row],[CÓDIGO]],#REF!,2,0)</f>
        <v>#REF!</v>
      </c>
      <c r="G377" s="7" t="s">
        <v>400</v>
      </c>
      <c r="H377" s="7" t="s">
        <v>520</v>
      </c>
      <c r="I377" s="7">
        <v>1</v>
      </c>
    </row>
    <row r="378" spans="2:9">
      <c r="B378" s="7">
        <f t="shared" si="11"/>
        <v>370</v>
      </c>
      <c r="C378" s="77">
        <v>43501</v>
      </c>
      <c r="D378" s="7" t="s">
        <v>53</v>
      </c>
      <c r="E378" s="76" t="e">
        <f>VLOOKUP(Salida[[#This Row],[CÓDIGO]],#REF!,3,0)</f>
        <v>#REF!</v>
      </c>
      <c r="F378" s="78" t="e">
        <f>VLOOKUP(Salida[[#This Row],[CÓDIGO]],#REF!,2,0)</f>
        <v>#REF!</v>
      </c>
      <c r="G378" s="7" t="s">
        <v>400</v>
      </c>
      <c r="H378" s="7" t="s">
        <v>520</v>
      </c>
      <c r="I378" s="7">
        <v>1</v>
      </c>
    </row>
    <row r="379" spans="2:9">
      <c r="B379" s="7">
        <f t="shared" si="11"/>
        <v>371</v>
      </c>
      <c r="C379" s="77">
        <v>43501</v>
      </c>
      <c r="D379" s="7" t="s">
        <v>48</v>
      </c>
      <c r="E379" s="76" t="e">
        <f>VLOOKUP(Salida[[#This Row],[CÓDIGO]],#REF!,3,0)</f>
        <v>#REF!</v>
      </c>
      <c r="F379" s="78" t="e">
        <f>VLOOKUP(Salida[[#This Row],[CÓDIGO]],#REF!,2,0)</f>
        <v>#REF!</v>
      </c>
      <c r="G379" s="7" t="s">
        <v>400</v>
      </c>
      <c r="H379" s="7" t="s">
        <v>520</v>
      </c>
      <c r="I379" s="7">
        <v>1</v>
      </c>
    </row>
    <row r="380" spans="2:9">
      <c r="B380" s="7">
        <f t="shared" si="11"/>
        <v>372</v>
      </c>
      <c r="C380" s="77">
        <v>43501</v>
      </c>
      <c r="D380" s="7" t="s">
        <v>69</v>
      </c>
      <c r="E380" s="76" t="e">
        <f>VLOOKUP(Salida[[#This Row],[CÓDIGO]],#REF!,3,0)</f>
        <v>#REF!</v>
      </c>
      <c r="F380" s="78" t="e">
        <f>VLOOKUP(Salida[[#This Row],[CÓDIGO]],#REF!,2,0)</f>
        <v>#REF!</v>
      </c>
      <c r="G380" s="7" t="s">
        <v>400</v>
      </c>
      <c r="H380" s="7" t="s">
        <v>520</v>
      </c>
      <c r="I380" s="7">
        <v>1</v>
      </c>
    </row>
    <row r="381" spans="2:9">
      <c r="B381" s="7">
        <f t="shared" si="11"/>
        <v>373</v>
      </c>
      <c r="C381" s="77">
        <v>43501</v>
      </c>
      <c r="D381" s="7" t="s">
        <v>51</v>
      </c>
      <c r="E381" s="76" t="e">
        <f>VLOOKUP(Salida[[#This Row],[CÓDIGO]],#REF!,3,0)</f>
        <v>#REF!</v>
      </c>
      <c r="F381" s="78" t="e">
        <f>VLOOKUP(Salida[[#This Row],[CÓDIGO]],#REF!,2,0)</f>
        <v>#REF!</v>
      </c>
      <c r="G381" s="7" t="s">
        <v>400</v>
      </c>
      <c r="H381" s="7" t="s">
        <v>520</v>
      </c>
      <c r="I381" s="7">
        <v>1</v>
      </c>
    </row>
    <row r="382" spans="2:9">
      <c r="B382" s="7">
        <f t="shared" si="11"/>
        <v>374</v>
      </c>
      <c r="C382" s="77">
        <v>43501</v>
      </c>
      <c r="D382" s="7" t="s">
        <v>89</v>
      </c>
      <c r="E382" s="76" t="e">
        <f>VLOOKUP(Salida[[#This Row],[CÓDIGO]],#REF!,3,0)</f>
        <v>#REF!</v>
      </c>
      <c r="F382" s="78" t="e">
        <f>VLOOKUP(Salida[[#This Row],[CÓDIGO]],#REF!,2,0)</f>
        <v>#REF!</v>
      </c>
      <c r="G382" s="7" t="s">
        <v>400</v>
      </c>
      <c r="H382" s="7" t="s">
        <v>520</v>
      </c>
      <c r="I382" s="7">
        <v>1</v>
      </c>
    </row>
    <row r="383" spans="2:9">
      <c r="B383" s="7">
        <f t="shared" si="11"/>
        <v>375</v>
      </c>
      <c r="C383" s="77">
        <v>43501</v>
      </c>
      <c r="D383" s="7" t="s">
        <v>99</v>
      </c>
      <c r="E383" s="76" t="e">
        <f>VLOOKUP(Salida[[#This Row],[CÓDIGO]],#REF!,3,0)</f>
        <v>#REF!</v>
      </c>
      <c r="F383" s="78" t="e">
        <f>VLOOKUP(Salida[[#This Row],[CÓDIGO]],#REF!,2,0)</f>
        <v>#REF!</v>
      </c>
      <c r="G383" s="7" t="s">
        <v>400</v>
      </c>
      <c r="H383" s="7" t="s">
        <v>520</v>
      </c>
      <c r="I383" s="7">
        <v>1</v>
      </c>
    </row>
    <row r="384" spans="2:9">
      <c r="B384" s="7">
        <f t="shared" si="11"/>
        <v>376</v>
      </c>
      <c r="C384" s="77">
        <v>43501</v>
      </c>
      <c r="D384" s="7" t="s">
        <v>114</v>
      </c>
      <c r="E384" s="76" t="e">
        <f>VLOOKUP(Salida[[#This Row],[CÓDIGO]],#REF!,3,0)</f>
        <v>#REF!</v>
      </c>
      <c r="F384" s="78" t="e">
        <f>VLOOKUP(Salida[[#This Row],[CÓDIGO]],#REF!,2,0)</f>
        <v>#REF!</v>
      </c>
      <c r="G384" s="7" t="s">
        <v>400</v>
      </c>
      <c r="H384" s="7" t="s">
        <v>520</v>
      </c>
      <c r="I384" s="7">
        <v>1</v>
      </c>
    </row>
    <row r="385" spans="2:9">
      <c r="B385" s="7">
        <f t="shared" si="11"/>
        <v>377</v>
      </c>
      <c r="C385" s="77">
        <v>43501</v>
      </c>
      <c r="D385" s="7" t="s">
        <v>130</v>
      </c>
      <c r="E385" s="76" t="e">
        <f>VLOOKUP(Salida[[#This Row],[CÓDIGO]],#REF!,3,0)</f>
        <v>#REF!</v>
      </c>
      <c r="F385" s="78" t="e">
        <f>VLOOKUP(Salida[[#This Row],[CÓDIGO]],#REF!,2,0)</f>
        <v>#REF!</v>
      </c>
      <c r="G385" s="7" t="s">
        <v>400</v>
      </c>
      <c r="H385" s="7" t="s">
        <v>520</v>
      </c>
      <c r="I385" s="7">
        <v>1</v>
      </c>
    </row>
    <row r="386" spans="2:9">
      <c r="B386" s="7">
        <f t="shared" si="11"/>
        <v>378</v>
      </c>
      <c r="C386" s="77">
        <v>43501</v>
      </c>
      <c r="D386" s="7" t="s">
        <v>122</v>
      </c>
      <c r="E386" s="76" t="e">
        <f>VLOOKUP(Salida[[#This Row],[CÓDIGO]],#REF!,3,0)</f>
        <v>#REF!</v>
      </c>
      <c r="F386" s="78" t="e">
        <f>VLOOKUP(Salida[[#This Row],[CÓDIGO]],#REF!,2,0)</f>
        <v>#REF!</v>
      </c>
      <c r="G386" s="7" t="s">
        <v>400</v>
      </c>
      <c r="H386" s="7" t="s">
        <v>520</v>
      </c>
      <c r="I386" s="7">
        <v>2</v>
      </c>
    </row>
    <row r="387" spans="2:9">
      <c r="B387" s="7">
        <f t="shared" si="11"/>
        <v>379</v>
      </c>
      <c r="C387" s="77">
        <v>43501</v>
      </c>
      <c r="D387" s="7" t="s">
        <v>128</v>
      </c>
      <c r="E387" s="76" t="e">
        <f>VLOOKUP(Salida[[#This Row],[CÓDIGO]],#REF!,3,0)</f>
        <v>#REF!</v>
      </c>
      <c r="F387" s="78" t="e">
        <f>VLOOKUP(Salida[[#This Row],[CÓDIGO]],#REF!,2,0)</f>
        <v>#REF!</v>
      </c>
      <c r="G387" s="7" t="s">
        <v>400</v>
      </c>
      <c r="H387" s="7" t="s">
        <v>520</v>
      </c>
      <c r="I387" s="7">
        <v>1</v>
      </c>
    </row>
    <row r="388" spans="2:9">
      <c r="B388" s="7">
        <f t="shared" si="11"/>
        <v>380</v>
      </c>
      <c r="C388" s="77">
        <v>43501</v>
      </c>
      <c r="D388" s="7" t="s">
        <v>124</v>
      </c>
      <c r="E388" s="76" t="e">
        <f>VLOOKUP(Salida[[#This Row],[CÓDIGO]],#REF!,3,0)</f>
        <v>#REF!</v>
      </c>
      <c r="F388" s="78" t="e">
        <f>VLOOKUP(Salida[[#This Row],[CÓDIGO]],#REF!,2,0)</f>
        <v>#REF!</v>
      </c>
      <c r="G388" s="7" t="s">
        <v>400</v>
      </c>
      <c r="H388" s="7" t="s">
        <v>520</v>
      </c>
      <c r="I388" s="7">
        <v>1</v>
      </c>
    </row>
    <row r="389" spans="2:9">
      <c r="B389" s="7">
        <f t="shared" si="11"/>
        <v>381</v>
      </c>
      <c r="C389" s="77">
        <v>43501</v>
      </c>
      <c r="D389" s="7" t="s">
        <v>109</v>
      </c>
      <c r="E389" s="76" t="e">
        <f>VLOOKUP(Salida[[#This Row],[CÓDIGO]],#REF!,3,0)</f>
        <v>#REF!</v>
      </c>
      <c r="F389" s="78" t="e">
        <f>VLOOKUP(Salida[[#This Row],[CÓDIGO]],#REF!,2,0)</f>
        <v>#REF!</v>
      </c>
      <c r="G389" s="7" t="s">
        <v>400</v>
      </c>
      <c r="H389" s="7" t="s">
        <v>520</v>
      </c>
      <c r="I389" s="7">
        <v>1</v>
      </c>
    </row>
    <row r="390" spans="2:9">
      <c r="B390" s="7">
        <f t="shared" si="11"/>
        <v>382</v>
      </c>
      <c r="C390" s="77">
        <v>43501</v>
      </c>
      <c r="D390" s="7" t="s">
        <v>17</v>
      </c>
      <c r="E390" s="76" t="e">
        <f>VLOOKUP(Salida[[#This Row],[CÓDIGO]],#REF!,3,0)</f>
        <v>#REF!</v>
      </c>
      <c r="F390" s="78" t="e">
        <f>VLOOKUP(Salida[[#This Row],[CÓDIGO]],#REF!,2,0)</f>
        <v>#REF!</v>
      </c>
      <c r="G390" s="7" t="s">
        <v>400</v>
      </c>
      <c r="H390" s="7" t="s">
        <v>520</v>
      </c>
      <c r="I390" s="7">
        <v>1</v>
      </c>
    </row>
    <row r="391" spans="2:9">
      <c r="B391" s="7">
        <f t="shared" si="11"/>
        <v>383</v>
      </c>
      <c r="C391" s="77">
        <v>43501</v>
      </c>
      <c r="D391" s="7" t="s">
        <v>391</v>
      </c>
      <c r="E391" s="76" t="e">
        <f>VLOOKUP(Salida[[#This Row],[CÓDIGO]],#REF!,3,0)</f>
        <v>#REF!</v>
      </c>
      <c r="F391" s="78" t="e">
        <f>VLOOKUP(Salida[[#This Row],[CÓDIGO]],#REF!,2,0)</f>
        <v>#REF!</v>
      </c>
      <c r="G391" s="7" t="s">
        <v>400</v>
      </c>
      <c r="H391" s="7" t="s">
        <v>520</v>
      </c>
      <c r="I391" s="7">
        <v>1</v>
      </c>
    </row>
    <row r="392" spans="2:9">
      <c r="B392" s="7">
        <f t="shared" si="11"/>
        <v>384</v>
      </c>
      <c r="C392" s="77">
        <v>43501</v>
      </c>
      <c r="D392" s="7" t="s">
        <v>393</v>
      </c>
      <c r="E392" s="76" t="e">
        <f>VLOOKUP(Salida[[#This Row],[CÓDIGO]],#REF!,3,0)</f>
        <v>#REF!</v>
      </c>
      <c r="F392" s="78" t="e">
        <f>VLOOKUP(Salida[[#This Row],[CÓDIGO]],#REF!,2,0)</f>
        <v>#REF!</v>
      </c>
      <c r="G392" s="7" t="s">
        <v>400</v>
      </c>
      <c r="H392" s="7" t="s">
        <v>520</v>
      </c>
      <c r="I392" s="7">
        <v>1</v>
      </c>
    </row>
    <row r="393" spans="2:9">
      <c r="B393" s="7">
        <f t="shared" si="11"/>
        <v>385</v>
      </c>
      <c r="C393" s="77">
        <v>43501</v>
      </c>
      <c r="D393" s="7" t="s">
        <v>293</v>
      </c>
      <c r="E393" s="76" t="e">
        <f>VLOOKUP(Salida[[#This Row],[CÓDIGO]],#REF!,3,0)</f>
        <v>#REF!</v>
      </c>
      <c r="F393" s="78" t="e">
        <f>VLOOKUP(Salida[[#This Row],[CÓDIGO]],#REF!,2,0)</f>
        <v>#REF!</v>
      </c>
      <c r="G393" s="7" t="s">
        <v>400</v>
      </c>
      <c r="H393" s="7" t="s">
        <v>520</v>
      </c>
      <c r="I393" s="7">
        <v>1</v>
      </c>
    </row>
    <row r="394" spans="2:9">
      <c r="B394" s="7">
        <f t="shared" si="11"/>
        <v>386</v>
      </c>
      <c r="C394" s="77">
        <v>43501</v>
      </c>
      <c r="D394" s="7" t="s">
        <v>295</v>
      </c>
      <c r="E394" s="76" t="e">
        <f>VLOOKUP(Salida[[#This Row],[CÓDIGO]],#REF!,3,0)</f>
        <v>#REF!</v>
      </c>
      <c r="F394" s="78" t="e">
        <f>VLOOKUP(Salida[[#This Row],[CÓDIGO]],#REF!,2,0)</f>
        <v>#REF!</v>
      </c>
      <c r="G394" s="7" t="s">
        <v>400</v>
      </c>
      <c r="H394" s="7" t="s">
        <v>520</v>
      </c>
      <c r="I394" s="7">
        <v>1</v>
      </c>
    </row>
    <row r="395" spans="2:9">
      <c r="B395" s="7">
        <f t="shared" si="11"/>
        <v>387</v>
      </c>
      <c r="C395" s="77">
        <v>43501</v>
      </c>
      <c r="D395" s="7" t="s">
        <v>512</v>
      </c>
      <c r="E395" s="76" t="e">
        <f>VLOOKUP(Salida[[#This Row],[CÓDIGO]],#REF!,3,0)</f>
        <v>#REF!</v>
      </c>
      <c r="F395" s="78" t="e">
        <f>VLOOKUP(Salida[[#This Row],[CÓDIGO]],#REF!,2,0)</f>
        <v>#REF!</v>
      </c>
      <c r="G395" s="7" t="s">
        <v>400</v>
      </c>
      <c r="H395" s="7" t="s">
        <v>520</v>
      </c>
      <c r="I395" s="7">
        <v>0</v>
      </c>
    </row>
    <row r="396" spans="2:9">
      <c r="B396" s="7">
        <f t="shared" si="11"/>
        <v>388</v>
      </c>
      <c r="C396" s="77">
        <v>43501</v>
      </c>
      <c r="D396" s="7" t="s">
        <v>260</v>
      </c>
      <c r="E396" s="76" t="e">
        <f>VLOOKUP(Salida[[#This Row],[CÓDIGO]],#REF!,3,0)</f>
        <v>#REF!</v>
      </c>
      <c r="F396" s="78" t="e">
        <f>VLOOKUP(Salida[[#This Row],[CÓDIGO]],#REF!,2,0)</f>
        <v>#REF!</v>
      </c>
      <c r="G396" s="7" t="s">
        <v>400</v>
      </c>
      <c r="H396" s="7" t="s">
        <v>520</v>
      </c>
      <c r="I396" s="7">
        <v>1</v>
      </c>
    </row>
    <row r="397" spans="2:9">
      <c r="B397" s="7">
        <f t="shared" si="11"/>
        <v>389</v>
      </c>
      <c r="C397" s="77">
        <v>43501</v>
      </c>
      <c r="D397" s="7" t="s">
        <v>386</v>
      </c>
      <c r="E397" s="76" t="e">
        <f>VLOOKUP(Salida[[#This Row],[CÓDIGO]],#REF!,3,0)</f>
        <v>#REF!</v>
      </c>
      <c r="F397" s="78" t="e">
        <f>VLOOKUP(Salida[[#This Row],[CÓDIGO]],#REF!,2,0)</f>
        <v>#REF!</v>
      </c>
      <c r="G397" s="7" t="s">
        <v>400</v>
      </c>
      <c r="H397" s="7" t="s">
        <v>520</v>
      </c>
      <c r="I397" s="7">
        <v>1</v>
      </c>
    </row>
    <row r="398" spans="2:9">
      <c r="B398" s="7">
        <f t="shared" si="11"/>
        <v>390</v>
      </c>
      <c r="C398" s="77">
        <v>43501</v>
      </c>
      <c r="D398" s="7" t="s">
        <v>169</v>
      </c>
      <c r="E398" s="76" t="e">
        <f>VLOOKUP(Salida[[#This Row],[CÓDIGO]],#REF!,3,0)</f>
        <v>#REF!</v>
      </c>
      <c r="F398" s="78" t="e">
        <f>VLOOKUP(Salida[[#This Row],[CÓDIGO]],#REF!,2,0)</f>
        <v>#REF!</v>
      </c>
      <c r="G398" s="7" t="s">
        <v>400</v>
      </c>
      <c r="H398" s="7" t="s">
        <v>520</v>
      </c>
      <c r="I398" s="7">
        <v>1</v>
      </c>
    </row>
    <row r="399" spans="2:9">
      <c r="B399" s="7">
        <f t="shared" si="11"/>
        <v>391</v>
      </c>
      <c r="C399" s="77">
        <v>43501</v>
      </c>
      <c r="D399" s="7" t="s">
        <v>174</v>
      </c>
      <c r="E399" s="76" t="e">
        <f>VLOOKUP(Salida[[#This Row],[CÓDIGO]],#REF!,3,0)</f>
        <v>#REF!</v>
      </c>
      <c r="F399" s="78" t="e">
        <f>VLOOKUP(Salida[[#This Row],[CÓDIGO]],#REF!,2,0)</f>
        <v>#REF!</v>
      </c>
      <c r="G399" s="7" t="s">
        <v>400</v>
      </c>
      <c r="H399" s="7" t="s">
        <v>520</v>
      </c>
      <c r="I399" s="7">
        <v>1</v>
      </c>
    </row>
    <row r="400" spans="2:9">
      <c r="B400" s="7">
        <f t="shared" si="11"/>
        <v>392</v>
      </c>
      <c r="C400" s="77">
        <v>43501</v>
      </c>
      <c r="D400" s="7" t="s">
        <v>165</v>
      </c>
      <c r="E400" s="76" t="e">
        <f>VLOOKUP(Salida[[#This Row],[CÓDIGO]],#REF!,3,0)</f>
        <v>#REF!</v>
      </c>
      <c r="F400" s="78" t="e">
        <f>VLOOKUP(Salida[[#This Row],[CÓDIGO]],#REF!,2,0)</f>
        <v>#REF!</v>
      </c>
      <c r="G400" s="7" t="s">
        <v>400</v>
      </c>
      <c r="H400" s="7" t="s">
        <v>520</v>
      </c>
      <c r="I400" s="7">
        <v>1</v>
      </c>
    </row>
    <row r="401" spans="2:9">
      <c r="B401" s="7">
        <f t="shared" si="11"/>
        <v>393</v>
      </c>
      <c r="C401" s="77">
        <v>43501</v>
      </c>
      <c r="D401" s="7" t="s">
        <v>159</v>
      </c>
      <c r="E401" s="76" t="e">
        <f>VLOOKUP(Salida[[#This Row],[CÓDIGO]],#REF!,3,0)</f>
        <v>#REF!</v>
      </c>
      <c r="F401" s="78" t="e">
        <f>VLOOKUP(Salida[[#This Row],[CÓDIGO]],#REF!,2,0)</f>
        <v>#REF!</v>
      </c>
      <c r="G401" s="7" t="s">
        <v>400</v>
      </c>
      <c r="H401" s="7" t="s">
        <v>520</v>
      </c>
      <c r="I401" s="7">
        <v>1</v>
      </c>
    </row>
    <row r="402" spans="2:9">
      <c r="B402" s="7">
        <f t="shared" si="11"/>
        <v>394</v>
      </c>
      <c r="C402" s="77">
        <v>43501</v>
      </c>
      <c r="D402" s="7" t="s">
        <v>171</v>
      </c>
      <c r="E402" s="76" t="e">
        <f>VLOOKUP(Salida[[#This Row],[CÓDIGO]],#REF!,3,0)</f>
        <v>#REF!</v>
      </c>
      <c r="F402" s="78" t="e">
        <f>VLOOKUP(Salida[[#This Row],[CÓDIGO]],#REF!,2,0)</f>
        <v>#REF!</v>
      </c>
      <c r="G402" s="7" t="s">
        <v>400</v>
      </c>
      <c r="H402" s="7" t="s">
        <v>520</v>
      </c>
      <c r="I402" s="7">
        <v>1</v>
      </c>
    </row>
    <row r="403" spans="2:9">
      <c r="B403" s="7">
        <f t="shared" si="11"/>
        <v>395</v>
      </c>
      <c r="C403" s="77">
        <v>43501</v>
      </c>
      <c r="D403" s="7" t="s">
        <v>176</v>
      </c>
      <c r="E403" s="76" t="e">
        <f>VLOOKUP(Salida[[#This Row],[CÓDIGO]],#REF!,3,0)</f>
        <v>#REF!</v>
      </c>
      <c r="F403" s="78" t="e">
        <f>VLOOKUP(Salida[[#This Row],[CÓDIGO]],#REF!,2,0)</f>
        <v>#REF!</v>
      </c>
      <c r="G403" s="7" t="s">
        <v>400</v>
      </c>
      <c r="H403" s="7" t="s">
        <v>520</v>
      </c>
      <c r="I403" s="7">
        <v>13</v>
      </c>
    </row>
    <row r="404" spans="2:9">
      <c r="B404" s="7">
        <f t="shared" si="11"/>
        <v>396</v>
      </c>
      <c r="C404" s="77">
        <v>43501</v>
      </c>
      <c r="D404" s="7" t="s">
        <v>182</v>
      </c>
      <c r="E404" s="76" t="e">
        <f>VLOOKUP(Salida[[#This Row],[CÓDIGO]],#REF!,3,0)</f>
        <v>#REF!</v>
      </c>
      <c r="F404" s="78" t="e">
        <f>VLOOKUP(Salida[[#This Row],[CÓDIGO]],#REF!,2,0)</f>
        <v>#REF!</v>
      </c>
      <c r="G404" s="7" t="s">
        <v>400</v>
      </c>
      <c r="H404" s="7" t="s">
        <v>520</v>
      </c>
      <c r="I404" s="7">
        <v>2</v>
      </c>
    </row>
    <row r="405" spans="2:9">
      <c r="B405" s="7">
        <f t="shared" si="11"/>
        <v>397</v>
      </c>
      <c r="C405" s="77">
        <v>43501</v>
      </c>
      <c r="D405" s="7" t="s">
        <v>184</v>
      </c>
      <c r="E405" s="76" t="e">
        <f>VLOOKUP(Salida[[#This Row],[CÓDIGO]],#REF!,3,0)</f>
        <v>#REF!</v>
      </c>
      <c r="F405" s="78" t="e">
        <f>VLOOKUP(Salida[[#This Row],[CÓDIGO]],#REF!,2,0)</f>
        <v>#REF!</v>
      </c>
      <c r="G405" s="7" t="s">
        <v>400</v>
      </c>
      <c r="H405" s="7" t="s">
        <v>520</v>
      </c>
      <c r="I405" s="7">
        <v>2</v>
      </c>
    </row>
    <row r="406" spans="2:9">
      <c r="B406" s="7">
        <f t="shared" si="11"/>
        <v>398</v>
      </c>
      <c r="C406" s="77">
        <v>43501</v>
      </c>
      <c r="D406" s="7" t="s">
        <v>186</v>
      </c>
      <c r="E406" s="76" t="e">
        <f>VLOOKUP(Salida[[#This Row],[CÓDIGO]],#REF!,3,0)</f>
        <v>#REF!</v>
      </c>
      <c r="F406" s="78" t="e">
        <f>VLOOKUP(Salida[[#This Row],[CÓDIGO]],#REF!,2,0)</f>
        <v>#REF!</v>
      </c>
      <c r="G406" s="7" t="s">
        <v>400</v>
      </c>
      <c r="H406" s="7" t="s">
        <v>520</v>
      </c>
      <c r="I406" s="7">
        <v>1</v>
      </c>
    </row>
    <row r="407" spans="2:9">
      <c r="B407" s="7">
        <f t="shared" si="11"/>
        <v>399</v>
      </c>
      <c r="C407" s="77">
        <v>43501</v>
      </c>
      <c r="D407" s="7" t="s">
        <v>180</v>
      </c>
      <c r="E407" s="76" t="e">
        <f>VLOOKUP(Salida[[#This Row],[CÓDIGO]],#REF!,3,0)</f>
        <v>#REF!</v>
      </c>
      <c r="F407" s="78" t="e">
        <f>VLOOKUP(Salida[[#This Row],[CÓDIGO]],#REF!,2,0)</f>
        <v>#REF!</v>
      </c>
      <c r="G407" s="7" t="s">
        <v>400</v>
      </c>
      <c r="H407" s="7" t="s">
        <v>520</v>
      </c>
      <c r="I407" s="7">
        <v>1</v>
      </c>
    </row>
    <row r="408" spans="2:9">
      <c r="B408" s="7">
        <f>ROW(A400)</f>
        <v>400</v>
      </c>
      <c r="C408" s="77">
        <v>43501</v>
      </c>
      <c r="D408" s="7" t="s">
        <v>178</v>
      </c>
      <c r="E408" s="76" t="e">
        <f>VLOOKUP(Salida[[#This Row],[CÓDIGO]],#REF!,3,0)</f>
        <v>#REF!</v>
      </c>
      <c r="F408" s="78" t="e">
        <f>VLOOKUP(Salida[[#This Row],[CÓDIGO]],#REF!,2,0)</f>
        <v>#REF!</v>
      </c>
      <c r="G408" s="7" t="s">
        <v>400</v>
      </c>
      <c r="H408" s="7" t="s">
        <v>520</v>
      </c>
      <c r="I408" s="7">
        <v>5</v>
      </c>
    </row>
    <row r="409" spans="2:9">
      <c r="B409" s="7">
        <f>ROW(A401)</f>
        <v>401</v>
      </c>
      <c r="C409" s="77">
        <v>43501</v>
      </c>
      <c r="D409" s="7" t="s">
        <v>196</v>
      </c>
      <c r="E409" s="76" t="e">
        <f>VLOOKUP(Salida[[#This Row],[CÓDIGO]],#REF!,3,0)</f>
        <v>#REF!</v>
      </c>
      <c r="F409" s="78" t="e">
        <f>VLOOKUP(Salida[[#This Row],[CÓDIGO]],#REF!,2,0)</f>
        <v>#REF!</v>
      </c>
      <c r="G409" s="7" t="s">
        <v>400</v>
      </c>
      <c r="H409" s="7" t="s">
        <v>520</v>
      </c>
      <c r="I409" s="7">
        <v>1</v>
      </c>
    </row>
    <row r="410" spans="2:9">
      <c r="B410" s="7">
        <f>ROW(A402)</f>
        <v>402</v>
      </c>
      <c r="C410" s="77">
        <v>43501</v>
      </c>
      <c r="D410" s="7">
        <v>2206</v>
      </c>
      <c r="E410" s="76" t="e">
        <f>VLOOKUP(Salida[[#This Row],[CÓDIGO]],#REF!,3,0)</f>
        <v>#REF!</v>
      </c>
      <c r="F410" s="78" t="e">
        <f>VLOOKUP(Salida[[#This Row],[CÓDIGO]],#REF!,2,0)</f>
        <v>#REF!</v>
      </c>
      <c r="G410" s="7" t="s">
        <v>400</v>
      </c>
      <c r="H410" s="7" t="s">
        <v>520</v>
      </c>
      <c r="I410" s="7">
        <v>1</v>
      </c>
    </row>
    <row r="411" spans="2:9">
      <c r="B411" s="7">
        <f t="shared" ref="B411:B418" si="12">ROW(A403)</f>
        <v>403</v>
      </c>
      <c r="C411" s="77">
        <v>43501</v>
      </c>
      <c r="D411" s="7" t="s">
        <v>11</v>
      </c>
      <c r="E411" s="76" t="e">
        <f>VLOOKUP(Salida[[#This Row],[CÓDIGO]],#REF!,3,0)</f>
        <v>#REF!</v>
      </c>
      <c r="F411" s="78" t="e">
        <f>VLOOKUP(Salida[[#This Row],[CÓDIGO]],#REF!,2,0)</f>
        <v>#REF!</v>
      </c>
      <c r="G411" s="7" t="s">
        <v>513</v>
      </c>
      <c r="H411" s="7" t="s">
        <v>521</v>
      </c>
      <c r="I411" s="7">
        <v>1</v>
      </c>
    </row>
    <row r="412" spans="2:9">
      <c r="B412" s="7">
        <f t="shared" si="12"/>
        <v>404</v>
      </c>
      <c r="C412" s="77">
        <v>43501</v>
      </c>
      <c r="D412" s="7" t="s">
        <v>11</v>
      </c>
      <c r="E412" s="76" t="e">
        <f>VLOOKUP(Salida[[#This Row],[CÓDIGO]],#REF!,3,0)</f>
        <v>#REF!</v>
      </c>
      <c r="F412" s="78" t="e">
        <f>VLOOKUP(Salida[[#This Row],[CÓDIGO]],#REF!,2,0)</f>
        <v>#REF!</v>
      </c>
      <c r="G412" s="7" t="s">
        <v>513</v>
      </c>
      <c r="H412" s="7" t="s">
        <v>522</v>
      </c>
      <c r="I412" s="7">
        <v>1</v>
      </c>
    </row>
    <row r="413" spans="2:9">
      <c r="B413" s="7">
        <f t="shared" si="12"/>
        <v>405</v>
      </c>
      <c r="C413" s="77">
        <v>43501</v>
      </c>
      <c r="D413" s="7" t="s">
        <v>14</v>
      </c>
      <c r="E413" s="76" t="e">
        <f>VLOOKUP(Salida[[#This Row],[CÓDIGO]],#REF!,3,0)</f>
        <v>#REF!</v>
      </c>
      <c r="F413" s="78" t="e">
        <f>VLOOKUP(Salida[[#This Row],[CÓDIGO]],#REF!,2,0)</f>
        <v>#REF!</v>
      </c>
      <c r="G413" s="7" t="s">
        <v>513</v>
      </c>
      <c r="H413" s="7" t="s">
        <v>523</v>
      </c>
      <c r="I413" s="7">
        <v>1</v>
      </c>
    </row>
    <row r="414" spans="2:9">
      <c r="B414" s="7">
        <f t="shared" si="12"/>
        <v>406</v>
      </c>
      <c r="C414" s="77">
        <v>43501</v>
      </c>
      <c r="D414" s="7" t="s">
        <v>14</v>
      </c>
      <c r="E414" s="76" t="e">
        <f>VLOOKUP(Salida[[#This Row],[CÓDIGO]],#REF!,3,0)</f>
        <v>#REF!</v>
      </c>
      <c r="F414" s="78" t="e">
        <f>VLOOKUP(Salida[[#This Row],[CÓDIGO]],#REF!,2,0)</f>
        <v>#REF!</v>
      </c>
      <c r="G414" s="7" t="s">
        <v>513</v>
      </c>
      <c r="H414" s="7" t="s">
        <v>524</v>
      </c>
      <c r="I414" s="7">
        <v>1</v>
      </c>
    </row>
    <row r="415" spans="2:9">
      <c r="B415" s="7">
        <f t="shared" si="12"/>
        <v>407</v>
      </c>
      <c r="C415" s="77">
        <v>43501</v>
      </c>
      <c r="D415" s="7" t="s">
        <v>514</v>
      </c>
      <c r="E415" s="76" t="e">
        <f>VLOOKUP(Salida[[#This Row],[CÓDIGO]],#REF!,3,0)</f>
        <v>#REF!</v>
      </c>
      <c r="F415" s="78" t="e">
        <f>VLOOKUP(Salida[[#This Row],[CÓDIGO]],#REF!,2,0)</f>
        <v>#REF!</v>
      </c>
      <c r="G415" s="7" t="s">
        <v>513</v>
      </c>
      <c r="H415" s="7" t="s">
        <v>521</v>
      </c>
      <c r="I415" s="7">
        <v>1</v>
      </c>
    </row>
    <row r="416" spans="2:9">
      <c r="B416" s="7">
        <f t="shared" si="12"/>
        <v>408</v>
      </c>
      <c r="C416" s="77">
        <v>43501</v>
      </c>
      <c r="D416" s="7" t="s">
        <v>514</v>
      </c>
      <c r="E416" s="76" t="e">
        <f>VLOOKUP(Salida[[#This Row],[CÓDIGO]],#REF!,3,0)</f>
        <v>#REF!</v>
      </c>
      <c r="F416" s="78" t="e">
        <f>VLOOKUP(Salida[[#This Row],[CÓDIGO]],#REF!,2,0)</f>
        <v>#REF!</v>
      </c>
      <c r="G416" s="7" t="s">
        <v>513</v>
      </c>
      <c r="H416" s="7" t="s">
        <v>522</v>
      </c>
      <c r="I416" s="7">
        <v>1</v>
      </c>
    </row>
    <row r="417" spans="2:9">
      <c r="B417" s="7">
        <f t="shared" si="12"/>
        <v>409</v>
      </c>
      <c r="C417" s="77">
        <v>43501</v>
      </c>
      <c r="D417" s="7" t="s">
        <v>514</v>
      </c>
      <c r="E417" s="76" t="e">
        <f>VLOOKUP(Salida[[#This Row],[CÓDIGO]],#REF!,3,0)</f>
        <v>#REF!</v>
      </c>
      <c r="F417" s="78" t="e">
        <f>VLOOKUP(Salida[[#This Row],[CÓDIGO]],#REF!,2,0)</f>
        <v>#REF!</v>
      </c>
      <c r="G417" s="7" t="s">
        <v>513</v>
      </c>
      <c r="H417" s="7" t="s">
        <v>523</v>
      </c>
      <c r="I417" s="7">
        <v>1</v>
      </c>
    </row>
    <row r="418" spans="2:9">
      <c r="B418" s="7">
        <f t="shared" si="12"/>
        <v>410</v>
      </c>
      <c r="C418" s="77">
        <v>43501</v>
      </c>
      <c r="D418" s="7" t="s">
        <v>514</v>
      </c>
      <c r="E418" s="76" t="e">
        <f>VLOOKUP(Salida[[#This Row],[CÓDIGO]],#REF!,3,0)</f>
        <v>#REF!</v>
      </c>
      <c r="F418" s="78" t="e">
        <f>VLOOKUP(Salida[[#This Row],[CÓDIGO]],#REF!,2,0)</f>
        <v>#REF!</v>
      </c>
      <c r="G418" s="7" t="s">
        <v>513</v>
      </c>
      <c r="H418" s="7" t="s">
        <v>524</v>
      </c>
      <c r="I418" s="7">
        <v>1</v>
      </c>
    </row>
    <row r="419" spans="2:9">
      <c r="B419" s="7">
        <f>ROW(A411)</f>
        <v>411</v>
      </c>
      <c r="C419" s="77">
        <v>43501</v>
      </c>
      <c r="D419" s="7" t="s">
        <v>32</v>
      </c>
      <c r="E419" s="76" t="e">
        <f>VLOOKUP(Salida[[#This Row],[CÓDIGO]],#REF!,3,0)</f>
        <v>#REF!</v>
      </c>
      <c r="F419" s="78" t="e">
        <f>VLOOKUP(Salida[[#This Row],[CÓDIGO]],#REF!,2,0)</f>
        <v>#REF!</v>
      </c>
      <c r="G419" s="7" t="s">
        <v>513</v>
      </c>
      <c r="H419" s="7" t="s">
        <v>521</v>
      </c>
      <c r="I419" s="7">
        <v>1</v>
      </c>
    </row>
    <row r="420" spans="2:9">
      <c r="B420" s="7">
        <f>ROW(A412)</f>
        <v>412</v>
      </c>
      <c r="C420" s="77">
        <v>43501</v>
      </c>
      <c r="D420" s="7" t="s">
        <v>35</v>
      </c>
      <c r="E420" s="76" t="e">
        <f>VLOOKUP(Salida[[#This Row],[CÓDIGO]],#REF!,3,0)</f>
        <v>#REF!</v>
      </c>
      <c r="F420" s="78" t="e">
        <f>VLOOKUP(Salida[[#This Row],[CÓDIGO]],#REF!,2,0)</f>
        <v>#REF!</v>
      </c>
      <c r="G420" s="7" t="s">
        <v>513</v>
      </c>
      <c r="H420" s="7" t="s">
        <v>522</v>
      </c>
      <c r="I420" s="7">
        <v>1</v>
      </c>
    </row>
    <row r="421" spans="2:9">
      <c r="B421" s="7">
        <f>ROW(A413)</f>
        <v>413</v>
      </c>
      <c r="C421" s="77">
        <v>43501</v>
      </c>
      <c r="D421" s="90" t="s">
        <v>41</v>
      </c>
      <c r="E421" s="76" t="e">
        <f>VLOOKUP(Salida[[#This Row],[CÓDIGO]],#REF!,3,0)</f>
        <v>#REF!</v>
      </c>
      <c r="F421" s="78" t="e">
        <f>VLOOKUP(Salida[[#This Row],[CÓDIGO]],#REF!,2,0)</f>
        <v>#REF!</v>
      </c>
      <c r="G421" s="7" t="s">
        <v>513</v>
      </c>
      <c r="H421" s="7" t="s">
        <v>523</v>
      </c>
      <c r="I421" s="7">
        <v>1</v>
      </c>
    </row>
    <row r="422" spans="2:9">
      <c r="B422" s="7">
        <f>ROW(A414)</f>
        <v>414</v>
      </c>
      <c r="C422" s="77">
        <v>43501</v>
      </c>
      <c r="D422" s="90" t="s">
        <v>43</v>
      </c>
      <c r="E422" s="76" t="e">
        <f>VLOOKUP(Salida[[#This Row],[CÓDIGO]],#REF!,3,0)</f>
        <v>#REF!</v>
      </c>
      <c r="F422" s="78" t="e">
        <f>VLOOKUP(Salida[[#This Row],[CÓDIGO]],#REF!,2,0)</f>
        <v>#REF!</v>
      </c>
      <c r="G422" s="7" t="s">
        <v>513</v>
      </c>
      <c r="H422" s="7" t="s">
        <v>524</v>
      </c>
      <c r="I422" s="7">
        <v>1</v>
      </c>
    </row>
    <row r="423" spans="2:9">
      <c r="B423" s="7">
        <f t="shared" ref="B423:B432" si="13">ROW(A415)</f>
        <v>415</v>
      </c>
      <c r="C423" s="77">
        <v>43501</v>
      </c>
      <c r="D423" s="7" t="s">
        <v>87</v>
      </c>
      <c r="E423" s="76" t="e">
        <f>VLOOKUP(Salida[[#This Row],[CÓDIGO]],#REF!,3,0)</f>
        <v>#REF!</v>
      </c>
      <c r="F423" s="78" t="e">
        <f>VLOOKUP(Salida[[#This Row],[CÓDIGO]],#REF!,2,0)</f>
        <v>#REF!</v>
      </c>
      <c r="G423" s="7" t="s">
        <v>513</v>
      </c>
      <c r="H423" s="7" t="s">
        <v>521</v>
      </c>
      <c r="I423" s="7">
        <v>1</v>
      </c>
    </row>
    <row r="424" spans="2:9">
      <c r="B424" s="7">
        <f t="shared" si="13"/>
        <v>416</v>
      </c>
      <c r="C424" s="77">
        <v>43501</v>
      </c>
      <c r="D424" s="7" t="s">
        <v>89</v>
      </c>
      <c r="E424" s="76" t="e">
        <f>VLOOKUP(Salida[[#This Row],[CÓDIGO]],#REF!,3,0)</f>
        <v>#REF!</v>
      </c>
      <c r="F424" s="78" t="e">
        <f>VLOOKUP(Salida[[#This Row],[CÓDIGO]],#REF!,2,0)</f>
        <v>#REF!</v>
      </c>
      <c r="G424" s="7" t="s">
        <v>513</v>
      </c>
      <c r="H424" s="7" t="s">
        <v>522</v>
      </c>
      <c r="I424" s="7">
        <v>1</v>
      </c>
    </row>
    <row r="425" spans="2:9">
      <c r="B425" s="7">
        <f t="shared" ref="B425:B433" si="14">ROW(A417)</f>
        <v>417</v>
      </c>
      <c r="C425" s="77">
        <v>43501</v>
      </c>
      <c r="D425" s="7" t="s">
        <v>95</v>
      </c>
      <c r="E425" s="76" t="e">
        <f>VLOOKUP(Salida[[#This Row],[CÓDIGO]],#REF!,3,0)</f>
        <v>#REF!</v>
      </c>
      <c r="F425" s="78" t="e">
        <f>VLOOKUP(Salida[[#This Row],[CÓDIGO]],#REF!,2,0)</f>
        <v>#REF!</v>
      </c>
      <c r="G425" s="7" t="s">
        <v>513</v>
      </c>
      <c r="H425" s="7" t="s">
        <v>523</v>
      </c>
      <c r="I425" s="7">
        <v>1</v>
      </c>
    </row>
    <row r="426" spans="2:9">
      <c r="B426" s="7">
        <f t="shared" si="13"/>
        <v>418</v>
      </c>
      <c r="C426" s="77">
        <v>43501</v>
      </c>
      <c r="D426" s="7" t="s">
        <v>99</v>
      </c>
      <c r="E426" s="76" t="e">
        <f>VLOOKUP(Salida[[#This Row],[CÓDIGO]],#REF!,3,0)</f>
        <v>#REF!</v>
      </c>
      <c r="F426" s="78" t="e">
        <f>VLOOKUP(Salida[[#This Row],[CÓDIGO]],#REF!,2,0)</f>
        <v>#REF!</v>
      </c>
      <c r="G426" s="7" t="s">
        <v>513</v>
      </c>
      <c r="H426" s="7" t="s">
        <v>521</v>
      </c>
      <c r="I426" s="7">
        <v>1</v>
      </c>
    </row>
    <row r="427" spans="2:9">
      <c r="B427" s="7">
        <f t="shared" si="14"/>
        <v>419</v>
      </c>
      <c r="C427" s="77">
        <v>43501</v>
      </c>
      <c r="D427" s="7" t="s">
        <v>99</v>
      </c>
      <c r="E427" s="76" t="e">
        <f>VLOOKUP(Salida[[#This Row],[CÓDIGO]],#REF!,3,0)</f>
        <v>#REF!</v>
      </c>
      <c r="F427" s="78" t="e">
        <f>VLOOKUP(Salida[[#This Row],[CÓDIGO]],#REF!,2,0)</f>
        <v>#REF!</v>
      </c>
      <c r="G427" s="7" t="s">
        <v>513</v>
      </c>
      <c r="H427" s="7" t="s">
        <v>522</v>
      </c>
      <c r="I427" s="7">
        <v>1</v>
      </c>
    </row>
    <row r="428" spans="2:9">
      <c r="B428" s="7">
        <f t="shared" si="13"/>
        <v>420</v>
      </c>
      <c r="C428" s="77">
        <v>43501</v>
      </c>
      <c r="D428" s="7" t="s">
        <v>101</v>
      </c>
      <c r="E428" s="76" t="e">
        <f>VLOOKUP(Salida[[#This Row],[CÓDIGO]],#REF!,3,0)</f>
        <v>#REF!</v>
      </c>
      <c r="F428" s="78" t="e">
        <f>VLOOKUP(Salida[[#This Row],[CÓDIGO]],#REF!,2,0)</f>
        <v>#REF!</v>
      </c>
      <c r="G428" s="7" t="s">
        <v>513</v>
      </c>
      <c r="H428" s="7" t="s">
        <v>523</v>
      </c>
      <c r="I428" s="7">
        <v>1</v>
      </c>
    </row>
    <row r="429" spans="2:9">
      <c r="B429" s="7">
        <f t="shared" si="14"/>
        <v>421</v>
      </c>
      <c r="C429" s="77">
        <v>43501</v>
      </c>
      <c r="D429" s="7" t="s">
        <v>103</v>
      </c>
      <c r="E429" s="76" t="e">
        <f>VLOOKUP(Salida[[#This Row],[CÓDIGO]],#REF!,3,0)</f>
        <v>#REF!</v>
      </c>
      <c r="F429" s="78" t="e">
        <f>VLOOKUP(Salida[[#This Row],[CÓDIGO]],#REF!,2,0)</f>
        <v>#REF!</v>
      </c>
      <c r="G429" s="7" t="s">
        <v>513</v>
      </c>
      <c r="H429" s="7" t="s">
        <v>524</v>
      </c>
      <c r="I429" s="7">
        <v>1</v>
      </c>
    </row>
    <row r="430" spans="2:9">
      <c r="B430" s="7">
        <f t="shared" si="13"/>
        <v>422</v>
      </c>
      <c r="C430" s="77">
        <v>43501</v>
      </c>
      <c r="D430" s="7" t="s">
        <v>17</v>
      </c>
      <c r="E430" s="76" t="e">
        <f>VLOOKUP(Salida[[#This Row],[CÓDIGO]],#REF!,3,0)</f>
        <v>#REF!</v>
      </c>
      <c r="F430" s="78" t="e">
        <f>VLOOKUP(Salida[[#This Row],[CÓDIGO]],#REF!,2,0)</f>
        <v>#REF!</v>
      </c>
      <c r="G430" s="7" t="s">
        <v>513</v>
      </c>
      <c r="H430" s="7" t="s">
        <v>521</v>
      </c>
      <c r="I430" s="7">
        <v>1</v>
      </c>
    </row>
    <row r="431" spans="2:9">
      <c r="B431" s="7">
        <f t="shared" si="14"/>
        <v>423</v>
      </c>
      <c r="C431" s="77">
        <v>43501</v>
      </c>
      <c r="D431" s="7" t="s">
        <v>17</v>
      </c>
      <c r="E431" s="76" t="e">
        <f>VLOOKUP(Salida[[#This Row],[CÓDIGO]],#REF!,3,0)</f>
        <v>#REF!</v>
      </c>
      <c r="F431" s="78" t="e">
        <f>VLOOKUP(Salida[[#This Row],[CÓDIGO]],#REF!,2,0)</f>
        <v>#REF!</v>
      </c>
      <c r="G431" s="7" t="s">
        <v>513</v>
      </c>
      <c r="H431" s="7" t="s">
        <v>522</v>
      </c>
      <c r="I431" s="7">
        <v>1</v>
      </c>
    </row>
    <row r="432" spans="2:9">
      <c r="B432" s="7">
        <f t="shared" si="13"/>
        <v>424</v>
      </c>
      <c r="C432" s="77">
        <v>43501</v>
      </c>
      <c r="D432" s="7" t="s">
        <v>21</v>
      </c>
      <c r="E432" s="76" t="e">
        <f>VLOOKUP(Salida[[#This Row],[CÓDIGO]],#REF!,3,0)</f>
        <v>#REF!</v>
      </c>
      <c r="F432" s="78" t="e">
        <f>VLOOKUP(Salida[[#This Row],[CÓDIGO]],#REF!,2,0)</f>
        <v>#REF!</v>
      </c>
      <c r="G432" s="7" t="s">
        <v>513</v>
      </c>
      <c r="H432" s="7" t="s">
        <v>523</v>
      </c>
      <c r="I432" s="7">
        <v>1</v>
      </c>
    </row>
    <row r="433" spans="2:9">
      <c r="B433" s="7">
        <f t="shared" si="14"/>
        <v>425</v>
      </c>
      <c r="C433" s="77">
        <v>43501</v>
      </c>
      <c r="D433" s="7" t="s">
        <v>23</v>
      </c>
      <c r="E433" s="76" t="e">
        <f>VLOOKUP(Salida[[#This Row],[CÓDIGO]],#REF!,3,0)</f>
        <v>#REF!</v>
      </c>
      <c r="F433" s="78" t="e">
        <f>VLOOKUP(Salida[[#This Row],[CÓDIGO]],#REF!,2,0)</f>
        <v>#REF!</v>
      </c>
      <c r="G433" s="7" t="s">
        <v>513</v>
      </c>
      <c r="H433" s="7" t="s">
        <v>524</v>
      </c>
      <c r="I433" s="7">
        <v>1</v>
      </c>
    </row>
    <row r="434" spans="2:9">
      <c r="B434" s="7">
        <f t="shared" ref="B434:B447" si="15">ROW(A426)</f>
        <v>426</v>
      </c>
      <c r="C434" s="77">
        <v>43501</v>
      </c>
      <c r="D434" s="7" t="s">
        <v>163</v>
      </c>
      <c r="E434" s="76" t="e">
        <f>VLOOKUP(Salida[[#This Row],[CÓDIGO]],#REF!,3,0)</f>
        <v>#REF!</v>
      </c>
      <c r="F434" s="78" t="e">
        <f>VLOOKUP(Salida[[#This Row],[CÓDIGO]],#REF!,2,0)</f>
        <v>#REF!</v>
      </c>
      <c r="G434" s="7" t="s">
        <v>513</v>
      </c>
      <c r="H434" s="7" t="s">
        <v>521</v>
      </c>
      <c r="I434" s="7">
        <v>1</v>
      </c>
    </row>
    <row r="435" spans="2:9">
      <c r="B435" s="7">
        <f t="shared" si="15"/>
        <v>427</v>
      </c>
      <c r="C435" s="77">
        <v>43501</v>
      </c>
      <c r="D435" s="7" t="s">
        <v>163</v>
      </c>
      <c r="E435" s="76" t="e">
        <f>VLOOKUP(Salida[[#This Row],[CÓDIGO]],#REF!,3,0)</f>
        <v>#REF!</v>
      </c>
      <c r="F435" s="78" t="e">
        <f>VLOOKUP(Salida[[#This Row],[CÓDIGO]],#REF!,2,0)</f>
        <v>#REF!</v>
      </c>
      <c r="G435" s="7" t="s">
        <v>513</v>
      </c>
      <c r="H435" s="7" t="s">
        <v>522</v>
      </c>
      <c r="I435" s="7">
        <v>1</v>
      </c>
    </row>
    <row r="436" spans="2:9">
      <c r="B436" s="7">
        <f t="shared" si="15"/>
        <v>428</v>
      </c>
      <c r="C436" s="77">
        <v>43501</v>
      </c>
      <c r="D436" s="7" t="s">
        <v>165</v>
      </c>
      <c r="E436" s="76" t="e">
        <f>VLOOKUP(Salida[[#This Row],[CÓDIGO]],#REF!,3,0)</f>
        <v>#REF!</v>
      </c>
      <c r="F436" s="78" t="e">
        <f>VLOOKUP(Salida[[#This Row],[CÓDIGO]],#REF!,2,0)</f>
        <v>#REF!</v>
      </c>
      <c r="G436" s="7" t="s">
        <v>513</v>
      </c>
      <c r="H436" s="7" t="s">
        <v>523</v>
      </c>
      <c r="I436" s="7">
        <v>1</v>
      </c>
    </row>
    <row r="437" spans="2:9">
      <c r="B437" s="7">
        <f t="shared" si="15"/>
        <v>429</v>
      </c>
      <c r="C437" s="77">
        <v>43501</v>
      </c>
      <c r="D437" s="7" t="s">
        <v>165</v>
      </c>
      <c r="E437" s="76" t="e">
        <f>VLOOKUP(Salida[[#This Row],[CÓDIGO]],#REF!,3,0)</f>
        <v>#REF!</v>
      </c>
      <c r="F437" s="78" t="e">
        <f>VLOOKUP(Salida[[#This Row],[CÓDIGO]],#REF!,2,0)</f>
        <v>#REF!</v>
      </c>
      <c r="G437" s="7" t="s">
        <v>513</v>
      </c>
      <c r="H437" s="7" t="s">
        <v>524</v>
      </c>
      <c r="I437" s="7">
        <v>1</v>
      </c>
    </row>
    <row r="438" spans="2:9">
      <c r="B438" s="7">
        <f t="shared" si="15"/>
        <v>430</v>
      </c>
      <c r="C438" s="77">
        <v>43501</v>
      </c>
      <c r="D438" s="7" t="s">
        <v>155</v>
      </c>
      <c r="E438" s="76" t="e">
        <f>VLOOKUP(Salida[[#This Row],[CÓDIGO]],#REF!,3,0)</f>
        <v>#REF!</v>
      </c>
      <c r="F438" s="78" t="e">
        <f>VLOOKUP(Salida[[#This Row],[CÓDIGO]],#REF!,2,0)</f>
        <v>#REF!</v>
      </c>
      <c r="G438" s="7" t="s">
        <v>513</v>
      </c>
      <c r="H438" s="7" t="s">
        <v>521</v>
      </c>
      <c r="I438" s="7">
        <v>1</v>
      </c>
    </row>
    <row r="439" spans="2:9">
      <c r="B439" s="7">
        <f t="shared" si="15"/>
        <v>431</v>
      </c>
      <c r="C439" s="77">
        <v>43501</v>
      </c>
      <c r="D439" s="7" t="s">
        <v>155</v>
      </c>
      <c r="E439" s="76" t="e">
        <f>VLOOKUP(Salida[[#This Row],[CÓDIGO]],#REF!,3,0)</f>
        <v>#REF!</v>
      </c>
      <c r="F439" s="78" t="e">
        <f>VLOOKUP(Salida[[#This Row],[CÓDIGO]],#REF!,2,0)</f>
        <v>#REF!</v>
      </c>
      <c r="G439" s="7" t="s">
        <v>513</v>
      </c>
      <c r="H439" s="7" t="s">
        <v>522</v>
      </c>
      <c r="I439" s="7">
        <v>1</v>
      </c>
    </row>
    <row r="440" spans="2:9">
      <c r="B440" s="7">
        <f t="shared" si="15"/>
        <v>432</v>
      </c>
      <c r="C440" s="77">
        <v>43501</v>
      </c>
      <c r="D440" s="7" t="s">
        <v>159</v>
      </c>
      <c r="E440" s="76" t="e">
        <f>VLOOKUP(Salida[[#This Row],[CÓDIGO]],#REF!,3,0)</f>
        <v>#REF!</v>
      </c>
      <c r="F440" s="78" t="e">
        <f>VLOOKUP(Salida[[#This Row],[CÓDIGO]],#REF!,2,0)</f>
        <v>#REF!</v>
      </c>
      <c r="G440" s="7" t="s">
        <v>513</v>
      </c>
      <c r="H440" s="7" t="s">
        <v>523</v>
      </c>
      <c r="I440" s="7">
        <v>1</v>
      </c>
    </row>
    <row r="441" spans="2:9">
      <c r="B441" s="7">
        <f t="shared" si="15"/>
        <v>433</v>
      </c>
      <c r="C441" s="77">
        <v>43501</v>
      </c>
      <c r="D441" s="7" t="s">
        <v>159</v>
      </c>
      <c r="E441" s="76" t="e">
        <f>VLOOKUP(Salida[[#This Row],[CÓDIGO]],#REF!,3,0)</f>
        <v>#REF!</v>
      </c>
      <c r="F441" s="78" t="e">
        <f>VLOOKUP(Salida[[#This Row],[CÓDIGO]],#REF!,2,0)</f>
        <v>#REF!</v>
      </c>
      <c r="G441" s="7" t="s">
        <v>513</v>
      </c>
      <c r="H441" s="7" t="s">
        <v>524</v>
      </c>
      <c r="I441" s="7">
        <v>1</v>
      </c>
    </row>
    <row r="442" spans="2:9">
      <c r="B442" s="7">
        <f t="shared" si="15"/>
        <v>434</v>
      </c>
      <c r="C442" s="77">
        <v>43501</v>
      </c>
      <c r="D442" s="7" t="s">
        <v>293</v>
      </c>
      <c r="E442" s="76" t="e">
        <f>VLOOKUP(Salida[[#This Row],[CÓDIGO]],#REF!,3,0)</f>
        <v>#REF!</v>
      </c>
      <c r="F442" s="78" t="e">
        <f>VLOOKUP(Salida[[#This Row],[CÓDIGO]],#REF!,2,0)</f>
        <v>#REF!</v>
      </c>
      <c r="G442" s="7" t="s">
        <v>513</v>
      </c>
      <c r="H442" s="7" t="s">
        <v>522</v>
      </c>
      <c r="I442" s="7">
        <v>1</v>
      </c>
    </row>
    <row r="443" spans="2:9">
      <c r="B443" s="7">
        <f t="shared" si="15"/>
        <v>435</v>
      </c>
      <c r="C443" s="77">
        <v>43501</v>
      </c>
      <c r="D443" s="7" t="s">
        <v>293</v>
      </c>
      <c r="E443" s="76" t="e">
        <f>VLOOKUP(Salida[[#This Row],[CÓDIGO]],#REF!,3,0)</f>
        <v>#REF!</v>
      </c>
      <c r="F443" s="78" t="e">
        <f>VLOOKUP(Salida[[#This Row],[CÓDIGO]],#REF!,2,0)</f>
        <v>#REF!</v>
      </c>
      <c r="G443" s="7" t="s">
        <v>513</v>
      </c>
      <c r="H443" s="7" t="s">
        <v>523</v>
      </c>
      <c r="I443" s="7">
        <v>1</v>
      </c>
    </row>
    <row r="444" spans="2:9">
      <c r="B444" s="7">
        <f t="shared" si="15"/>
        <v>436</v>
      </c>
      <c r="C444" s="77">
        <v>43501</v>
      </c>
      <c r="D444" s="7" t="s">
        <v>293</v>
      </c>
      <c r="E444" s="76" t="e">
        <f>VLOOKUP(Salida[[#This Row],[CÓDIGO]],#REF!,3,0)</f>
        <v>#REF!</v>
      </c>
      <c r="F444" s="78" t="e">
        <f>VLOOKUP(Salida[[#This Row],[CÓDIGO]],#REF!,2,0)</f>
        <v>#REF!</v>
      </c>
      <c r="G444" s="7" t="s">
        <v>513</v>
      </c>
      <c r="H444" s="7" t="s">
        <v>524</v>
      </c>
      <c r="I444" s="7">
        <v>1</v>
      </c>
    </row>
    <row r="445" spans="2:9">
      <c r="B445" s="7">
        <f t="shared" si="15"/>
        <v>437</v>
      </c>
      <c r="C445" s="77">
        <v>43501</v>
      </c>
      <c r="D445" s="7" t="s">
        <v>295</v>
      </c>
      <c r="E445" s="76" t="e">
        <f>VLOOKUP(Salida[[#This Row],[CÓDIGO]],#REF!,3,0)</f>
        <v>#REF!</v>
      </c>
      <c r="F445" s="78" t="e">
        <f>VLOOKUP(Salida[[#This Row],[CÓDIGO]],#REF!,2,0)</f>
        <v>#REF!</v>
      </c>
      <c r="G445" s="7" t="s">
        <v>513</v>
      </c>
      <c r="H445" s="7" t="s">
        <v>522</v>
      </c>
      <c r="I445" s="7">
        <v>1</v>
      </c>
    </row>
    <row r="446" spans="2:9">
      <c r="B446" s="7">
        <f t="shared" si="15"/>
        <v>438</v>
      </c>
      <c r="C446" s="77">
        <v>43501</v>
      </c>
      <c r="D446" s="7" t="s">
        <v>295</v>
      </c>
      <c r="E446" s="76" t="e">
        <f>VLOOKUP(Salida[[#This Row],[CÓDIGO]],#REF!,3,0)</f>
        <v>#REF!</v>
      </c>
      <c r="F446" s="78" t="e">
        <f>VLOOKUP(Salida[[#This Row],[CÓDIGO]],#REF!,2,0)</f>
        <v>#REF!</v>
      </c>
      <c r="G446" s="7" t="s">
        <v>513</v>
      </c>
      <c r="H446" s="7" t="s">
        <v>523</v>
      </c>
      <c r="I446" s="7">
        <v>1</v>
      </c>
    </row>
    <row r="447" spans="2:9">
      <c r="B447" s="7">
        <f t="shared" si="15"/>
        <v>439</v>
      </c>
      <c r="C447" s="77">
        <v>43501</v>
      </c>
      <c r="D447" s="7" t="s">
        <v>295</v>
      </c>
      <c r="E447" s="76" t="e">
        <f>VLOOKUP(Salida[[#This Row],[CÓDIGO]],#REF!,3,0)</f>
        <v>#REF!</v>
      </c>
      <c r="F447" s="78" t="e">
        <f>VLOOKUP(Salida[[#This Row],[CÓDIGO]],#REF!,2,0)</f>
        <v>#REF!</v>
      </c>
      <c r="G447" s="7" t="s">
        <v>513</v>
      </c>
      <c r="H447" s="7" t="s">
        <v>524</v>
      </c>
      <c r="I447" s="7">
        <v>1</v>
      </c>
    </row>
  </sheetData>
  <mergeCells count="4">
    <mergeCell ref="E2:H2"/>
    <mergeCell ref="E3:H3"/>
    <mergeCell ref="E4:H4"/>
    <mergeCell ref="B6:I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H113"/>
  <sheetViews>
    <sheetView showGridLines="0" tabSelected="1" zoomScaleNormal="100" zoomScalePageLayoutView="70" workbookViewId="0">
      <selection activeCell="G12" sqref="G12"/>
    </sheetView>
  </sheetViews>
  <sheetFormatPr baseColWidth="10" defaultColWidth="11.42578125" defaultRowHeight="12.75"/>
  <cols>
    <col min="1" max="1" width="4.7109375" style="160" customWidth="1"/>
    <col min="2" max="2" width="11" style="7" bestFit="1" customWidth="1"/>
    <col min="3" max="3" width="27" style="160" bestFit="1" customWidth="1"/>
    <col min="4" max="4" width="25.85546875" style="7" bestFit="1" customWidth="1"/>
    <col min="5" max="5" width="45.140625" style="160" bestFit="1" customWidth="1"/>
    <col min="6" max="6" width="16.5703125" style="7" bestFit="1" customWidth="1"/>
    <col min="7" max="7" width="29.28515625" style="7" bestFit="1" customWidth="1"/>
    <col min="8" max="16384" width="11.42578125" style="160"/>
  </cols>
  <sheetData>
    <row r="1" spans="2:8" ht="13.5" thickBot="1"/>
    <row r="2" spans="2:8" ht="18" customHeight="1">
      <c r="B2" s="169" t="s">
        <v>825</v>
      </c>
      <c r="C2" s="170"/>
      <c r="D2" s="143"/>
      <c r="E2" s="143" t="s">
        <v>826</v>
      </c>
      <c r="F2" s="143"/>
      <c r="G2" s="144"/>
    </row>
    <row r="3" spans="2:8" ht="12" customHeight="1">
      <c r="B3" s="171"/>
      <c r="C3" s="172"/>
      <c r="D3" s="63"/>
      <c r="E3" s="63" t="s">
        <v>827</v>
      </c>
      <c r="F3" s="63"/>
      <c r="G3" s="145"/>
    </row>
    <row r="4" spans="2:8" ht="12" customHeight="1">
      <c r="B4" s="171"/>
      <c r="C4" s="172"/>
      <c r="D4" s="63"/>
      <c r="E4" s="161" t="s">
        <v>828</v>
      </c>
      <c r="F4" s="63"/>
      <c r="G4" s="145"/>
    </row>
    <row r="5" spans="2:8" ht="13.5" customHeight="1" thickBot="1">
      <c r="B5" s="173"/>
      <c r="C5" s="174"/>
      <c r="D5" s="146"/>
      <c r="E5" s="146"/>
      <c r="F5" s="146"/>
      <c r="G5" s="147"/>
    </row>
    <row r="6" spans="2:8" ht="18.75" thickBot="1">
      <c r="B6" s="175" t="s">
        <v>830</v>
      </c>
      <c r="C6" s="176"/>
      <c r="D6" s="176"/>
      <c r="E6" s="176"/>
      <c r="F6" s="176"/>
      <c r="G6" s="177"/>
    </row>
    <row r="7" spans="2:8" s="162" customFormat="1" ht="13.5" thickBot="1">
      <c r="B7" s="29"/>
      <c r="C7" s="29"/>
      <c r="D7" s="30"/>
      <c r="E7" s="29"/>
      <c r="F7" s="30"/>
      <c r="G7" s="30"/>
    </row>
    <row r="8" spans="2:8" s="162" customFormat="1" ht="5.0999999999999996" customHeight="1">
      <c r="B8" s="150"/>
      <c r="C8" s="151"/>
      <c r="D8" s="152"/>
      <c r="E8" s="151"/>
      <c r="F8" s="152"/>
      <c r="G8" s="153"/>
    </row>
    <row r="9" spans="2:8" s="162" customFormat="1" ht="15">
      <c r="B9" s="154" t="s">
        <v>399</v>
      </c>
      <c r="C9" s="142" t="s">
        <v>831</v>
      </c>
      <c r="D9" s="148" t="s">
        <v>823</v>
      </c>
      <c r="E9" s="141" t="s">
        <v>829</v>
      </c>
      <c r="F9" s="149"/>
      <c r="G9" s="155"/>
    </row>
    <row r="10" spans="2:8" s="162" customFormat="1" ht="5.0999999999999996" customHeight="1" thickBot="1">
      <c r="B10" s="156"/>
      <c r="C10" s="157"/>
      <c r="D10" s="158"/>
      <c r="E10" s="157"/>
      <c r="F10" s="158"/>
      <c r="G10" s="159"/>
    </row>
    <row r="12" spans="2:8" s="7" customFormat="1" ht="15">
      <c r="B12" s="163" t="s">
        <v>6</v>
      </c>
      <c r="C12" s="163" t="s">
        <v>688</v>
      </c>
      <c r="D12" s="163" t="s">
        <v>689</v>
      </c>
      <c r="E12" s="163" t="s">
        <v>690</v>
      </c>
      <c r="F12" s="163" t="s">
        <v>691</v>
      </c>
      <c r="G12" s="163" t="s">
        <v>832</v>
      </c>
    </row>
    <row r="13" spans="2:8" ht="15">
      <c r="B13" s="163">
        <f t="shared" ref="B13" si="0">ROW(A1)</f>
        <v>1</v>
      </c>
      <c r="C13" s="163" t="s">
        <v>692</v>
      </c>
      <c r="D13" s="163">
        <v>1</v>
      </c>
      <c r="E13" s="163" t="s">
        <v>778</v>
      </c>
      <c r="F13" s="163" t="s">
        <v>817</v>
      </c>
      <c r="G13" s="164"/>
    </row>
    <row r="14" spans="2:8" ht="15">
      <c r="B14" s="163">
        <f t="shared" ref="B14:B45" si="1">ROW(A2)</f>
        <v>2</v>
      </c>
      <c r="C14" s="163" t="s">
        <v>693</v>
      </c>
      <c r="D14" s="163">
        <v>1</v>
      </c>
      <c r="E14" s="163" t="s">
        <v>779</v>
      </c>
      <c r="F14" s="163" t="s">
        <v>817</v>
      </c>
      <c r="G14" s="164"/>
      <c r="H14" s="162"/>
    </row>
    <row r="15" spans="2:8" ht="15">
      <c r="B15" s="163">
        <f t="shared" si="1"/>
        <v>3</v>
      </c>
      <c r="C15" s="163" t="s">
        <v>694</v>
      </c>
      <c r="D15" s="163">
        <v>1</v>
      </c>
      <c r="E15" s="163" t="s">
        <v>780</v>
      </c>
      <c r="F15" s="163" t="s">
        <v>817</v>
      </c>
      <c r="G15" s="164"/>
      <c r="H15" s="162"/>
    </row>
    <row r="16" spans="2:8" ht="15">
      <c r="B16" s="163">
        <f t="shared" si="1"/>
        <v>4</v>
      </c>
      <c r="C16" s="163" t="s">
        <v>695</v>
      </c>
      <c r="D16" s="163">
        <v>1</v>
      </c>
      <c r="E16" s="163" t="s">
        <v>781</v>
      </c>
      <c r="F16" s="163" t="s">
        <v>817</v>
      </c>
      <c r="G16" s="164"/>
      <c r="H16" s="162"/>
    </row>
    <row r="17" spans="2:8" ht="15">
      <c r="B17" s="163">
        <f t="shared" si="1"/>
        <v>5</v>
      </c>
      <c r="C17" s="163" t="s">
        <v>696</v>
      </c>
      <c r="D17" s="163">
        <v>1</v>
      </c>
      <c r="E17" s="163" t="s">
        <v>782</v>
      </c>
      <c r="F17" s="163" t="s">
        <v>817</v>
      </c>
      <c r="G17" s="164"/>
      <c r="H17" s="162"/>
    </row>
    <row r="18" spans="2:8" ht="15">
      <c r="B18" s="163">
        <f t="shared" si="1"/>
        <v>6</v>
      </c>
      <c r="C18" s="163" t="s">
        <v>697</v>
      </c>
      <c r="D18" s="163">
        <v>1</v>
      </c>
      <c r="E18" s="163" t="s">
        <v>783</v>
      </c>
      <c r="F18" s="163" t="s">
        <v>817</v>
      </c>
      <c r="G18" s="164"/>
      <c r="H18" s="162"/>
    </row>
    <row r="19" spans="2:8" ht="15">
      <c r="B19" s="163">
        <f t="shared" si="1"/>
        <v>7</v>
      </c>
      <c r="C19" s="163" t="s">
        <v>698</v>
      </c>
      <c r="D19" s="163">
        <v>1</v>
      </c>
      <c r="E19" s="163" t="s">
        <v>784</v>
      </c>
      <c r="F19" s="163" t="s">
        <v>817</v>
      </c>
      <c r="G19" s="164"/>
      <c r="H19" s="162"/>
    </row>
    <row r="20" spans="2:8" ht="15">
      <c r="B20" s="163">
        <f t="shared" si="1"/>
        <v>8</v>
      </c>
      <c r="C20" s="163" t="s">
        <v>699</v>
      </c>
      <c r="D20" s="163">
        <v>1</v>
      </c>
      <c r="E20" s="163" t="s">
        <v>785</v>
      </c>
      <c r="F20" s="163" t="s">
        <v>817</v>
      </c>
      <c r="G20" s="164" t="s">
        <v>820</v>
      </c>
      <c r="H20" s="162"/>
    </row>
    <row r="21" spans="2:8" ht="15">
      <c r="B21" s="163">
        <f t="shared" si="1"/>
        <v>9</v>
      </c>
      <c r="C21" s="163" t="s">
        <v>700</v>
      </c>
      <c r="D21" s="163">
        <v>1</v>
      </c>
      <c r="E21" s="163" t="s">
        <v>786</v>
      </c>
      <c r="F21" s="163" t="s">
        <v>817</v>
      </c>
      <c r="G21" s="164"/>
      <c r="H21" s="162"/>
    </row>
    <row r="22" spans="2:8" ht="15">
      <c r="B22" s="163">
        <f t="shared" si="1"/>
        <v>10</v>
      </c>
      <c r="C22" s="163" t="s">
        <v>701</v>
      </c>
      <c r="D22" s="163">
        <v>1</v>
      </c>
      <c r="E22" s="163" t="s">
        <v>787</v>
      </c>
      <c r="F22" s="163" t="s">
        <v>817</v>
      </c>
      <c r="G22" s="164"/>
      <c r="H22" s="162"/>
    </row>
    <row r="23" spans="2:8" ht="15">
      <c r="B23" s="163">
        <f t="shared" si="1"/>
        <v>11</v>
      </c>
      <c r="C23" s="163" t="s">
        <v>702</v>
      </c>
      <c r="D23" s="163">
        <v>1</v>
      </c>
      <c r="E23" s="163" t="s">
        <v>788</v>
      </c>
      <c r="F23" s="163" t="s">
        <v>817</v>
      </c>
      <c r="G23" s="164"/>
      <c r="H23" s="162"/>
    </row>
    <row r="24" spans="2:8" ht="15">
      <c r="B24" s="163">
        <f t="shared" si="1"/>
        <v>12</v>
      </c>
      <c r="C24" s="163" t="s">
        <v>703</v>
      </c>
      <c r="D24" s="163">
        <v>2</v>
      </c>
      <c r="E24" s="163" t="s">
        <v>789</v>
      </c>
      <c r="F24" s="163" t="s">
        <v>817</v>
      </c>
      <c r="G24" s="164"/>
      <c r="H24" s="162"/>
    </row>
    <row r="25" spans="2:8" ht="15">
      <c r="B25" s="163">
        <f t="shared" si="1"/>
        <v>13</v>
      </c>
      <c r="C25" s="163" t="s">
        <v>704</v>
      </c>
      <c r="D25" s="163">
        <v>2</v>
      </c>
      <c r="E25" s="163" t="s">
        <v>790</v>
      </c>
      <c r="F25" s="163" t="s">
        <v>817</v>
      </c>
      <c r="G25" s="164"/>
      <c r="H25" s="162"/>
    </row>
    <row r="26" spans="2:8" ht="15">
      <c r="B26" s="163">
        <f t="shared" si="1"/>
        <v>14</v>
      </c>
      <c r="C26" s="163" t="s">
        <v>705</v>
      </c>
      <c r="D26" s="163">
        <v>2</v>
      </c>
      <c r="E26" s="163" t="s">
        <v>791</v>
      </c>
      <c r="F26" s="163" t="s">
        <v>817</v>
      </c>
      <c r="G26" s="164"/>
      <c r="H26" s="162"/>
    </row>
    <row r="27" spans="2:8" ht="15">
      <c r="B27" s="163">
        <f t="shared" si="1"/>
        <v>15</v>
      </c>
      <c r="C27" s="163" t="s">
        <v>706</v>
      </c>
      <c r="D27" s="163">
        <v>2</v>
      </c>
      <c r="E27" s="163" t="s">
        <v>785</v>
      </c>
      <c r="F27" s="163" t="s">
        <v>817</v>
      </c>
      <c r="G27" s="164"/>
      <c r="H27" s="162"/>
    </row>
    <row r="28" spans="2:8" ht="15">
      <c r="B28" s="163">
        <f t="shared" si="1"/>
        <v>16</v>
      </c>
      <c r="C28" s="163" t="s">
        <v>707</v>
      </c>
      <c r="D28" s="163">
        <v>2</v>
      </c>
      <c r="E28" s="163" t="s">
        <v>792</v>
      </c>
      <c r="F28" s="163" t="s">
        <v>817</v>
      </c>
      <c r="G28" s="164" t="s">
        <v>820</v>
      </c>
      <c r="H28" s="162"/>
    </row>
    <row r="29" spans="2:8" ht="15">
      <c r="B29" s="163">
        <f t="shared" si="1"/>
        <v>17</v>
      </c>
      <c r="C29" s="163" t="s">
        <v>708</v>
      </c>
      <c r="D29" s="163">
        <v>2</v>
      </c>
      <c r="E29" s="163" t="s">
        <v>793</v>
      </c>
      <c r="F29" s="163" t="s">
        <v>817</v>
      </c>
      <c r="G29" s="164" t="s">
        <v>820</v>
      </c>
      <c r="H29" s="162"/>
    </row>
    <row r="30" spans="2:8" ht="15">
      <c r="B30" s="163">
        <f t="shared" si="1"/>
        <v>18</v>
      </c>
      <c r="C30" s="163" t="s">
        <v>709</v>
      </c>
      <c r="D30" s="163">
        <v>3</v>
      </c>
      <c r="E30" s="163" t="s">
        <v>794</v>
      </c>
      <c r="F30" s="163" t="s">
        <v>817</v>
      </c>
      <c r="G30" s="164"/>
      <c r="H30" s="162"/>
    </row>
    <row r="31" spans="2:8" ht="15">
      <c r="B31" s="163">
        <f t="shared" si="1"/>
        <v>19</v>
      </c>
      <c r="C31" s="163" t="s">
        <v>710</v>
      </c>
      <c r="D31" s="163">
        <v>3</v>
      </c>
      <c r="E31" s="163" t="s">
        <v>779</v>
      </c>
      <c r="F31" s="163" t="s">
        <v>817</v>
      </c>
      <c r="G31" s="164"/>
      <c r="H31" s="162"/>
    </row>
    <row r="32" spans="2:8" ht="15">
      <c r="B32" s="163">
        <f t="shared" si="1"/>
        <v>20</v>
      </c>
      <c r="C32" s="163" t="s">
        <v>711</v>
      </c>
      <c r="D32" s="163">
        <v>3</v>
      </c>
      <c r="E32" s="163" t="s">
        <v>778</v>
      </c>
      <c r="F32" s="163" t="s">
        <v>817</v>
      </c>
      <c r="G32" s="164"/>
      <c r="H32" s="162"/>
    </row>
    <row r="33" spans="2:8" ht="15">
      <c r="B33" s="163">
        <f t="shared" si="1"/>
        <v>21</v>
      </c>
      <c r="C33" s="163" t="s">
        <v>712</v>
      </c>
      <c r="D33" s="163">
        <v>3</v>
      </c>
      <c r="E33" s="163" t="s">
        <v>781</v>
      </c>
      <c r="F33" s="163" t="s">
        <v>817</v>
      </c>
      <c r="G33" s="164"/>
      <c r="H33" s="162"/>
    </row>
    <row r="34" spans="2:8" ht="15">
      <c r="B34" s="163">
        <f t="shared" si="1"/>
        <v>22</v>
      </c>
      <c r="C34" s="163" t="s">
        <v>713</v>
      </c>
      <c r="D34" s="163">
        <v>3</v>
      </c>
      <c r="E34" s="163" t="s">
        <v>780</v>
      </c>
      <c r="F34" s="163" t="s">
        <v>817</v>
      </c>
      <c r="G34" s="164"/>
      <c r="H34" s="162"/>
    </row>
    <row r="35" spans="2:8" ht="15">
      <c r="B35" s="163">
        <f t="shared" si="1"/>
        <v>23</v>
      </c>
      <c r="C35" s="163" t="s">
        <v>714</v>
      </c>
      <c r="D35" s="163">
        <v>3</v>
      </c>
      <c r="E35" s="163" t="s">
        <v>795</v>
      </c>
      <c r="F35" s="163" t="s">
        <v>817</v>
      </c>
      <c r="G35" s="164"/>
      <c r="H35" s="162"/>
    </row>
    <row r="36" spans="2:8" ht="15">
      <c r="B36" s="163">
        <f t="shared" si="1"/>
        <v>24</v>
      </c>
      <c r="C36" s="163" t="s">
        <v>715</v>
      </c>
      <c r="D36" s="163">
        <v>3</v>
      </c>
      <c r="E36" s="163" t="s">
        <v>796</v>
      </c>
      <c r="F36" s="163" t="s">
        <v>817</v>
      </c>
      <c r="G36" s="164"/>
      <c r="H36" s="162"/>
    </row>
    <row r="37" spans="2:8" ht="15">
      <c r="B37" s="163">
        <f t="shared" si="1"/>
        <v>25</v>
      </c>
      <c r="C37" s="163" t="s">
        <v>716</v>
      </c>
      <c r="D37" s="163">
        <v>3</v>
      </c>
      <c r="E37" s="163" t="s">
        <v>797</v>
      </c>
      <c r="F37" s="163" t="s">
        <v>817</v>
      </c>
      <c r="G37" s="164"/>
      <c r="H37" s="162"/>
    </row>
    <row r="38" spans="2:8" ht="15">
      <c r="B38" s="163">
        <f t="shared" si="1"/>
        <v>26</v>
      </c>
      <c r="C38" s="163" t="s">
        <v>717</v>
      </c>
      <c r="D38" s="163">
        <v>3</v>
      </c>
      <c r="E38" s="163" t="s">
        <v>798</v>
      </c>
      <c r="F38" s="163" t="s">
        <v>817</v>
      </c>
      <c r="G38" s="164" t="s">
        <v>820</v>
      </c>
      <c r="H38" s="162"/>
    </row>
    <row r="39" spans="2:8" ht="15">
      <c r="B39" s="163">
        <f t="shared" si="1"/>
        <v>27</v>
      </c>
      <c r="C39" s="163" t="s">
        <v>718</v>
      </c>
      <c r="D39" s="163">
        <v>3</v>
      </c>
      <c r="E39" s="163" t="s">
        <v>786</v>
      </c>
      <c r="F39" s="163" t="s">
        <v>817</v>
      </c>
      <c r="G39" s="164"/>
      <c r="H39" s="162"/>
    </row>
    <row r="40" spans="2:8" ht="15">
      <c r="B40" s="163">
        <f t="shared" si="1"/>
        <v>28</v>
      </c>
      <c r="C40" s="163" t="s">
        <v>719</v>
      </c>
      <c r="D40" s="163">
        <v>3</v>
      </c>
      <c r="E40" s="163" t="s">
        <v>782</v>
      </c>
      <c r="F40" s="163" t="s">
        <v>817</v>
      </c>
      <c r="G40" s="164"/>
      <c r="H40" s="162"/>
    </row>
    <row r="41" spans="2:8" ht="15">
      <c r="B41" s="163">
        <f t="shared" si="1"/>
        <v>29</v>
      </c>
      <c r="C41" s="163" t="s">
        <v>720</v>
      </c>
      <c r="D41" s="163">
        <v>3</v>
      </c>
      <c r="E41" s="163" t="s">
        <v>790</v>
      </c>
      <c r="F41" s="163" t="s">
        <v>817</v>
      </c>
      <c r="G41" s="164"/>
      <c r="H41" s="162"/>
    </row>
    <row r="42" spans="2:8" ht="15">
      <c r="B42" s="163">
        <f t="shared" si="1"/>
        <v>30</v>
      </c>
      <c r="C42" s="163" t="s">
        <v>721</v>
      </c>
      <c r="D42" s="163">
        <v>4</v>
      </c>
      <c r="E42" s="163" t="s">
        <v>790</v>
      </c>
      <c r="F42" s="163" t="s">
        <v>817</v>
      </c>
      <c r="G42" s="164"/>
      <c r="H42" s="162"/>
    </row>
    <row r="43" spans="2:8" ht="15">
      <c r="B43" s="163">
        <f t="shared" si="1"/>
        <v>31</v>
      </c>
      <c r="C43" s="163" t="s">
        <v>722</v>
      </c>
      <c r="D43" s="163">
        <v>4</v>
      </c>
      <c r="E43" s="163" t="s">
        <v>794</v>
      </c>
      <c r="F43" s="163" t="s">
        <v>817</v>
      </c>
      <c r="G43" s="164"/>
      <c r="H43" s="162"/>
    </row>
    <row r="44" spans="2:8" ht="15">
      <c r="B44" s="163">
        <f t="shared" si="1"/>
        <v>32</v>
      </c>
      <c r="C44" s="163" t="s">
        <v>723</v>
      </c>
      <c r="D44" s="163">
        <v>4</v>
      </c>
      <c r="E44" s="163" t="s">
        <v>799</v>
      </c>
      <c r="F44" s="163" t="s">
        <v>817</v>
      </c>
      <c r="G44" s="164"/>
      <c r="H44" s="162"/>
    </row>
    <row r="45" spans="2:8" ht="15">
      <c r="B45" s="163">
        <f t="shared" si="1"/>
        <v>33</v>
      </c>
      <c r="C45" s="163" t="s">
        <v>724</v>
      </c>
      <c r="D45" s="163">
        <v>4</v>
      </c>
      <c r="E45" s="163" t="s">
        <v>778</v>
      </c>
      <c r="F45" s="163" t="s">
        <v>817</v>
      </c>
      <c r="G45" s="164"/>
      <c r="H45" s="162"/>
    </row>
    <row r="46" spans="2:8" ht="15">
      <c r="B46" s="163">
        <f t="shared" ref="B46:B77" si="2">ROW(A34)</f>
        <v>34</v>
      </c>
      <c r="C46" s="163" t="s">
        <v>725</v>
      </c>
      <c r="D46" s="163">
        <v>4</v>
      </c>
      <c r="E46" s="163" t="s">
        <v>792</v>
      </c>
      <c r="F46" s="163" t="s">
        <v>817</v>
      </c>
      <c r="G46" s="164"/>
      <c r="H46" s="162"/>
    </row>
    <row r="47" spans="2:8" ht="15">
      <c r="B47" s="163">
        <f t="shared" si="2"/>
        <v>35</v>
      </c>
      <c r="C47" s="163" t="s">
        <v>726</v>
      </c>
      <c r="D47" s="163">
        <v>7</v>
      </c>
      <c r="E47" s="163" t="s">
        <v>800</v>
      </c>
      <c r="F47" s="163" t="s">
        <v>817</v>
      </c>
      <c r="G47" s="164" t="s">
        <v>820</v>
      </c>
      <c r="H47" s="162"/>
    </row>
    <row r="48" spans="2:8" ht="15">
      <c r="B48" s="163">
        <f t="shared" si="2"/>
        <v>36</v>
      </c>
      <c r="C48" s="163" t="s">
        <v>727</v>
      </c>
      <c r="D48" s="163">
        <v>7</v>
      </c>
      <c r="E48" s="163" t="s">
        <v>801</v>
      </c>
      <c r="F48" s="163" t="s">
        <v>817</v>
      </c>
      <c r="G48" s="164" t="s">
        <v>820</v>
      </c>
      <c r="H48" s="162"/>
    </row>
    <row r="49" spans="2:8" ht="15">
      <c r="B49" s="163">
        <f t="shared" si="2"/>
        <v>37</v>
      </c>
      <c r="C49" s="163" t="s">
        <v>728</v>
      </c>
      <c r="D49" s="163">
        <v>7</v>
      </c>
      <c r="E49" s="163" t="s">
        <v>794</v>
      </c>
      <c r="F49" s="163" t="s">
        <v>817</v>
      </c>
      <c r="G49" s="164" t="s">
        <v>820</v>
      </c>
      <c r="H49" s="162"/>
    </row>
    <row r="50" spans="2:8" ht="15">
      <c r="B50" s="163">
        <f t="shared" si="2"/>
        <v>38</v>
      </c>
      <c r="C50" s="163" t="s">
        <v>729</v>
      </c>
      <c r="D50" s="163">
        <v>7</v>
      </c>
      <c r="E50" s="163" t="s">
        <v>802</v>
      </c>
      <c r="F50" s="163" t="s">
        <v>817</v>
      </c>
      <c r="G50" s="164"/>
      <c r="H50" s="162"/>
    </row>
    <row r="51" spans="2:8" ht="15">
      <c r="B51" s="163">
        <f t="shared" si="2"/>
        <v>39</v>
      </c>
      <c r="C51" s="163" t="s">
        <v>730</v>
      </c>
      <c r="D51" s="163">
        <v>7</v>
      </c>
      <c r="E51" s="163" t="s">
        <v>799</v>
      </c>
      <c r="F51" s="163" t="s">
        <v>817</v>
      </c>
      <c r="G51" s="164"/>
      <c r="H51" s="162"/>
    </row>
    <row r="52" spans="2:8" ht="15">
      <c r="B52" s="163">
        <f t="shared" si="2"/>
        <v>40</v>
      </c>
      <c r="C52" s="163" t="s">
        <v>731</v>
      </c>
      <c r="D52" s="163">
        <v>7</v>
      </c>
      <c r="E52" s="163" t="s">
        <v>803</v>
      </c>
      <c r="F52" s="163" t="s">
        <v>817</v>
      </c>
      <c r="G52" s="164" t="s">
        <v>820</v>
      </c>
      <c r="H52" s="162"/>
    </row>
    <row r="53" spans="2:8" ht="15">
      <c r="B53" s="163">
        <f t="shared" si="2"/>
        <v>41</v>
      </c>
      <c r="C53" s="163" t="s">
        <v>732</v>
      </c>
      <c r="D53" s="163">
        <v>7</v>
      </c>
      <c r="E53" s="163" t="s">
        <v>804</v>
      </c>
      <c r="F53" s="163" t="s">
        <v>817</v>
      </c>
      <c r="G53" s="164"/>
      <c r="H53" s="162"/>
    </row>
    <row r="54" spans="2:8" ht="15">
      <c r="B54" s="163">
        <f t="shared" si="2"/>
        <v>42</v>
      </c>
      <c r="C54" s="163" t="s">
        <v>733</v>
      </c>
      <c r="D54" s="163">
        <v>5</v>
      </c>
      <c r="E54" s="163" t="s">
        <v>792</v>
      </c>
      <c r="F54" s="163" t="s">
        <v>817</v>
      </c>
      <c r="G54" s="164" t="s">
        <v>822</v>
      </c>
      <c r="H54" s="162"/>
    </row>
    <row r="55" spans="2:8" ht="15">
      <c r="B55" s="163">
        <f t="shared" si="2"/>
        <v>43</v>
      </c>
      <c r="C55" s="163" t="s">
        <v>734</v>
      </c>
      <c r="D55" s="163">
        <v>5</v>
      </c>
      <c r="E55" s="163" t="s">
        <v>778</v>
      </c>
      <c r="F55" s="163" t="s">
        <v>817</v>
      </c>
      <c r="G55" s="164" t="s">
        <v>822</v>
      </c>
      <c r="H55" s="162"/>
    </row>
    <row r="56" spans="2:8" ht="15">
      <c r="B56" s="163">
        <f t="shared" si="2"/>
        <v>44</v>
      </c>
      <c r="C56" s="163" t="s">
        <v>735</v>
      </c>
      <c r="D56" s="163">
        <v>5</v>
      </c>
      <c r="E56" s="163" t="s">
        <v>805</v>
      </c>
      <c r="F56" s="163" t="s">
        <v>817</v>
      </c>
      <c r="G56" s="164" t="s">
        <v>822</v>
      </c>
      <c r="H56" s="162"/>
    </row>
    <row r="57" spans="2:8" ht="15">
      <c r="B57" s="163">
        <f t="shared" si="2"/>
        <v>45</v>
      </c>
      <c r="C57" s="163" t="s">
        <v>736</v>
      </c>
      <c r="D57" s="163">
        <v>5</v>
      </c>
      <c r="E57" s="163" t="s">
        <v>806</v>
      </c>
      <c r="F57" s="163" t="s">
        <v>817</v>
      </c>
      <c r="G57" s="164"/>
      <c r="H57" s="162"/>
    </row>
    <row r="58" spans="2:8" ht="15">
      <c r="B58" s="163">
        <f t="shared" si="2"/>
        <v>46</v>
      </c>
      <c r="C58" s="163" t="s">
        <v>737</v>
      </c>
      <c r="D58" s="163">
        <v>5</v>
      </c>
      <c r="E58" s="163" t="s">
        <v>799</v>
      </c>
      <c r="F58" s="163" t="s">
        <v>817</v>
      </c>
      <c r="G58" s="164"/>
      <c r="H58" s="162"/>
    </row>
    <row r="59" spans="2:8" ht="15">
      <c r="B59" s="163">
        <f t="shared" si="2"/>
        <v>47</v>
      </c>
      <c r="C59" s="163" t="s">
        <v>738</v>
      </c>
      <c r="D59" s="163">
        <v>5</v>
      </c>
      <c r="E59" s="163" t="s">
        <v>807</v>
      </c>
      <c r="F59" s="163" t="s">
        <v>817</v>
      </c>
      <c r="G59" s="164"/>
      <c r="H59" s="162"/>
    </row>
    <row r="60" spans="2:8" ht="15">
      <c r="B60" s="163">
        <f t="shared" si="2"/>
        <v>48</v>
      </c>
      <c r="C60" s="163" t="s">
        <v>739</v>
      </c>
      <c r="D60" s="163">
        <v>5</v>
      </c>
      <c r="E60" s="163" t="s">
        <v>794</v>
      </c>
      <c r="F60" s="163" t="s">
        <v>817</v>
      </c>
      <c r="G60" s="164"/>
      <c r="H60" s="162"/>
    </row>
    <row r="61" spans="2:8" ht="15">
      <c r="B61" s="163">
        <f t="shared" si="2"/>
        <v>49</v>
      </c>
      <c r="C61" s="163" t="s">
        <v>740</v>
      </c>
      <c r="D61" s="163">
        <v>5</v>
      </c>
      <c r="E61" s="163" t="s">
        <v>808</v>
      </c>
      <c r="F61" s="163" t="s">
        <v>817</v>
      </c>
      <c r="G61" s="164"/>
      <c r="H61" s="162"/>
    </row>
    <row r="62" spans="2:8" ht="15">
      <c r="B62" s="163">
        <f t="shared" si="2"/>
        <v>50</v>
      </c>
      <c r="C62" s="163" t="s">
        <v>741</v>
      </c>
      <c r="D62" s="163">
        <v>5</v>
      </c>
      <c r="E62" s="163" t="s">
        <v>809</v>
      </c>
      <c r="F62" s="163" t="s">
        <v>817</v>
      </c>
      <c r="G62" s="164"/>
      <c r="H62" s="162"/>
    </row>
    <row r="63" spans="2:8" ht="15">
      <c r="B63" s="163">
        <f t="shared" si="2"/>
        <v>51</v>
      </c>
      <c r="C63" s="163" t="s">
        <v>742</v>
      </c>
      <c r="D63" s="163">
        <v>5</v>
      </c>
      <c r="E63" s="163" t="s">
        <v>810</v>
      </c>
      <c r="F63" s="163" t="s">
        <v>817</v>
      </c>
      <c r="G63" s="164"/>
      <c r="H63" s="162"/>
    </row>
    <row r="64" spans="2:8" ht="15">
      <c r="B64" s="163">
        <f t="shared" si="2"/>
        <v>52</v>
      </c>
      <c r="C64" s="163" t="s">
        <v>743</v>
      </c>
      <c r="D64" s="163">
        <v>5</v>
      </c>
      <c r="E64" s="163" t="s">
        <v>811</v>
      </c>
      <c r="F64" s="163" t="s">
        <v>817</v>
      </c>
      <c r="G64" s="164"/>
      <c r="H64" s="162"/>
    </row>
    <row r="65" spans="2:8" ht="15">
      <c r="B65" s="163">
        <f t="shared" si="2"/>
        <v>53</v>
      </c>
      <c r="C65" s="163" t="s">
        <v>744</v>
      </c>
      <c r="D65" s="163">
        <v>5</v>
      </c>
      <c r="E65" s="163" t="s">
        <v>812</v>
      </c>
      <c r="F65" s="163" t="s">
        <v>817</v>
      </c>
      <c r="G65" s="164"/>
      <c r="H65" s="162"/>
    </row>
    <row r="66" spans="2:8" ht="15">
      <c r="B66" s="163">
        <f t="shared" si="2"/>
        <v>54</v>
      </c>
      <c r="C66" s="163" t="s">
        <v>745</v>
      </c>
      <c r="D66" s="163">
        <v>5</v>
      </c>
      <c r="E66" s="163" t="s">
        <v>813</v>
      </c>
      <c r="F66" s="163" t="s">
        <v>817</v>
      </c>
      <c r="G66" s="164"/>
      <c r="H66" s="162"/>
    </row>
    <row r="67" spans="2:8" ht="15">
      <c r="B67" s="163">
        <f t="shared" si="2"/>
        <v>55</v>
      </c>
      <c r="C67" s="163" t="s">
        <v>746</v>
      </c>
      <c r="D67" s="163">
        <v>5</v>
      </c>
      <c r="E67" s="163" t="s">
        <v>814</v>
      </c>
      <c r="F67" s="163" t="s">
        <v>817</v>
      </c>
      <c r="G67" s="164" t="s">
        <v>820</v>
      </c>
      <c r="H67" s="162"/>
    </row>
    <row r="68" spans="2:8" ht="15">
      <c r="B68" s="163">
        <f t="shared" si="2"/>
        <v>56</v>
      </c>
      <c r="C68" s="163" t="s">
        <v>747</v>
      </c>
      <c r="D68" s="163">
        <v>1</v>
      </c>
      <c r="E68" s="163" t="s">
        <v>780</v>
      </c>
      <c r="F68" s="163" t="s">
        <v>818</v>
      </c>
      <c r="G68" s="164"/>
      <c r="H68" s="162"/>
    </row>
    <row r="69" spans="2:8" ht="15">
      <c r="B69" s="163">
        <f t="shared" si="2"/>
        <v>57</v>
      </c>
      <c r="C69" s="163" t="s">
        <v>748</v>
      </c>
      <c r="D69" s="163">
        <v>1</v>
      </c>
      <c r="E69" s="163" t="s">
        <v>783</v>
      </c>
      <c r="F69" s="163" t="s">
        <v>818</v>
      </c>
      <c r="G69" s="164" t="s">
        <v>820</v>
      </c>
      <c r="H69" s="162"/>
    </row>
    <row r="70" spans="2:8" ht="15">
      <c r="B70" s="163">
        <f t="shared" si="2"/>
        <v>58</v>
      </c>
      <c r="C70" s="163" t="s">
        <v>749</v>
      </c>
      <c r="D70" s="163">
        <v>1</v>
      </c>
      <c r="E70" s="163" t="s">
        <v>787</v>
      </c>
      <c r="F70" s="163" t="s">
        <v>818</v>
      </c>
      <c r="G70" s="164" t="s">
        <v>820</v>
      </c>
      <c r="H70" s="162"/>
    </row>
    <row r="71" spans="2:8" ht="15">
      <c r="B71" s="163">
        <f t="shared" si="2"/>
        <v>59</v>
      </c>
      <c r="C71" s="163" t="s">
        <v>750</v>
      </c>
      <c r="D71" s="163">
        <v>1</v>
      </c>
      <c r="E71" s="163" t="s">
        <v>788</v>
      </c>
      <c r="F71" s="163" t="s">
        <v>818</v>
      </c>
      <c r="G71" s="164" t="s">
        <v>820</v>
      </c>
      <c r="H71" s="162"/>
    </row>
    <row r="72" spans="2:8" ht="15">
      <c r="B72" s="163">
        <f t="shared" si="2"/>
        <v>60</v>
      </c>
      <c r="C72" s="163" t="s">
        <v>751</v>
      </c>
      <c r="D72" s="163">
        <v>2</v>
      </c>
      <c r="E72" s="163" t="s">
        <v>792</v>
      </c>
      <c r="F72" s="163" t="s">
        <v>818</v>
      </c>
      <c r="G72" s="164" t="s">
        <v>820</v>
      </c>
      <c r="H72" s="162"/>
    </row>
    <row r="73" spans="2:8" ht="15">
      <c r="B73" s="163">
        <f t="shared" si="2"/>
        <v>61</v>
      </c>
      <c r="C73" s="163" t="s">
        <v>752</v>
      </c>
      <c r="D73" s="163">
        <v>2</v>
      </c>
      <c r="E73" s="163" t="s">
        <v>793</v>
      </c>
      <c r="F73" s="163" t="s">
        <v>818</v>
      </c>
      <c r="G73" s="164"/>
      <c r="H73" s="162"/>
    </row>
    <row r="74" spans="2:8" ht="15">
      <c r="B74" s="163">
        <f t="shared" si="2"/>
        <v>62</v>
      </c>
      <c r="C74" s="163" t="s">
        <v>753</v>
      </c>
      <c r="D74" s="163">
        <v>3</v>
      </c>
      <c r="E74" s="163" t="s">
        <v>796</v>
      </c>
      <c r="F74" s="163" t="s">
        <v>818</v>
      </c>
      <c r="G74" s="164"/>
      <c r="H74" s="162"/>
    </row>
    <row r="75" spans="2:8" ht="15">
      <c r="B75" s="163">
        <f t="shared" si="2"/>
        <v>63</v>
      </c>
      <c r="C75" s="163" t="s">
        <v>754</v>
      </c>
      <c r="D75" s="163">
        <v>3</v>
      </c>
      <c r="E75" s="163" t="s">
        <v>786</v>
      </c>
      <c r="F75" s="163" t="s">
        <v>818</v>
      </c>
      <c r="G75" s="164" t="s">
        <v>821</v>
      </c>
      <c r="H75" s="162"/>
    </row>
    <row r="76" spans="2:8" ht="15">
      <c r="B76" s="163">
        <f t="shared" si="2"/>
        <v>64</v>
      </c>
      <c r="C76" s="163" t="s">
        <v>755</v>
      </c>
      <c r="D76" s="163">
        <v>3</v>
      </c>
      <c r="E76" s="163" t="s">
        <v>790</v>
      </c>
      <c r="F76" s="163" t="s">
        <v>818</v>
      </c>
      <c r="G76" s="164" t="s">
        <v>824</v>
      </c>
      <c r="H76" s="162"/>
    </row>
    <row r="77" spans="2:8" ht="15">
      <c r="B77" s="163">
        <f t="shared" si="2"/>
        <v>65</v>
      </c>
      <c r="C77" s="163" t="s">
        <v>756</v>
      </c>
      <c r="D77" s="163">
        <v>4</v>
      </c>
      <c r="E77" s="163" t="s">
        <v>790</v>
      </c>
      <c r="F77" s="163" t="s">
        <v>818</v>
      </c>
      <c r="G77" s="164"/>
      <c r="H77" s="162"/>
    </row>
    <row r="78" spans="2:8" ht="15">
      <c r="B78" s="163">
        <f t="shared" ref="B78:B98" si="3">ROW(A66)</f>
        <v>66</v>
      </c>
      <c r="C78" s="163" t="s">
        <v>757</v>
      </c>
      <c r="D78" s="163">
        <v>4</v>
      </c>
      <c r="E78" s="163" t="s">
        <v>794</v>
      </c>
      <c r="F78" s="163" t="s">
        <v>818</v>
      </c>
      <c r="G78" s="164"/>
      <c r="H78" s="162"/>
    </row>
    <row r="79" spans="2:8" ht="15">
      <c r="B79" s="163">
        <f t="shared" si="3"/>
        <v>67</v>
      </c>
      <c r="C79" s="163" t="s">
        <v>758</v>
      </c>
      <c r="D79" s="163">
        <v>4</v>
      </c>
      <c r="E79" s="163" t="s">
        <v>815</v>
      </c>
      <c r="F79" s="163" t="s">
        <v>818</v>
      </c>
      <c r="G79" s="164" t="s">
        <v>820</v>
      </c>
      <c r="H79" s="162"/>
    </row>
    <row r="80" spans="2:8" ht="15">
      <c r="B80" s="163">
        <f t="shared" si="3"/>
        <v>68</v>
      </c>
      <c r="C80" s="163" t="s">
        <v>759</v>
      </c>
      <c r="D80" s="163">
        <v>4</v>
      </c>
      <c r="E80" s="163" t="s">
        <v>778</v>
      </c>
      <c r="F80" s="163" t="s">
        <v>818</v>
      </c>
      <c r="G80" s="164"/>
      <c r="H80" s="162"/>
    </row>
    <row r="81" spans="2:8" ht="15">
      <c r="B81" s="163">
        <f t="shared" si="3"/>
        <v>69</v>
      </c>
      <c r="C81" s="163" t="s">
        <v>760</v>
      </c>
      <c r="D81" s="163">
        <v>4</v>
      </c>
      <c r="E81" s="163" t="s">
        <v>792</v>
      </c>
      <c r="F81" s="163" t="s">
        <v>818</v>
      </c>
      <c r="G81" s="164" t="s">
        <v>820</v>
      </c>
      <c r="H81" s="162"/>
    </row>
    <row r="82" spans="2:8" ht="15">
      <c r="B82" s="163">
        <f t="shared" si="3"/>
        <v>70</v>
      </c>
      <c r="C82" s="163" t="s">
        <v>761</v>
      </c>
      <c r="D82" s="163">
        <v>7</v>
      </c>
      <c r="E82" s="163" t="s">
        <v>816</v>
      </c>
      <c r="F82" s="163" t="s">
        <v>819</v>
      </c>
      <c r="G82" s="164" t="s">
        <v>820</v>
      </c>
      <c r="H82" s="162"/>
    </row>
    <row r="83" spans="2:8" ht="15">
      <c r="B83" s="163">
        <f t="shared" si="3"/>
        <v>71</v>
      </c>
      <c r="C83" s="163" t="s">
        <v>762</v>
      </c>
      <c r="D83" s="163">
        <v>7</v>
      </c>
      <c r="E83" s="163" t="s">
        <v>802</v>
      </c>
      <c r="F83" s="163" t="s">
        <v>818</v>
      </c>
      <c r="G83" s="164" t="s">
        <v>820</v>
      </c>
      <c r="H83" s="162"/>
    </row>
    <row r="84" spans="2:8" ht="15">
      <c r="B84" s="163">
        <f t="shared" si="3"/>
        <v>72</v>
      </c>
      <c r="C84" s="163" t="s">
        <v>763</v>
      </c>
      <c r="D84" s="163">
        <v>7</v>
      </c>
      <c r="E84" s="163" t="s">
        <v>804</v>
      </c>
      <c r="F84" s="163" t="s">
        <v>818</v>
      </c>
      <c r="G84" s="164"/>
      <c r="H84" s="162"/>
    </row>
    <row r="85" spans="2:8" ht="15">
      <c r="B85" s="163">
        <f t="shared" si="3"/>
        <v>73</v>
      </c>
      <c r="C85" s="163" t="s">
        <v>764</v>
      </c>
      <c r="D85" s="163">
        <v>5</v>
      </c>
      <c r="E85" s="163" t="s">
        <v>792</v>
      </c>
      <c r="F85" s="163" t="s">
        <v>818</v>
      </c>
      <c r="G85" s="164" t="s">
        <v>824</v>
      </c>
      <c r="H85" s="162"/>
    </row>
    <row r="86" spans="2:8" ht="15">
      <c r="B86" s="163">
        <f t="shared" si="3"/>
        <v>74</v>
      </c>
      <c r="C86" s="163" t="s">
        <v>765</v>
      </c>
      <c r="D86" s="163">
        <v>5</v>
      </c>
      <c r="E86" s="163" t="s">
        <v>778</v>
      </c>
      <c r="F86" s="163" t="s">
        <v>818</v>
      </c>
      <c r="G86" s="164"/>
      <c r="H86" s="162"/>
    </row>
    <row r="87" spans="2:8" ht="15">
      <c r="B87" s="163">
        <f t="shared" si="3"/>
        <v>75</v>
      </c>
      <c r="C87" s="163" t="s">
        <v>766</v>
      </c>
      <c r="D87" s="163">
        <v>5</v>
      </c>
      <c r="E87" s="163" t="s">
        <v>805</v>
      </c>
      <c r="F87" s="163" t="s">
        <v>818</v>
      </c>
      <c r="G87" s="164" t="s">
        <v>824</v>
      </c>
      <c r="H87" s="162"/>
    </row>
    <row r="88" spans="2:8" ht="15">
      <c r="B88" s="163">
        <f t="shared" si="3"/>
        <v>76</v>
      </c>
      <c r="C88" s="163" t="s">
        <v>767</v>
      </c>
      <c r="D88" s="163">
        <v>5</v>
      </c>
      <c r="E88" s="163" t="s">
        <v>806</v>
      </c>
      <c r="F88" s="163" t="s">
        <v>818</v>
      </c>
      <c r="G88" s="164"/>
      <c r="H88" s="162"/>
    </row>
    <row r="89" spans="2:8" ht="15">
      <c r="B89" s="163">
        <f t="shared" si="3"/>
        <v>77</v>
      </c>
      <c r="C89" s="163" t="s">
        <v>768</v>
      </c>
      <c r="D89" s="163">
        <v>5</v>
      </c>
      <c r="E89" s="163" t="s">
        <v>799</v>
      </c>
      <c r="F89" s="163" t="s">
        <v>818</v>
      </c>
      <c r="G89" s="164"/>
      <c r="H89" s="162"/>
    </row>
    <row r="90" spans="2:8" ht="15">
      <c r="B90" s="163">
        <f t="shared" si="3"/>
        <v>78</v>
      </c>
      <c r="C90" s="163" t="s">
        <v>769</v>
      </c>
      <c r="D90" s="163">
        <v>5</v>
      </c>
      <c r="E90" s="163" t="s">
        <v>807</v>
      </c>
      <c r="F90" s="163" t="s">
        <v>818</v>
      </c>
      <c r="G90" s="164"/>
      <c r="H90" s="162"/>
    </row>
    <row r="91" spans="2:8" ht="15">
      <c r="B91" s="163">
        <f t="shared" si="3"/>
        <v>79</v>
      </c>
      <c r="C91" s="163" t="s">
        <v>770</v>
      </c>
      <c r="D91" s="163">
        <v>5</v>
      </c>
      <c r="E91" s="163" t="s">
        <v>794</v>
      </c>
      <c r="F91" s="163" t="s">
        <v>818</v>
      </c>
      <c r="G91" s="164"/>
      <c r="H91" s="162"/>
    </row>
    <row r="92" spans="2:8" ht="15">
      <c r="B92" s="163">
        <f t="shared" si="3"/>
        <v>80</v>
      </c>
      <c r="C92" s="163" t="s">
        <v>771</v>
      </c>
      <c r="D92" s="163">
        <v>5</v>
      </c>
      <c r="E92" s="163" t="s">
        <v>808</v>
      </c>
      <c r="F92" s="163" t="s">
        <v>818</v>
      </c>
      <c r="G92" s="164"/>
      <c r="H92" s="162"/>
    </row>
    <row r="93" spans="2:8" ht="15">
      <c r="B93" s="163">
        <f t="shared" si="3"/>
        <v>81</v>
      </c>
      <c r="C93" s="163" t="s">
        <v>772</v>
      </c>
      <c r="D93" s="163">
        <v>5</v>
      </c>
      <c r="E93" s="163" t="s">
        <v>809</v>
      </c>
      <c r="F93" s="163" t="s">
        <v>818</v>
      </c>
      <c r="G93" s="164"/>
      <c r="H93" s="162"/>
    </row>
    <row r="94" spans="2:8" ht="15">
      <c r="B94" s="163">
        <f t="shared" si="3"/>
        <v>82</v>
      </c>
      <c r="C94" s="163" t="s">
        <v>773</v>
      </c>
      <c r="D94" s="163">
        <v>5</v>
      </c>
      <c r="E94" s="163" t="s">
        <v>810</v>
      </c>
      <c r="F94" s="163" t="s">
        <v>818</v>
      </c>
      <c r="G94" s="164"/>
      <c r="H94" s="162"/>
    </row>
    <row r="95" spans="2:8" ht="15">
      <c r="B95" s="163">
        <f t="shared" si="3"/>
        <v>83</v>
      </c>
      <c r="C95" s="163" t="s">
        <v>774</v>
      </c>
      <c r="D95" s="163">
        <v>5</v>
      </c>
      <c r="E95" s="163" t="s">
        <v>811</v>
      </c>
      <c r="F95" s="163" t="s">
        <v>818</v>
      </c>
      <c r="G95" s="164"/>
      <c r="H95" s="162"/>
    </row>
    <row r="96" spans="2:8" ht="15">
      <c r="B96" s="163">
        <f t="shared" si="3"/>
        <v>84</v>
      </c>
      <c r="C96" s="163" t="s">
        <v>775</v>
      </c>
      <c r="D96" s="163">
        <v>5</v>
      </c>
      <c r="E96" s="163" t="s">
        <v>812</v>
      </c>
      <c r="F96" s="163" t="s">
        <v>818</v>
      </c>
      <c r="G96" s="164"/>
      <c r="H96" s="162"/>
    </row>
    <row r="97" spans="2:8" ht="15">
      <c r="B97" s="163">
        <f t="shared" si="3"/>
        <v>85</v>
      </c>
      <c r="C97" s="163" t="s">
        <v>776</v>
      </c>
      <c r="D97" s="163">
        <v>5</v>
      </c>
      <c r="E97" s="163" t="s">
        <v>813</v>
      </c>
      <c r="F97" s="163" t="s">
        <v>818</v>
      </c>
      <c r="G97" s="164"/>
      <c r="H97" s="162"/>
    </row>
    <row r="98" spans="2:8" ht="15">
      <c r="B98" s="163">
        <f t="shared" si="3"/>
        <v>86</v>
      </c>
      <c r="C98" s="163" t="s">
        <v>777</v>
      </c>
      <c r="D98" s="163">
        <v>5</v>
      </c>
      <c r="E98" s="163" t="s">
        <v>814</v>
      </c>
      <c r="F98" s="163" t="s">
        <v>818</v>
      </c>
      <c r="G98" s="164" t="s">
        <v>820</v>
      </c>
      <c r="H98" s="162"/>
    </row>
    <row r="99" spans="2:8">
      <c r="B99" s="47">
        <f t="shared" ref="B99:B110" si="4">ROW(A87)</f>
        <v>87</v>
      </c>
      <c r="C99" s="43"/>
      <c r="D99" s="47"/>
      <c r="E99" s="47"/>
      <c r="F99" s="47"/>
      <c r="G99" s="83"/>
      <c r="H99" s="162"/>
    </row>
    <row r="100" spans="2:8">
      <c r="B100" s="89">
        <f t="shared" si="4"/>
        <v>88</v>
      </c>
      <c r="C100" s="43"/>
      <c r="D100" s="47"/>
      <c r="E100" s="47"/>
      <c r="F100" s="47"/>
      <c r="G100" s="83"/>
      <c r="H100" s="162"/>
    </row>
    <row r="101" spans="2:8">
      <c r="B101" s="47">
        <f t="shared" si="4"/>
        <v>89</v>
      </c>
      <c r="C101" s="43"/>
      <c r="D101" s="47"/>
      <c r="E101" s="47"/>
      <c r="F101" s="47"/>
      <c r="G101" s="83"/>
      <c r="H101" s="162"/>
    </row>
    <row r="102" spans="2:8">
      <c r="B102" s="89">
        <f t="shared" si="4"/>
        <v>90</v>
      </c>
      <c r="C102" s="132"/>
      <c r="D102" s="89"/>
      <c r="E102" s="89"/>
      <c r="F102" s="89"/>
      <c r="G102" s="165"/>
    </row>
    <row r="103" spans="2:8">
      <c r="B103" s="47">
        <f t="shared" si="4"/>
        <v>91</v>
      </c>
      <c r="C103" s="43"/>
      <c r="D103" s="47"/>
      <c r="E103" s="47"/>
      <c r="F103" s="47"/>
      <c r="G103" s="83"/>
    </row>
    <row r="104" spans="2:8">
      <c r="B104" s="89">
        <f t="shared" si="4"/>
        <v>92</v>
      </c>
      <c r="C104" s="132"/>
      <c r="D104" s="89"/>
      <c r="E104" s="89"/>
      <c r="F104" s="89"/>
      <c r="G104" s="165"/>
    </row>
    <row r="105" spans="2:8">
      <c r="B105" s="47">
        <f t="shared" si="4"/>
        <v>93</v>
      </c>
      <c r="C105" s="43"/>
      <c r="D105" s="47"/>
      <c r="E105" s="47"/>
      <c r="F105" s="47"/>
      <c r="G105" s="83"/>
    </row>
    <row r="106" spans="2:8">
      <c r="B106" s="89">
        <f t="shared" si="4"/>
        <v>94</v>
      </c>
      <c r="C106" s="89"/>
      <c r="D106" s="89"/>
      <c r="E106" s="89"/>
      <c r="F106" s="89"/>
      <c r="G106" s="165"/>
    </row>
    <row r="107" spans="2:8">
      <c r="B107" s="47">
        <f t="shared" si="4"/>
        <v>95</v>
      </c>
      <c r="C107" s="47"/>
      <c r="D107" s="47"/>
      <c r="E107" s="47"/>
      <c r="F107" s="47"/>
      <c r="G107" s="83"/>
    </row>
    <row r="108" spans="2:8">
      <c r="B108" s="89">
        <f t="shared" si="4"/>
        <v>96</v>
      </c>
      <c r="C108" s="132"/>
      <c r="D108" s="89"/>
      <c r="E108" s="89"/>
      <c r="F108" s="89"/>
      <c r="G108" s="165"/>
    </row>
    <row r="109" spans="2:8">
      <c r="B109" s="47">
        <f t="shared" si="4"/>
        <v>97</v>
      </c>
      <c r="C109" s="43"/>
      <c r="D109" s="47"/>
      <c r="E109" s="47"/>
      <c r="F109" s="47"/>
      <c r="G109" s="83"/>
    </row>
    <row r="110" spans="2:8">
      <c r="B110" s="89">
        <f t="shared" si="4"/>
        <v>98</v>
      </c>
      <c r="C110" s="132"/>
      <c r="D110" s="89"/>
      <c r="E110" s="89"/>
      <c r="F110" s="89"/>
      <c r="G110" s="165"/>
    </row>
    <row r="111" spans="2:8">
      <c r="B111" s="47">
        <f t="shared" ref="B111:B112" si="5">ROW(A99)</f>
        <v>99</v>
      </c>
      <c r="C111" s="43"/>
      <c r="D111" s="47"/>
      <c r="E111" s="47"/>
      <c r="F111" s="47"/>
      <c r="G111" s="83"/>
    </row>
    <row r="112" spans="2:8">
      <c r="B112" s="7">
        <f t="shared" si="5"/>
        <v>100</v>
      </c>
      <c r="C112" s="7"/>
      <c r="E112" s="7"/>
      <c r="G112" s="166"/>
    </row>
    <row r="113" spans="2:7" s="7" customFormat="1" ht="15">
      <c r="B113" s="163"/>
      <c r="C113" s="163"/>
      <c r="D113" s="163"/>
      <c r="E113" s="163"/>
      <c r="F113" s="163"/>
      <c r="G113" s="163"/>
    </row>
  </sheetData>
  <mergeCells count="2">
    <mergeCell ref="B2:C5"/>
    <mergeCell ref="B6:G6"/>
  </mergeCells>
  <hyperlinks>
    <hyperlink ref="E4" r:id="rId1"/>
  </hyperlinks>
  <pageMargins left="0.70866141732283472" right="0.70866141732283472" top="0.74803149606299213" bottom="0.74803149606299213" header="0.31496062992125984" footer="0.31496062992125984"/>
  <pageSetup paperSize="9" scale="82" fitToHeight="0" orientation="landscape" r:id="rId2"/>
  <headerFooter>
    <oddFooter>&amp;C&amp;P de &amp;N</oddFooter>
  </headerFooter>
  <rowBreaks count="1" manualBreakCount="1">
    <brk id="42" max="6" man="1"/>
  </rowBreak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H111"/>
  <sheetViews>
    <sheetView showGridLines="0" zoomScale="90" zoomScaleNormal="9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3" sqref="F13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21.85546875" style="2" bestFit="1" customWidth="1"/>
    <col min="4" max="4" width="20.42578125" style="7" bestFit="1" customWidth="1"/>
    <col min="5" max="5" width="120.42578125" style="2" customWidth="1"/>
    <col min="6" max="6" width="11.42578125" style="7" customWidth="1"/>
    <col min="7" max="7" width="12.28515625" style="7" customWidth="1"/>
    <col min="8" max="8" width="17" style="7" bestFit="1" customWidth="1"/>
    <col min="9" max="16384" width="11.42578125" style="2"/>
  </cols>
  <sheetData>
    <row r="2" spans="2:8" ht="18">
      <c r="B2" s="1" t="s">
        <v>0</v>
      </c>
      <c r="E2" s="167" t="s">
        <v>1</v>
      </c>
      <c r="F2" s="167"/>
      <c r="G2" s="60"/>
    </row>
    <row r="3" spans="2:8" ht="12" customHeight="1">
      <c r="B3" s="1"/>
      <c r="E3" s="167" t="s">
        <v>2</v>
      </c>
      <c r="F3" s="167"/>
    </row>
    <row r="4" spans="2:8" ht="12" customHeight="1">
      <c r="B4" s="1"/>
      <c r="E4" s="167" t="s">
        <v>3</v>
      </c>
      <c r="F4" s="167"/>
    </row>
    <row r="6" spans="2:8">
      <c r="B6" s="168" t="s">
        <v>496</v>
      </c>
      <c r="C6" s="168"/>
      <c r="D6" s="168"/>
      <c r="E6" s="168"/>
      <c r="F6" s="28"/>
      <c r="G6" s="28"/>
    </row>
    <row r="7" spans="2:8" s="32" customFormat="1">
      <c r="B7" s="29"/>
      <c r="C7" s="29"/>
      <c r="D7" s="30"/>
      <c r="E7" s="29"/>
      <c r="F7" s="30"/>
      <c r="G7" s="30"/>
      <c r="H7" s="31"/>
    </row>
    <row r="8" spans="2:8" s="32" customFormat="1" ht="5.0999999999999996" customHeight="1">
      <c r="B8" s="11"/>
      <c r="C8" s="11"/>
      <c r="D8" s="28"/>
      <c r="E8" s="11"/>
      <c r="F8" s="28"/>
      <c r="G8" s="28"/>
      <c r="H8" s="31"/>
    </row>
    <row r="9" spans="2:8" s="32" customFormat="1">
      <c r="B9" s="11" t="s">
        <v>497</v>
      </c>
      <c r="C9" s="33" t="s">
        <v>495</v>
      </c>
      <c r="D9" s="34"/>
      <c r="E9" s="11"/>
      <c r="F9" s="28"/>
      <c r="G9" s="61">
        <v>7</v>
      </c>
      <c r="H9" s="31"/>
    </row>
    <row r="10" spans="2:8" s="32" customFormat="1" ht="5.0999999999999996" customHeight="1">
      <c r="B10" s="11"/>
      <c r="C10" s="11"/>
      <c r="D10" s="28"/>
      <c r="E10" s="11"/>
      <c r="F10" s="28"/>
      <c r="G10" s="28"/>
      <c r="H10" s="31"/>
    </row>
    <row r="12" spans="2:8" s="7" customFormat="1" ht="25.5">
      <c r="B12" s="38" t="s">
        <v>6</v>
      </c>
      <c r="C12" s="38" t="s">
        <v>7</v>
      </c>
      <c r="D12" s="38" t="s">
        <v>8</v>
      </c>
      <c r="E12" s="38" t="s">
        <v>9</v>
      </c>
      <c r="F12" s="40" t="s">
        <v>406</v>
      </c>
      <c r="G12" s="41" t="s">
        <v>498</v>
      </c>
      <c r="H12" s="42" t="s">
        <v>10</v>
      </c>
    </row>
    <row r="13" spans="2:8">
      <c r="B13" s="67">
        <f t="shared" ref="B13:B76" si="0">ROW(A1)</f>
        <v>1</v>
      </c>
      <c r="C13" s="119" t="s">
        <v>364</v>
      </c>
      <c r="D13" s="62" t="e">
        <f>VLOOKUP(Tabla810176[[#This Row],[CÓDIGO]],#REF!,2,0)</f>
        <v>#REF!</v>
      </c>
      <c r="E13" s="17" t="e">
        <f>VLOOKUP(Tabla810176[[#This Row],[CÓDIGO]],#REF!,3,0)</f>
        <v>#REF!</v>
      </c>
      <c r="F13" s="121">
        <f>SUMIF(Tabla8104[[#All],[CÓDIGO]],Tabla810176[[#This Row],[CÓDIGO]],Tabla8104[[#All],[TOTAL]])</f>
        <v>28</v>
      </c>
      <c r="G13" s="31">
        <f>Tabla810176[[#This Row],[CANTIDAD
UNITARIA]]/4*$G$9</f>
        <v>49</v>
      </c>
      <c r="H13" s="31" t="e">
        <f>VLOOKUP(Tabla810176[[#This Row],[CÓDIGO]],#REF!,4,0)</f>
        <v>#REF!</v>
      </c>
    </row>
    <row r="14" spans="2:8">
      <c r="B14" s="62">
        <f t="shared" si="0"/>
        <v>2</v>
      </c>
      <c r="C14" s="119" t="s">
        <v>350</v>
      </c>
      <c r="D14" s="62" t="e">
        <f>VLOOKUP(Tabla810176[[#This Row],[CÓDIGO]],#REF!,2,0)</f>
        <v>#REF!</v>
      </c>
      <c r="E14" s="17" t="e">
        <f>VLOOKUP(Tabla810176[[#This Row],[CÓDIGO]],#REF!,3,0)</f>
        <v>#REF!</v>
      </c>
      <c r="F14" s="121">
        <f>SUMIF(Tabla8104[[#All],[CÓDIGO]],Tabla810176[[#This Row],[CÓDIGO]],Tabla8104[[#All],[TOTAL]])</f>
        <v>68</v>
      </c>
      <c r="G14" s="31">
        <f>Tabla810176[[#This Row],[CANTIDAD
UNITARIA]]/4*$G$9</f>
        <v>119</v>
      </c>
      <c r="H14" s="31" t="e">
        <f>VLOOKUP(Tabla810176[[#This Row],[CÓDIGO]],#REF!,4,0)</f>
        <v>#REF!</v>
      </c>
    </row>
    <row r="15" spans="2:8">
      <c r="B15" s="62">
        <f t="shared" si="0"/>
        <v>3</v>
      </c>
      <c r="C15" s="119" t="s">
        <v>342</v>
      </c>
      <c r="D15" s="62" t="e">
        <f>VLOOKUP(Tabla810176[[#This Row],[CÓDIGO]],#REF!,2,0)</f>
        <v>#REF!</v>
      </c>
      <c r="E15" s="17" t="e">
        <f>VLOOKUP(Tabla810176[[#This Row],[CÓDIGO]],#REF!,3,0)</f>
        <v>#REF!</v>
      </c>
      <c r="F15" s="121">
        <f>SUMIF(Tabla8104[[#All],[CÓDIGO]],Tabla810176[[#This Row],[CÓDIGO]],Tabla8104[[#All],[TOTAL]])</f>
        <v>48</v>
      </c>
      <c r="G15" s="31">
        <f>Tabla810176[[#This Row],[CANTIDAD
UNITARIA]]/4*$G$9</f>
        <v>84</v>
      </c>
      <c r="H15" s="31" t="e">
        <f>VLOOKUP(Tabla810176[[#This Row],[CÓDIGO]],#REF!,4,0)</f>
        <v>#REF!</v>
      </c>
    </row>
    <row r="16" spans="2:8">
      <c r="B16" s="67">
        <f>ROW(A4)</f>
        <v>4</v>
      </c>
      <c r="C16" s="120" t="s">
        <v>344</v>
      </c>
      <c r="D16" s="67" t="e">
        <f>VLOOKUP(Tabla810176[[#This Row],[CÓDIGO]],#REF!,2,0)</f>
        <v>#REF!</v>
      </c>
      <c r="E16" s="71" t="e">
        <f>VLOOKUP(Tabla810176[[#This Row],[CÓDIGO]],#REF!,3,0)</f>
        <v>#REF!</v>
      </c>
      <c r="F16" s="121">
        <f>SUMIF(Tabla8104[[#All],[CÓDIGO]],Tabla810176[[#This Row],[CÓDIGO]],Tabla8104[[#All],[TOTAL]])</f>
        <v>8</v>
      </c>
      <c r="G16" s="56">
        <f>Tabla810176[[#This Row],[CANTIDAD
UNITARIA]]/4*$G$9</f>
        <v>14</v>
      </c>
      <c r="H16" s="56" t="e">
        <f>VLOOKUP(Tabla810176[[#This Row],[CÓDIGO]],#REF!,4,0)</f>
        <v>#REF!</v>
      </c>
    </row>
    <row r="17" spans="2:8">
      <c r="B17" s="62">
        <f t="shared" si="0"/>
        <v>5</v>
      </c>
      <c r="C17" s="119" t="s">
        <v>370</v>
      </c>
      <c r="D17" s="62" t="e">
        <f>VLOOKUP(Tabla810176[[#This Row],[CÓDIGO]],#REF!,2,0)</f>
        <v>#REF!</v>
      </c>
      <c r="E17" s="17" t="e">
        <f>VLOOKUP(Tabla810176[[#This Row],[CÓDIGO]],#REF!,3,0)</f>
        <v>#REF!</v>
      </c>
      <c r="F17" s="121">
        <f>SUMIF(Tabla8104[[#All],[CÓDIGO]],Tabla810176[[#This Row],[CÓDIGO]],Tabla8104[[#All],[TOTAL]])</f>
        <v>4.8000000000000007</v>
      </c>
      <c r="G17" s="31">
        <f>Tabla810176[[#This Row],[CANTIDAD
UNITARIA]]/4*$G$9</f>
        <v>8.4000000000000021</v>
      </c>
      <c r="H17" s="31" t="e">
        <f>VLOOKUP(Tabla810176[[#This Row],[CÓDIGO]],#REF!,4,0)</f>
        <v>#REF!</v>
      </c>
    </row>
    <row r="18" spans="2:8">
      <c r="B18" s="67">
        <f t="shared" si="0"/>
        <v>6</v>
      </c>
      <c r="C18" s="122" t="s">
        <v>348</v>
      </c>
      <c r="D18" s="62" t="e">
        <f>VLOOKUP(Tabla810176[[#This Row],[CÓDIGO]],#REF!,2,0)</f>
        <v>#REF!</v>
      </c>
      <c r="E18" s="17" t="e">
        <f>VLOOKUP(Tabla810176[[#This Row],[CÓDIGO]],#REF!,3,0)</f>
        <v>#REF!</v>
      </c>
      <c r="F18" s="121">
        <f>SUMIF(Tabla8104[[#All],[CÓDIGO]],Tabla810176[[#This Row],[CÓDIGO]],Tabla8104[[#All],[TOTAL]])</f>
        <v>148</v>
      </c>
      <c r="G18" s="31">
        <f>Tabla810176[[#This Row],[CANTIDAD
UNITARIA]]/4*$G$9</f>
        <v>259</v>
      </c>
      <c r="H18" s="31" t="e">
        <f>VLOOKUP(Tabla810176[[#This Row],[CÓDIGO]],#REF!,4,0)</f>
        <v>#REF!</v>
      </c>
    </row>
    <row r="19" spans="2:8">
      <c r="B19" s="62">
        <f t="shared" si="0"/>
        <v>7</v>
      </c>
      <c r="C19" s="119" t="s">
        <v>366</v>
      </c>
      <c r="D19" s="62" t="e">
        <f>VLOOKUP(Tabla810176[[#This Row],[CÓDIGO]],#REF!,2,0)</f>
        <v>#REF!</v>
      </c>
      <c r="E19" s="17" t="e">
        <f>VLOOKUP(Tabla810176[[#This Row],[CÓDIGO]],#REF!,3,0)</f>
        <v>#REF!</v>
      </c>
      <c r="F19" s="121">
        <f>SUMIF(Tabla8104[[#All],[CÓDIGO]],Tabla810176[[#This Row],[CÓDIGO]],Tabla8104[[#All],[TOTAL]])</f>
        <v>17.600000000000001</v>
      </c>
      <c r="G19" s="31">
        <f>Tabla810176[[#This Row],[CANTIDAD
UNITARIA]]/4*$G$9</f>
        <v>30.800000000000004</v>
      </c>
      <c r="H19" s="31" t="e">
        <f>VLOOKUP(Tabla810176[[#This Row],[CÓDIGO]],#REF!,4,0)</f>
        <v>#REF!</v>
      </c>
    </row>
    <row r="20" spans="2:8">
      <c r="B20" s="67">
        <f t="shared" si="0"/>
        <v>8</v>
      </c>
      <c r="C20" s="119" t="s">
        <v>340</v>
      </c>
      <c r="D20" s="62" t="e">
        <f>VLOOKUP(Tabla810176[[#This Row],[CÓDIGO]],#REF!,2,0)</f>
        <v>#REF!</v>
      </c>
      <c r="E20" s="17" t="e">
        <f>VLOOKUP(Tabla810176[[#This Row],[CÓDIGO]],#REF!,3,0)</f>
        <v>#REF!</v>
      </c>
      <c r="F20" s="121">
        <f>SUMIF(Tabla8104[[#All],[CÓDIGO]],Tabla810176[[#This Row],[CÓDIGO]],Tabla8104[[#All],[TOTAL]])</f>
        <v>32</v>
      </c>
      <c r="G20" s="31">
        <f>Tabla810176[[#This Row],[CANTIDAD
UNITARIA]]/4*$G$9</f>
        <v>56</v>
      </c>
      <c r="H20" s="31" t="e">
        <f>VLOOKUP(Tabla810176[[#This Row],[CÓDIGO]],#REF!,4,0)</f>
        <v>#REF!</v>
      </c>
    </row>
    <row r="21" spans="2:8">
      <c r="B21" s="62">
        <f t="shared" si="0"/>
        <v>9</v>
      </c>
      <c r="C21" s="123" t="s">
        <v>346</v>
      </c>
      <c r="D21" s="56" t="e">
        <f>VLOOKUP(Tabla810176[[#This Row],[CÓDIGO]],#REF!,2,0)</f>
        <v>#REF!</v>
      </c>
      <c r="E21" s="66" t="e">
        <f>VLOOKUP(Tabla810176[[#This Row],[CÓDIGO]],#REF!,3,0)</f>
        <v>#REF!</v>
      </c>
      <c r="F21" s="124">
        <f>SUMIF(Tabla8104[[#All],[CÓDIGO]],Tabla810176[[#This Row],[CÓDIGO]],Tabla8104[[#All],[TOTAL]])</f>
        <v>24</v>
      </c>
      <c r="G21" s="56">
        <f>Tabla810176[[#This Row],[CANTIDAD
UNITARIA]]/4*$G$9</f>
        <v>42</v>
      </c>
      <c r="H21" s="31" t="e">
        <f>VLOOKUP(Tabla810176[[#This Row],[CÓDIGO]],#REF!,4,0)</f>
        <v>#REF!</v>
      </c>
    </row>
    <row r="22" spans="2:8">
      <c r="B22" s="67">
        <f t="shared" si="0"/>
        <v>10</v>
      </c>
      <c r="C22" s="123" t="s">
        <v>378</v>
      </c>
      <c r="D22" s="56" t="e">
        <f>VLOOKUP(Tabla810176[[#This Row],[CÓDIGO]],#REF!,2,0)</f>
        <v>#REF!</v>
      </c>
      <c r="E22" s="66" t="e">
        <f>VLOOKUP(Tabla810176[[#This Row],[CÓDIGO]],#REF!,3,0)</f>
        <v>#REF!</v>
      </c>
      <c r="F22" s="124">
        <f>SUMIF(Tabla8104[[#All],[CÓDIGO]],Tabla810176[[#This Row],[CÓDIGO]],Tabla8104[[#All],[TOTAL]])</f>
        <v>44</v>
      </c>
      <c r="G22" s="56">
        <f>Tabla810176[[#This Row],[CANTIDAD
UNITARIA]]/4*$G$9</f>
        <v>77</v>
      </c>
      <c r="H22" s="31" t="e">
        <f>VLOOKUP(Tabla810176[[#This Row],[CÓDIGO]],#REF!,4,0)</f>
        <v>#REF!</v>
      </c>
    </row>
    <row r="23" spans="2:8">
      <c r="B23" s="62">
        <f t="shared" si="0"/>
        <v>11</v>
      </c>
      <c r="C23" s="123" t="s">
        <v>360</v>
      </c>
      <c r="D23" s="56" t="e">
        <f>VLOOKUP(Tabla810176[[#This Row],[CÓDIGO]],#REF!,2,0)</f>
        <v>#REF!</v>
      </c>
      <c r="E23" s="66" t="e">
        <f>VLOOKUP(Tabla810176[[#This Row],[CÓDIGO]],#REF!,3,0)</f>
        <v>#REF!</v>
      </c>
      <c r="F23" s="124">
        <f>SUMIF(Tabla8104[[#All],[CÓDIGO]],Tabla810176[[#This Row],[CÓDIGO]],Tabla8104[[#All],[TOTAL]])</f>
        <v>96</v>
      </c>
      <c r="G23" s="56">
        <f>Tabla810176[[#This Row],[CANTIDAD
UNITARIA]]/4*$G$9</f>
        <v>168</v>
      </c>
      <c r="H23" s="31" t="e">
        <f>VLOOKUP(Tabla810176[[#This Row],[CÓDIGO]],#REF!,4,0)</f>
        <v>#REF!</v>
      </c>
    </row>
    <row r="24" spans="2:8">
      <c r="B24" s="67">
        <f t="shared" si="0"/>
        <v>12</v>
      </c>
      <c r="C24" s="99" t="s">
        <v>14</v>
      </c>
      <c r="D24" s="67" t="e">
        <f>VLOOKUP(Tabla810176[[#This Row],[CÓDIGO]],#REF!,2,0)</f>
        <v>#REF!</v>
      </c>
      <c r="E24" s="71" t="e">
        <f>VLOOKUP(Tabla810176[[#This Row],[CÓDIGO]],#REF!,3,0)</f>
        <v>#REF!</v>
      </c>
      <c r="F24" s="103">
        <f>SUMIF(Tabla8104[[#All],[CÓDIGO]],Tabla810176[[#This Row],[CÓDIGO]],Tabla8104[[#All],[TOTAL]])</f>
        <v>4</v>
      </c>
      <c r="G24" s="67">
        <f>Tabla810176[[#This Row],[CANTIDAD
UNITARIA]]/4*$G$9</f>
        <v>7</v>
      </c>
      <c r="H24" s="31" t="e">
        <f>VLOOKUP(Tabla810176[[#This Row],[CÓDIGO]],#REF!,4,0)</f>
        <v>#REF!</v>
      </c>
    </row>
    <row r="25" spans="2:8">
      <c r="B25" s="62">
        <f t="shared" si="0"/>
        <v>13</v>
      </c>
      <c r="C25" s="99" t="s">
        <v>546</v>
      </c>
      <c r="D25" s="67" t="e">
        <f>VLOOKUP(Tabla810176[[#This Row],[CÓDIGO]],#REF!,2,0)</f>
        <v>#REF!</v>
      </c>
      <c r="E25" s="71" t="e">
        <f>VLOOKUP(Tabla810176[[#This Row],[CÓDIGO]],#REF!,3,0)</f>
        <v>#REF!</v>
      </c>
      <c r="F25" s="103">
        <f>SUMIF(Tabla8104[[#All],[CÓDIGO]],Tabla810176[[#This Row],[CÓDIGO]],Tabla8104[[#All],[TOTAL]])</f>
        <v>4</v>
      </c>
      <c r="G25" s="67">
        <f>Tabla810176[[#This Row],[CANTIDAD
UNITARIA]]/4*$G$9</f>
        <v>7</v>
      </c>
      <c r="H25" s="31" t="e">
        <f>VLOOKUP(Tabla810176[[#This Row],[CÓDIGO]],#REF!,4,0)</f>
        <v>#REF!</v>
      </c>
    </row>
    <row r="26" spans="2:8">
      <c r="B26" s="67">
        <f t="shared" si="0"/>
        <v>14</v>
      </c>
      <c r="C26" s="119" t="s">
        <v>305</v>
      </c>
      <c r="D26" s="62" t="e">
        <f>VLOOKUP(Tabla810176[[#This Row],[CÓDIGO]],#REF!,2,0)</f>
        <v>#REF!</v>
      </c>
      <c r="E26" s="17" t="e">
        <f>VLOOKUP(Tabla810176[[#This Row],[CÓDIGO]],#REF!,3,0)</f>
        <v>#REF!</v>
      </c>
      <c r="F26" s="121">
        <f>SUMIF(Tabla8104[[#All],[CÓDIGO]],Tabla810176[[#This Row],[CÓDIGO]],Tabla8104[[#All],[TOTAL]])</f>
        <v>20</v>
      </c>
      <c r="G26" s="31">
        <f>Tabla810176[[#This Row],[CANTIDAD
UNITARIA]]/4*$G$9</f>
        <v>35</v>
      </c>
      <c r="H26" s="31" t="e">
        <f>VLOOKUP(Tabla810176[[#This Row],[CÓDIGO]],#REF!,4,0)</f>
        <v>#REF!</v>
      </c>
    </row>
    <row r="27" spans="2:8">
      <c r="B27" s="62">
        <f t="shared" si="0"/>
        <v>15</v>
      </c>
      <c r="C27" s="119" t="s">
        <v>307</v>
      </c>
      <c r="D27" s="62" t="e">
        <f>VLOOKUP(Tabla810176[[#This Row],[CÓDIGO]],#REF!,2,0)</f>
        <v>#REF!</v>
      </c>
      <c r="E27" s="17" t="e">
        <f>VLOOKUP(Tabla810176[[#This Row],[CÓDIGO]],#REF!,3,0)</f>
        <v>#REF!</v>
      </c>
      <c r="F27" s="121">
        <f>SUMIF(Tabla8104[[#All],[CÓDIGO]],Tabla810176[[#This Row],[CÓDIGO]],Tabla8104[[#All],[TOTAL]])</f>
        <v>4</v>
      </c>
      <c r="G27" s="31">
        <f>Tabla810176[[#This Row],[CANTIDAD
UNITARIA]]/4*$G$9</f>
        <v>7</v>
      </c>
      <c r="H27" s="31" t="e">
        <f>VLOOKUP(Tabla810176[[#This Row],[CÓDIGO]],#REF!,4,0)</f>
        <v>#REF!</v>
      </c>
    </row>
    <row r="28" spans="2:8">
      <c r="B28" s="67">
        <f t="shared" si="0"/>
        <v>16</v>
      </c>
      <c r="C28" s="119" t="s">
        <v>303</v>
      </c>
      <c r="D28" s="62" t="e">
        <f>VLOOKUP(Tabla810176[[#This Row],[CÓDIGO]],#REF!,2,0)</f>
        <v>#REF!</v>
      </c>
      <c r="E28" s="17" t="e">
        <f>VLOOKUP(Tabla810176[[#This Row],[CÓDIGO]],#REF!,3,0)</f>
        <v>#REF!</v>
      </c>
      <c r="F28" s="121">
        <f>SUMIF(Tabla8104[[#All],[CÓDIGO]],Tabla810176[[#This Row],[CÓDIGO]],Tabla8104[[#All],[TOTAL]])</f>
        <v>4</v>
      </c>
      <c r="G28" s="31">
        <f>Tabla810176[[#This Row],[CANTIDAD
UNITARIA]]/4*$G$9</f>
        <v>7</v>
      </c>
      <c r="H28" s="31" t="e">
        <f>VLOOKUP(Tabla810176[[#This Row],[CÓDIGO]],#REF!,4,0)</f>
        <v>#REF!</v>
      </c>
    </row>
    <row r="29" spans="2:8">
      <c r="B29" s="62">
        <f t="shared" si="0"/>
        <v>17</v>
      </c>
      <c r="C29" s="119" t="s">
        <v>323</v>
      </c>
      <c r="D29" s="62" t="e">
        <f>VLOOKUP(Tabla810176[[#This Row],[CÓDIGO]],#REF!,2,0)</f>
        <v>#REF!</v>
      </c>
      <c r="E29" s="17" t="e">
        <f>VLOOKUP(Tabla810176[[#This Row],[CÓDIGO]],#REF!,3,0)</f>
        <v>#REF!</v>
      </c>
      <c r="F29" s="121">
        <f>SUMIF(Tabla8104[[#All],[CÓDIGO]],Tabla810176[[#This Row],[CÓDIGO]],Tabla8104[[#All],[TOTAL]])</f>
        <v>68</v>
      </c>
      <c r="G29" s="31">
        <f>Tabla810176[[#This Row],[CANTIDAD
UNITARIA]]/4*$G$9</f>
        <v>119</v>
      </c>
      <c r="H29" s="31" t="e">
        <f>VLOOKUP(Tabla810176[[#This Row],[CÓDIGO]],#REF!,4,0)</f>
        <v>#REF!</v>
      </c>
    </row>
    <row r="30" spans="2:8">
      <c r="B30" s="67">
        <f t="shared" si="0"/>
        <v>18</v>
      </c>
      <c r="C30" s="101" t="s">
        <v>136</v>
      </c>
      <c r="D30" s="62" t="e">
        <f>VLOOKUP(Tabla810176[[#This Row],[CÓDIGO]],#REF!,2,0)</f>
        <v>#REF!</v>
      </c>
      <c r="E30" s="17" t="e">
        <f>VLOOKUP(Tabla810176[[#This Row],[CÓDIGO]],#REF!,3,0)</f>
        <v>#REF!</v>
      </c>
      <c r="F30" s="103">
        <f>SUMIF(Tabla8104[[#All],[CÓDIGO]],Tabla810176[[#This Row],[CÓDIGO]],Tabla8104[[#All],[TOTAL]])</f>
        <v>4</v>
      </c>
      <c r="G30" s="62">
        <f>Tabla810176[[#This Row],[CANTIDAD
UNITARIA]]/4*$G$9</f>
        <v>7</v>
      </c>
      <c r="H30" s="31" t="e">
        <f>VLOOKUP(Tabla810176[[#This Row],[CÓDIGO]],#REF!,4,0)</f>
        <v>#REF!</v>
      </c>
    </row>
    <row r="31" spans="2:8">
      <c r="B31" s="62">
        <f t="shared" si="0"/>
        <v>19</v>
      </c>
      <c r="C31" s="101" t="s">
        <v>134</v>
      </c>
      <c r="D31" s="62" t="e">
        <f>VLOOKUP(Tabla810176[[#This Row],[CÓDIGO]],#REF!,2,0)</f>
        <v>#REF!</v>
      </c>
      <c r="E31" s="17" t="e">
        <f>VLOOKUP(Tabla810176[[#This Row],[CÓDIGO]],#REF!,3,0)</f>
        <v>#REF!</v>
      </c>
      <c r="F31" s="103">
        <f>SUMIF(Tabla8104[[#All],[CÓDIGO]],Tabla810176[[#This Row],[CÓDIGO]],Tabla8104[[#All],[TOTAL]])</f>
        <v>4</v>
      </c>
      <c r="G31" s="31">
        <f>Tabla810176[[#This Row],[CANTIDAD
UNITARIA]]/4*$G$9</f>
        <v>7</v>
      </c>
      <c r="H31" s="31" t="e">
        <f>VLOOKUP(Tabla810176[[#This Row],[CÓDIGO]],#REF!,4,0)</f>
        <v>#REF!</v>
      </c>
    </row>
    <row r="32" spans="2:8">
      <c r="B32" s="67">
        <f t="shared" si="0"/>
        <v>20</v>
      </c>
      <c r="C32" s="101" t="s">
        <v>547</v>
      </c>
      <c r="D32" s="62" t="e">
        <f>VLOOKUP(Tabla810176[[#This Row],[CÓDIGO]],#REF!,2,0)</f>
        <v>#REF!</v>
      </c>
      <c r="E32" s="17" t="e">
        <f>VLOOKUP(Tabla810176[[#This Row],[CÓDIGO]],#REF!,3,0)</f>
        <v>#REF!</v>
      </c>
      <c r="F32" s="103">
        <f>SUMIF(Tabla8104[[#All],[CÓDIGO]],Tabla810176[[#This Row],[CÓDIGO]],Tabla8104[[#All],[TOTAL]])</f>
        <v>4</v>
      </c>
      <c r="G32" s="31">
        <f>Tabla810176[[#This Row],[CANTIDAD
UNITARIA]]/4*$G$9</f>
        <v>7</v>
      </c>
      <c r="H32" s="31" t="e">
        <f>VLOOKUP(Tabla810176[[#This Row],[CÓDIGO]],#REF!,4,0)</f>
        <v>#REF!</v>
      </c>
    </row>
    <row r="33" spans="2:8">
      <c r="B33" s="62">
        <f t="shared" si="0"/>
        <v>21</v>
      </c>
      <c r="C33" s="101" t="s">
        <v>142</v>
      </c>
      <c r="D33" s="62" t="e">
        <f>VLOOKUP(Tabla810176[[#This Row],[CÓDIGO]],#REF!,2,0)</f>
        <v>#REF!</v>
      </c>
      <c r="E33" s="17" t="e">
        <f>VLOOKUP(Tabla810176[[#This Row],[CÓDIGO]],#REF!,3,0)</f>
        <v>#REF!</v>
      </c>
      <c r="F33" s="103">
        <f>SUMIF(Tabla8104[[#All],[CÓDIGO]],Tabla810176[[#This Row],[CÓDIGO]],Tabla8104[[#All],[TOTAL]])</f>
        <v>4</v>
      </c>
      <c r="G33" s="31">
        <f>Tabla810176[[#This Row],[CANTIDAD
UNITARIA]]/4*$G$9</f>
        <v>7</v>
      </c>
      <c r="H33" s="31" t="e">
        <f>VLOOKUP(Tabla810176[[#This Row],[CÓDIGO]],#REF!,4,0)</f>
        <v>#REF!</v>
      </c>
    </row>
    <row r="34" spans="2:8">
      <c r="B34" s="67">
        <f t="shared" si="0"/>
        <v>22</v>
      </c>
      <c r="C34" s="101" t="s">
        <v>138</v>
      </c>
      <c r="D34" s="62" t="e">
        <f>VLOOKUP(Tabla810176[[#This Row],[CÓDIGO]],#REF!,2,0)</f>
        <v>#REF!</v>
      </c>
      <c r="E34" s="17" t="e">
        <f>VLOOKUP(Tabla810176[[#This Row],[CÓDIGO]],#REF!,3,0)</f>
        <v>#REF!</v>
      </c>
      <c r="F34" s="103">
        <f>SUMIF(Tabla8104[[#All],[CÓDIGO]],Tabla810176[[#This Row],[CÓDIGO]],Tabla8104[[#All],[TOTAL]])</f>
        <v>4</v>
      </c>
      <c r="G34" s="31">
        <f>Tabla810176[[#This Row],[CANTIDAD
UNITARIA]]/4*$G$9</f>
        <v>7</v>
      </c>
      <c r="H34" s="31" t="e">
        <f>VLOOKUP(Tabla810176[[#This Row],[CÓDIGO]],#REF!,4,0)</f>
        <v>#REF!</v>
      </c>
    </row>
    <row r="35" spans="2:8">
      <c r="B35" s="62">
        <f t="shared" si="0"/>
        <v>23</v>
      </c>
      <c r="C35" s="101" t="s">
        <v>140</v>
      </c>
      <c r="D35" s="62" t="e">
        <f>VLOOKUP(Tabla810176[[#This Row],[CÓDIGO]],#REF!,2,0)</f>
        <v>#REF!</v>
      </c>
      <c r="E35" s="17" t="e">
        <f>VLOOKUP(Tabla810176[[#This Row],[CÓDIGO]],#REF!,3,0)</f>
        <v>#REF!</v>
      </c>
      <c r="F35" s="103">
        <f>SUMIF(Tabla8104[[#All],[CÓDIGO]],Tabla810176[[#This Row],[CÓDIGO]],Tabla8104[[#All],[TOTAL]])</f>
        <v>4</v>
      </c>
      <c r="G35" s="31">
        <f>Tabla810176[[#This Row],[CANTIDAD
UNITARIA]]/4*$G$9</f>
        <v>7</v>
      </c>
      <c r="H35" s="31" t="e">
        <f>VLOOKUP(Tabla810176[[#This Row],[CÓDIGO]],#REF!,4,0)</f>
        <v>#REF!</v>
      </c>
    </row>
    <row r="36" spans="2:8">
      <c r="B36" s="67">
        <f t="shared" si="0"/>
        <v>24</v>
      </c>
      <c r="C36" s="101" t="s">
        <v>132</v>
      </c>
      <c r="D36" s="62" t="e">
        <f>VLOOKUP(Tabla810176[[#This Row],[CÓDIGO]],#REF!,2,0)</f>
        <v>#REF!</v>
      </c>
      <c r="E36" s="17" t="e">
        <f>VLOOKUP(Tabla810176[[#This Row],[CÓDIGO]],#REF!,3,0)</f>
        <v>#REF!</v>
      </c>
      <c r="F36" s="103">
        <f>SUMIF(Tabla8104[[#All],[CÓDIGO]],Tabla810176[[#This Row],[CÓDIGO]],Tabla8104[[#All],[TOTAL]])</f>
        <v>4</v>
      </c>
      <c r="G36" s="31">
        <f>Tabla810176[[#This Row],[CANTIDAD
UNITARIA]]/4*$G$9</f>
        <v>7</v>
      </c>
      <c r="H36" s="31" t="e">
        <f>VLOOKUP(Tabla810176[[#This Row],[CÓDIGO]],#REF!,4,0)</f>
        <v>#REF!</v>
      </c>
    </row>
    <row r="37" spans="2:8">
      <c r="B37" s="62">
        <f t="shared" si="0"/>
        <v>25</v>
      </c>
      <c r="C37" s="101" t="s">
        <v>500</v>
      </c>
      <c r="D37" s="62" t="e">
        <f>VLOOKUP(Tabla810176[[#This Row],[CÓDIGO]],#REF!,2,0)</f>
        <v>#REF!</v>
      </c>
      <c r="E37" s="17" t="e">
        <f>VLOOKUP(Tabla810176[[#This Row],[CÓDIGO]],#REF!,3,0)</f>
        <v>#REF!</v>
      </c>
      <c r="F37" s="103">
        <f>SUMIF(Tabla8104[[#All],[CÓDIGO]],Tabla810176[[#This Row],[CÓDIGO]],Tabla8104[[#All],[TOTAL]])</f>
        <v>4</v>
      </c>
      <c r="G37" s="31">
        <f>Tabla810176[[#This Row],[CANTIDAD
UNITARIA]]/4*$G$9</f>
        <v>7</v>
      </c>
      <c r="H37" s="31" t="e">
        <f>VLOOKUP(Tabla810176[[#This Row],[CÓDIGO]],#REF!,4,0)</f>
        <v>#REF!</v>
      </c>
    </row>
    <row r="38" spans="2:8">
      <c r="B38" s="67">
        <f t="shared" si="0"/>
        <v>26</v>
      </c>
      <c r="C38" s="101" t="s">
        <v>502</v>
      </c>
      <c r="D38" s="62" t="e">
        <f>VLOOKUP(Tabla810176[[#This Row],[CÓDIGO]],#REF!,2,0)</f>
        <v>#REF!</v>
      </c>
      <c r="E38" s="17" t="e">
        <f>VLOOKUP(Tabla810176[[#This Row],[CÓDIGO]],#REF!,3,0)</f>
        <v>#REF!</v>
      </c>
      <c r="F38" s="103">
        <f>SUMIF(Tabla8104[[#All],[CÓDIGO]],Tabla810176[[#This Row],[CÓDIGO]],Tabla8104[[#All],[TOTAL]])</f>
        <v>4</v>
      </c>
      <c r="G38" s="31">
        <f>Tabla810176[[#This Row],[CANTIDAD
UNITARIA]]/4*$G$9</f>
        <v>7</v>
      </c>
      <c r="H38" s="31" t="e">
        <f>VLOOKUP(Tabla810176[[#This Row],[CÓDIGO]],#REF!,4,0)</f>
        <v>#REF!</v>
      </c>
    </row>
    <row r="39" spans="2:8">
      <c r="B39" s="62">
        <f t="shared" si="0"/>
        <v>27</v>
      </c>
      <c r="C39" s="110" t="s">
        <v>504</v>
      </c>
      <c r="D39" s="62" t="e">
        <f>VLOOKUP(Tabla810176[[#This Row],[CÓDIGO]],#REF!,2,0)</f>
        <v>#REF!</v>
      </c>
      <c r="E39" s="17" t="e">
        <f>VLOOKUP(Tabla810176[[#This Row],[CÓDIGO]],#REF!,3,0)</f>
        <v>#REF!</v>
      </c>
      <c r="F39" s="111">
        <f>SUMIF(Tabla8104[[#All],[CÓDIGO]],Tabla810176[[#This Row],[CÓDIGO]],Tabla8104[[#All],[TOTAL]])</f>
        <v>4</v>
      </c>
      <c r="G39" s="31">
        <f>Tabla810176[[#This Row],[CANTIDAD
UNITARIA]]/4*$G$9</f>
        <v>7</v>
      </c>
      <c r="H39" s="31" t="e">
        <f>VLOOKUP(Tabla810176[[#This Row],[CÓDIGO]],#REF!,4,0)</f>
        <v>#REF!</v>
      </c>
    </row>
    <row r="40" spans="2:8">
      <c r="B40" s="67">
        <f t="shared" si="0"/>
        <v>28</v>
      </c>
      <c r="C40" s="101" t="s">
        <v>506</v>
      </c>
      <c r="D40" s="62" t="e">
        <f>VLOOKUP(Tabla810176[[#This Row],[CÓDIGO]],#REF!,2,0)</f>
        <v>#REF!</v>
      </c>
      <c r="E40" s="17" t="e">
        <f>VLOOKUP(Tabla810176[[#This Row],[CÓDIGO]],#REF!,3,0)</f>
        <v>#REF!</v>
      </c>
      <c r="F40" s="103">
        <f>SUMIF(Tabla8104[[#All],[CÓDIGO]],Tabla810176[[#This Row],[CÓDIGO]],Tabla8104[[#All],[TOTAL]])</f>
        <v>4</v>
      </c>
      <c r="G40" s="31">
        <f>Tabla810176[[#This Row],[CANTIDAD
UNITARIA]]/4*$G$9</f>
        <v>7</v>
      </c>
      <c r="H40" s="31" t="e">
        <f>VLOOKUP(Tabla810176[[#This Row],[CÓDIGO]],#REF!,4,0)</f>
        <v>#REF!</v>
      </c>
    </row>
    <row r="41" spans="2:8">
      <c r="B41" s="62">
        <f t="shared" si="0"/>
        <v>29</v>
      </c>
      <c r="C41" s="101" t="s">
        <v>57</v>
      </c>
      <c r="D41" s="62" t="e">
        <f>VLOOKUP(Tabla810176[[#This Row],[CÓDIGO]],#REF!,2,0)</f>
        <v>#REF!</v>
      </c>
      <c r="E41" s="17" t="e">
        <f>VLOOKUP(Tabla810176[[#This Row],[CÓDIGO]],#REF!,3,0)</f>
        <v>#REF!</v>
      </c>
      <c r="F41" s="103">
        <f>SUMIF(Tabla8104[[#All],[CÓDIGO]],Tabla810176[[#This Row],[CÓDIGO]],Tabla8104[[#All],[TOTAL]])</f>
        <v>12</v>
      </c>
      <c r="G41" s="31">
        <f>Tabla810176[[#This Row],[CANTIDAD
UNITARIA]]/4*$G$9</f>
        <v>21</v>
      </c>
      <c r="H41" s="31" t="e">
        <f>VLOOKUP(Tabla810176[[#This Row],[CÓDIGO]],#REF!,4,0)</f>
        <v>#REF!</v>
      </c>
    </row>
    <row r="42" spans="2:8">
      <c r="B42" s="67">
        <f t="shared" si="0"/>
        <v>30</v>
      </c>
      <c r="C42" s="101" t="s">
        <v>61</v>
      </c>
      <c r="D42" s="62" t="e">
        <f>VLOOKUP(Tabla810176[[#This Row],[CÓDIGO]],#REF!,2,0)</f>
        <v>#REF!</v>
      </c>
      <c r="E42" s="17" t="e">
        <f>VLOOKUP(Tabla810176[[#This Row],[CÓDIGO]],#REF!,3,0)</f>
        <v>#REF!</v>
      </c>
      <c r="F42" s="103">
        <f>SUMIF(Tabla8104[[#All],[CÓDIGO]],Tabla810176[[#This Row],[CÓDIGO]],Tabla8104[[#All],[TOTAL]])</f>
        <v>8</v>
      </c>
      <c r="G42" s="31">
        <f>Tabla810176[[#This Row],[CANTIDAD
UNITARIA]]/4*$G$9</f>
        <v>14</v>
      </c>
      <c r="H42" s="31" t="e">
        <f>VLOOKUP(Tabla810176[[#This Row],[CÓDIGO]],#REF!,4,0)</f>
        <v>#REF!</v>
      </c>
    </row>
    <row r="43" spans="2:8">
      <c r="B43" s="62">
        <f t="shared" si="0"/>
        <v>31</v>
      </c>
      <c r="C43" s="101" t="s">
        <v>59</v>
      </c>
      <c r="D43" s="62" t="e">
        <f>VLOOKUP(Tabla810176[[#This Row],[CÓDIGO]],#REF!,2,0)</f>
        <v>#REF!</v>
      </c>
      <c r="E43" s="17" t="e">
        <f>VLOOKUP(Tabla810176[[#This Row],[CÓDIGO]],#REF!,3,0)</f>
        <v>#REF!</v>
      </c>
      <c r="F43" s="103">
        <f>SUMIF(Tabla8104[[#All],[CÓDIGO]],Tabla810176[[#This Row],[CÓDIGO]],Tabla8104[[#All],[TOTAL]])</f>
        <v>8</v>
      </c>
      <c r="G43" s="31">
        <f>Tabla810176[[#This Row],[CANTIDAD
UNITARIA]]/4*$G$9</f>
        <v>14</v>
      </c>
      <c r="H43" s="31" t="e">
        <f>VLOOKUP(Tabla810176[[#This Row],[CÓDIGO]],#REF!,4,0)</f>
        <v>#REF!</v>
      </c>
    </row>
    <row r="44" spans="2:8">
      <c r="B44" s="67">
        <f t="shared" si="0"/>
        <v>32</v>
      </c>
      <c r="C44" s="101" t="s">
        <v>83</v>
      </c>
      <c r="D44" s="62" t="e">
        <f>VLOOKUP(Tabla810176[[#This Row],[CÓDIGO]],#REF!,2,0)</f>
        <v>#REF!</v>
      </c>
      <c r="E44" s="17" t="e">
        <f>VLOOKUP(Tabla810176[[#This Row],[CÓDIGO]],#REF!,3,0)</f>
        <v>#REF!</v>
      </c>
      <c r="F44" s="113">
        <f>SUMIF(Tabla8104[[#All],[CÓDIGO]],Tabla810176[[#This Row],[CÓDIGO]],Tabla8104[[#All],[TOTAL]])</f>
        <v>52</v>
      </c>
      <c r="G44" s="31">
        <f>Tabla810176[[#This Row],[CANTIDAD
UNITARIA]]/4*$G$9</f>
        <v>91</v>
      </c>
      <c r="H44" s="31" t="e">
        <f>VLOOKUP(Tabla810176[[#This Row],[CÓDIGO]],#REF!,4,0)</f>
        <v>#REF!</v>
      </c>
    </row>
    <row r="45" spans="2:8">
      <c r="B45" s="62">
        <f t="shared" si="0"/>
        <v>33</v>
      </c>
      <c r="C45" s="101" t="s">
        <v>81</v>
      </c>
      <c r="D45" s="62" t="e">
        <f>VLOOKUP(Tabla810176[[#This Row],[CÓDIGO]],#REF!,2,0)</f>
        <v>#REF!</v>
      </c>
      <c r="E45" s="17" t="e">
        <f>VLOOKUP(Tabla810176[[#This Row],[CÓDIGO]],#REF!,3,0)</f>
        <v>#REF!</v>
      </c>
      <c r="F45" s="103">
        <f>SUMIF(Tabla8104[[#All],[CÓDIGO]],Tabla810176[[#This Row],[CÓDIGO]],Tabla8104[[#All],[TOTAL]])</f>
        <v>12</v>
      </c>
      <c r="G45" s="31">
        <f>Tabla810176[[#This Row],[CANTIDAD
UNITARIA]]/4*$G$9</f>
        <v>21</v>
      </c>
      <c r="H45" s="31" t="e">
        <f>VLOOKUP(Tabla810176[[#This Row],[CÓDIGO]],#REF!,4,0)</f>
        <v>#REF!</v>
      </c>
    </row>
    <row r="46" spans="2:8">
      <c r="B46" s="67">
        <f t="shared" si="0"/>
        <v>34</v>
      </c>
      <c r="C46" s="101" t="s">
        <v>77</v>
      </c>
      <c r="D46" s="62" t="e">
        <f>VLOOKUP(Tabla810176[[#This Row],[CÓDIGO]],#REF!,2,0)</f>
        <v>#REF!</v>
      </c>
      <c r="E46" s="17" t="e">
        <f>VLOOKUP(Tabla810176[[#This Row],[CÓDIGO]],#REF!,3,0)</f>
        <v>#REF!</v>
      </c>
      <c r="F46" s="103">
        <f>SUMIF(Tabla8104[[#All],[CÓDIGO]],Tabla810176[[#This Row],[CÓDIGO]],Tabla8104[[#All],[TOTAL]])</f>
        <v>12</v>
      </c>
      <c r="G46" s="31">
        <f>Tabla810176[[#This Row],[CANTIDAD
UNITARIA]]/4*$G$9</f>
        <v>21</v>
      </c>
      <c r="H46" s="31" t="e">
        <f>VLOOKUP(Tabla810176[[#This Row],[CÓDIGO]],#REF!,4,0)</f>
        <v>#REF!</v>
      </c>
    </row>
    <row r="47" spans="2:8">
      <c r="B47" s="62">
        <f t="shared" si="0"/>
        <v>35</v>
      </c>
      <c r="C47" s="101" t="s">
        <v>73</v>
      </c>
      <c r="D47" s="62" t="e">
        <f>VLOOKUP(Tabla810176[[#This Row],[CÓDIGO]],#REF!,2,0)</f>
        <v>#REF!</v>
      </c>
      <c r="E47" s="17" t="e">
        <f>VLOOKUP(Tabla810176[[#This Row],[CÓDIGO]],#REF!,3,0)</f>
        <v>#REF!</v>
      </c>
      <c r="F47" s="103">
        <f>SUMIF(Tabla8104[[#All],[CÓDIGO]],Tabla810176[[#This Row],[CÓDIGO]],Tabla8104[[#All],[TOTAL]])</f>
        <v>4</v>
      </c>
      <c r="G47" s="31">
        <f>Tabla810176[[#This Row],[CANTIDAD
UNITARIA]]/4*$G$9</f>
        <v>7</v>
      </c>
      <c r="H47" s="31" t="e">
        <f>VLOOKUP(Tabla810176[[#This Row],[CÓDIGO]],#REF!,4,0)</f>
        <v>#REF!</v>
      </c>
    </row>
    <row r="48" spans="2:8">
      <c r="B48" s="67">
        <f t="shared" si="0"/>
        <v>36</v>
      </c>
      <c r="C48" s="101" t="s">
        <v>75</v>
      </c>
      <c r="D48" s="62" t="e">
        <f>VLOOKUP(Tabla810176[[#This Row],[CÓDIGO]],#REF!,2,0)</f>
        <v>#REF!</v>
      </c>
      <c r="E48" s="17" t="e">
        <f>VLOOKUP(Tabla810176[[#This Row],[CÓDIGO]],#REF!,3,0)</f>
        <v>#REF!</v>
      </c>
      <c r="F48" s="103">
        <f>SUMIF(Tabla8104[[#All],[CÓDIGO]],Tabla810176[[#This Row],[CÓDIGO]],Tabla8104[[#All],[TOTAL]])</f>
        <v>12</v>
      </c>
      <c r="G48" s="31">
        <f>Tabla810176[[#This Row],[CANTIDAD
UNITARIA]]/4*$G$9</f>
        <v>21</v>
      </c>
      <c r="H48" s="31" t="e">
        <f>VLOOKUP(Tabla810176[[#This Row],[CÓDIGO]],#REF!,4,0)</f>
        <v>#REF!</v>
      </c>
    </row>
    <row r="49" spans="2:8">
      <c r="B49" s="62">
        <f t="shared" si="0"/>
        <v>37</v>
      </c>
      <c r="C49" s="101" t="s">
        <v>65</v>
      </c>
      <c r="D49" s="8" t="e">
        <f>VLOOKUP(Tabla810176[[#This Row],[CÓDIGO]],#REF!,2,0)</f>
        <v>#REF!</v>
      </c>
      <c r="E49" s="9" t="e">
        <f>VLOOKUP(Tabla810176[[#This Row],[CÓDIGO]],#REF!,3,0)</f>
        <v>#REF!</v>
      </c>
      <c r="F49" s="103">
        <f>SUMIF(Tabla8104[[#All],[CÓDIGO]],Tabla810176[[#This Row],[CÓDIGO]],Tabla8104[[#All],[TOTAL]])</f>
        <v>4</v>
      </c>
      <c r="G49" s="31">
        <f>Tabla810176[[#This Row],[CANTIDAD
UNITARIA]]/4*$G$9</f>
        <v>7</v>
      </c>
      <c r="H49" s="31" t="e">
        <f>VLOOKUP(Tabla810176[[#This Row],[CÓDIGO]],#REF!,4,0)</f>
        <v>#REF!</v>
      </c>
    </row>
    <row r="50" spans="2:8">
      <c r="B50" s="67">
        <f t="shared" si="0"/>
        <v>38</v>
      </c>
      <c r="C50" s="99" t="s">
        <v>558</v>
      </c>
      <c r="D50" s="47" t="e">
        <f>VLOOKUP(Tabla810176[[#This Row],[CÓDIGO]],#REF!,2,0)</f>
        <v>#REF!</v>
      </c>
      <c r="E50" s="70" t="e">
        <f>VLOOKUP(Tabla810176[[#This Row],[CÓDIGO]],#REF!,3,0)</f>
        <v>#REF!</v>
      </c>
      <c r="F50" s="103">
        <f>SUMIF(Tabla8104[[#All],[CÓDIGO]],Tabla810176[[#This Row],[CÓDIGO]],Tabla8104[[#All],[TOTAL]])</f>
        <v>4</v>
      </c>
      <c r="G50" s="56">
        <f>Tabla810176[[#This Row],[CANTIDAD
UNITARIA]]/4*$G$9</f>
        <v>7</v>
      </c>
      <c r="H50" s="56" t="e">
        <f>VLOOKUP(Tabla810176[[#This Row],[CÓDIGO]],#REF!,4,0)</f>
        <v>#REF!</v>
      </c>
    </row>
    <row r="51" spans="2:8">
      <c r="B51" s="62">
        <f t="shared" si="0"/>
        <v>39</v>
      </c>
      <c r="C51" s="101" t="s">
        <v>67</v>
      </c>
      <c r="D51" s="8" t="e">
        <f>VLOOKUP(Tabla810176[[#This Row],[CÓDIGO]],#REF!,2,0)</f>
        <v>#REF!</v>
      </c>
      <c r="E51" s="9" t="e">
        <f>VLOOKUP(Tabla810176[[#This Row],[CÓDIGO]],#REF!,3,0)</f>
        <v>#REF!</v>
      </c>
      <c r="F51" s="113">
        <f>SUMIF(Tabla8104[[#All],[CÓDIGO]],Tabla810176[[#This Row],[CÓDIGO]],Tabla8104[[#All],[TOTAL]])</f>
        <v>32</v>
      </c>
      <c r="G51" s="31">
        <f>Tabla810176[[#This Row],[CANTIDAD
UNITARIA]]/4*$G$9</f>
        <v>56</v>
      </c>
      <c r="H51" s="31" t="e">
        <f>VLOOKUP(Tabla810176[[#This Row],[CÓDIGO]],#REF!,4,0)</f>
        <v>#REF!</v>
      </c>
    </row>
    <row r="52" spans="2:8">
      <c r="B52" s="67">
        <f t="shared" si="0"/>
        <v>40</v>
      </c>
      <c r="C52" s="99" t="s">
        <v>63</v>
      </c>
      <c r="D52" s="47" t="e">
        <f>VLOOKUP(Tabla810176[[#This Row],[CÓDIGO]],#REF!,2,0)</f>
        <v>#REF!</v>
      </c>
      <c r="E52" s="70" t="e">
        <f>VLOOKUP(Tabla810176[[#This Row],[CÓDIGO]],#REF!,3,0)</f>
        <v>#REF!</v>
      </c>
      <c r="F52" s="103">
        <f>SUMIF(Tabla8104[[#All],[CÓDIGO]],Tabla810176[[#This Row],[CÓDIGO]],Tabla8104[[#All],[TOTAL]])</f>
        <v>8</v>
      </c>
      <c r="G52" s="56">
        <f>Tabla810176[[#This Row],[CANTIDAD
UNITARIA]]/4*$G$9</f>
        <v>14</v>
      </c>
      <c r="H52" s="31" t="e">
        <f>VLOOKUP(Tabla810176[[#This Row],[CÓDIGO]],#REF!,4,0)</f>
        <v>#REF!</v>
      </c>
    </row>
    <row r="53" spans="2:8">
      <c r="B53" s="62">
        <f t="shared" si="0"/>
        <v>41</v>
      </c>
      <c r="C53" s="43" t="s">
        <v>71</v>
      </c>
      <c r="D53" s="47" t="e">
        <f>VLOOKUP(Tabla810176[[#This Row],[CÓDIGO]],#REF!,2,0)</f>
        <v>#REF!</v>
      </c>
      <c r="E53" s="70" t="e">
        <f>VLOOKUP(Tabla810176[[#This Row],[CÓDIGO]],#REF!,3,0)</f>
        <v>#REF!</v>
      </c>
      <c r="F53" s="67">
        <f>SUMIF(Tabla8104[[#All],[CÓDIGO]],Tabla810176[[#This Row],[CÓDIGO]],Tabla8104[[#All],[TOTAL]])</f>
        <v>4</v>
      </c>
      <c r="G53" s="56">
        <f>Tabla810176[[#This Row],[CANTIDAD
UNITARIA]]/4*$G$9</f>
        <v>7</v>
      </c>
      <c r="H53" s="31" t="e">
        <f>VLOOKUP(Tabla810176[[#This Row],[CÓDIGO]],#REF!,4,0)</f>
        <v>#REF!</v>
      </c>
    </row>
    <row r="54" spans="2:8">
      <c r="B54" s="67">
        <f t="shared" si="0"/>
        <v>42</v>
      </c>
      <c r="C54" s="101" t="s">
        <v>53</v>
      </c>
      <c r="D54" s="62" t="e">
        <f>VLOOKUP(Tabla810176[[#This Row],[CÓDIGO]],#REF!,2,0)</f>
        <v>#REF!</v>
      </c>
      <c r="E54" s="17" t="e">
        <f>VLOOKUP(Tabla810176[[#This Row],[CÓDIGO]],#REF!,3,0)</f>
        <v>#REF!</v>
      </c>
      <c r="F54" s="103">
        <f>SUMIF(Tabla8104[[#All],[CÓDIGO]],Tabla810176[[#This Row],[CÓDIGO]],Tabla8104[[#All],[TOTAL]])</f>
        <v>4</v>
      </c>
      <c r="G54" s="31">
        <f>Tabla810176[[#This Row],[CANTIDAD
UNITARIA]]/4*$G$9</f>
        <v>7</v>
      </c>
      <c r="H54" s="31" t="e">
        <f>VLOOKUP(Tabla810176[[#This Row],[CÓDIGO]],#REF!,4,0)</f>
        <v>#REF!</v>
      </c>
    </row>
    <row r="55" spans="2:8">
      <c r="B55" s="62">
        <f t="shared" si="0"/>
        <v>43</v>
      </c>
      <c r="C55" s="101" t="s">
        <v>48</v>
      </c>
      <c r="D55" s="62" t="e">
        <f>VLOOKUP(Tabla810176[[#This Row],[CÓDIGO]],#REF!,2,0)</f>
        <v>#REF!</v>
      </c>
      <c r="E55" s="17" t="e">
        <f>VLOOKUP(Tabla810176[[#This Row],[CÓDIGO]],#REF!,3,0)</f>
        <v>#REF!</v>
      </c>
      <c r="F55" s="103">
        <f>SUMIF(Tabla8104[[#All],[CÓDIGO]],Tabla810176[[#This Row],[CÓDIGO]],Tabla8104[[#All],[TOTAL]])</f>
        <v>4</v>
      </c>
      <c r="G55" s="31">
        <f>Tabla810176[[#This Row],[CANTIDAD
UNITARIA]]/4*$G$9</f>
        <v>7</v>
      </c>
      <c r="H55" s="31" t="e">
        <f>VLOOKUP(Tabla810176[[#This Row],[CÓDIGO]],#REF!,4,0)</f>
        <v>#REF!</v>
      </c>
    </row>
    <row r="56" spans="2:8">
      <c r="B56" s="67">
        <f t="shared" si="0"/>
        <v>44</v>
      </c>
      <c r="C56" s="101" t="s">
        <v>69</v>
      </c>
      <c r="D56" s="62" t="e">
        <f>VLOOKUP(Tabla810176[[#This Row],[CÓDIGO]],#REF!,2,0)</f>
        <v>#REF!</v>
      </c>
      <c r="E56" s="17" t="e">
        <f>VLOOKUP(Tabla810176[[#This Row],[CÓDIGO]],#REF!,3,0)</f>
        <v>#REF!</v>
      </c>
      <c r="F56" s="103">
        <f>SUMIF(Tabla8104[[#All],[CÓDIGO]],Tabla810176[[#This Row],[CÓDIGO]],Tabla8104[[#All],[TOTAL]])</f>
        <v>8</v>
      </c>
      <c r="G56" s="31">
        <f>Tabla810176[[#This Row],[CANTIDAD
UNITARIA]]/4*$G$9</f>
        <v>14</v>
      </c>
      <c r="H56" s="31" t="e">
        <f>VLOOKUP(Tabla810176[[#This Row],[CÓDIGO]],#REF!,4,0)</f>
        <v>#REF!</v>
      </c>
    </row>
    <row r="57" spans="2:8">
      <c r="B57" s="62">
        <f t="shared" si="0"/>
        <v>45</v>
      </c>
      <c r="C57" s="101" t="s">
        <v>51</v>
      </c>
      <c r="D57" s="62" t="e">
        <f>VLOOKUP(Tabla810176[[#This Row],[CÓDIGO]],#REF!,2,0)</f>
        <v>#REF!</v>
      </c>
      <c r="E57" s="17" t="e">
        <f>VLOOKUP(Tabla810176[[#This Row],[CÓDIGO]],#REF!,3,0)</f>
        <v>#REF!</v>
      </c>
      <c r="F57" s="103">
        <f>SUMIF(Tabla8104[[#All],[CÓDIGO]],Tabla810176[[#This Row],[CÓDIGO]],Tabla8104[[#All],[TOTAL]])</f>
        <v>4</v>
      </c>
      <c r="G57" s="31">
        <f>Tabla810176[[#This Row],[CANTIDAD
UNITARIA]]/4*$G$9</f>
        <v>7</v>
      </c>
      <c r="H57" s="31" t="e">
        <f>VLOOKUP(Tabla810176[[#This Row],[CÓDIGO]],#REF!,4,0)</f>
        <v>#REF!</v>
      </c>
    </row>
    <row r="58" spans="2:8">
      <c r="B58" s="67">
        <f t="shared" si="0"/>
        <v>46</v>
      </c>
      <c r="C58" s="101" t="s">
        <v>55</v>
      </c>
      <c r="D58" s="62" t="e">
        <f>VLOOKUP(Tabla810176[[#This Row],[CÓDIGO]],#REF!,2,0)</f>
        <v>#REF!</v>
      </c>
      <c r="E58" s="17" t="e">
        <f>VLOOKUP(Tabla810176[[#This Row],[CÓDIGO]],#REF!,3,0)</f>
        <v>#REF!</v>
      </c>
      <c r="F58" s="103">
        <f>SUMIF(Tabla8104[[#All],[CÓDIGO]],Tabla810176[[#This Row],[CÓDIGO]],Tabla8104[[#All],[TOTAL]])</f>
        <v>4</v>
      </c>
      <c r="G58" s="31">
        <f>Tabla810176[[#This Row],[CANTIDAD
UNITARIA]]/4*$G$9</f>
        <v>7</v>
      </c>
      <c r="H58" s="31" t="e">
        <f>VLOOKUP(Tabla810176[[#This Row],[CÓDIGO]],#REF!,4,0)</f>
        <v>#REF!</v>
      </c>
    </row>
    <row r="59" spans="2:8">
      <c r="B59" s="62">
        <f t="shared" si="0"/>
        <v>47</v>
      </c>
      <c r="C59" s="101" t="s">
        <v>95</v>
      </c>
      <c r="D59" s="62" t="e">
        <f>VLOOKUP(Tabla810176[[#This Row],[CÓDIGO]],#REF!,2,0)</f>
        <v>#REF!</v>
      </c>
      <c r="E59" s="17" t="e">
        <f>VLOOKUP(Tabla810176[[#This Row],[CÓDIGO]],#REF!,3,0)</f>
        <v>#REF!</v>
      </c>
      <c r="F59" s="103">
        <f>SUMIF(Tabla8104[[#All],[CÓDIGO]],Tabla810176[[#This Row],[CÓDIGO]],Tabla8104[[#All],[TOTAL]])</f>
        <v>4</v>
      </c>
      <c r="G59" s="31">
        <f>Tabla810176[[#This Row],[CANTIDAD
UNITARIA]]/4*$G$9</f>
        <v>7</v>
      </c>
      <c r="H59" s="31" t="e">
        <f>VLOOKUP(Tabla810176[[#This Row],[CÓDIGO]],#REF!,4,0)</f>
        <v>#REF!</v>
      </c>
    </row>
    <row r="60" spans="2:8">
      <c r="B60" s="67">
        <f t="shared" si="0"/>
        <v>48</v>
      </c>
      <c r="C60" s="101" t="s">
        <v>101</v>
      </c>
      <c r="D60" s="62" t="e">
        <f>VLOOKUP(Tabla810176[[#This Row],[CÓDIGO]],#REF!,2,0)</f>
        <v>#REF!</v>
      </c>
      <c r="E60" s="17" t="e">
        <f>VLOOKUP(Tabla810176[[#This Row],[CÓDIGO]],#REF!,3,0)</f>
        <v>#REF!</v>
      </c>
      <c r="F60" s="103">
        <f>SUMIF(Tabla8104[[#All],[CÓDIGO]],Tabla810176[[#This Row],[CÓDIGO]],Tabla8104[[#All],[TOTAL]])</f>
        <v>4</v>
      </c>
      <c r="G60" s="31">
        <f>Tabla810176[[#This Row],[CANTIDAD
UNITARIA]]/4*$G$9</f>
        <v>7</v>
      </c>
      <c r="H60" s="31" t="e">
        <f>VLOOKUP(Tabla810176[[#This Row],[CÓDIGO]],#REF!,4,0)</f>
        <v>#REF!</v>
      </c>
    </row>
    <row r="61" spans="2:8">
      <c r="B61" s="62">
        <f t="shared" si="0"/>
        <v>49</v>
      </c>
      <c r="C61" s="101" t="s">
        <v>114</v>
      </c>
      <c r="D61" s="62" t="e">
        <f>VLOOKUP(Tabla810176[[#This Row],[CÓDIGO]],#REF!,2,0)</f>
        <v>#REF!</v>
      </c>
      <c r="E61" s="17" t="e">
        <f>VLOOKUP(Tabla810176[[#This Row],[CÓDIGO]],#REF!,3,0)</f>
        <v>#REF!</v>
      </c>
      <c r="F61" s="103">
        <f>SUMIF(Tabla8104[[#All],[CÓDIGO]],Tabla810176[[#This Row],[CÓDIGO]],Tabla8104[[#All],[TOTAL]])</f>
        <v>4</v>
      </c>
      <c r="G61" s="31">
        <f>Tabla810176[[#This Row],[CANTIDAD
UNITARIA]]/4*$G$9</f>
        <v>7</v>
      </c>
      <c r="H61" s="31" t="e">
        <f>VLOOKUP(Tabla810176[[#This Row],[CÓDIGO]],#REF!,4,0)</f>
        <v>#REF!</v>
      </c>
    </row>
    <row r="62" spans="2:8">
      <c r="B62" s="67">
        <f t="shared" si="0"/>
        <v>50</v>
      </c>
      <c r="C62" s="101" t="s">
        <v>130</v>
      </c>
      <c r="D62" s="8" t="e">
        <f>VLOOKUP(Tabla810176[[#This Row],[CÓDIGO]],#REF!,2,0)</f>
        <v>#REF!</v>
      </c>
      <c r="E62" s="9" t="e">
        <f>VLOOKUP(Tabla810176[[#This Row],[CÓDIGO]],#REF!,3,0)</f>
        <v>#REF!</v>
      </c>
      <c r="F62" s="103">
        <f>SUMIF(Tabla8104[[#All],[CÓDIGO]],Tabla810176[[#This Row],[CÓDIGO]],Tabla8104[[#All],[TOTAL]])</f>
        <v>4</v>
      </c>
      <c r="G62" s="31">
        <f>Tabla810176[[#This Row],[CANTIDAD
UNITARIA]]/4*$G$9</f>
        <v>7</v>
      </c>
      <c r="H62" s="31" t="e">
        <f>VLOOKUP(Tabla810176[[#This Row],[CÓDIGO]],#REF!,4,0)</f>
        <v>#REF!</v>
      </c>
    </row>
    <row r="63" spans="2:8">
      <c r="B63" s="62">
        <f t="shared" si="0"/>
        <v>51</v>
      </c>
      <c r="C63" s="110" t="s">
        <v>122</v>
      </c>
      <c r="D63" s="8" t="e">
        <f>VLOOKUP(Tabla810176[[#This Row],[CÓDIGO]],#REF!,2,0)</f>
        <v>#REF!</v>
      </c>
      <c r="E63" s="9" t="e">
        <f>VLOOKUP(Tabla810176[[#This Row],[CÓDIGO]],#REF!,3,0)</f>
        <v>#REF!</v>
      </c>
      <c r="F63" s="103">
        <f>SUMIF(Tabla8104[[#All],[CÓDIGO]],Tabla810176[[#This Row],[CÓDIGO]],Tabla8104[[#All],[TOTAL]])</f>
        <v>8</v>
      </c>
      <c r="G63" s="31">
        <f>Tabla810176[[#This Row],[CANTIDAD
UNITARIA]]/4*$G$9</f>
        <v>14</v>
      </c>
      <c r="H63" s="31" t="e">
        <f>VLOOKUP(Tabla810176[[#This Row],[CÓDIGO]],#REF!,4,0)</f>
        <v>#REF!</v>
      </c>
    </row>
    <row r="64" spans="2:8">
      <c r="B64" s="67">
        <f t="shared" si="0"/>
        <v>52</v>
      </c>
      <c r="C64" s="110" t="s">
        <v>128</v>
      </c>
      <c r="D64" s="62" t="e">
        <f>VLOOKUP(Tabla810176[[#This Row],[CÓDIGO]],#REF!,2,0)</f>
        <v>#REF!</v>
      </c>
      <c r="E64" s="17" t="e">
        <f>VLOOKUP(Tabla810176[[#This Row],[CÓDIGO]],#REF!,3,0)</f>
        <v>#REF!</v>
      </c>
      <c r="F64" s="103">
        <f>SUMIF(Tabla8104[[#All],[CÓDIGO]],Tabla810176[[#This Row],[CÓDIGO]],Tabla8104[[#All],[TOTAL]])</f>
        <v>4</v>
      </c>
      <c r="G64" s="31">
        <f>Tabla810176[[#This Row],[CANTIDAD
UNITARIA]]/4*$G$9</f>
        <v>7</v>
      </c>
      <c r="H64" s="31" t="e">
        <f>VLOOKUP(Tabla810176[[#This Row],[CÓDIGO]],#REF!,4,0)</f>
        <v>#REF!</v>
      </c>
    </row>
    <row r="65" spans="2:8">
      <c r="B65" s="62">
        <f t="shared" si="0"/>
        <v>53</v>
      </c>
      <c r="C65" s="110" t="s">
        <v>124</v>
      </c>
      <c r="D65" s="62" t="e">
        <f>VLOOKUP(Tabla810176[[#This Row],[CÓDIGO]],#REF!,2,0)</f>
        <v>#REF!</v>
      </c>
      <c r="E65" s="17" t="e">
        <f>VLOOKUP(Tabla810176[[#This Row],[CÓDIGO]],#REF!,3,0)</f>
        <v>#REF!</v>
      </c>
      <c r="F65" s="103">
        <f>SUMIF(Tabla8104[[#All],[CÓDIGO]],Tabla810176[[#This Row],[CÓDIGO]],Tabla8104[[#All],[TOTAL]])</f>
        <v>4</v>
      </c>
      <c r="G65" s="31">
        <f>Tabla810176[[#This Row],[CANTIDAD
UNITARIA]]/4*$G$9</f>
        <v>7</v>
      </c>
      <c r="H65" s="31" t="e">
        <f>VLOOKUP(Tabla810176[[#This Row],[CÓDIGO]],#REF!,4,0)</f>
        <v>#REF!</v>
      </c>
    </row>
    <row r="66" spans="2:8">
      <c r="B66" s="67">
        <f t="shared" si="0"/>
        <v>54</v>
      </c>
      <c r="C66" s="101" t="s">
        <v>109</v>
      </c>
      <c r="D66" s="62" t="e">
        <f>VLOOKUP(Tabla810176[[#This Row],[CÓDIGO]],#REF!,2,0)</f>
        <v>#REF!</v>
      </c>
      <c r="E66" s="17" t="e">
        <f>VLOOKUP(Tabla810176[[#This Row],[CÓDIGO]],#REF!,3,0)</f>
        <v>#REF!</v>
      </c>
      <c r="F66" s="103">
        <f>SUMIF(Tabla8104[[#All],[CÓDIGO]],Tabla810176[[#This Row],[CÓDIGO]],Tabla8104[[#All],[TOTAL]])</f>
        <v>4</v>
      </c>
      <c r="G66" s="31">
        <f>Tabla810176[[#This Row],[CANTIDAD
UNITARIA]]/4*$G$9</f>
        <v>7</v>
      </c>
      <c r="H66" s="31" t="e">
        <f>VLOOKUP(Tabla810176[[#This Row],[CÓDIGO]],#REF!,4,0)</f>
        <v>#REF!</v>
      </c>
    </row>
    <row r="67" spans="2:8">
      <c r="B67" s="62">
        <f t="shared" si="0"/>
        <v>55</v>
      </c>
      <c r="C67" s="99" t="s">
        <v>560</v>
      </c>
      <c r="D67" s="67" t="e">
        <f>VLOOKUP(Tabla810176[[#This Row],[CÓDIGO]],#REF!,2,0)</f>
        <v>#REF!</v>
      </c>
      <c r="E67" s="71" t="e">
        <f>VLOOKUP(Tabla810176[[#This Row],[CÓDIGO]],#REF!,3,0)</f>
        <v>#REF!</v>
      </c>
      <c r="F67" s="103">
        <f>SUMIF(Tabla8104[[#All],[CÓDIGO]],Tabla810176[[#This Row],[CÓDIGO]],Tabla8104[[#All],[TOTAL]])</f>
        <v>4</v>
      </c>
      <c r="G67" s="56">
        <f>Tabla810176[[#This Row],[CANTIDAD
UNITARIA]]/4*$G$9</f>
        <v>7</v>
      </c>
      <c r="H67" s="56" t="e">
        <f>VLOOKUP(Tabla810176[[#This Row],[CÓDIGO]],#REF!,4,0)</f>
        <v>#REF!</v>
      </c>
    </row>
    <row r="68" spans="2:8">
      <c r="B68" s="67">
        <f t="shared" si="0"/>
        <v>56</v>
      </c>
      <c r="C68" s="99" t="s">
        <v>561</v>
      </c>
      <c r="D68" s="67" t="e">
        <f>VLOOKUP(Tabla810176[[#This Row],[CÓDIGO]],#REF!,2,0)</f>
        <v>#REF!</v>
      </c>
      <c r="E68" s="71" t="e">
        <f>VLOOKUP(Tabla810176[[#This Row],[CÓDIGO]],#REF!,3,0)</f>
        <v>#REF!</v>
      </c>
      <c r="F68" s="103">
        <f>SUMIF(Tabla8104[[#All],[CÓDIGO]],Tabla810176[[#This Row],[CÓDIGO]],Tabla8104[[#All],[TOTAL]])</f>
        <v>4</v>
      </c>
      <c r="G68" s="56">
        <f>Tabla810176[[#This Row],[CANTIDAD
UNITARIA]]/4*$G$9</f>
        <v>7</v>
      </c>
      <c r="H68" s="56" t="e">
        <f>VLOOKUP(Tabla810176[[#This Row],[CÓDIGO]],#REF!,4,0)</f>
        <v>#REF!</v>
      </c>
    </row>
    <row r="69" spans="2:8">
      <c r="B69" s="62">
        <f t="shared" si="0"/>
        <v>57</v>
      </c>
      <c r="C69" s="99" t="s">
        <v>30</v>
      </c>
      <c r="D69" s="67" t="e">
        <f>VLOOKUP(Tabla810176[[#This Row],[CÓDIGO]],#REF!,2,0)</f>
        <v>#REF!</v>
      </c>
      <c r="E69" s="71" t="e">
        <f>VLOOKUP(Tabla810176[[#This Row],[CÓDIGO]],#REF!,3,0)</f>
        <v>#REF!</v>
      </c>
      <c r="F69" s="103">
        <f>SUMIF(Tabla8104[[#All],[CÓDIGO]],Tabla810176[[#This Row],[CÓDIGO]],Tabla8104[[#All],[TOTAL]])</f>
        <v>8</v>
      </c>
      <c r="G69" s="56">
        <f>Tabla810176[[#This Row],[CANTIDAD
UNITARIA]]/4*$G$9</f>
        <v>14</v>
      </c>
      <c r="H69" s="56" t="e">
        <f>VLOOKUP(Tabla810176[[#This Row],[CÓDIGO]],#REF!,4,0)</f>
        <v>#REF!</v>
      </c>
    </row>
    <row r="70" spans="2:8">
      <c r="B70" s="67">
        <f t="shared" si="0"/>
        <v>58</v>
      </c>
      <c r="C70" s="43" t="s">
        <v>28</v>
      </c>
      <c r="D70" s="67" t="e">
        <f>VLOOKUP(Tabla810176[[#This Row],[CÓDIGO]],#REF!,2,0)</f>
        <v>#REF!</v>
      </c>
      <c r="E70" s="71" t="e">
        <f>VLOOKUP(Tabla810176[[#This Row],[CÓDIGO]],#REF!,3,0)</f>
        <v>#REF!</v>
      </c>
      <c r="F70" s="67">
        <f>SUMIF(Tabla8104[[#All],[CÓDIGO]],Tabla810176[[#This Row],[CÓDIGO]],Tabla8104[[#All],[TOTAL]])</f>
        <v>8</v>
      </c>
      <c r="G70" s="56">
        <f>Tabla810176[[#This Row],[CANTIDAD
UNITARIA]]/4*$G$9</f>
        <v>14</v>
      </c>
      <c r="H70" s="56" t="e">
        <f>VLOOKUP(Tabla810176[[#This Row],[CÓDIGO]],#REF!,4,0)</f>
        <v>#REF!</v>
      </c>
    </row>
    <row r="71" spans="2:8">
      <c r="B71" s="62">
        <f t="shared" si="0"/>
        <v>59</v>
      </c>
      <c r="C71" s="99" t="s">
        <v>566</v>
      </c>
      <c r="D71" s="67" t="e">
        <f>VLOOKUP(Tabla810176[[#This Row],[CÓDIGO]],#REF!,2,0)</f>
        <v>#REF!</v>
      </c>
      <c r="E71" s="71" t="e">
        <f>VLOOKUP(Tabla810176[[#This Row],[CÓDIGO]],#REF!,3,0)</f>
        <v>#REF!</v>
      </c>
      <c r="F71" s="103">
        <f>SUMIF(Tabla8104[[#All],[CÓDIGO]],Tabla810176[[#This Row],[CÓDIGO]],Tabla8104[[#All],[TOTAL]])</f>
        <v>4</v>
      </c>
      <c r="G71" s="56">
        <f>Tabla810176[[#This Row],[CANTIDAD
UNITARIA]]/4*$G$9</f>
        <v>7</v>
      </c>
      <c r="H71" s="56" t="e">
        <f>VLOOKUP(Tabla810176[[#This Row],[CÓDIGO]],#REF!,4,0)</f>
        <v>#REF!</v>
      </c>
    </row>
    <row r="72" spans="2:8">
      <c r="B72" s="67">
        <f t="shared" si="0"/>
        <v>60</v>
      </c>
      <c r="C72" s="99" t="s">
        <v>567</v>
      </c>
      <c r="D72" s="67" t="e">
        <f>VLOOKUP(Tabla810176[[#This Row],[CÓDIGO]],#REF!,2,0)</f>
        <v>#REF!</v>
      </c>
      <c r="E72" s="71" t="e">
        <f>VLOOKUP(Tabla810176[[#This Row],[CÓDIGO]],#REF!,3,0)</f>
        <v>#REF!</v>
      </c>
      <c r="F72" s="103">
        <f>SUMIF(Tabla8104[[#All],[CÓDIGO]],Tabla810176[[#This Row],[CÓDIGO]],Tabla8104[[#All],[TOTAL]])</f>
        <v>4</v>
      </c>
      <c r="G72" s="56">
        <f>Tabla810176[[#This Row],[CANTIDAD
UNITARIA]]/4*$G$9</f>
        <v>7</v>
      </c>
      <c r="H72" s="56" t="e">
        <f>VLOOKUP(Tabla810176[[#This Row],[CÓDIGO]],#REF!,4,0)</f>
        <v>#REF!</v>
      </c>
    </row>
    <row r="73" spans="2:8">
      <c r="B73" s="62">
        <f t="shared" si="0"/>
        <v>61</v>
      </c>
      <c r="C73" s="99" t="s">
        <v>568</v>
      </c>
      <c r="D73" s="67" t="e">
        <f>VLOOKUP(Tabla810176[[#This Row],[CÓDIGO]],#REF!,2,0)</f>
        <v>#REF!</v>
      </c>
      <c r="E73" s="71" t="e">
        <f>VLOOKUP(Tabla810176[[#This Row],[CÓDIGO]],#REF!,3,0)</f>
        <v>#REF!</v>
      </c>
      <c r="F73" s="103">
        <f>SUMIF(Tabla8104[[#All],[CÓDIGO]],Tabla810176[[#This Row],[CÓDIGO]],Tabla8104[[#All],[TOTAL]])</f>
        <v>8</v>
      </c>
      <c r="G73" s="56">
        <f>Tabla810176[[#This Row],[CANTIDAD
UNITARIA]]/4*$G$9</f>
        <v>14</v>
      </c>
      <c r="H73" s="56" t="e">
        <f>VLOOKUP(Tabla810176[[#This Row],[CÓDIGO]],#REF!,4,0)</f>
        <v>#REF!</v>
      </c>
    </row>
    <row r="74" spans="2:8">
      <c r="B74" s="67">
        <f t="shared" si="0"/>
        <v>62</v>
      </c>
      <c r="C74" s="43" t="s">
        <v>569</v>
      </c>
      <c r="D74" s="67" t="e">
        <f>VLOOKUP(Tabla810176[[#This Row],[CÓDIGO]],#REF!,2,0)</f>
        <v>#REF!</v>
      </c>
      <c r="E74" s="71" t="e">
        <f>VLOOKUP(Tabla810176[[#This Row],[CÓDIGO]],#REF!,3,0)</f>
        <v>#REF!</v>
      </c>
      <c r="F74" s="67">
        <f>SUMIF(Tabla8104[[#All],[CÓDIGO]],Tabla810176[[#This Row],[CÓDIGO]],Tabla8104[[#All],[TOTAL]])</f>
        <v>8</v>
      </c>
      <c r="G74" s="56">
        <f>Tabla810176[[#This Row],[CANTIDAD
UNITARIA]]/4*$G$9</f>
        <v>14</v>
      </c>
      <c r="H74" s="56" t="e">
        <f>VLOOKUP(Tabla810176[[#This Row],[CÓDIGO]],#REF!,4,0)</f>
        <v>#REF!</v>
      </c>
    </row>
    <row r="75" spans="2:8">
      <c r="B75" s="62">
        <f t="shared" si="0"/>
        <v>63</v>
      </c>
      <c r="C75" s="101" t="s">
        <v>21</v>
      </c>
      <c r="D75" s="62" t="e">
        <f>VLOOKUP(Tabla810176[[#This Row],[CÓDIGO]],#REF!,2,0)</f>
        <v>#REF!</v>
      </c>
      <c r="E75" s="17" t="e">
        <f>VLOOKUP(Tabla810176[[#This Row],[CÓDIGO]],#REF!,3,0)</f>
        <v>#REF!</v>
      </c>
      <c r="F75" s="103">
        <f>SUMIF(Tabla8104[[#All],[CÓDIGO]],Tabla810176[[#This Row],[CÓDIGO]],Tabla8104[[#All],[TOTAL]])</f>
        <v>4</v>
      </c>
      <c r="G75" s="31">
        <f>Tabla810176[[#This Row],[CANTIDAD
UNITARIA]]/4*$G$9</f>
        <v>7</v>
      </c>
      <c r="H75" s="31" t="e">
        <f>VLOOKUP(Tabla810176[[#This Row],[CÓDIGO]],#REF!,4,0)</f>
        <v>#REF!</v>
      </c>
    </row>
    <row r="76" spans="2:8">
      <c r="B76" s="67">
        <f t="shared" si="0"/>
        <v>64</v>
      </c>
      <c r="C76" s="119" t="s">
        <v>391</v>
      </c>
      <c r="D76" s="62" t="e">
        <f>VLOOKUP(Tabla810176[[#This Row],[CÓDIGO]],#REF!,2,0)</f>
        <v>#REF!</v>
      </c>
      <c r="E76" s="17" t="e">
        <f>VLOOKUP(Tabla810176[[#This Row],[CÓDIGO]],#REF!,3,0)</f>
        <v>#REF!</v>
      </c>
      <c r="F76" s="121">
        <f>SUMIF(Tabla8104[[#All],[CÓDIGO]],Tabla810176[[#This Row],[CÓDIGO]],Tabla8104[[#All],[TOTAL]])</f>
        <v>4</v>
      </c>
      <c r="G76" s="31">
        <f>Tabla810176[[#This Row],[CANTIDAD
UNITARIA]]/4*$G$9</f>
        <v>7</v>
      </c>
      <c r="H76" s="31" t="e">
        <f>VLOOKUP(Tabla810176[[#This Row],[CÓDIGO]],#REF!,4,0)</f>
        <v>#REF!</v>
      </c>
    </row>
    <row r="77" spans="2:8">
      <c r="B77" s="62">
        <f t="shared" ref="B77:B95" si="1">ROW(A65)</f>
        <v>65</v>
      </c>
      <c r="C77" s="119" t="s">
        <v>393</v>
      </c>
      <c r="D77" s="62" t="e">
        <f>VLOOKUP(Tabla810176[[#This Row],[CÓDIGO]],#REF!,2,0)</f>
        <v>#REF!</v>
      </c>
      <c r="E77" s="17" t="e">
        <f>VLOOKUP(Tabla810176[[#This Row],[CÓDIGO]],#REF!,3,0)</f>
        <v>#REF!</v>
      </c>
      <c r="F77" s="121">
        <f>SUMIF(Tabla8104[[#All],[CÓDIGO]],Tabla810176[[#This Row],[CÓDIGO]],Tabla8104[[#All],[TOTAL]])</f>
        <v>4</v>
      </c>
      <c r="G77" s="31">
        <f>Tabla810176[[#This Row],[CANTIDAD
UNITARIA]]/4*$G$9</f>
        <v>7</v>
      </c>
      <c r="H77" s="31" t="e">
        <f>VLOOKUP(Tabla810176[[#This Row],[CÓDIGO]],#REF!,4,0)</f>
        <v>#REF!</v>
      </c>
    </row>
    <row r="78" spans="2:8">
      <c r="B78" s="67">
        <f t="shared" si="1"/>
        <v>66</v>
      </c>
      <c r="C78" s="119" t="s">
        <v>293</v>
      </c>
      <c r="D78" s="62" t="e">
        <f>VLOOKUP(Tabla810176[[#This Row],[CÓDIGO]],#REF!,2,0)</f>
        <v>#REF!</v>
      </c>
      <c r="E78" s="17" t="e">
        <f>VLOOKUP(Tabla810176[[#This Row],[CÓDIGO]],#REF!,3,0)</f>
        <v>#REF!</v>
      </c>
      <c r="F78" s="121">
        <f>SUMIF(Tabla8104[[#All],[CÓDIGO]],Tabla810176[[#This Row],[CÓDIGO]],Tabla8104[[#All],[TOTAL]])</f>
        <v>4</v>
      </c>
      <c r="G78" s="31">
        <f>Tabla810176[[#This Row],[CANTIDAD
UNITARIA]]/4*$G$9</f>
        <v>7</v>
      </c>
      <c r="H78" s="31" t="e">
        <f>VLOOKUP(Tabla810176[[#This Row],[CÓDIGO]],#REF!,4,0)</f>
        <v>#REF!</v>
      </c>
    </row>
    <row r="79" spans="2:8">
      <c r="B79" s="62">
        <f t="shared" si="1"/>
        <v>67</v>
      </c>
      <c r="C79" s="119" t="s">
        <v>295</v>
      </c>
      <c r="D79" s="62" t="e">
        <f>VLOOKUP(Tabla810176[[#This Row],[CÓDIGO]],#REF!,2,0)</f>
        <v>#REF!</v>
      </c>
      <c r="E79" s="17" t="e">
        <f>VLOOKUP(Tabla810176[[#This Row],[CÓDIGO]],#REF!,3,0)</f>
        <v>#REF!</v>
      </c>
      <c r="F79" s="121">
        <f>SUMIF(Tabla8104[[#All],[CÓDIGO]],Tabla810176[[#This Row],[CÓDIGO]],Tabla8104[[#All],[TOTAL]])</f>
        <v>4</v>
      </c>
      <c r="G79" s="31">
        <f>Tabla810176[[#This Row],[CANTIDAD
UNITARIA]]/4*$G$9</f>
        <v>7</v>
      </c>
      <c r="H79" s="31" t="e">
        <f>VLOOKUP(Tabla810176[[#This Row],[CÓDIGO]],#REF!,4,0)</f>
        <v>#REF!</v>
      </c>
    </row>
    <row r="80" spans="2:8">
      <c r="B80" s="67">
        <f t="shared" si="1"/>
        <v>68</v>
      </c>
      <c r="C80" s="101" t="s">
        <v>549</v>
      </c>
      <c r="D80" s="8" t="e">
        <f>VLOOKUP(Tabla810176[[#This Row],[CÓDIGO]],#REF!,2,0)</f>
        <v>#REF!</v>
      </c>
      <c r="E80" s="9" t="e">
        <f>VLOOKUP(Tabla810176[[#This Row],[CÓDIGO]],#REF!,3,0)</f>
        <v>#REF!</v>
      </c>
      <c r="F80" s="103">
        <f>SUMIF(Tabla8104[[#All],[CÓDIGO]],Tabla810176[[#This Row],[CÓDIGO]],Tabla8104[[#All],[TOTAL]])</f>
        <v>12</v>
      </c>
      <c r="G80" s="31">
        <f>Tabla810176[[#This Row],[CANTIDAD
UNITARIA]]/4*$G$9</f>
        <v>21</v>
      </c>
      <c r="H80" s="31" t="e">
        <f>VLOOKUP(Tabla810176[[#This Row],[CÓDIGO]],#REF!,4,0)</f>
        <v>#REF!</v>
      </c>
    </row>
    <row r="81" spans="2:8">
      <c r="B81" s="62">
        <f t="shared" si="1"/>
        <v>69</v>
      </c>
      <c r="C81" s="119" t="s">
        <v>260</v>
      </c>
      <c r="D81" s="62" t="e">
        <f>VLOOKUP(Tabla810176[[#This Row],[CÓDIGO]],#REF!,2,0)</f>
        <v>#REF!</v>
      </c>
      <c r="E81" s="17" t="e">
        <f>VLOOKUP(Tabla810176[[#This Row],[CÓDIGO]],#REF!,3,0)</f>
        <v>#REF!</v>
      </c>
      <c r="F81" s="121">
        <f>SUMIF(Tabla8104[[#All],[CÓDIGO]],Tabla810176[[#This Row],[CÓDIGO]],Tabla8104[[#All],[TOTAL]])</f>
        <v>4</v>
      </c>
      <c r="G81" s="31">
        <f>Tabla810176[[#This Row],[CANTIDAD
UNITARIA]]/4*$G$9</f>
        <v>7</v>
      </c>
      <c r="H81" s="31" t="e">
        <f>VLOOKUP(Tabla810176[[#This Row],[CÓDIGO]],#REF!,4,0)</f>
        <v>#REF!</v>
      </c>
    </row>
    <row r="82" spans="2:8">
      <c r="B82" s="67">
        <f t="shared" si="1"/>
        <v>70</v>
      </c>
      <c r="C82" s="119" t="s">
        <v>386</v>
      </c>
      <c r="D82" s="62" t="e">
        <f>VLOOKUP(Tabla810176[[#This Row],[CÓDIGO]],#REF!,2,0)</f>
        <v>#REF!</v>
      </c>
      <c r="E82" s="17" t="e">
        <f>VLOOKUP(Tabla810176[[#This Row],[CÓDIGO]],#REF!,3,0)</f>
        <v>#REF!</v>
      </c>
      <c r="F82" s="121">
        <f>SUMIF(Tabla8104[[#All],[CÓDIGO]],Tabla810176[[#This Row],[CÓDIGO]],Tabla8104[[#All],[TOTAL]])</f>
        <v>4</v>
      </c>
      <c r="G82" s="31">
        <f>Tabla810176[[#This Row],[CANTIDAD
UNITARIA]]/4*$G$9</f>
        <v>7</v>
      </c>
      <c r="H82" s="31" t="e">
        <f>VLOOKUP(Tabla810176[[#This Row],[CÓDIGO]],#REF!,4,0)</f>
        <v>#REF!</v>
      </c>
    </row>
    <row r="83" spans="2:8">
      <c r="B83" s="62">
        <f t="shared" si="1"/>
        <v>71</v>
      </c>
      <c r="C83" s="101" t="s">
        <v>169</v>
      </c>
      <c r="D83" s="62" t="e">
        <f>VLOOKUP(Tabla810176[[#This Row],[CÓDIGO]],#REF!,2,0)</f>
        <v>#REF!</v>
      </c>
      <c r="E83" s="17" t="e">
        <f>VLOOKUP(Tabla810176[[#This Row],[CÓDIGO]],#REF!,3,0)</f>
        <v>#REF!</v>
      </c>
      <c r="F83" s="103">
        <f>SUMIF(Tabla8104[[#All],[CÓDIGO]],Tabla810176[[#This Row],[CÓDIGO]],Tabla8104[[#All],[TOTAL]])</f>
        <v>4</v>
      </c>
      <c r="G83" s="31">
        <f>Tabla810176[[#This Row],[CANTIDAD
UNITARIA]]/4*$G$9</f>
        <v>7</v>
      </c>
      <c r="H83" s="31" t="e">
        <f>VLOOKUP(Tabla810176[[#This Row],[CÓDIGO]],#REF!,4,0)</f>
        <v>#REF!</v>
      </c>
    </row>
    <row r="84" spans="2:8">
      <c r="B84" s="67">
        <f t="shared" si="1"/>
        <v>72</v>
      </c>
      <c r="C84" s="101" t="s">
        <v>174</v>
      </c>
      <c r="D84" s="62" t="e">
        <f>VLOOKUP(Tabla810176[[#This Row],[CÓDIGO]],#REF!,2,0)</f>
        <v>#REF!</v>
      </c>
      <c r="E84" s="17" t="e">
        <f>VLOOKUP(Tabla810176[[#This Row],[CÓDIGO]],#REF!,3,0)</f>
        <v>#REF!</v>
      </c>
      <c r="F84" s="103">
        <f>SUMIF(Tabla8104[[#All],[CÓDIGO]],Tabla810176[[#This Row],[CÓDIGO]],Tabla8104[[#All],[TOTAL]])</f>
        <v>4</v>
      </c>
      <c r="G84" s="31">
        <f>Tabla810176[[#This Row],[CANTIDAD
UNITARIA]]/4*$G$9</f>
        <v>7</v>
      </c>
      <c r="H84" s="31" t="e">
        <f>VLOOKUP(Tabla810176[[#This Row],[CÓDIGO]],#REF!,4,0)</f>
        <v>#REF!</v>
      </c>
    </row>
    <row r="85" spans="2:8">
      <c r="B85" s="62">
        <f t="shared" si="1"/>
        <v>73</v>
      </c>
      <c r="C85" s="101" t="s">
        <v>167</v>
      </c>
      <c r="D85" s="62" t="e">
        <f>VLOOKUP(Tabla810176[[#This Row],[CÓDIGO]],#REF!,2,0)</f>
        <v>#REF!</v>
      </c>
      <c r="E85" s="17" t="e">
        <f>VLOOKUP(Tabla810176[[#This Row],[CÓDIGO]],#REF!,3,0)</f>
        <v>#REF!</v>
      </c>
      <c r="F85" s="103">
        <f>SUMIF(Tabla8104[[#All],[CÓDIGO]],Tabla810176[[#This Row],[CÓDIGO]],Tabla8104[[#All],[TOTAL]])</f>
        <v>4</v>
      </c>
      <c r="G85" s="31">
        <f>Tabla810176[[#This Row],[CANTIDAD
UNITARIA]]/4*$G$9</f>
        <v>7</v>
      </c>
      <c r="H85" s="31" t="e">
        <f>VLOOKUP(Tabla810176[[#This Row],[CÓDIGO]],#REF!,4,0)</f>
        <v>#REF!</v>
      </c>
    </row>
    <row r="86" spans="2:8">
      <c r="B86" s="67">
        <f t="shared" si="1"/>
        <v>74</v>
      </c>
      <c r="C86" s="101" t="s">
        <v>161</v>
      </c>
      <c r="D86" s="62" t="e">
        <f>VLOOKUP(Tabla810176[[#This Row],[CÓDIGO]],#REF!,2,0)</f>
        <v>#REF!</v>
      </c>
      <c r="E86" s="17" t="e">
        <f>VLOOKUP(Tabla810176[[#This Row],[CÓDIGO]],#REF!,3,0)</f>
        <v>#REF!</v>
      </c>
      <c r="F86" s="103">
        <f>SUMIF(Tabla8104[[#All],[CÓDIGO]],Tabla810176[[#This Row],[CÓDIGO]],Tabla8104[[#All],[TOTAL]])</f>
        <v>4</v>
      </c>
      <c r="G86" s="31">
        <f>Tabla810176[[#This Row],[CANTIDAD
UNITARIA]]/4*$G$9</f>
        <v>7</v>
      </c>
      <c r="H86" s="31" t="e">
        <f>VLOOKUP(Tabla810176[[#This Row],[CÓDIGO]],#REF!,4,0)</f>
        <v>#REF!</v>
      </c>
    </row>
    <row r="87" spans="2:8">
      <c r="B87" s="62">
        <f t="shared" si="1"/>
        <v>75</v>
      </c>
      <c r="C87" s="101" t="s">
        <v>171</v>
      </c>
      <c r="D87" s="62" t="e">
        <f>VLOOKUP(Tabla810176[[#This Row],[CÓDIGO]],#REF!,2,0)</f>
        <v>#REF!</v>
      </c>
      <c r="E87" s="17" t="e">
        <f>VLOOKUP(Tabla810176[[#This Row],[CÓDIGO]],#REF!,3,0)</f>
        <v>#REF!</v>
      </c>
      <c r="F87" s="103">
        <f>SUMIF(Tabla8104[[#All],[CÓDIGO]],Tabla810176[[#This Row],[CÓDIGO]],Tabla8104[[#All],[TOTAL]])</f>
        <v>4</v>
      </c>
      <c r="G87" s="31">
        <f>Tabla810176[[#This Row],[CANTIDAD
UNITARIA]]/4*$G$9</f>
        <v>7</v>
      </c>
      <c r="H87" s="31" t="e">
        <f>VLOOKUP(Tabla810176[[#This Row],[CÓDIGO]],#REF!,4,0)</f>
        <v>#REF!</v>
      </c>
    </row>
    <row r="88" spans="2:8">
      <c r="B88" s="67">
        <f t="shared" si="1"/>
        <v>76</v>
      </c>
      <c r="C88" s="101" t="s">
        <v>176</v>
      </c>
      <c r="D88" s="62" t="e">
        <f>VLOOKUP(Tabla810176[[#This Row],[CÓDIGO]],#REF!,2,0)</f>
        <v>#REF!</v>
      </c>
      <c r="E88" s="17" t="e">
        <f>VLOOKUP(Tabla810176[[#This Row],[CÓDIGO]],#REF!,3,0)</f>
        <v>#REF!</v>
      </c>
      <c r="F88" s="112">
        <f>SUMIF(Tabla8104[[#All],[CÓDIGO]],Tabla810176[[#This Row],[CÓDIGO]],Tabla8104[[#All],[TOTAL]])</f>
        <v>52</v>
      </c>
      <c r="G88" s="31">
        <f>Tabla810176[[#This Row],[CANTIDAD
UNITARIA]]/4*$G$9</f>
        <v>91</v>
      </c>
      <c r="H88" s="31" t="e">
        <f>VLOOKUP(Tabla810176[[#This Row],[CÓDIGO]],#REF!,4,0)</f>
        <v>#REF!</v>
      </c>
    </row>
    <row r="89" spans="2:8">
      <c r="B89" s="62">
        <f t="shared" si="1"/>
        <v>77</v>
      </c>
      <c r="C89" s="101" t="s">
        <v>182</v>
      </c>
      <c r="D89" s="62" t="e">
        <f>VLOOKUP(Tabla810176[[#This Row],[CÓDIGO]],#REF!,2,0)</f>
        <v>#REF!</v>
      </c>
      <c r="E89" s="17" t="e">
        <f>VLOOKUP(Tabla810176[[#This Row],[CÓDIGO]],#REF!,3,0)</f>
        <v>#REF!</v>
      </c>
      <c r="F89" s="112">
        <f>SUMIF(Tabla8104[[#All],[CÓDIGO]],Tabla810176[[#This Row],[CÓDIGO]],Tabla8104[[#All],[TOTAL]])</f>
        <v>8</v>
      </c>
      <c r="G89" s="31">
        <f>Tabla810176[[#This Row],[CANTIDAD
UNITARIA]]/4*$G$9</f>
        <v>14</v>
      </c>
      <c r="H89" s="31" t="e">
        <f>VLOOKUP(Tabla810176[[#This Row],[CÓDIGO]],#REF!,4,0)</f>
        <v>#REF!</v>
      </c>
    </row>
    <row r="90" spans="2:8">
      <c r="B90" s="67">
        <f t="shared" si="1"/>
        <v>78</v>
      </c>
      <c r="C90" s="101" t="s">
        <v>184</v>
      </c>
      <c r="D90" s="62" t="e">
        <f>VLOOKUP(Tabla810176[[#This Row],[CÓDIGO]],#REF!,2,0)</f>
        <v>#REF!</v>
      </c>
      <c r="E90" s="17" t="e">
        <f>VLOOKUP(Tabla810176[[#This Row],[CÓDIGO]],#REF!,3,0)</f>
        <v>#REF!</v>
      </c>
      <c r="F90" s="112">
        <f>SUMIF(Tabla8104[[#All],[CÓDIGO]],Tabla810176[[#This Row],[CÓDIGO]],Tabla8104[[#All],[TOTAL]])</f>
        <v>8</v>
      </c>
      <c r="G90" s="31">
        <f>Tabla810176[[#This Row],[CANTIDAD
UNITARIA]]/4*$G$9</f>
        <v>14</v>
      </c>
      <c r="H90" s="31" t="e">
        <f>VLOOKUP(Tabla810176[[#This Row],[CÓDIGO]],#REF!,4,0)</f>
        <v>#REF!</v>
      </c>
    </row>
    <row r="91" spans="2:8">
      <c r="B91" s="62">
        <f t="shared" si="1"/>
        <v>79</v>
      </c>
      <c r="C91" s="101" t="s">
        <v>186</v>
      </c>
      <c r="D91" s="62" t="e">
        <f>VLOOKUP(Tabla810176[[#This Row],[CÓDIGO]],#REF!,2,0)</f>
        <v>#REF!</v>
      </c>
      <c r="E91" s="17" t="e">
        <f>VLOOKUP(Tabla810176[[#This Row],[CÓDIGO]],#REF!,3,0)</f>
        <v>#REF!</v>
      </c>
      <c r="F91" s="103">
        <f>SUMIF(Tabla8104[[#All],[CÓDIGO]],Tabla810176[[#This Row],[CÓDIGO]],Tabla8104[[#All],[TOTAL]])</f>
        <v>4</v>
      </c>
      <c r="G91" s="31">
        <f>Tabla810176[[#This Row],[CANTIDAD
UNITARIA]]/4*$G$9</f>
        <v>7</v>
      </c>
      <c r="H91" s="31" t="e">
        <f>VLOOKUP(Tabla810176[[#This Row],[CÓDIGO]],#REF!,4,0)</f>
        <v>#REF!</v>
      </c>
    </row>
    <row r="92" spans="2:8">
      <c r="B92" s="67">
        <f t="shared" si="1"/>
        <v>80</v>
      </c>
      <c r="C92" s="102" t="s">
        <v>180</v>
      </c>
      <c r="D92" s="56" t="e">
        <f>VLOOKUP(Tabla810176[[#This Row],[CÓDIGO]],#REF!,2,0)</f>
        <v>#REF!</v>
      </c>
      <c r="E92" s="66" t="e">
        <f>VLOOKUP(Tabla810176[[#This Row],[CÓDIGO]],#REF!,3,0)</f>
        <v>#REF!</v>
      </c>
      <c r="F92" s="104">
        <f>SUMIF(Tabla8104[[#All],[CÓDIGO]],Tabla810176[[#This Row],[CÓDIGO]],Tabla8104[[#All],[TOTAL]])</f>
        <v>4</v>
      </c>
      <c r="G92" s="56">
        <f>Tabla810176[[#This Row],[CANTIDAD
UNITARIA]]/4*$G$9</f>
        <v>7</v>
      </c>
      <c r="H92" s="31" t="e">
        <f>VLOOKUP(Tabla810176[[#This Row],[CÓDIGO]],#REF!,4,0)</f>
        <v>#REF!</v>
      </c>
    </row>
    <row r="93" spans="2:8">
      <c r="B93" s="62">
        <f t="shared" si="1"/>
        <v>81</v>
      </c>
      <c r="C93" s="102" t="s">
        <v>178</v>
      </c>
      <c r="D93" s="56" t="e">
        <f>VLOOKUP(Tabla810176[[#This Row],[CÓDIGO]],#REF!,2,0)</f>
        <v>#REF!</v>
      </c>
      <c r="E93" s="66" t="e">
        <f>VLOOKUP(Tabla810176[[#This Row],[CÓDIGO]],#REF!,3,0)</f>
        <v>#REF!</v>
      </c>
      <c r="F93" s="115">
        <f>SUMIF(Tabla8104[[#All],[CÓDIGO]],Tabla810176[[#This Row],[CÓDIGO]],Tabla8104[[#All],[TOTAL]])</f>
        <v>52</v>
      </c>
      <c r="G93" s="56">
        <f>Tabla810176[[#This Row],[CANTIDAD
UNITARIA]]/4*$G$9</f>
        <v>91</v>
      </c>
      <c r="H93" s="31" t="e">
        <f>VLOOKUP(Tabla810176[[#This Row],[CÓDIGO]],#REF!,4,0)</f>
        <v>#REF!</v>
      </c>
    </row>
    <row r="94" spans="2:8">
      <c r="B94" s="67">
        <f t="shared" si="1"/>
        <v>82</v>
      </c>
      <c r="C94" s="119" t="s">
        <v>196</v>
      </c>
      <c r="D94" s="62" t="e">
        <f>VLOOKUP(Tabla810176[[#This Row],[CÓDIGO]],#REF!,2,0)</f>
        <v>#REF!</v>
      </c>
      <c r="E94" s="17" t="e">
        <f>VLOOKUP(Tabla810176[[#This Row],[CÓDIGO]],#REF!,3,0)</f>
        <v>#REF!</v>
      </c>
      <c r="F94" s="121">
        <f>SUMIF(Tabla8104[[#All],[CÓDIGO]],Tabla810176[[#This Row],[CÓDIGO]],Tabla8104[[#All],[TOTAL]])</f>
        <v>4</v>
      </c>
      <c r="G94" s="31">
        <f>Tabla810176[[#This Row],[CANTIDAD
UNITARIA]]/4*$G$9</f>
        <v>7</v>
      </c>
      <c r="H94" s="31" t="e">
        <f>VLOOKUP(Tabla810176[[#This Row],[CÓDIGO]],#REF!,4,0)</f>
        <v>#REF!</v>
      </c>
    </row>
    <row r="95" spans="2:8">
      <c r="B95" s="62">
        <f t="shared" si="1"/>
        <v>83</v>
      </c>
      <c r="C95" s="119">
        <v>2206</v>
      </c>
      <c r="D95" s="62" t="e">
        <f>VLOOKUP(Tabla810176[[#This Row],[CÓDIGO]],#REF!,2,0)</f>
        <v>#REF!</v>
      </c>
      <c r="E95" s="17" t="e">
        <f>VLOOKUP(Tabla810176[[#This Row],[CÓDIGO]],#REF!,3,0)</f>
        <v>#REF!</v>
      </c>
      <c r="F95" s="121">
        <f>SUMIF(Tabla8104[[#All],[CÓDIGO]],Tabla810176[[#This Row],[CÓDIGO]],Tabla8104[[#All],[TOTAL]])</f>
        <v>4</v>
      </c>
      <c r="G95" s="31">
        <f>Tabla810176[[#This Row],[CANTIDAD
UNITARIA]]/4*$G$9</f>
        <v>7</v>
      </c>
      <c r="H95" s="31" t="e">
        <f>VLOOKUP(Tabla810176[[#This Row],[CÓDIGO]],#REF!,4,0)</f>
        <v>#REF!</v>
      </c>
    </row>
    <row r="96" spans="2:8">
      <c r="B96" s="56">
        <f t="shared" ref="B96:B111" si="2">ROW(A84)</f>
        <v>84</v>
      </c>
      <c r="C96" s="55" t="s">
        <v>576</v>
      </c>
      <c r="D96" s="56" t="e">
        <f>VLOOKUP(Tabla810176[[#This Row],[CÓDIGO]],#REF!,2,0)</f>
        <v>#REF!</v>
      </c>
      <c r="E96" s="66" t="e">
        <f>VLOOKUP(Tabla810176[[#This Row],[CÓDIGO]],#REF!,3,0)</f>
        <v>#REF!</v>
      </c>
      <c r="F96" s="56">
        <f>SUMIF(Tabla8104[[#All],[CÓDIGO]],Tabla810176[[#This Row],[CÓDIGO]],Tabla8104[[#All],[TOTAL]])</f>
        <v>12</v>
      </c>
      <c r="G96" s="56">
        <f>Tabla810176[[#This Row],[CANTIDAD
UNITARIA]]/4*$G$9</f>
        <v>21</v>
      </c>
      <c r="H96" s="56" t="e">
        <f>VLOOKUP(Tabla810176[[#This Row],[CÓDIGO]],#REF!,4,0)</f>
        <v>#REF!</v>
      </c>
    </row>
    <row r="97" spans="2:8">
      <c r="B97" s="56">
        <f>ROW(A85)</f>
        <v>85</v>
      </c>
      <c r="C97" s="55" t="s">
        <v>615</v>
      </c>
      <c r="D97" s="56" t="e">
        <f>VLOOKUP(Tabla810176[[#This Row],[CÓDIGO]],#REF!,2,0)</f>
        <v>#REF!</v>
      </c>
      <c r="E97" s="66" t="e">
        <f>VLOOKUP(Tabla810176[[#This Row],[CÓDIGO]],#REF!,3,0)</f>
        <v>#REF!</v>
      </c>
      <c r="F97" s="56">
        <f>SUMIF(Tabla8104[[#All],[CÓDIGO]],Tabla810176[[#This Row],[CÓDIGO]],Tabla8104[[#All],[TOTAL]])</f>
        <v>1</v>
      </c>
      <c r="G97" s="56">
        <f>Tabla810176[[#This Row],[CANTIDAD
UNITARIA]]/4*$G$9</f>
        <v>1.75</v>
      </c>
      <c r="H97" s="56" t="e">
        <f>VLOOKUP(Tabla810176[[#This Row],[CÓDIGO]],#REF!,4,0)</f>
        <v>#REF!</v>
      </c>
    </row>
    <row r="98" spans="2:8">
      <c r="B98" s="56">
        <f t="shared" si="2"/>
        <v>86</v>
      </c>
      <c r="C98" s="55" t="s">
        <v>578</v>
      </c>
      <c r="D98" s="56" t="e">
        <f>VLOOKUP(Tabla810176[[#This Row],[CÓDIGO]],#REF!,2,0)</f>
        <v>#REF!</v>
      </c>
      <c r="E98" s="66" t="e">
        <f>VLOOKUP(Tabla810176[[#This Row],[CÓDIGO]],#REF!,3,0)</f>
        <v>#REF!</v>
      </c>
      <c r="F98" s="56">
        <f>SUMIF(Tabla8104[[#All],[CÓDIGO]],Tabla810176[[#This Row],[CÓDIGO]],Tabla8104[[#All],[TOTAL]])</f>
        <v>800</v>
      </c>
      <c r="G98" s="56">
        <f>Tabla810176[[#This Row],[CANTIDAD
UNITARIA]]/4*$G$9</f>
        <v>1400</v>
      </c>
      <c r="H98" s="56" t="e">
        <f>VLOOKUP(Tabla810176[[#This Row],[CÓDIGO]],#REF!,4,0)</f>
        <v>#REF!</v>
      </c>
    </row>
    <row r="99" spans="2:8">
      <c r="B99" s="56">
        <f t="shared" si="2"/>
        <v>87</v>
      </c>
      <c r="C99" s="55" t="s">
        <v>579</v>
      </c>
      <c r="D99" s="56" t="e">
        <f>VLOOKUP(Tabla810176[[#This Row],[CÓDIGO]],#REF!,2,0)</f>
        <v>#REF!</v>
      </c>
      <c r="E99" s="66" t="e">
        <f>VLOOKUP(Tabla810176[[#This Row],[CÓDIGO]],#REF!,3,0)</f>
        <v>#REF!</v>
      </c>
      <c r="F99" s="56">
        <f>SUMIF(Tabla8104[[#All],[CÓDIGO]],Tabla810176[[#This Row],[CÓDIGO]],Tabla8104[[#All],[TOTAL]])</f>
        <v>400</v>
      </c>
      <c r="G99" s="56">
        <f>Tabla810176[[#This Row],[CANTIDAD
UNITARIA]]/4*$G$9</f>
        <v>700</v>
      </c>
      <c r="H99" s="56" t="e">
        <f>VLOOKUP(Tabla810176[[#This Row],[CÓDIGO]],#REF!,4,0)</f>
        <v>#REF!</v>
      </c>
    </row>
    <row r="100" spans="2:8">
      <c r="B100" s="56">
        <f t="shared" si="2"/>
        <v>88</v>
      </c>
      <c r="C100" s="55" t="s">
        <v>582</v>
      </c>
      <c r="D100" s="56" t="e">
        <f>VLOOKUP(Tabla810176[[#This Row],[CÓDIGO]],#REF!,2,0)</f>
        <v>#REF!</v>
      </c>
      <c r="E100" s="66" t="e">
        <f>VLOOKUP(Tabla810176[[#This Row],[CÓDIGO]],#REF!,3,0)</f>
        <v>#REF!</v>
      </c>
      <c r="F100" s="56">
        <f>SUMIF(Tabla8104[[#All],[CÓDIGO]],Tabla810176[[#This Row],[CÓDIGO]],Tabla8104[[#All],[TOTAL]])</f>
        <v>200</v>
      </c>
      <c r="G100" s="56">
        <f>Tabla810176[[#This Row],[CANTIDAD
UNITARIA]]/4*$G$9</f>
        <v>350</v>
      </c>
      <c r="H100" s="56" t="e">
        <f>VLOOKUP(Tabla810176[[#This Row],[CÓDIGO]],#REF!,4,0)</f>
        <v>#REF!</v>
      </c>
    </row>
    <row r="101" spans="2:8">
      <c r="B101" s="56">
        <f t="shared" si="2"/>
        <v>89</v>
      </c>
      <c r="C101" s="55" t="s">
        <v>587</v>
      </c>
      <c r="D101" s="56" t="e">
        <f>VLOOKUP(Tabla810176[[#This Row],[CÓDIGO]],#REF!,2,0)</f>
        <v>#REF!</v>
      </c>
      <c r="E101" s="66" t="e">
        <f>VLOOKUP(Tabla810176[[#This Row],[CÓDIGO]],#REF!,3,0)</f>
        <v>#REF!</v>
      </c>
      <c r="F101" s="56">
        <f>SUMIF(Tabla8104[[#All],[CÓDIGO]],Tabla810176[[#This Row],[CÓDIGO]],Tabla8104[[#All],[TOTAL]])</f>
        <v>800</v>
      </c>
      <c r="G101" s="56">
        <f>Tabla810176[[#This Row],[CANTIDAD
UNITARIA]]/4*$G$9</f>
        <v>1400</v>
      </c>
      <c r="H101" s="56" t="e">
        <f>VLOOKUP(Tabla810176[[#This Row],[CÓDIGO]],#REF!,4,0)</f>
        <v>#REF!</v>
      </c>
    </row>
    <row r="102" spans="2:8">
      <c r="B102" s="56">
        <f t="shared" si="2"/>
        <v>90</v>
      </c>
      <c r="C102" s="55" t="s">
        <v>586</v>
      </c>
      <c r="D102" s="56" t="e">
        <f>VLOOKUP(Tabla810176[[#This Row],[CÓDIGO]],#REF!,2,0)</f>
        <v>#REF!</v>
      </c>
      <c r="E102" s="66" t="e">
        <f>VLOOKUP(Tabla810176[[#This Row],[CÓDIGO]],#REF!,3,0)</f>
        <v>#REF!</v>
      </c>
      <c r="F102" s="56">
        <f>SUMIF(Tabla8104[[#All],[CÓDIGO]],Tabla810176[[#This Row],[CÓDIGO]],Tabla8104[[#All],[TOTAL]])</f>
        <v>400</v>
      </c>
      <c r="G102" s="56">
        <f>Tabla810176[[#This Row],[CANTIDAD
UNITARIA]]/4*$G$9</f>
        <v>700</v>
      </c>
      <c r="H102" s="56" t="e">
        <f>VLOOKUP(Tabla810176[[#This Row],[CÓDIGO]],#REF!,4,0)</f>
        <v>#REF!</v>
      </c>
    </row>
    <row r="103" spans="2:8">
      <c r="B103" s="56">
        <f t="shared" si="2"/>
        <v>91</v>
      </c>
      <c r="C103" s="55" t="s">
        <v>596</v>
      </c>
      <c r="D103" s="56" t="e">
        <f>VLOOKUP(Tabla810176[[#This Row],[CÓDIGO]],#REF!,2,0)</f>
        <v>#REF!</v>
      </c>
      <c r="E103" s="66" t="e">
        <f>VLOOKUP(Tabla810176[[#This Row],[CÓDIGO]],#REF!,3,0)</f>
        <v>#REF!</v>
      </c>
      <c r="F103" s="56">
        <f>SUMIF(Tabla8104[[#All],[CÓDIGO]],Tabla810176[[#This Row],[CÓDIGO]],Tabla8104[[#All],[TOTAL]])</f>
        <v>30</v>
      </c>
      <c r="G103" s="56">
        <f>Tabla810176[[#This Row],[CANTIDAD
UNITARIA]]/4*$G$9</f>
        <v>52.5</v>
      </c>
      <c r="H103" s="56" t="e">
        <f>VLOOKUP(Tabla810176[[#This Row],[CÓDIGO]],#REF!,4,0)</f>
        <v>#REF!</v>
      </c>
    </row>
    <row r="104" spans="2:8">
      <c r="B104" s="56">
        <f t="shared" si="2"/>
        <v>92</v>
      </c>
      <c r="C104" s="55" t="s">
        <v>248</v>
      </c>
      <c r="D104" s="56" t="e">
        <f>VLOOKUP(Tabla810176[[#This Row],[CÓDIGO]],#REF!,2,0)</f>
        <v>#REF!</v>
      </c>
      <c r="E104" s="66" t="e">
        <f>VLOOKUP(Tabla810176[[#This Row],[CÓDIGO]],#REF!,3,0)</f>
        <v>#REF!</v>
      </c>
      <c r="F104" s="56">
        <f>SUMIF(Tabla8104[[#All],[CÓDIGO]],Tabla810176[[#This Row],[CÓDIGO]],Tabla8104[[#All],[TOTAL]])</f>
        <v>24</v>
      </c>
      <c r="G104" s="56">
        <f>Tabla810176[[#This Row],[CANTIDAD
UNITARIA]]/4*$G$9</f>
        <v>42</v>
      </c>
      <c r="H104" s="56" t="e">
        <f>VLOOKUP(Tabla810176[[#This Row],[CÓDIGO]],#REF!,4,0)</f>
        <v>#REF!</v>
      </c>
    </row>
    <row r="105" spans="2:8">
      <c r="B105" s="56">
        <f t="shared" si="2"/>
        <v>93</v>
      </c>
      <c r="C105" s="55" t="s">
        <v>598</v>
      </c>
      <c r="D105" s="56" t="e">
        <f>VLOOKUP(Tabla810176[[#This Row],[CÓDIGO]],#REF!,2,0)</f>
        <v>#REF!</v>
      </c>
      <c r="E105" s="66" t="e">
        <f>VLOOKUP(Tabla810176[[#This Row],[CÓDIGO]],#REF!,3,0)</f>
        <v>#REF!</v>
      </c>
      <c r="F105" s="56">
        <f>SUMIF(Tabla8104[[#All],[CÓDIGO]],Tabla810176[[#This Row],[CÓDIGO]],Tabla8104[[#All],[TOTAL]])</f>
        <v>24</v>
      </c>
      <c r="G105" s="56">
        <f>Tabla810176[[#This Row],[CANTIDAD
UNITARIA]]/4*$G$9</f>
        <v>42</v>
      </c>
      <c r="H105" s="56" t="e">
        <f>VLOOKUP(Tabla810176[[#This Row],[CÓDIGO]],#REF!,4,0)</f>
        <v>#REF!</v>
      </c>
    </row>
    <row r="106" spans="2:8">
      <c r="B106" s="56">
        <f t="shared" si="2"/>
        <v>94</v>
      </c>
      <c r="C106" s="56">
        <v>20070302</v>
      </c>
      <c r="D106" s="56" t="e">
        <f>VLOOKUP(Tabla810176[[#This Row],[CÓDIGO]],#REF!,2,0)</f>
        <v>#REF!</v>
      </c>
      <c r="E106" s="66" t="e">
        <f>VLOOKUP(Tabla810176[[#This Row],[CÓDIGO]],#REF!,3,0)</f>
        <v>#REF!</v>
      </c>
      <c r="F106" s="56">
        <f>SUMIF(Tabla8104[[#All],[CÓDIGO]],Tabla810176[[#This Row],[CÓDIGO]],Tabla8104[[#All],[TOTAL]])</f>
        <v>44</v>
      </c>
      <c r="G106" s="56">
        <f>Tabla810176[[#This Row],[CANTIDAD
UNITARIA]]/4*$G$9</f>
        <v>77</v>
      </c>
      <c r="H106" s="56" t="e">
        <f>VLOOKUP(Tabla810176[[#This Row],[CÓDIGO]],#REF!,4,0)</f>
        <v>#REF!</v>
      </c>
    </row>
    <row r="107" spans="2:8">
      <c r="B107" s="56">
        <f t="shared" si="2"/>
        <v>95</v>
      </c>
      <c r="C107" s="56">
        <v>20070304</v>
      </c>
      <c r="D107" s="56" t="e">
        <f>VLOOKUP(Tabla810176[[#This Row],[CÓDIGO]],#REF!,2,0)</f>
        <v>#REF!</v>
      </c>
      <c r="E107" s="66" t="e">
        <f>VLOOKUP(Tabla810176[[#This Row],[CÓDIGO]],#REF!,3,0)</f>
        <v>#REF!</v>
      </c>
      <c r="F107" s="56">
        <f>SUMIF(Tabla8104[[#All],[CÓDIGO]],Tabla810176[[#This Row],[CÓDIGO]],Tabla8104[[#All],[TOTAL]])</f>
        <v>12</v>
      </c>
      <c r="G107" s="56">
        <f>Tabla810176[[#This Row],[CANTIDAD
UNITARIA]]/4*$G$9</f>
        <v>21</v>
      </c>
      <c r="H107" s="56" t="e">
        <f>VLOOKUP(Tabla810176[[#This Row],[CÓDIGO]],#REF!,4,0)</f>
        <v>#REF!</v>
      </c>
    </row>
    <row r="108" spans="2:8">
      <c r="B108" s="56">
        <f t="shared" si="2"/>
        <v>96</v>
      </c>
      <c r="C108" s="55" t="s">
        <v>238</v>
      </c>
      <c r="D108" s="56" t="e">
        <f>VLOOKUP(Tabla810176[[#This Row],[CÓDIGO]],#REF!,2,0)</f>
        <v>#REF!</v>
      </c>
      <c r="E108" s="66" t="e">
        <f>VLOOKUP(Tabla810176[[#This Row],[CÓDIGO]],#REF!,3,0)</f>
        <v>#REF!</v>
      </c>
      <c r="F108" s="56">
        <f>SUMIF(Tabla8104[[#All],[CÓDIGO]],Tabla810176[[#This Row],[CÓDIGO]],Tabla8104[[#All],[TOTAL]])</f>
        <v>800</v>
      </c>
      <c r="G108" s="56">
        <f>Tabla810176[[#This Row],[CANTIDAD
UNITARIA]]/4*$G$9</f>
        <v>1400</v>
      </c>
      <c r="H108" s="56" t="e">
        <f>VLOOKUP(Tabla810176[[#This Row],[CÓDIGO]],#REF!,4,0)</f>
        <v>#REF!</v>
      </c>
    </row>
    <row r="109" spans="2:8">
      <c r="B109" s="56">
        <f t="shared" si="2"/>
        <v>97</v>
      </c>
      <c r="C109" s="55" t="s">
        <v>224</v>
      </c>
      <c r="D109" s="56" t="e">
        <f>VLOOKUP(Tabla810176[[#This Row],[CÓDIGO]],#REF!,2,0)</f>
        <v>#REF!</v>
      </c>
      <c r="E109" s="66" t="e">
        <f>VLOOKUP(Tabla810176[[#This Row],[CÓDIGO]],#REF!,3,0)</f>
        <v>#REF!</v>
      </c>
      <c r="F109" s="56">
        <f>SUMIF(Tabla8104[[#All],[CÓDIGO]],Tabla810176[[#This Row],[CÓDIGO]],Tabla8104[[#All],[TOTAL]])</f>
        <v>400</v>
      </c>
      <c r="G109" s="56">
        <f>Tabla810176[[#This Row],[CANTIDAD
UNITARIA]]/4*$G$9</f>
        <v>700</v>
      </c>
      <c r="H109" s="56" t="e">
        <f>VLOOKUP(Tabla810176[[#This Row],[CÓDIGO]],#REF!,4,0)</f>
        <v>#REF!</v>
      </c>
    </row>
    <row r="110" spans="2:8">
      <c r="B110" s="56">
        <f t="shared" si="2"/>
        <v>98</v>
      </c>
      <c r="C110" s="55" t="s">
        <v>602</v>
      </c>
      <c r="D110" s="56" t="e">
        <f>VLOOKUP(Tabla810176[[#This Row],[CÓDIGO]],#REF!,2,0)</f>
        <v>#REF!</v>
      </c>
      <c r="E110" s="66" t="e">
        <f>VLOOKUP(Tabla810176[[#This Row],[CÓDIGO]],#REF!,3,0)</f>
        <v>#REF!</v>
      </c>
      <c r="F110" s="56">
        <f>SUMIF(Tabla8104[[#All],[CÓDIGO]],Tabla810176[[#This Row],[CÓDIGO]],Tabla8104[[#All],[TOTAL]])</f>
        <v>4</v>
      </c>
      <c r="G110" s="56">
        <f>Tabla810176[[#This Row],[CANTIDAD
UNITARIA]]/4*$G$9</f>
        <v>7</v>
      </c>
      <c r="H110" s="56" t="e">
        <f>VLOOKUP(Tabla810176[[#This Row],[CÓDIGO]],#REF!,4,0)</f>
        <v>#REF!</v>
      </c>
    </row>
    <row r="111" spans="2:8">
      <c r="B111" s="56">
        <f t="shared" si="2"/>
        <v>99</v>
      </c>
      <c r="C111" s="55" t="s">
        <v>374</v>
      </c>
      <c r="D111" s="56" t="e">
        <f>VLOOKUP(Tabla810176[[#This Row],[CÓDIGO]],#REF!,2,0)</f>
        <v>#REF!</v>
      </c>
      <c r="E111" s="66" t="e">
        <f>VLOOKUP(Tabla810176[[#This Row],[CÓDIGO]],#REF!,3,0)</f>
        <v>#REF!</v>
      </c>
      <c r="F111" s="56">
        <f>SUMIF(Tabla8104[[#All],[CÓDIGO]],Tabla810176[[#This Row],[CÓDIGO]],Tabla8104[[#All],[TOTAL]])</f>
        <v>40</v>
      </c>
      <c r="G111" s="56">
        <f>Tabla810176[[#This Row],[CANTIDAD
UNITARIA]]/4*$G$9</f>
        <v>70</v>
      </c>
      <c r="H111" s="56" t="e">
        <f>VLOOKUP(Tabla810176[[#This Row],[CÓDIGO]],#REF!,4,0)</f>
        <v>#REF!</v>
      </c>
    </row>
  </sheetData>
  <mergeCells count="4">
    <mergeCell ref="E2:F2"/>
    <mergeCell ref="E3:F3"/>
    <mergeCell ref="E4:F4"/>
    <mergeCell ref="B6:E6"/>
  </mergeCells>
  <pageMargins left="0.7" right="0.7" top="0.75" bottom="0.75" header="0.3" footer="0.3"/>
  <pageSetup paperSize="9" scale="73" fitToHeight="0" orientation="landscape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R215"/>
  <sheetViews>
    <sheetView showGridLines="0" topLeftCell="B3" zoomScale="90" zoomScaleNormal="90" workbookViewId="0">
      <pane xSplit="4" ySplit="12" topLeftCell="I175" activePane="bottomRight" state="frozen"/>
      <selection activeCell="B3" sqref="B3"/>
      <selection pane="topRight" activeCell="E3" sqref="E3"/>
      <selection pane="bottomLeft" activeCell="B15" sqref="B15"/>
      <selection pane="bottomRight" activeCell="R14" sqref="R14:R214"/>
    </sheetView>
  </sheetViews>
  <sheetFormatPr baseColWidth="10" defaultColWidth="11.42578125" defaultRowHeight="12.75"/>
  <cols>
    <col min="1" max="1" width="4.7109375" style="2" customWidth="1"/>
    <col min="2" max="2" width="9.5703125" style="7" customWidth="1"/>
    <col min="3" max="3" width="13.42578125" style="7" customWidth="1"/>
    <col min="4" max="4" width="9" style="7" customWidth="1"/>
    <col min="5" max="5" width="20.85546875" style="7" customWidth="1"/>
    <col min="6" max="6" width="20.42578125" style="2" bestFit="1" customWidth="1"/>
    <col min="7" max="7" width="113.42578125" style="2" customWidth="1"/>
    <col min="8" max="8" width="27" style="57" hidden="1" customWidth="1"/>
    <col min="9" max="9" width="14.7109375" style="2" customWidth="1"/>
    <col min="10" max="10" width="11.42578125" style="7"/>
    <col min="11" max="14" width="11.42578125" style="2"/>
    <col min="15" max="15" width="20.140625" style="2" bestFit="1" customWidth="1"/>
    <col min="16" max="17" width="11.42578125" style="2"/>
    <col min="18" max="18" width="21.85546875" style="2" bestFit="1" customWidth="1"/>
    <col min="19" max="16384" width="11.42578125" style="2"/>
  </cols>
  <sheetData>
    <row r="2" spans="2:18" ht="18">
      <c r="B2" s="1" t="s">
        <v>0</v>
      </c>
      <c r="C2" s="1"/>
      <c r="F2" s="167" t="s">
        <v>1</v>
      </c>
      <c r="G2" s="167"/>
      <c r="H2" s="27"/>
      <c r="I2" s="3"/>
    </row>
    <row r="3" spans="2:18" ht="12" customHeight="1">
      <c r="B3" s="1"/>
      <c r="C3" s="1"/>
      <c r="F3" s="167" t="s">
        <v>2</v>
      </c>
      <c r="G3" s="167"/>
      <c r="H3" s="27"/>
      <c r="I3" s="4"/>
    </row>
    <row r="4" spans="2:18" ht="12" customHeight="1">
      <c r="B4" s="1"/>
      <c r="C4" s="1"/>
      <c r="F4" s="167" t="s">
        <v>3</v>
      </c>
      <c r="G4" s="167"/>
      <c r="H4" s="27"/>
      <c r="I4" s="4"/>
    </row>
    <row r="6" spans="2:18">
      <c r="B6" s="168" t="s">
        <v>398</v>
      </c>
      <c r="C6" s="168"/>
      <c r="D6" s="168"/>
      <c r="E6" s="168"/>
      <c r="F6" s="168"/>
      <c r="G6" s="5"/>
      <c r="H6" s="28"/>
      <c r="I6" s="5"/>
      <c r="J6" s="37"/>
    </row>
    <row r="7" spans="2:18" s="32" customFormat="1">
      <c r="B7" s="29"/>
      <c r="C7" s="29"/>
      <c r="D7" s="30"/>
      <c r="E7" s="30"/>
      <c r="F7" s="29"/>
      <c r="G7" s="12"/>
      <c r="H7" s="30"/>
      <c r="I7" s="12"/>
      <c r="J7" s="31"/>
    </row>
    <row r="8" spans="2:18" s="32" customFormat="1" ht="5.0999999999999996" customHeight="1">
      <c r="B8" s="11"/>
      <c r="C8" s="11"/>
      <c r="D8" s="28"/>
      <c r="E8" s="28"/>
      <c r="F8" s="11"/>
      <c r="G8" s="5"/>
      <c r="H8" s="28"/>
      <c r="I8" s="5"/>
      <c r="J8" s="37"/>
    </row>
    <row r="9" spans="2:18" s="32" customFormat="1">
      <c r="B9" s="11" t="s">
        <v>399</v>
      </c>
      <c r="C9" s="11"/>
      <c r="D9" s="33" t="s">
        <v>495</v>
      </c>
      <c r="E9" s="34"/>
      <c r="F9" s="11"/>
      <c r="G9" s="5"/>
      <c r="H9" s="28"/>
      <c r="I9" s="5"/>
      <c r="J9" s="37"/>
    </row>
    <row r="10" spans="2:18" s="32" customFormat="1" ht="5.0999999999999996" customHeight="1">
      <c r="B10" s="11"/>
      <c r="C10" s="11"/>
      <c r="D10" s="28"/>
      <c r="E10" s="28"/>
      <c r="F10" s="11"/>
      <c r="G10" s="5"/>
      <c r="H10" s="28"/>
      <c r="I10" s="5"/>
      <c r="J10" s="37"/>
    </row>
    <row r="11" spans="2:18">
      <c r="B11" s="11" t="s">
        <v>401</v>
      </c>
      <c r="C11" s="11"/>
      <c r="D11" s="33">
        <v>90</v>
      </c>
      <c r="E11" s="35">
        <v>4</v>
      </c>
      <c r="F11" s="6"/>
      <c r="G11" s="6"/>
      <c r="H11" s="36"/>
      <c r="I11" s="6"/>
      <c r="J11" s="37"/>
    </row>
    <row r="12" spans="2:18" ht="5.0999999999999996" customHeight="1">
      <c r="B12" s="37"/>
      <c r="C12" s="37"/>
      <c r="D12" s="37"/>
      <c r="E12" s="37"/>
      <c r="F12" s="6"/>
      <c r="G12" s="6"/>
      <c r="H12" s="36"/>
      <c r="I12" s="6"/>
      <c r="J12" s="37"/>
    </row>
    <row r="14" spans="2:18" s="7" customFormat="1" ht="25.5">
      <c r="B14" s="38" t="s">
        <v>6</v>
      </c>
      <c r="C14" s="39" t="s">
        <v>402</v>
      </c>
      <c r="D14" s="38" t="s">
        <v>403</v>
      </c>
      <c r="E14" s="38" t="s">
        <v>7</v>
      </c>
      <c r="F14" s="38" t="s">
        <v>8</v>
      </c>
      <c r="G14" s="40" t="s">
        <v>404</v>
      </c>
      <c r="H14" s="41" t="s">
        <v>405</v>
      </c>
      <c r="I14" s="40" t="s">
        <v>406</v>
      </c>
      <c r="J14" s="42" t="s">
        <v>407</v>
      </c>
      <c r="O14" s="68" t="s">
        <v>509</v>
      </c>
      <c r="R14" s="129" t="s">
        <v>14</v>
      </c>
    </row>
    <row r="15" spans="2:18" s="7" customFormat="1">
      <c r="B15" s="8">
        <f>ROW(A1)</f>
        <v>1</v>
      </c>
      <c r="C15" s="8">
        <v>90</v>
      </c>
      <c r="D15" s="43" t="s">
        <v>499</v>
      </c>
      <c r="E15" s="99" t="s">
        <v>14</v>
      </c>
      <c r="F15" s="47" t="e">
        <f>VLOOKUP(Tabla8104[[#This Row],[CÓDIGO]],#REF!,2,0)</f>
        <v>#REF!</v>
      </c>
      <c r="G15" s="48" t="e">
        <f>VLOOKUP(Tabla8104[[#This Row],[CÓDIGO]],#REF!,3,0)</f>
        <v>#REF!</v>
      </c>
      <c r="H15" s="45" t="e">
        <f>Tabla8104[DESCRIPCIÓN DE PRODUCTO]*$E$9</f>
        <v>#REF!</v>
      </c>
      <c r="I15" s="46">
        <v>1</v>
      </c>
      <c r="J15" s="100">
        <f>Tabla8104[[#This Row],[CANTIDAD
UNITARIA]]*$E$11</f>
        <v>4</v>
      </c>
      <c r="O15" s="58" t="s">
        <v>136</v>
      </c>
      <c r="R15" s="129" t="s">
        <v>546</v>
      </c>
    </row>
    <row r="16" spans="2:18" s="7" customFormat="1">
      <c r="B16" s="8">
        <f>ROW(A2)</f>
        <v>2</v>
      </c>
      <c r="C16" s="8">
        <v>90</v>
      </c>
      <c r="D16" s="43" t="s">
        <v>499</v>
      </c>
      <c r="E16" s="99" t="s">
        <v>546</v>
      </c>
      <c r="F16" s="47" t="e">
        <f>VLOOKUP(Tabla8104[[#This Row],[CÓDIGO]],#REF!,2,0)</f>
        <v>#REF!</v>
      </c>
      <c r="G16" s="48" t="e">
        <f>VLOOKUP(Tabla8104[[#This Row],[CÓDIGO]],#REF!,3,0)</f>
        <v>#REF!</v>
      </c>
      <c r="H16" s="45" t="e">
        <f>Tabla8104[DESCRIPCIÓN DE PRODUCTO]*$E$9</f>
        <v>#REF!</v>
      </c>
      <c r="I16" s="46">
        <v>1</v>
      </c>
      <c r="J16" s="100">
        <f>Tabla8104[[#This Row],[CANTIDAD
UNITARIA]]*$E$11</f>
        <v>4</v>
      </c>
      <c r="O16" s="59" t="s">
        <v>134</v>
      </c>
      <c r="R16" s="58" t="s">
        <v>136</v>
      </c>
    </row>
    <row r="17" spans="2:18" s="7" customFormat="1">
      <c r="B17" s="8">
        <f t="shared" ref="B17:B39" si="0">ROW(A3)</f>
        <v>3</v>
      </c>
      <c r="C17" s="8">
        <v>90</v>
      </c>
      <c r="D17" s="43" t="s">
        <v>408</v>
      </c>
      <c r="E17" s="8" t="s">
        <v>136</v>
      </c>
      <c r="F17" s="8" t="e">
        <f>VLOOKUP(Tabla8104[[#This Row],[CÓDIGO]],#REF!,2,0)</f>
        <v>#REF!</v>
      </c>
      <c r="G17" s="44" t="e">
        <f>VLOOKUP(Tabla8104[[#This Row],[CÓDIGO]],#REF!,3,0)</f>
        <v>#REF!</v>
      </c>
      <c r="H17" s="45"/>
      <c r="I17" s="46">
        <v>1</v>
      </c>
      <c r="J17" s="31">
        <f>Tabla8104[[#This Row],[CANTIDAD
UNITARIA]]*$E$11</f>
        <v>4</v>
      </c>
      <c r="O17" s="58" t="s">
        <v>142</v>
      </c>
      <c r="R17" s="59" t="s">
        <v>134</v>
      </c>
    </row>
    <row r="18" spans="2:18" s="7" customFormat="1">
      <c r="B18" s="8">
        <f t="shared" si="0"/>
        <v>4</v>
      </c>
      <c r="C18" s="8">
        <v>90</v>
      </c>
      <c r="D18" s="43" t="s">
        <v>409</v>
      </c>
      <c r="E18" s="8" t="s">
        <v>134</v>
      </c>
      <c r="F18" s="8" t="e">
        <f>VLOOKUP(Tabla8104[[#This Row],[CÓDIGO]],#REF!,2,0)</f>
        <v>#REF!</v>
      </c>
      <c r="G18" s="44" t="e">
        <f>VLOOKUP(Tabla8104[[#This Row],[CÓDIGO]],#REF!,3,0)</f>
        <v>#REF!</v>
      </c>
      <c r="H18" s="45"/>
      <c r="I18" s="46">
        <v>1</v>
      </c>
      <c r="J18" s="31">
        <f>Tabla8104[[#This Row],[CANTIDAD
UNITARIA]]*$E$11</f>
        <v>4</v>
      </c>
      <c r="O18" s="59" t="s">
        <v>138</v>
      </c>
      <c r="R18" s="58" t="s">
        <v>547</v>
      </c>
    </row>
    <row r="19" spans="2:18" s="7" customFormat="1">
      <c r="B19" s="47">
        <f>ROW(A5)</f>
        <v>5</v>
      </c>
      <c r="C19" s="8">
        <v>90</v>
      </c>
      <c r="D19" s="43"/>
      <c r="E19" s="105" t="s">
        <v>547</v>
      </c>
      <c r="F19" s="106" t="e">
        <f>VLOOKUP(Tabla8104[[#This Row],[CÓDIGO]],#REF!,2,0)</f>
        <v>#REF!</v>
      </c>
      <c r="G19" s="107" t="e">
        <f>VLOOKUP(Tabla8104[[#This Row],[CÓDIGO]],#REF!,3,0)</f>
        <v>#REF!</v>
      </c>
      <c r="H19" s="108" t="e">
        <f>Tabla8104[DESCRIPCIÓN DE PRODUCTO]*$E$9</f>
        <v>#REF!</v>
      </c>
      <c r="I19" s="109">
        <v>1</v>
      </c>
      <c r="J19" s="56">
        <f>Tabla8104[[#This Row],[CANTIDAD
UNITARIA]]*$E$11</f>
        <v>4</v>
      </c>
      <c r="O19" s="58" t="s">
        <v>140</v>
      </c>
      <c r="R19" s="59" t="s">
        <v>142</v>
      </c>
    </row>
    <row r="20" spans="2:18" s="7" customFormat="1" ht="12.75" customHeight="1">
      <c r="B20" s="8">
        <f t="shared" si="0"/>
        <v>6</v>
      </c>
      <c r="C20" s="8">
        <v>90</v>
      </c>
      <c r="D20" s="43" t="s">
        <v>410</v>
      </c>
      <c r="E20" s="8" t="s">
        <v>142</v>
      </c>
      <c r="F20" s="8" t="e">
        <f>VLOOKUP(Tabla8104[[#This Row],[CÓDIGO]],#REF!,2,0)</f>
        <v>#REF!</v>
      </c>
      <c r="G20" s="44" t="e">
        <f>VLOOKUP(Tabla8104[[#This Row],[CÓDIGO]],#REF!,3,0)</f>
        <v>#REF!</v>
      </c>
      <c r="H20" s="45"/>
      <c r="I20" s="46">
        <v>1</v>
      </c>
      <c r="J20" s="31">
        <f>Tabla8104[[#This Row],[CANTIDAD
UNITARIA]]*$E$11</f>
        <v>4</v>
      </c>
      <c r="O20" s="59" t="s">
        <v>132</v>
      </c>
      <c r="R20" s="58" t="s">
        <v>138</v>
      </c>
    </row>
    <row r="21" spans="2:18" s="7" customFormat="1">
      <c r="B21" s="47">
        <f t="shared" si="0"/>
        <v>7</v>
      </c>
      <c r="C21" s="8">
        <v>90</v>
      </c>
      <c r="D21" s="43" t="s">
        <v>411</v>
      </c>
      <c r="E21" s="8" t="s">
        <v>138</v>
      </c>
      <c r="F21" s="8" t="e">
        <f>VLOOKUP(Tabla8104[[#This Row],[CÓDIGO]],#REF!,2,0)</f>
        <v>#REF!</v>
      </c>
      <c r="G21" s="44" t="e">
        <f>VLOOKUP(Tabla8104[[#This Row],[CÓDIGO]],#REF!,3,0)</f>
        <v>#REF!</v>
      </c>
      <c r="H21" s="45"/>
      <c r="I21" s="46">
        <v>1</v>
      </c>
      <c r="J21" s="31">
        <f>Tabla8104[[#This Row],[CANTIDAD
UNITARIA]]*$E$11</f>
        <v>4</v>
      </c>
      <c r="O21" s="58" t="s">
        <v>500</v>
      </c>
      <c r="R21" s="59" t="s">
        <v>140</v>
      </c>
    </row>
    <row r="22" spans="2:18" s="7" customFormat="1">
      <c r="B22" s="8">
        <f t="shared" si="0"/>
        <v>8</v>
      </c>
      <c r="C22" s="8">
        <v>90</v>
      </c>
      <c r="D22" s="43" t="s">
        <v>412</v>
      </c>
      <c r="E22" s="8" t="s">
        <v>140</v>
      </c>
      <c r="F22" s="8" t="e">
        <f>VLOOKUP(Tabla8104[[#This Row],[CÓDIGO]],#REF!,2,0)</f>
        <v>#REF!</v>
      </c>
      <c r="G22" s="44" t="e">
        <f>VLOOKUP(Tabla8104[[#This Row],[CÓDIGO]],#REF!,3,0)</f>
        <v>#REF!</v>
      </c>
      <c r="H22" s="45"/>
      <c r="I22" s="46">
        <v>1</v>
      </c>
      <c r="J22" s="31">
        <f>Tabla8104[[#This Row],[CANTIDAD
UNITARIA]]*$E$11</f>
        <v>4</v>
      </c>
      <c r="O22" s="59" t="s">
        <v>502</v>
      </c>
      <c r="R22" s="58" t="s">
        <v>132</v>
      </c>
    </row>
    <row r="23" spans="2:18" s="7" customFormat="1">
      <c r="B23" s="47">
        <f t="shared" si="0"/>
        <v>9</v>
      </c>
      <c r="C23" s="8">
        <v>90</v>
      </c>
      <c r="D23" s="43" t="s">
        <v>413</v>
      </c>
      <c r="E23" s="8" t="s">
        <v>132</v>
      </c>
      <c r="F23" s="8" t="e">
        <f>VLOOKUP(Tabla8104[[#This Row],[CÓDIGO]],#REF!,2,0)</f>
        <v>#REF!</v>
      </c>
      <c r="G23" s="44" t="e">
        <f>VLOOKUP(Tabla8104[[#This Row],[CÓDIGO]],#REF!,3,0)</f>
        <v>#REF!</v>
      </c>
      <c r="H23" s="45"/>
      <c r="I23" s="46">
        <v>1</v>
      </c>
      <c r="J23" s="31">
        <f>Tabla8104[[#This Row],[CANTIDAD
UNITARIA]]*$E$11</f>
        <v>4</v>
      </c>
      <c r="O23" s="58" t="s">
        <v>504</v>
      </c>
      <c r="R23" s="59" t="s">
        <v>500</v>
      </c>
    </row>
    <row r="24" spans="2:18" s="7" customFormat="1">
      <c r="B24" s="8">
        <f t="shared" si="0"/>
        <v>10</v>
      </c>
      <c r="C24" s="8">
        <v>90</v>
      </c>
      <c r="D24" s="43" t="s">
        <v>508</v>
      </c>
      <c r="E24" s="8" t="s">
        <v>500</v>
      </c>
      <c r="F24" s="8" t="e">
        <f>VLOOKUP(Tabla8104[[#This Row],[CÓDIGO]],#REF!,2,0)</f>
        <v>#REF!</v>
      </c>
      <c r="G24" s="44" t="e">
        <f>VLOOKUP(Tabla8104[[#This Row],[CÓDIGO]],#REF!,3,0)</f>
        <v>#REF!</v>
      </c>
      <c r="H24" s="45"/>
      <c r="I24" s="46">
        <v>1</v>
      </c>
      <c r="J24" s="31">
        <f>Tabla8104[[#This Row],[CANTIDAD
UNITARIA]]*$E$11</f>
        <v>4</v>
      </c>
      <c r="O24" s="59" t="s">
        <v>506</v>
      </c>
      <c r="R24" s="58" t="s">
        <v>502</v>
      </c>
    </row>
    <row r="25" spans="2:18" s="7" customFormat="1">
      <c r="B25" s="47">
        <f t="shared" si="0"/>
        <v>11</v>
      </c>
      <c r="C25" s="8">
        <v>90</v>
      </c>
      <c r="D25" s="43" t="s">
        <v>508</v>
      </c>
      <c r="E25" s="8" t="s">
        <v>502</v>
      </c>
      <c r="F25" s="8" t="e">
        <f>VLOOKUP(Tabla8104[[#This Row],[CÓDIGO]],#REF!,2,0)</f>
        <v>#REF!</v>
      </c>
      <c r="G25" s="44" t="e">
        <f>VLOOKUP(Tabla8104[[#This Row],[CÓDIGO]],#REF!,3,0)</f>
        <v>#REF!</v>
      </c>
      <c r="H25" s="45"/>
      <c r="I25" s="46">
        <v>1</v>
      </c>
      <c r="J25" s="31">
        <f>Tabla8104[[#This Row],[CANTIDAD
UNITARIA]]*$E$11</f>
        <v>4</v>
      </c>
      <c r="O25" s="58" t="s">
        <v>57</v>
      </c>
      <c r="R25" s="59" t="s">
        <v>504</v>
      </c>
    </row>
    <row r="26" spans="2:18" s="7" customFormat="1">
      <c r="B26" s="8">
        <f t="shared" si="0"/>
        <v>12</v>
      </c>
      <c r="C26" s="8">
        <v>90</v>
      </c>
      <c r="D26" s="43" t="s">
        <v>508</v>
      </c>
      <c r="E26" s="8" t="s">
        <v>504</v>
      </c>
      <c r="F26" s="47" t="e">
        <f>VLOOKUP(Tabla8104[[#This Row],[CÓDIGO]],#REF!,2,0)</f>
        <v>#REF!</v>
      </c>
      <c r="G26" s="48" t="e">
        <f>VLOOKUP(Tabla8104[[#This Row],[CÓDIGO]],#REF!,3,0)</f>
        <v>#REF!</v>
      </c>
      <c r="H26" s="45" t="e">
        <f>Tabla8104[DESCRIPCIÓN DE PRODUCTO]*$E$9</f>
        <v>#REF!</v>
      </c>
      <c r="I26" s="46">
        <v>1</v>
      </c>
      <c r="J26" s="56">
        <f>Tabla8104[[#This Row],[CANTIDAD
UNITARIA]]*$E$11</f>
        <v>4</v>
      </c>
      <c r="O26" s="59" t="s">
        <v>83</v>
      </c>
      <c r="R26" s="58" t="s">
        <v>506</v>
      </c>
    </row>
    <row r="27" spans="2:18" s="7" customFormat="1">
      <c r="B27" s="47">
        <f t="shared" si="0"/>
        <v>13</v>
      </c>
      <c r="C27" s="8">
        <v>90</v>
      </c>
      <c r="D27" s="43" t="s">
        <v>508</v>
      </c>
      <c r="E27" s="8" t="s">
        <v>506</v>
      </c>
      <c r="F27" s="47" t="e">
        <f>VLOOKUP(Tabla8104[[#This Row],[CÓDIGO]],#REF!,2,0)</f>
        <v>#REF!</v>
      </c>
      <c r="G27" s="48" t="e">
        <f>VLOOKUP(Tabla8104[[#This Row],[CÓDIGO]],#REF!,3,0)</f>
        <v>#REF!</v>
      </c>
      <c r="H27" s="45" t="e">
        <f>Tabla8104[DESCRIPCIÓN DE PRODUCTO]*$E$9</f>
        <v>#REF!</v>
      </c>
      <c r="I27" s="46">
        <v>1</v>
      </c>
      <c r="J27" s="56">
        <f>Tabla8104[[#This Row],[CANTIDAD
UNITARIA]]*$E$11</f>
        <v>4</v>
      </c>
      <c r="O27" s="58" t="s">
        <v>81</v>
      </c>
      <c r="R27" s="59" t="s">
        <v>57</v>
      </c>
    </row>
    <row r="28" spans="2:18" s="7" customFormat="1">
      <c r="B28" s="8">
        <f t="shared" si="0"/>
        <v>14</v>
      </c>
      <c r="C28" s="8">
        <v>90</v>
      </c>
      <c r="D28" s="43" t="s">
        <v>414</v>
      </c>
      <c r="E28" s="8" t="s">
        <v>57</v>
      </c>
      <c r="F28" s="8" t="e">
        <f>VLOOKUP(Tabla8104[[#This Row],[CÓDIGO]],#REF!,2,0)</f>
        <v>#REF!</v>
      </c>
      <c r="G28" s="44" t="e">
        <f>VLOOKUP(Tabla8104[[#This Row],[CÓDIGO]],#REF!,3,0)</f>
        <v>#REF!</v>
      </c>
      <c r="H28" s="45" t="s">
        <v>415</v>
      </c>
      <c r="I28" s="46">
        <v>1</v>
      </c>
      <c r="J28" s="31">
        <f>Tabla8104[[#This Row],[CANTIDAD
UNITARIA]]*$E$11</f>
        <v>4</v>
      </c>
      <c r="O28" s="59" t="s">
        <v>77</v>
      </c>
      <c r="R28" s="58" t="s">
        <v>83</v>
      </c>
    </row>
    <row r="29" spans="2:18" s="7" customFormat="1">
      <c r="B29" s="47">
        <f t="shared" si="0"/>
        <v>15</v>
      </c>
      <c r="C29" s="8">
        <v>90</v>
      </c>
      <c r="D29" s="43" t="s">
        <v>414</v>
      </c>
      <c r="E29" s="8" t="s">
        <v>83</v>
      </c>
      <c r="F29" s="8" t="e">
        <f>VLOOKUP(Tabla8104[[#This Row],[CÓDIGO]],#REF!,2,0)</f>
        <v>#REF!</v>
      </c>
      <c r="G29" s="44" t="e">
        <f>VLOOKUP(Tabla8104[[#This Row],[CÓDIGO]],#REF!,3,0)</f>
        <v>#REF!</v>
      </c>
      <c r="H29" s="45" t="s">
        <v>415</v>
      </c>
      <c r="I29" s="46">
        <v>1</v>
      </c>
      <c r="J29" s="31">
        <f>Tabla8104[[#This Row],[CANTIDAD
UNITARIA]]*$E$11</f>
        <v>4</v>
      </c>
      <c r="O29" s="58" t="s">
        <v>73</v>
      </c>
      <c r="R29" s="59" t="s">
        <v>81</v>
      </c>
    </row>
    <row r="30" spans="2:18" s="7" customFormat="1">
      <c r="B30" s="8">
        <f t="shared" si="0"/>
        <v>16</v>
      </c>
      <c r="C30" s="8">
        <v>90</v>
      </c>
      <c r="D30" s="43" t="s">
        <v>414</v>
      </c>
      <c r="E30" s="8" t="s">
        <v>81</v>
      </c>
      <c r="F30" s="8" t="e">
        <f>VLOOKUP(Tabla8104[[#This Row],[CÓDIGO]],#REF!,2,0)</f>
        <v>#REF!</v>
      </c>
      <c r="G30" s="44" t="e">
        <f>VLOOKUP(Tabla8104[[#This Row],[CÓDIGO]],#REF!,3,0)</f>
        <v>#REF!</v>
      </c>
      <c r="H30" s="45" t="s">
        <v>415</v>
      </c>
      <c r="I30" s="46">
        <v>1</v>
      </c>
      <c r="J30" s="31">
        <f>Tabla8104[[#This Row],[CANTIDAD
UNITARIA]]*$E$11</f>
        <v>4</v>
      </c>
      <c r="O30" s="59" t="s">
        <v>75</v>
      </c>
      <c r="R30" s="58" t="s">
        <v>57</v>
      </c>
    </row>
    <row r="31" spans="2:18" s="7" customFormat="1">
      <c r="B31" s="47">
        <f t="shared" si="0"/>
        <v>17</v>
      </c>
      <c r="C31" s="8">
        <v>90</v>
      </c>
      <c r="D31" s="43" t="s">
        <v>416</v>
      </c>
      <c r="E31" s="8" t="s">
        <v>57</v>
      </c>
      <c r="F31" s="8" t="e">
        <f>VLOOKUP(Tabla8104[[#This Row],[CÓDIGO]],#REF!,2,0)</f>
        <v>#REF!</v>
      </c>
      <c r="G31" s="44" t="e">
        <f>VLOOKUP(Tabla8104[[#This Row],[CÓDIGO]],#REF!,3,0)</f>
        <v>#REF!</v>
      </c>
      <c r="H31" s="45" t="s">
        <v>417</v>
      </c>
      <c r="I31" s="46">
        <v>1</v>
      </c>
      <c r="J31" s="31">
        <f>Tabla8104[[#This Row],[CANTIDAD
UNITARIA]]*$E$11</f>
        <v>4</v>
      </c>
      <c r="O31" s="58">
        <v>2206</v>
      </c>
      <c r="R31" s="59" t="s">
        <v>83</v>
      </c>
    </row>
    <row r="32" spans="2:18" s="7" customFormat="1">
      <c r="B32" s="8">
        <f t="shared" si="0"/>
        <v>18</v>
      </c>
      <c r="C32" s="8">
        <v>90</v>
      </c>
      <c r="D32" s="43" t="s">
        <v>416</v>
      </c>
      <c r="E32" s="8" t="s">
        <v>83</v>
      </c>
      <c r="F32" s="8" t="e">
        <f>VLOOKUP(Tabla8104[[#This Row],[CÓDIGO]],#REF!,2,0)</f>
        <v>#REF!</v>
      </c>
      <c r="G32" s="44" t="e">
        <f>VLOOKUP(Tabla8104[[#This Row],[CÓDIGO]],#REF!,3,0)</f>
        <v>#REF!</v>
      </c>
      <c r="H32" s="45" t="s">
        <v>417</v>
      </c>
      <c r="I32" s="46">
        <v>1</v>
      </c>
      <c r="J32" s="31">
        <f>Tabla8104[[#This Row],[CANTIDAD
UNITARIA]]*$E$11</f>
        <v>4</v>
      </c>
      <c r="O32" s="59" t="s">
        <v>65</v>
      </c>
      <c r="R32" s="58" t="s">
        <v>81</v>
      </c>
    </row>
    <row r="33" spans="2:18" s="7" customFormat="1">
      <c r="B33" s="47">
        <f t="shared" si="0"/>
        <v>19</v>
      </c>
      <c r="C33" s="8">
        <v>90</v>
      </c>
      <c r="D33" s="43" t="s">
        <v>416</v>
      </c>
      <c r="E33" s="8" t="s">
        <v>81</v>
      </c>
      <c r="F33" s="8" t="e">
        <f>VLOOKUP(Tabla8104[[#This Row],[CÓDIGO]],#REF!,2,0)</f>
        <v>#REF!</v>
      </c>
      <c r="G33" s="44" t="e">
        <f>VLOOKUP(Tabla8104[[#This Row],[CÓDIGO]],#REF!,3,0)</f>
        <v>#REF!</v>
      </c>
      <c r="H33" s="45" t="s">
        <v>417</v>
      </c>
      <c r="I33" s="46">
        <v>1</v>
      </c>
      <c r="J33" s="31">
        <f>Tabla8104[[#This Row],[CANTIDAD
UNITARIA]]*$E$11</f>
        <v>4</v>
      </c>
      <c r="O33" s="58" t="s">
        <v>67</v>
      </c>
      <c r="R33" s="59" t="s">
        <v>57</v>
      </c>
    </row>
    <row r="34" spans="2:18" s="7" customFormat="1">
      <c r="B34" s="8">
        <f t="shared" si="0"/>
        <v>20</v>
      </c>
      <c r="C34" s="8">
        <v>90</v>
      </c>
      <c r="D34" s="43" t="s">
        <v>418</v>
      </c>
      <c r="E34" s="8" t="s">
        <v>57</v>
      </c>
      <c r="F34" s="8" t="e">
        <f>VLOOKUP(Tabla8104[[#This Row],[CÓDIGO]],#REF!,2,0)</f>
        <v>#REF!</v>
      </c>
      <c r="G34" s="44" t="e">
        <f>VLOOKUP(Tabla8104[[#This Row],[CÓDIGO]],#REF!,3,0)</f>
        <v>#REF!</v>
      </c>
      <c r="H34" s="45" t="s">
        <v>419</v>
      </c>
      <c r="I34" s="46">
        <v>1</v>
      </c>
      <c r="J34" s="31">
        <f>Tabla8104[[#This Row],[CANTIDAD
UNITARIA]]*$E$11</f>
        <v>4</v>
      </c>
      <c r="O34" s="59" t="s">
        <v>63</v>
      </c>
      <c r="R34" s="58" t="s">
        <v>83</v>
      </c>
    </row>
    <row r="35" spans="2:18" s="7" customFormat="1">
      <c r="B35" s="47">
        <f t="shared" si="0"/>
        <v>21</v>
      </c>
      <c r="C35" s="8">
        <v>90</v>
      </c>
      <c r="D35" s="43" t="s">
        <v>418</v>
      </c>
      <c r="E35" s="8" t="s">
        <v>83</v>
      </c>
      <c r="F35" s="8" t="e">
        <f>VLOOKUP(Tabla8104[[#This Row],[CÓDIGO]],#REF!,2,0)</f>
        <v>#REF!</v>
      </c>
      <c r="G35" s="44" t="e">
        <f>VLOOKUP(Tabla8104[[#This Row],[CÓDIGO]],#REF!,3,0)</f>
        <v>#REF!</v>
      </c>
      <c r="H35" s="45" t="s">
        <v>419</v>
      </c>
      <c r="I35" s="46">
        <v>1</v>
      </c>
      <c r="J35" s="31">
        <f>Tabla8104[[#This Row],[CANTIDAD
UNITARIA]]*$E$11</f>
        <v>4</v>
      </c>
      <c r="O35" s="59" t="s">
        <v>71</v>
      </c>
      <c r="R35" s="59" t="s">
        <v>81</v>
      </c>
    </row>
    <row r="36" spans="2:18" s="7" customFormat="1">
      <c r="B36" s="8">
        <f t="shared" si="0"/>
        <v>22</v>
      </c>
      <c r="C36" s="8">
        <v>90</v>
      </c>
      <c r="D36" s="43" t="s">
        <v>418</v>
      </c>
      <c r="E36" s="8" t="s">
        <v>81</v>
      </c>
      <c r="F36" s="8" t="e">
        <f>VLOOKUP(Tabla8104[[#This Row],[CÓDIGO]],#REF!,2,0)</f>
        <v>#REF!</v>
      </c>
      <c r="G36" s="44" t="e">
        <f>VLOOKUP(Tabla8104[[#This Row],[CÓDIGO]],#REF!,3,0)</f>
        <v>#REF!</v>
      </c>
      <c r="H36" s="45" t="s">
        <v>419</v>
      </c>
      <c r="I36" s="46">
        <v>1</v>
      </c>
      <c r="J36" s="31">
        <f>Tabla8104[[#This Row],[CANTIDAD
UNITARIA]]*$E$11</f>
        <v>4</v>
      </c>
      <c r="O36" s="59" t="s">
        <v>53</v>
      </c>
      <c r="R36" s="58" t="s">
        <v>77</v>
      </c>
    </row>
    <row r="37" spans="2:18" s="7" customFormat="1">
      <c r="B37" s="47">
        <f t="shared" si="0"/>
        <v>23</v>
      </c>
      <c r="C37" s="8">
        <v>90</v>
      </c>
      <c r="D37" s="43" t="s">
        <v>420</v>
      </c>
      <c r="E37" s="8" t="s">
        <v>77</v>
      </c>
      <c r="F37" s="8" t="e">
        <f>VLOOKUP(Tabla8104[[#This Row],[CÓDIGO]],#REF!,2,0)</f>
        <v>#REF!</v>
      </c>
      <c r="G37" s="44" t="e">
        <f>VLOOKUP(Tabla8104[[#This Row],[CÓDIGO]],#REF!,3,0)</f>
        <v>#REF!</v>
      </c>
      <c r="H37" s="45"/>
      <c r="I37" s="46">
        <v>1</v>
      </c>
      <c r="J37" s="31">
        <f>Tabla8104[[#This Row],[CANTIDAD
UNITARIA]]*$E$11</f>
        <v>4</v>
      </c>
      <c r="O37" s="58" t="s">
        <v>48</v>
      </c>
      <c r="R37" s="59" t="s">
        <v>73</v>
      </c>
    </row>
    <row r="38" spans="2:18" s="7" customFormat="1">
      <c r="B38" s="8">
        <f t="shared" si="0"/>
        <v>24</v>
      </c>
      <c r="C38" s="8">
        <v>90</v>
      </c>
      <c r="D38" s="43" t="s">
        <v>421</v>
      </c>
      <c r="E38" s="8" t="s">
        <v>73</v>
      </c>
      <c r="F38" s="8" t="e">
        <f>VLOOKUP(Tabla8104[[#This Row],[CÓDIGO]],#REF!,2,0)</f>
        <v>#REF!</v>
      </c>
      <c r="G38" s="44" t="e">
        <f>VLOOKUP(Tabla8104[[#This Row],[CÓDIGO]],#REF!,3,0)</f>
        <v>#REF!</v>
      </c>
      <c r="H38" s="45"/>
      <c r="I38" s="46">
        <v>1</v>
      </c>
      <c r="J38" s="31">
        <f>Tabla8104[[#This Row],[CANTIDAD
UNITARIA]]*$E$11</f>
        <v>4</v>
      </c>
      <c r="O38" s="58" t="s">
        <v>69</v>
      </c>
      <c r="R38" s="58" t="s">
        <v>75</v>
      </c>
    </row>
    <row r="39" spans="2:18" s="7" customFormat="1">
      <c r="B39" s="47">
        <f t="shared" si="0"/>
        <v>25</v>
      </c>
      <c r="C39" s="8">
        <v>90</v>
      </c>
      <c r="D39" s="43" t="s">
        <v>422</v>
      </c>
      <c r="E39" s="8" t="s">
        <v>75</v>
      </c>
      <c r="F39" s="8" t="e">
        <f>VLOOKUP(Tabla8104[[#This Row],[CÓDIGO]],#REF!,2,0)</f>
        <v>#REF!</v>
      </c>
      <c r="G39" s="44" t="e">
        <f>VLOOKUP(Tabla8104[[#This Row],[CÓDIGO]],#REF!,3,0)</f>
        <v>#REF!</v>
      </c>
      <c r="H39" s="45"/>
      <c r="I39" s="46">
        <v>1</v>
      </c>
      <c r="J39" s="31">
        <f>Tabla8104[[#This Row],[CANTIDAD
UNITARIA]]*$E$11</f>
        <v>4</v>
      </c>
      <c r="O39" s="59" t="s">
        <v>51</v>
      </c>
      <c r="R39" s="59" t="s">
        <v>61</v>
      </c>
    </row>
    <row r="40" spans="2:18" s="7" customFormat="1">
      <c r="B40" s="47">
        <f t="shared" ref="B40:B47" si="1">ROW(A26)</f>
        <v>26</v>
      </c>
      <c r="C40" s="8">
        <v>90</v>
      </c>
      <c r="D40" s="43" t="s">
        <v>423</v>
      </c>
      <c r="E40" s="105" t="s">
        <v>61</v>
      </c>
      <c r="F40" s="106" t="e">
        <f>VLOOKUP(Tabla8104[[#This Row],[CÓDIGO]],#REF!,2,0)</f>
        <v>#REF!</v>
      </c>
      <c r="G40" s="107" t="e">
        <f>VLOOKUP(Tabla8104[[#This Row],[CÓDIGO]],#REF!,3,0)</f>
        <v>#REF!</v>
      </c>
      <c r="H40" s="108" t="e">
        <f>Tabla8104[DESCRIPCIÓN DE PRODUCTO]*$E$9</f>
        <v>#REF!</v>
      </c>
      <c r="I40" s="109">
        <v>1</v>
      </c>
      <c r="J40" s="56">
        <f>Tabla8104[[#This Row],[CANTIDAD
UNITARIA]]*$E$11</f>
        <v>4</v>
      </c>
      <c r="O40" s="58" t="s">
        <v>260</v>
      </c>
      <c r="R40" s="58" t="s">
        <v>83</v>
      </c>
    </row>
    <row r="41" spans="2:18" s="7" customFormat="1">
      <c r="B41" s="47">
        <f t="shared" si="1"/>
        <v>27</v>
      </c>
      <c r="C41" s="8">
        <v>90</v>
      </c>
      <c r="D41" s="43" t="s">
        <v>423</v>
      </c>
      <c r="E41" s="105" t="s">
        <v>83</v>
      </c>
      <c r="F41" s="106" t="e">
        <f>VLOOKUP(Tabla8104[[#This Row],[CÓDIGO]],#REF!,2,0)</f>
        <v>#REF!</v>
      </c>
      <c r="G41" s="107" t="e">
        <f>VLOOKUP(Tabla8104[[#This Row],[CÓDIGO]],#REF!,3,0)</f>
        <v>#REF!</v>
      </c>
      <c r="H41" s="108" t="e">
        <f>Tabla8104[DESCRIPCIÓN DE PRODUCTO]*$E$9</f>
        <v>#REF!</v>
      </c>
      <c r="I41" s="109">
        <v>1</v>
      </c>
      <c r="J41" s="56">
        <f>Tabla8104[[#This Row],[CANTIDAD
UNITARIA]]*$E$11</f>
        <v>4</v>
      </c>
      <c r="O41" s="59" t="s">
        <v>386</v>
      </c>
      <c r="R41" s="59" t="s">
        <v>77</v>
      </c>
    </row>
    <row r="42" spans="2:18" s="7" customFormat="1">
      <c r="B42" s="47">
        <f t="shared" si="1"/>
        <v>28</v>
      </c>
      <c r="C42" s="8">
        <v>90</v>
      </c>
      <c r="D42" s="43" t="s">
        <v>423</v>
      </c>
      <c r="E42" s="105" t="s">
        <v>77</v>
      </c>
      <c r="F42" s="106" t="e">
        <f>VLOOKUP(Tabla8104[[#This Row],[CÓDIGO]],#REF!,2,0)</f>
        <v>#REF!</v>
      </c>
      <c r="G42" s="107" t="e">
        <f>VLOOKUP(Tabla8104[[#This Row],[CÓDIGO]],#REF!,3,0)</f>
        <v>#REF!</v>
      </c>
      <c r="H42" s="108" t="e">
        <f>Tabla8104[DESCRIPCIÓN DE PRODUCTO]*$E$9</f>
        <v>#REF!</v>
      </c>
      <c r="I42" s="109">
        <v>1</v>
      </c>
      <c r="J42" s="56">
        <f>Tabla8104[[#This Row],[CANTIDAD
UNITARIA]]*$E$11</f>
        <v>4</v>
      </c>
      <c r="O42" s="58" t="s">
        <v>169</v>
      </c>
      <c r="R42" s="58" t="s">
        <v>59</v>
      </c>
    </row>
    <row r="43" spans="2:18" s="7" customFormat="1">
      <c r="B43" s="47">
        <f t="shared" si="1"/>
        <v>29</v>
      </c>
      <c r="C43" s="8">
        <v>90</v>
      </c>
      <c r="D43" s="43" t="s">
        <v>551</v>
      </c>
      <c r="E43" s="105" t="s">
        <v>59</v>
      </c>
      <c r="F43" s="106" t="e">
        <f>VLOOKUP(Tabla8104[[#This Row],[CÓDIGO]],#REF!,2,0)</f>
        <v>#REF!</v>
      </c>
      <c r="G43" s="107" t="e">
        <f>VLOOKUP(Tabla8104[[#This Row],[CÓDIGO]],#REF!,3,0)</f>
        <v>#REF!</v>
      </c>
      <c r="H43" s="108" t="e">
        <f>Tabla8104[DESCRIPCIÓN DE PRODUCTO]*$E$9</f>
        <v>#REF!</v>
      </c>
      <c r="I43" s="109">
        <v>1</v>
      </c>
      <c r="J43" s="56">
        <f>Tabla8104[[#This Row],[CANTIDAD
UNITARIA]]*$E$11</f>
        <v>4</v>
      </c>
      <c r="O43" s="59" t="s">
        <v>174</v>
      </c>
      <c r="R43" s="59" t="s">
        <v>83</v>
      </c>
    </row>
    <row r="44" spans="2:18" s="7" customFormat="1">
      <c r="B44" s="47">
        <f t="shared" si="1"/>
        <v>30</v>
      </c>
      <c r="C44" s="8">
        <v>90</v>
      </c>
      <c r="D44" s="43" t="s">
        <v>551</v>
      </c>
      <c r="E44" s="105" t="s">
        <v>83</v>
      </c>
      <c r="F44" s="106" t="e">
        <f>VLOOKUP(Tabla8104[[#This Row],[CÓDIGO]],#REF!,2,0)</f>
        <v>#REF!</v>
      </c>
      <c r="G44" s="107" t="e">
        <f>VLOOKUP(Tabla8104[[#This Row],[CÓDIGO]],#REF!,3,0)</f>
        <v>#REF!</v>
      </c>
      <c r="H44" s="108" t="e">
        <f>Tabla8104[DESCRIPCIÓN DE PRODUCTO]*$E$9</f>
        <v>#REF!</v>
      </c>
      <c r="I44" s="109">
        <v>1</v>
      </c>
      <c r="J44" s="56">
        <f>Tabla8104[[#This Row],[CANTIDAD
UNITARIA]]*$E$11</f>
        <v>4</v>
      </c>
      <c r="O44" s="58" t="s">
        <v>165</v>
      </c>
      <c r="R44" s="58" t="s">
        <v>75</v>
      </c>
    </row>
    <row r="45" spans="2:18" s="7" customFormat="1">
      <c r="B45" s="47">
        <f t="shared" si="1"/>
        <v>31</v>
      </c>
      <c r="C45" s="8">
        <v>90</v>
      </c>
      <c r="D45" s="43" t="s">
        <v>551</v>
      </c>
      <c r="E45" s="105" t="s">
        <v>75</v>
      </c>
      <c r="F45" s="106" t="e">
        <f>VLOOKUP(Tabla8104[[#This Row],[CÓDIGO]],#REF!,2,0)</f>
        <v>#REF!</v>
      </c>
      <c r="G45" s="107" t="e">
        <f>VLOOKUP(Tabla8104[[#This Row],[CÓDIGO]],#REF!,3,0)</f>
        <v>#REF!</v>
      </c>
      <c r="H45" s="108" t="e">
        <f>Tabla8104[DESCRIPCIÓN DE PRODUCTO]*$E$9</f>
        <v>#REF!</v>
      </c>
      <c r="I45" s="109">
        <v>1</v>
      </c>
      <c r="J45" s="56">
        <f>Tabla8104[[#This Row],[CANTIDAD
UNITARIA]]*$E$11</f>
        <v>4</v>
      </c>
      <c r="O45" s="59" t="s">
        <v>159</v>
      </c>
      <c r="R45" s="59" t="s">
        <v>61</v>
      </c>
    </row>
    <row r="46" spans="2:18" s="7" customFormat="1">
      <c r="B46" s="47">
        <f t="shared" si="1"/>
        <v>32</v>
      </c>
      <c r="C46" s="8">
        <v>90</v>
      </c>
      <c r="D46" s="43" t="s">
        <v>552</v>
      </c>
      <c r="E46" s="105" t="s">
        <v>61</v>
      </c>
      <c r="F46" s="106" t="e">
        <f>VLOOKUP(Tabla8104[[#This Row],[CÓDIGO]],#REF!,2,0)</f>
        <v>#REF!</v>
      </c>
      <c r="G46" s="107" t="e">
        <f>VLOOKUP(Tabla8104[[#This Row],[CÓDIGO]],#REF!,3,0)</f>
        <v>#REF!</v>
      </c>
      <c r="H46" s="108" t="e">
        <f>Tabla8104[DESCRIPCIÓN DE PRODUCTO]*$E$9</f>
        <v>#REF!</v>
      </c>
      <c r="I46" s="109">
        <v>1</v>
      </c>
      <c r="J46" s="56">
        <f>Tabla8104[[#This Row],[CANTIDAD
UNITARIA]]*$E$11</f>
        <v>4</v>
      </c>
      <c r="O46" s="58" t="s">
        <v>171</v>
      </c>
      <c r="R46" s="58" t="s">
        <v>83</v>
      </c>
    </row>
    <row r="47" spans="2:18" s="7" customFormat="1">
      <c r="B47" s="47">
        <f t="shared" si="1"/>
        <v>33</v>
      </c>
      <c r="C47" s="8">
        <v>90</v>
      </c>
      <c r="D47" s="43" t="s">
        <v>552</v>
      </c>
      <c r="E47" s="105" t="s">
        <v>83</v>
      </c>
      <c r="F47" s="106" t="e">
        <f>VLOOKUP(Tabla8104[[#This Row],[CÓDIGO]],#REF!,2,0)</f>
        <v>#REF!</v>
      </c>
      <c r="G47" s="107" t="e">
        <f>VLOOKUP(Tabla8104[[#This Row],[CÓDIGO]],#REF!,3,0)</f>
        <v>#REF!</v>
      </c>
      <c r="H47" s="108" t="e">
        <f>Tabla8104[DESCRIPCIÓN DE PRODUCTO]*$E$9</f>
        <v>#REF!</v>
      </c>
      <c r="I47" s="109">
        <v>1</v>
      </c>
      <c r="J47" s="56">
        <f>Tabla8104[[#This Row],[CANTIDAD
UNITARIA]]*$E$11</f>
        <v>4</v>
      </c>
      <c r="O47" s="59" t="s">
        <v>95</v>
      </c>
      <c r="R47" s="59" t="s">
        <v>77</v>
      </c>
    </row>
    <row r="48" spans="2:18" s="7" customFormat="1">
      <c r="B48" s="47">
        <f t="shared" ref="B48:B91" si="2">ROW(A34)</f>
        <v>34</v>
      </c>
      <c r="C48" s="8">
        <v>90</v>
      </c>
      <c r="D48" s="43" t="s">
        <v>552</v>
      </c>
      <c r="E48" s="105" t="s">
        <v>77</v>
      </c>
      <c r="F48" s="106" t="e">
        <f>VLOOKUP(Tabla8104[[#This Row],[CÓDIGO]],#REF!,2,0)</f>
        <v>#REF!</v>
      </c>
      <c r="G48" s="107" t="e">
        <f>VLOOKUP(Tabla8104[[#This Row],[CÓDIGO]],#REF!,3,0)</f>
        <v>#REF!</v>
      </c>
      <c r="H48" s="108" t="e">
        <f>Tabla8104[DESCRIPCIÓN DE PRODUCTO]*$E$9</f>
        <v>#REF!</v>
      </c>
      <c r="I48" s="109">
        <v>1</v>
      </c>
      <c r="J48" s="56">
        <f>Tabla8104[[#This Row],[CANTIDAD
UNITARIA]]*$E$11</f>
        <v>4</v>
      </c>
      <c r="O48" s="58" t="s">
        <v>101</v>
      </c>
      <c r="R48" s="58" t="s">
        <v>59</v>
      </c>
    </row>
    <row r="49" spans="2:18" s="7" customFormat="1">
      <c r="B49" s="47">
        <f t="shared" si="2"/>
        <v>35</v>
      </c>
      <c r="C49" s="8">
        <v>90</v>
      </c>
      <c r="D49" s="43" t="s">
        <v>553</v>
      </c>
      <c r="E49" s="105" t="s">
        <v>59</v>
      </c>
      <c r="F49" s="106" t="e">
        <f>VLOOKUP(Tabla8104[[#This Row],[CÓDIGO]],#REF!,2,0)</f>
        <v>#REF!</v>
      </c>
      <c r="G49" s="107" t="e">
        <f>VLOOKUP(Tabla8104[[#This Row],[CÓDIGO]],#REF!,3,0)</f>
        <v>#REF!</v>
      </c>
      <c r="H49" s="108" t="e">
        <f>Tabla8104[DESCRIPCIÓN DE PRODUCTO]*$E$9</f>
        <v>#REF!</v>
      </c>
      <c r="I49" s="109">
        <v>1</v>
      </c>
      <c r="J49" s="56">
        <f>Tabla8104[[#This Row],[CANTIDAD
UNITARIA]]*$E$11</f>
        <v>4</v>
      </c>
      <c r="O49" s="59" t="s">
        <v>114</v>
      </c>
      <c r="R49" s="59" t="s">
        <v>83</v>
      </c>
    </row>
    <row r="50" spans="2:18" s="7" customFormat="1">
      <c r="B50" s="47">
        <f t="shared" si="2"/>
        <v>36</v>
      </c>
      <c r="C50" s="8">
        <v>90</v>
      </c>
      <c r="D50" s="43" t="s">
        <v>553</v>
      </c>
      <c r="E50" s="105" t="s">
        <v>83</v>
      </c>
      <c r="F50" s="106" t="e">
        <f>VLOOKUP(Tabla8104[[#This Row],[CÓDIGO]],#REF!,2,0)</f>
        <v>#REF!</v>
      </c>
      <c r="G50" s="107" t="e">
        <f>VLOOKUP(Tabla8104[[#This Row],[CÓDIGO]],#REF!,3,0)</f>
        <v>#REF!</v>
      </c>
      <c r="H50" s="108" t="e">
        <f>Tabla8104[DESCRIPCIÓN DE PRODUCTO]*$E$9</f>
        <v>#REF!</v>
      </c>
      <c r="I50" s="109">
        <v>1</v>
      </c>
      <c r="J50" s="56">
        <f>Tabla8104[[#This Row],[CANTIDAD
UNITARIA]]*$E$11</f>
        <v>4</v>
      </c>
      <c r="O50" s="58" t="s">
        <v>130</v>
      </c>
      <c r="R50" s="58" t="s">
        <v>75</v>
      </c>
    </row>
    <row r="51" spans="2:18" s="7" customFormat="1">
      <c r="B51" s="47">
        <f t="shared" si="2"/>
        <v>37</v>
      </c>
      <c r="C51" s="8">
        <v>90</v>
      </c>
      <c r="D51" s="43" t="s">
        <v>553</v>
      </c>
      <c r="E51" s="105" t="s">
        <v>75</v>
      </c>
      <c r="F51" s="106" t="e">
        <f>VLOOKUP(Tabla8104[[#This Row],[CÓDIGO]],#REF!,2,0)</f>
        <v>#REF!</v>
      </c>
      <c r="G51" s="107" t="e">
        <f>VLOOKUP(Tabla8104[[#This Row],[CÓDIGO]],#REF!,3,0)</f>
        <v>#REF!</v>
      </c>
      <c r="H51" s="108" t="e">
        <f>Tabla8104[DESCRIPCIÓN DE PRODUCTO]*$E$9</f>
        <v>#REF!</v>
      </c>
      <c r="I51" s="109">
        <v>1</v>
      </c>
      <c r="J51" s="56">
        <f>Tabla8104[[#This Row],[CANTIDAD
UNITARIA]]*$E$11</f>
        <v>4</v>
      </c>
      <c r="O51" s="59" t="s">
        <v>122</v>
      </c>
      <c r="R51" s="59">
        <v>2206</v>
      </c>
    </row>
    <row r="52" spans="2:18" s="7" customFormat="1">
      <c r="B52" s="47">
        <f t="shared" si="2"/>
        <v>38</v>
      </c>
      <c r="C52" s="8">
        <v>90</v>
      </c>
      <c r="D52" s="43" t="s">
        <v>554</v>
      </c>
      <c r="E52" s="8">
        <v>2206</v>
      </c>
      <c r="F52" s="8" t="e">
        <f>VLOOKUP(Tabla8104[[#This Row],[CÓDIGO]],#REF!,2,0)</f>
        <v>#REF!</v>
      </c>
      <c r="G52" s="44" t="e">
        <f>VLOOKUP(Tabla8104[[#This Row],[CÓDIGO]],#REF!,3,0)</f>
        <v>#REF!</v>
      </c>
      <c r="H52" s="45"/>
      <c r="I52" s="46">
        <v>1</v>
      </c>
      <c r="J52" s="31">
        <f>Tabla8104[[#This Row],[CANTIDAD
UNITARIA]]*$E$11</f>
        <v>4</v>
      </c>
      <c r="O52" s="58" t="s">
        <v>128</v>
      </c>
      <c r="R52" s="58" t="s">
        <v>65</v>
      </c>
    </row>
    <row r="53" spans="2:18" s="7" customFormat="1">
      <c r="B53" s="47">
        <f t="shared" si="2"/>
        <v>39</v>
      </c>
      <c r="C53" s="8">
        <v>90</v>
      </c>
      <c r="D53" s="43" t="s">
        <v>424</v>
      </c>
      <c r="E53" s="8" t="s">
        <v>65</v>
      </c>
      <c r="F53" s="8" t="e">
        <f>VLOOKUP(Tabla8104[[#This Row],[CÓDIGO]],#REF!,2,0)</f>
        <v>#REF!</v>
      </c>
      <c r="G53" s="44" t="e">
        <f>VLOOKUP(Tabla8104[[#This Row],[CÓDIGO]],#REF!,3,0)</f>
        <v>#REF!</v>
      </c>
      <c r="H53" s="45"/>
      <c r="I53" s="46">
        <v>1</v>
      </c>
      <c r="J53" s="31">
        <f>Tabla8104[[#This Row],[CANTIDAD
UNITARIA]]*$E$11</f>
        <v>4</v>
      </c>
      <c r="O53" s="59" t="s">
        <v>124</v>
      </c>
      <c r="R53" s="59" t="s">
        <v>558</v>
      </c>
    </row>
    <row r="54" spans="2:18" s="7" customFormat="1">
      <c r="B54" s="47">
        <f>ROW(A40)</f>
        <v>40</v>
      </c>
      <c r="C54" s="8">
        <v>90</v>
      </c>
      <c r="D54" s="43" t="s">
        <v>424</v>
      </c>
      <c r="E54" s="105" t="s">
        <v>558</v>
      </c>
      <c r="F54" s="106" t="e">
        <f>VLOOKUP(Tabla8104[[#This Row],[CÓDIGO]],#REF!,2,0)</f>
        <v>#REF!</v>
      </c>
      <c r="G54" s="107" t="e">
        <f>VLOOKUP(Tabla8104[[#This Row],[CÓDIGO]],#REF!,3,0)</f>
        <v>#REF!</v>
      </c>
      <c r="H54" s="108" t="e">
        <f>Tabla8104[DESCRIPCIÓN DE PRODUCTO]*$E$9</f>
        <v>#REF!</v>
      </c>
      <c r="I54" s="109">
        <v>1</v>
      </c>
      <c r="J54" s="56">
        <f>Tabla8104[[#This Row],[CANTIDAD
UNITARIA]]*$E$11</f>
        <v>4</v>
      </c>
      <c r="O54" s="58" t="s">
        <v>109</v>
      </c>
      <c r="R54" s="58" t="s">
        <v>67</v>
      </c>
    </row>
    <row r="55" spans="2:18" s="7" customFormat="1">
      <c r="B55" s="47">
        <f t="shared" si="2"/>
        <v>41</v>
      </c>
      <c r="C55" s="8">
        <v>90</v>
      </c>
      <c r="D55" s="43" t="s">
        <v>424</v>
      </c>
      <c r="E55" s="8" t="s">
        <v>67</v>
      </c>
      <c r="F55" s="8" t="e">
        <f>VLOOKUP(Tabla8104[[#This Row],[CÓDIGO]],#REF!,2,0)</f>
        <v>#REF!</v>
      </c>
      <c r="G55" s="44" t="e">
        <f>VLOOKUP(Tabla8104[[#This Row],[CÓDIGO]],#REF!,3,0)</f>
        <v>#REF!</v>
      </c>
      <c r="H55" s="45"/>
      <c r="I55" s="46">
        <v>1</v>
      </c>
      <c r="J55" s="31">
        <f>Tabla8104[[#This Row],[CANTIDAD
UNITARIA]]*$E$11</f>
        <v>4</v>
      </c>
      <c r="O55" s="58" t="s">
        <v>21</v>
      </c>
      <c r="R55" s="59" t="s">
        <v>63</v>
      </c>
    </row>
    <row r="56" spans="2:18" s="7" customFormat="1">
      <c r="B56" s="47">
        <f t="shared" si="2"/>
        <v>42</v>
      </c>
      <c r="C56" s="8">
        <v>90</v>
      </c>
      <c r="D56" s="43" t="s">
        <v>425</v>
      </c>
      <c r="E56" s="8" t="s">
        <v>63</v>
      </c>
      <c r="F56" s="8" t="e">
        <f>VLOOKUP(Tabla8104[[#This Row],[CÓDIGO]],#REF!,2,0)</f>
        <v>#REF!</v>
      </c>
      <c r="G56" s="44" t="e">
        <f>VLOOKUP(Tabla8104[[#This Row],[CÓDIGO]],#REF!,3,0)</f>
        <v>#REF!</v>
      </c>
      <c r="H56" s="45"/>
      <c r="I56" s="46">
        <v>1</v>
      </c>
      <c r="J56" s="31">
        <f>Tabla8104[[#This Row],[CANTIDAD
UNITARIA]]*$E$11</f>
        <v>4</v>
      </c>
      <c r="O56" s="59" t="s">
        <v>364</v>
      </c>
      <c r="R56" s="58" t="s">
        <v>83</v>
      </c>
    </row>
    <row r="57" spans="2:18" s="7" customFormat="1">
      <c r="B57" s="47">
        <f t="shared" si="2"/>
        <v>43</v>
      </c>
      <c r="C57" s="8">
        <v>90</v>
      </c>
      <c r="D57" s="43" t="s">
        <v>425</v>
      </c>
      <c r="E57" s="8" t="s">
        <v>83</v>
      </c>
      <c r="F57" s="8" t="e">
        <f>VLOOKUP(Tabla8104[[#This Row],[CÓDIGO]],#REF!,2,0)</f>
        <v>#REF!</v>
      </c>
      <c r="G57" s="44" t="e">
        <f>VLOOKUP(Tabla8104[[#This Row],[CÓDIGO]],#REF!,3,0)</f>
        <v>#REF!</v>
      </c>
      <c r="H57" s="45"/>
      <c r="I57" s="46">
        <v>1</v>
      </c>
      <c r="J57" s="31">
        <f>Tabla8104[[#This Row],[CANTIDAD
UNITARIA]]*$E$11</f>
        <v>4</v>
      </c>
      <c r="O57" s="58" t="s">
        <v>350</v>
      </c>
      <c r="R57" s="59" t="s">
        <v>71</v>
      </c>
    </row>
    <row r="58" spans="2:18" s="7" customFormat="1">
      <c r="B58" s="47">
        <f t="shared" si="2"/>
        <v>44</v>
      </c>
      <c r="C58" s="8">
        <v>90</v>
      </c>
      <c r="D58" s="43" t="s">
        <v>425</v>
      </c>
      <c r="E58" s="8" t="s">
        <v>71</v>
      </c>
      <c r="F58" s="8" t="e">
        <f>VLOOKUP(Tabla8104[[#This Row],[CÓDIGO]],#REF!,2,0)</f>
        <v>#REF!</v>
      </c>
      <c r="G58" s="44" t="e">
        <f>VLOOKUP(Tabla8104[[#This Row],[CÓDIGO]],#REF!,3,0)</f>
        <v>#REF!</v>
      </c>
      <c r="H58" s="45"/>
      <c r="I58" s="46">
        <v>1</v>
      </c>
      <c r="J58" s="31">
        <f>Tabla8104[[#This Row],[CANTIDAD
UNITARIA]]*$E$11</f>
        <v>4</v>
      </c>
      <c r="O58" s="58" t="s">
        <v>288</v>
      </c>
      <c r="R58" s="58" t="s">
        <v>67</v>
      </c>
    </row>
    <row r="59" spans="2:18" s="7" customFormat="1">
      <c r="B59" s="47">
        <f t="shared" si="2"/>
        <v>45</v>
      </c>
      <c r="C59" s="8">
        <v>90</v>
      </c>
      <c r="D59" s="43" t="s">
        <v>425</v>
      </c>
      <c r="E59" s="8" t="s">
        <v>67</v>
      </c>
      <c r="F59" s="8" t="e">
        <f>VLOOKUP(Tabla8104[[#This Row],[CÓDIGO]],#REF!,2,0)</f>
        <v>#REF!</v>
      </c>
      <c r="G59" s="44" t="e">
        <f>VLOOKUP(Tabla8104[[#This Row],[CÓDIGO]],#REF!,3,0)</f>
        <v>#REF!</v>
      </c>
      <c r="H59" s="45"/>
      <c r="I59" s="46">
        <v>1</v>
      </c>
      <c r="J59" s="31">
        <f>Tabla8104[[#This Row],[CANTIDAD
UNITARIA]]*$E$11</f>
        <v>4</v>
      </c>
      <c r="O59" s="59" t="s">
        <v>305</v>
      </c>
      <c r="R59" s="59" t="s">
        <v>48</v>
      </c>
    </row>
    <row r="60" spans="2:18">
      <c r="B60" s="47">
        <f t="shared" si="2"/>
        <v>46</v>
      </c>
      <c r="C60" s="8">
        <v>90</v>
      </c>
      <c r="D60" s="43" t="s">
        <v>426</v>
      </c>
      <c r="E60" s="8" t="s">
        <v>48</v>
      </c>
      <c r="F60" s="8" t="e">
        <f>VLOOKUP(Tabla8104[[#This Row],[CÓDIGO]],#REF!,2,0)</f>
        <v>#REF!</v>
      </c>
      <c r="G60" s="44" t="e">
        <f>VLOOKUP(Tabla8104[[#This Row],[CÓDIGO]],#REF!,3,0)</f>
        <v>#REF!</v>
      </c>
      <c r="H60" s="45"/>
      <c r="I60" s="46">
        <v>1</v>
      </c>
      <c r="J60" s="31">
        <f>Tabla8104[[#This Row],[CANTIDAD
UNITARIA]]*$E$11</f>
        <v>4</v>
      </c>
      <c r="O60" s="59" t="s">
        <v>307</v>
      </c>
      <c r="R60" s="58" t="s">
        <v>83</v>
      </c>
    </row>
    <row r="61" spans="2:18">
      <c r="B61" s="47">
        <f t="shared" si="2"/>
        <v>47</v>
      </c>
      <c r="C61" s="8">
        <v>90</v>
      </c>
      <c r="D61" s="43" t="s">
        <v>426</v>
      </c>
      <c r="E61" s="8" t="s">
        <v>83</v>
      </c>
      <c r="F61" s="8" t="e">
        <f>VLOOKUP(Tabla8104[[#This Row],[CÓDIGO]],#REF!,2,0)</f>
        <v>#REF!</v>
      </c>
      <c r="G61" s="44" t="e">
        <f>VLOOKUP(Tabla8104[[#This Row],[CÓDIGO]],#REF!,3,0)</f>
        <v>#REF!</v>
      </c>
      <c r="H61" s="45"/>
      <c r="I61" s="46">
        <v>1</v>
      </c>
      <c r="J61" s="31">
        <f>Tabla8104[[#This Row],[CANTIDAD
UNITARIA]]*$E$11</f>
        <v>4</v>
      </c>
      <c r="O61" s="59" t="s">
        <v>303</v>
      </c>
      <c r="R61" s="59" t="s">
        <v>69</v>
      </c>
    </row>
    <row r="62" spans="2:18">
      <c r="B62" s="47">
        <f t="shared" si="2"/>
        <v>48</v>
      </c>
      <c r="C62" s="8">
        <v>90</v>
      </c>
      <c r="D62" s="43" t="s">
        <v>426</v>
      </c>
      <c r="E62" s="8" t="s">
        <v>69</v>
      </c>
      <c r="F62" s="8" t="e">
        <f>VLOOKUP(Tabla8104[[#This Row],[CÓDIGO]],#REF!,2,0)</f>
        <v>#REF!</v>
      </c>
      <c r="G62" s="44" t="e">
        <f>VLOOKUP(Tabla8104[[#This Row],[CÓDIGO]],#REF!,3,0)</f>
        <v>#REF!</v>
      </c>
      <c r="H62" s="45"/>
      <c r="I62" s="46">
        <v>1</v>
      </c>
      <c r="J62" s="31">
        <f>Tabla8104[[#This Row],[CANTIDAD
UNITARIA]]*$E$11</f>
        <v>4</v>
      </c>
      <c r="O62" s="58" t="s">
        <v>323</v>
      </c>
      <c r="R62" s="58" t="s">
        <v>53</v>
      </c>
    </row>
    <row r="63" spans="2:18">
      <c r="B63" s="47">
        <f t="shared" si="2"/>
        <v>49</v>
      </c>
      <c r="C63" s="8">
        <v>90</v>
      </c>
      <c r="D63" s="43" t="s">
        <v>427</v>
      </c>
      <c r="E63" s="8" t="s">
        <v>53</v>
      </c>
      <c r="F63" s="8" t="e">
        <f>VLOOKUP(Tabla8104[[#This Row],[CÓDIGO]],#REF!,2,0)</f>
        <v>#REF!</v>
      </c>
      <c r="G63" s="44" t="e">
        <f>VLOOKUP(Tabla8104[[#This Row],[CÓDIGO]],#REF!,3,0)</f>
        <v>#REF!</v>
      </c>
      <c r="H63" s="45"/>
      <c r="I63" s="46">
        <v>1</v>
      </c>
      <c r="J63" s="31">
        <f>Tabla8104[[#This Row],[CANTIDAD
UNITARIA]]*$E$11</f>
        <v>4</v>
      </c>
      <c r="O63" s="58" t="s">
        <v>176</v>
      </c>
      <c r="R63" s="59" t="s">
        <v>83</v>
      </c>
    </row>
    <row r="64" spans="2:18" ht="12.75" customHeight="1">
      <c r="B64" s="47">
        <f t="shared" si="2"/>
        <v>50</v>
      </c>
      <c r="C64" s="8">
        <v>90</v>
      </c>
      <c r="D64" s="43" t="s">
        <v>427</v>
      </c>
      <c r="E64" s="8" t="s">
        <v>83</v>
      </c>
      <c r="F64" s="8" t="e">
        <f>VLOOKUP(Tabla8104[[#This Row],[CÓDIGO]],#REF!,2,0)</f>
        <v>#REF!</v>
      </c>
      <c r="G64" s="44" t="e">
        <f>VLOOKUP(Tabla8104[[#This Row],[CÓDIGO]],#REF!,3,0)</f>
        <v>#REF!</v>
      </c>
      <c r="H64" s="45"/>
      <c r="I64" s="46">
        <v>1</v>
      </c>
      <c r="J64" s="31">
        <f>Tabla8104[[#This Row],[CANTIDAD
UNITARIA]]*$E$11</f>
        <v>4</v>
      </c>
      <c r="O64" s="65" t="s">
        <v>182</v>
      </c>
      <c r="R64" s="58" t="s">
        <v>67</v>
      </c>
    </row>
    <row r="65" spans="2:18" ht="12.75" customHeight="1">
      <c r="B65" s="47">
        <f t="shared" si="2"/>
        <v>51</v>
      </c>
      <c r="C65" s="8">
        <v>90</v>
      </c>
      <c r="D65" s="43" t="s">
        <v>427</v>
      </c>
      <c r="E65" s="8" t="s">
        <v>67</v>
      </c>
      <c r="F65" s="8" t="e">
        <f>VLOOKUP(Tabla8104[[#This Row],[CÓDIGO]],#REF!,2,0)</f>
        <v>#REF!</v>
      </c>
      <c r="G65" s="44" t="e">
        <f>VLOOKUP(Tabla8104[[#This Row],[CÓDIGO]],#REF!,3,0)</f>
        <v>#REF!</v>
      </c>
      <c r="H65" s="45"/>
      <c r="I65" s="46">
        <v>1</v>
      </c>
      <c r="J65" s="31">
        <f>Tabla8104[[#This Row],[CANTIDAD
UNITARIA]]*$E$11</f>
        <v>4</v>
      </c>
      <c r="O65" s="69" t="s">
        <v>184</v>
      </c>
      <c r="R65" s="59" t="s">
        <v>51</v>
      </c>
    </row>
    <row r="66" spans="2:18">
      <c r="B66" s="47">
        <f t="shared" si="2"/>
        <v>52</v>
      </c>
      <c r="C66" s="8">
        <v>90</v>
      </c>
      <c r="D66" s="43" t="s">
        <v>428</v>
      </c>
      <c r="E66" s="8" t="s">
        <v>51</v>
      </c>
      <c r="F66" s="8" t="e">
        <f>VLOOKUP(Tabla8104[[#This Row],[CÓDIGO]],#REF!,2,0)</f>
        <v>#REF!</v>
      </c>
      <c r="G66" s="44" t="e">
        <f>VLOOKUP(Tabla8104[[#This Row],[CÓDIGO]],#REF!,3,0)</f>
        <v>#REF!</v>
      </c>
      <c r="H66" s="45"/>
      <c r="I66" s="46">
        <v>1</v>
      </c>
      <c r="J66" s="31">
        <f>Tabla8104[[#This Row],[CANTIDAD
UNITARIA]]*$E$11</f>
        <v>4</v>
      </c>
      <c r="O66" s="59" t="s">
        <v>186</v>
      </c>
      <c r="R66" s="58" t="s">
        <v>83</v>
      </c>
    </row>
    <row r="67" spans="2:18">
      <c r="B67" s="47">
        <f t="shared" si="2"/>
        <v>53</v>
      </c>
      <c r="C67" s="8">
        <v>90</v>
      </c>
      <c r="D67" s="43" t="s">
        <v>428</v>
      </c>
      <c r="E67" s="8" t="s">
        <v>83</v>
      </c>
      <c r="F67" s="8" t="e">
        <f>VLOOKUP(Tabla8104[[#This Row],[CÓDIGO]],#REF!,2,0)</f>
        <v>#REF!</v>
      </c>
      <c r="G67" s="44" t="e">
        <f>VLOOKUP(Tabla8104[[#This Row],[CÓDIGO]],#REF!,3,0)</f>
        <v>#REF!</v>
      </c>
      <c r="H67" s="45"/>
      <c r="I67" s="46">
        <v>1</v>
      </c>
      <c r="J67" s="31">
        <f>Tabla8104[[#This Row],[CANTIDAD
UNITARIA]]*$E$11</f>
        <v>4</v>
      </c>
      <c r="O67" s="58" t="s">
        <v>391</v>
      </c>
      <c r="R67" s="59" t="s">
        <v>67</v>
      </c>
    </row>
    <row r="68" spans="2:18">
      <c r="B68" s="47">
        <f t="shared" si="2"/>
        <v>54</v>
      </c>
      <c r="C68" s="8">
        <v>90</v>
      </c>
      <c r="D68" s="43" t="s">
        <v>428</v>
      </c>
      <c r="E68" s="8" t="s">
        <v>67</v>
      </c>
      <c r="F68" s="8" t="e">
        <f>VLOOKUP(Tabla8104[[#This Row],[CÓDIGO]],#REF!,2,0)</f>
        <v>#REF!</v>
      </c>
      <c r="G68" s="44" t="e">
        <f>VLOOKUP(Tabla8104[[#This Row],[CÓDIGO]],#REF!,3,0)</f>
        <v>#REF!</v>
      </c>
      <c r="H68" s="45"/>
      <c r="I68" s="46">
        <v>1</v>
      </c>
      <c r="J68" s="31">
        <f>Tabla8104[[#This Row],[CANTIDAD
UNITARIA]]*$E$11</f>
        <v>4</v>
      </c>
      <c r="O68" s="59" t="s">
        <v>393</v>
      </c>
      <c r="R68" s="58" t="s">
        <v>55</v>
      </c>
    </row>
    <row r="69" spans="2:18">
      <c r="B69" s="47">
        <f t="shared" si="2"/>
        <v>55</v>
      </c>
      <c r="C69" s="8">
        <v>90</v>
      </c>
      <c r="D69" s="43" t="s">
        <v>429</v>
      </c>
      <c r="E69" s="105" t="s">
        <v>55</v>
      </c>
      <c r="F69" s="106" t="e">
        <f>VLOOKUP(Tabla8104[[#This Row],[CÓDIGO]],#REF!,2,0)</f>
        <v>#REF!</v>
      </c>
      <c r="G69" s="107" t="e">
        <f>VLOOKUP(Tabla8104[[#This Row],[CÓDIGO]],#REF!,3,0)</f>
        <v>#REF!</v>
      </c>
      <c r="H69" s="108" t="e">
        <f>Tabla8104[DESCRIPCIÓN DE PRODUCTO]*$E$9</f>
        <v>#REF!</v>
      </c>
      <c r="I69" s="109">
        <v>1</v>
      </c>
      <c r="J69" s="56">
        <f>Tabla8104[[#This Row],[CANTIDAD
UNITARIA]]*$E$11</f>
        <v>4</v>
      </c>
      <c r="O69" s="58" t="s">
        <v>293</v>
      </c>
      <c r="R69" s="59" t="s">
        <v>83</v>
      </c>
    </row>
    <row r="70" spans="2:18">
      <c r="B70" s="47">
        <f t="shared" si="2"/>
        <v>56</v>
      </c>
      <c r="C70" s="8">
        <v>90</v>
      </c>
      <c r="D70" s="43" t="s">
        <v>429</v>
      </c>
      <c r="E70" s="105" t="s">
        <v>83</v>
      </c>
      <c r="F70" s="106" t="e">
        <f>VLOOKUP(Tabla8104[[#This Row],[CÓDIGO]],#REF!,2,0)</f>
        <v>#REF!</v>
      </c>
      <c r="G70" s="107" t="e">
        <f>VLOOKUP(Tabla8104[[#This Row],[CÓDIGO]],#REF!,3,0)</f>
        <v>#REF!</v>
      </c>
      <c r="H70" s="108" t="e">
        <f>Tabla8104[DESCRIPCIÓN DE PRODUCTO]*$E$9</f>
        <v>#REF!</v>
      </c>
      <c r="I70" s="109">
        <v>1</v>
      </c>
      <c r="J70" s="56">
        <f>Tabla8104[[#This Row],[CANTIDAD
UNITARIA]]*$E$11</f>
        <v>4</v>
      </c>
      <c r="O70" s="59" t="s">
        <v>295</v>
      </c>
      <c r="R70" s="58" t="s">
        <v>69</v>
      </c>
    </row>
    <row r="71" spans="2:18">
      <c r="B71" s="47">
        <f t="shared" si="2"/>
        <v>57</v>
      </c>
      <c r="C71" s="8">
        <v>90</v>
      </c>
      <c r="D71" s="43" t="s">
        <v>429</v>
      </c>
      <c r="E71" s="105" t="s">
        <v>69</v>
      </c>
      <c r="F71" s="106" t="e">
        <f>VLOOKUP(Tabla8104[[#This Row],[CÓDIGO]],#REF!,2,0)</f>
        <v>#REF!</v>
      </c>
      <c r="G71" s="107" t="e">
        <f>VLOOKUP(Tabla8104[[#This Row],[CÓDIGO]],#REF!,3,0)</f>
        <v>#REF!</v>
      </c>
      <c r="H71" s="108" t="e">
        <f>Tabla8104[DESCRIPCIÓN DE PRODUCTO]*$E$9</f>
        <v>#REF!</v>
      </c>
      <c r="I71" s="109">
        <v>1</v>
      </c>
      <c r="J71" s="56">
        <f>Tabla8104[[#This Row],[CANTIDAD
UNITARIA]]*$E$11</f>
        <v>4</v>
      </c>
      <c r="O71" s="58" t="s">
        <v>342</v>
      </c>
      <c r="R71" s="59" t="s">
        <v>67</v>
      </c>
    </row>
    <row r="72" spans="2:18">
      <c r="B72" s="47">
        <f t="shared" si="2"/>
        <v>58</v>
      </c>
      <c r="C72" s="8">
        <v>90</v>
      </c>
      <c r="D72" s="43" t="s">
        <v>430</v>
      </c>
      <c r="E72" s="105" t="s">
        <v>67</v>
      </c>
      <c r="F72" s="106" t="e">
        <f>VLOOKUP(Tabla8104[[#This Row],[CÓDIGO]],#REF!,2,0)</f>
        <v>#REF!</v>
      </c>
      <c r="G72" s="107" t="e">
        <f>VLOOKUP(Tabla8104[[#This Row],[CÓDIGO]],#REF!,3,0)</f>
        <v>#REF!</v>
      </c>
      <c r="H72" s="108" t="e">
        <f>Tabla8104[DESCRIPCIÓN DE PRODUCTO]*$E$9</f>
        <v>#REF!</v>
      </c>
      <c r="I72" s="109">
        <v>1</v>
      </c>
      <c r="J72" s="56">
        <f>Tabla8104[[#This Row],[CANTIDAD
UNITARIA]]*$E$11</f>
        <v>4</v>
      </c>
      <c r="O72" s="59" t="s">
        <v>370</v>
      </c>
      <c r="R72" s="58" t="s">
        <v>63</v>
      </c>
    </row>
    <row r="73" spans="2:18">
      <c r="B73" s="47">
        <f t="shared" si="2"/>
        <v>59</v>
      </c>
      <c r="C73" s="8">
        <v>90</v>
      </c>
      <c r="D73" s="43" t="s">
        <v>431</v>
      </c>
      <c r="E73" s="105" t="s">
        <v>63</v>
      </c>
      <c r="F73" s="106" t="e">
        <f>VLOOKUP(Tabla8104[[#This Row],[CÓDIGO]],#REF!,2,0)</f>
        <v>#REF!</v>
      </c>
      <c r="G73" s="107" t="e">
        <f>VLOOKUP(Tabla8104[[#This Row],[CÓDIGO]],#REF!,3,0)</f>
        <v>#REF!</v>
      </c>
      <c r="H73" s="108" t="e">
        <f>Tabla8104[DESCRIPCIÓN DE PRODUCTO]*$E$9</f>
        <v>#REF!</v>
      </c>
      <c r="I73" s="109">
        <v>1</v>
      </c>
      <c r="J73" s="56">
        <f>Tabla8104[[#This Row],[CANTIDAD
UNITARIA]]*$E$11</f>
        <v>4</v>
      </c>
      <c r="O73" s="58" t="s">
        <v>348</v>
      </c>
      <c r="R73" s="59" t="s">
        <v>83</v>
      </c>
    </row>
    <row r="74" spans="2:18">
      <c r="B74" s="47">
        <f t="shared" si="2"/>
        <v>60</v>
      </c>
      <c r="C74" s="8">
        <v>90</v>
      </c>
      <c r="D74" s="43" t="s">
        <v>431</v>
      </c>
      <c r="E74" s="105" t="s">
        <v>83</v>
      </c>
      <c r="F74" s="106" t="e">
        <f>VLOOKUP(Tabla8104[[#This Row],[CÓDIGO]],#REF!,2,0)</f>
        <v>#REF!</v>
      </c>
      <c r="G74" s="107" t="e">
        <f>VLOOKUP(Tabla8104[[#This Row],[CÓDIGO]],#REF!,3,0)</f>
        <v>#REF!</v>
      </c>
      <c r="H74" s="108" t="e">
        <f>Tabla8104[DESCRIPCIÓN DE PRODUCTO]*$E$9</f>
        <v>#REF!</v>
      </c>
      <c r="I74" s="109">
        <v>1</v>
      </c>
      <c r="J74" s="56">
        <f>Tabla8104[[#This Row],[CANTIDAD
UNITARIA]]*$E$11</f>
        <v>4</v>
      </c>
      <c r="O74" s="59" t="s">
        <v>366</v>
      </c>
      <c r="R74" s="58" t="s">
        <v>67</v>
      </c>
    </row>
    <row r="75" spans="2:18">
      <c r="B75" s="47">
        <f t="shared" si="2"/>
        <v>61</v>
      </c>
      <c r="C75" s="8">
        <v>90</v>
      </c>
      <c r="D75" s="43" t="s">
        <v>431</v>
      </c>
      <c r="E75" s="105" t="s">
        <v>67</v>
      </c>
      <c r="F75" s="106" t="e">
        <f>VLOOKUP(Tabla8104[[#This Row],[CÓDIGO]],#REF!,2,0)</f>
        <v>#REF!</v>
      </c>
      <c r="G75" s="107" t="e">
        <f>VLOOKUP(Tabla8104[[#This Row],[CÓDIGO]],#REF!,3,0)</f>
        <v>#REF!</v>
      </c>
      <c r="H75" s="108" t="e">
        <f>Tabla8104[DESCRIPCIÓN DE PRODUCTO]*$E$9</f>
        <v>#REF!</v>
      </c>
      <c r="I75" s="109">
        <v>3</v>
      </c>
      <c r="J75" s="56">
        <f>Tabla8104[[#This Row],[CANTIDAD
UNITARIA]]*$E$11</f>
        <v>12</v>
      </c>
      <c r="O75" s="58" t="s">
        <v>340</v>
      </c>
      <c r="R75" s="59" t="s">
        <v>260</v>
      </c>
    </row>
    <row r="76" spans="2:18">
      <c r="B76" s="47">
        <f t="shared" si="2"/>
        <v>62</v>
      </c>
      <c r="C76" s="8">
        <v>90</v>
      </c>
      <c r="D76" s="43" t="s">
        <v>555</v>
      </c>
      <c r="E76" s="8" t="s">
        <v>260</v>
      </c>
      <c r="F76" s="8" t="e">
        <f>VLOOKUP(Tabla8104[[#This Row],[CÓDIGO]],#REF!,2,0)</f>
        <v>#REF!</v>
      </c>
      <c r="G76" s="44" t="e">
        <f>VLOOKUP(Tabla8104[[#This Row],[CÓDIGO]],#REF!,3,0)</f>
        <v>#REF!</v>
      </c>
      <c r="H76" s="45"/>
      <c r="I76" s="46">
        <v>1</v>
      </c>
      <c r="J76" s="31">
        <f>Tabla8104[[#This Row],[CANTIDAD
UNITARIA]]*$E$11</f>
        <v>4</v>
      </c>
      <c r="O76" s="59" t="s">
        <v>196</v>
      </c>
      <c r="R76" s="58" t="s">
        <v>386</v>
      </c>
    </row>
    <row r="77" spans="2:18">
      <c r="B77" s="47">
        <f t="shared" si="2"/>
        <v>63</v>
      </c>
      <c r="C77" s="8">
        <v>90</v>
      </c>
      <c r="D77" s="43" t="s">
        <v>555</v>
      </c>
      <c r="E77" s="8" t="s">
        <v>386</v>
      </c>
      <c r="F77" s="8" t="e">
        <f>VLOOKUP(Tabla8104[[#This Row],[CÓDIGO]],#REF!,2,0)</f>
        <v>#REF!</v>
      </c>
      <c r="G77" s="44" t="e">
        <f>VLOOKUP(Tabla8104[[#This Row],[CÓDIGO]],#REF!,3,0)</f>
        <v>#REF!</v>
      </c>
      <c r="H77" s="45"/>
      <c r="I77" s="46">
        <v>1</v>
      </c>
      <c r="J77" s="31">
        <f>Tabla8104[[#This Row],[CANTIDAD
UNITARIA]]*$E$11</f>
        <v>4</v>
      </c>
      <c r="O77" s="58" t="s">
        <v>346</v>
      </c>
      <c r="R77" s="59" t="s">
        <v>169</v>
      </c>
    </row>
    <row r="78" spans="2:18">
      <c r="B78" s="47">
        <f t="shared" si="2"/>
        <v>64</v>
      </c>
      <c r="C78" s="8">
        <v>90</v>
      </c>
      <c r="D78" s="43" t="s">
        <v>556</v>
      </c>
      <c r="E78" s="8" t="s">
        <v>169</v>
      </c>
      <c r="F78" s="8" t="e">
        <f>VLOOKUP(Tabla8104[[#This Row],[CÓDIGO]],#REF!,2,0)</f>
        <v>#REF!</v>
      </c>
      <c r="G78" s="44" t="e">
        <f>VLOOKUP(Tabla8104[[#This Row],[CÓDIGO]],#REF!,3,0)</f>
        <v>#REF!</v>
      </c>
      <c r="H78" s="45"/>
      <c r="I78" s="46">
        <v>1</v>
      </c>
      <c r="J78" s="31">
        <f>Tabla8104[[#This Row],[CANTIDAD
UNITARIA]]*$E$11</f>
        <v>4</v>
      </c>
      <c r="O78" s="59" t="s">
        <v>378</v>
      </c>
      <c r="R78" s="58" t="s">
        <v>174</v>
      </c>
    </row>
    <row r="79" spans="2:18">
      <c r="B79" s="47">
        <f t="shared" si="2"/>
        <v>65</v>
      </c>
      <c r="C79" s="8">
        <v>90</v>
      </c>
      <c r="D79" s="43" t="s">
        <v>557</v>
      </c>
      <c r="E79" s="8" t="s">
        <v>174</v>
      </c>
      <c r="F79" s="8" t="e">
        <f>VLOOKUP(Tabla8104[[#This Row],[CÓDIGO]],#REF!,2,0)</f>
        <v>#REF!</v>
      </c>
      <c r="G79" s="44" t="e">
        <f>VLOOKUP(Tabla8104[[#This Row],[CÓDIGO]],#REF!,3,0)</f>
        <v>#REF!</v>
      </c>
      <c r="H79" s="45"/>
      <c r="I79" s="46">
        <v>1</v>
      </c>
      <c r="J79" s="31">
        <f>Tabla8104[[#This Row],[CANTIDAD
UNITARIA]]*$E$11</f>
        <v>4</v>
      </c>
      <c r="O79" s="58" t="s">
        <v>360</v>
      </c>
      <c r="R79" s="59" t="s">
        <v>167</v>
      </c>
    </row>
    <row r="80" spans="2:18">
      <c r="B80" s="47">
        <f t="shared" si="2"/>
        <v>66</v>
      </c>
      <c r="C80" s="8">
        <v>90</v>
      </c>
      <c r="D80" s="43" t="s">
        <v>432</v>
      </c>
      <c r="E80" s="8" t="s">
        <v>167</v>
      </c>
      <c r="F80" s="8" t="e">
        <f>VLOOKUP(Tabla8104[[#This Row],[CÓDIGO]],#REF!,2,0)</f>
        <v>#REF!</v>
      </c>
      <c r="G80" s="44" t="e">
        <f>VLOOKUP(Tabla8104[[#This Row],[CÓDIGO]],#REF!,3,0)</f>
        <v>#REF!</v>
      </c>
      <c r="H80" s="45"/>
      <c r="I80" s="46">
        <v>1</v>
      </c>
      <c r="J80" s="31">
        <f>Tabla8104[[#This Row],[CANTIDAD
UNITARIA]]*$E$11</f>
        <v>4</v>
      </c>
      <c r="O80" s="59" t="s">
        <v>180</v>
      </c>
      <c r="R80" s="58" t="s">
        <v>161</v>
      </c>
    </row>
    <row r="81" spans="2:18">
      <c r="B81" s="47">
        <f t="shared" si="2"/>
        <v>67</v>
      </c>
      <c r="C81" s="8">
        <v>90</v>
      </c>
      <c r="D81" s="43" t="s">
        <v>432</v>
      </c>
      <c r="E81" s="8" t="s">
        <v>161</v>
      </c>
      <c r="F81" s="8" t="e">
        <f>VLOOKUP(Tabla8104[[#This Row],[CÓDIGO]],#REF!,2,0)</f>
        <v>#REF!</v>
      </c>
      <c r="G81" s="44" t="e">
        <f>VLOOKUP(Tabla8104[[#This Row],[CÓDIGO]],#REF!,3,0)</f>
        <v>#REF!</v>
      </c>
      <c r="H81" s="45"/>
      <c r="I81" s="46">
        <v>1</v>
      </c>
      <c r="J81" s="31">
        <f>Tabla8104[[#This Row],[CANTIDAD
UNITARIA]]*$E$11</f>
        <v>4</v>
      </c>
      <c r="O81" s="58" t="s">
        <v>178</v>
      </c>
      <c r="R81" s="59" t="s">
        <v>171</v>
      </c>
    </row>
    <row r="82" spans="2:18" ht="15">
      <c r="B82" s="47">
        <f t="shared" si="2"/>
        <v>68</v>
      </c>
      <c r="C82" s="8">
        <v>90</v>
      </c>
      <c r="D82" s="43" t="s">
        <v>433</v>
      </c>
      <c r="E82" s="8" t="s">
        <v>171</v>
      </c>
      <c r="F82" s="8" t="e">
        <f>VLOOKUP(Tabla8104[[#This Row],[CÓDIGO]],#REF!,2,0)</f>
        <v>#REF!</v>
      </c>
      <c r="G82" s="44" t="e">
        <f>VLOOKUP(Tabla8104[[#This Row],[CÓDIGO]],#REF!,3,0)</f>
        <v>#REF!</v>
      </c>
      <c r="H82" s="45"/>
      <c r="I82" s="46">
        <v>1</v>
      </c>
      <c r="J82" s="31">
        <f>Tabla8104[[#This Row],[CANTIDAD
UNITARIA]]*$E$11</f>
        <v>4</v>
      </c>
      <c r="O82"/>
      <c r="R82" s="58" t="s">
        <v>95</v>
      </c>
    </row>
    <row r="83" spans="2:18" ht="15">
      <c r="B83" s="47">
        <f t="shared" si="2"/>
        <v>69</v>
      </c>
      <c r="C83" s="8">
        <v>90</v>
      </c>
      <c r="D83" s="43" t="s">
        <v>434</v>
      </c>
      <c r="E83" s="8" t="s">
        <v>95</v>
      </c>
      <c r="F83" s="8" t="e">
        <f>VLOOKUP(Tabla8104[[#This Row],[CÓDIGO]],#REF!,2,0)</f>
        <v>#REF!</v>
      </c>
      <c r="G83" s="44" t="e">
        <f>VLOOKUP(Tabla8104[[#This Row],[CÓDIGO]],#REF!,3,0)</f>
        <v>#REF!</v>
      </c>
      <c r="H83" s="45"/>
      <c r="I83" s="46">
        <v>1</v>
      </c>
      <c r="J83" s="31">
        <f>Tabla8104[[#This Row],[CANTIDAD
UNITARIA]]*$E$11</f>
        <v>4</v>
      </c>
      <c r="O83"/>
      <c r="R83" s="59" t="s">
        <v>101</v>
      </c>
    </row>
    <row r="84" spans="2:18" ht="15">
      <c r="B84" s="47">
        <f t="shared" si="2"/>
        <v>70</v>
      </c>
      <c r="C84" s="8">
        <v>90</v>
      </c>
      <c r="D84" s="43" t="s">
        <v>434</v>
      </c>
      <c r="E84" s="8" t="s">
        <v>101</v>
      </c>
      <c r="F84" s="8" t="e">
        <f>VLOOKUP(Tabla8104[[#This Row],[CÓDIGO]],#REF!,2,0)</f>
        <v>#REF!</v>
      </c>
      <c r="G84" s="44" t="e">
        <f>VLOOKUP(Tabla8104[[#This Row],[CÓDIGO]],#REF!,3,0)</f>
        <v>#REF!</v>
      </c>
      <c r="H84" s="45"/>
      <c r="I84" s="46">
        <v>1</v>
      </c>
      <c r="J84" s="31">
        <f>Tabla8104[[#This Row],[CANTIDAD
UNITARIA]]*$E$11</f>
        <v>4</v>
      </c>
      <c r="O84"/>
      <c r="R84" s="58" t="s">
        <v>114</v>
      </c>
    </row>
    <row r="85" spans="2:18" ht="15">
      <c r="B85" s="47">
        <f t="shared" si="2"/>
        <v>71</v>
      </c>
      <c r="C85" s="8">
        <v>90</v>
      </c>
      <c r="D85" s="49" t="s">
        <v>435</v>
      </c>
      <c r="E85" s="8" t="s">
        <v>114</v>
      </c>
      <c r="F85" s="8" t="e">
        <f>VLOOKUP(Tabla8104[[#This Row],[CÓDIGO]],#REF!,2,0)</f>
        <v>#REF!</v>
      </c>
      <c r="G85" s="44" t="e">
        <f>VLOOKUP(Tabla8104[[#This Row],[CÓDIGO]],#REF!,3,0)</f>
        <v>#REF!</v>
      </c>
      <c r="H85" s="45"/>
      <c r="I85" s="46">
        <v>1</v>
      </c>
      <c r="J85" s="31">
        <f>Tabla8104[[#This Row],[CANTIDAD
UNITARIA]]*$E$11</f>
        <v>4</v>
      </c>
      <c r="O85"/>
      <c r="R85" s="59" t="s">
        <v>130</v>
      </c>
    </row>
    <row r="86" spans="2:18" ht="15">
      <c r="B86" s="47">
        <f t="shared" si="2"/>
        <v>72</v>
      </c>
      <c r="C86" s="8">
        <v>90</v>
      </c>
      <c r="D86" s="49" t="s">
        <v>436</v>
      </c>
      <c r="E86" s="8" t="s">
        <v>130</v>
      </c>
      <c r="F86" s="8" t="e">
        <f>VLOOKUP(Tabla8104[[#This Row],[CÓDIGO]],#REF!,2,0)</f>
        <v>#REF!</v>
      </c>
      <c r="G86" s="44" t="e">
        <f>VLOOKUP(Tabla8104[[#This Row],[CÓDIGO]],#REF!,3,0)</f>
        <v>#REF!</v>
      </c>
      <c r="H86" s="45"/>
      <c r="I86" s="46">
        <v>1</v>
      </c>
      <c r="J86" s="31">
        <f>Tabla8104[[#This Row],[CANTIDAD
UNITARIA]]*$E$11</f>
        <v>4</v>
      </c>
      <c r="O86"/>
      <c r="R86" s="58" t="s">
        <v>122</v>
      </c>
    </row>
    <row r="87" spans="2:18" ht="15">
      <c r="B87" s="47">
        <f t="shared" si="2"/>
        <v>73</v>
      </c>
      <c r="C87" s="8">
        <v>90</v>
      </c>
      <c r="D87" s="49" t="s">
        <v>437</v>
      </c>
      <c r="E87" s="8" t="s">
        <v>122</v>
      </c>
      <c r="F87" s="8" t="e">
        <f>VLOOKUP(Tabla8104[[#This Row],[CÓDIGO]],#REF!,2,0)</f>
        <v>#REF!</v>
      </c>
      <c r="G87" s="44" t="e">
        <f>VLOOKUP(Tabla8104[[#This Row],[CÓDIGO]],#REF!,3,0)</f>
        <v>#REF!</v>
      </c>
      <c r="H87" s="45"/>
      <c r="I87" s="46">
        <v>1</v>
      </c>
      <c r="J87" s="31">
        <f>Tabla8104[[#This Row],[CANTIDAD
UNITARIA]]*$E$11</f>
        <v>4</v>
      </c>
      <c r="O87"/>
      <c r="R87" s="59" t="s">
        <v>128</v>
      </c>
    </row>
    <row r="88" spans="2:18" ht="15">
      <c r="B88" s="47">
        <f t="shared" si="2"/>
        <v>74</v>
      </c>
      <c r="C88" s="8">
        <v>90</v>
      </c>
      <c r="D88" s="49" t="s">
        <v>438</v>
      </c>
      <c r="E88" s="8" t="s">
        <v>128</v>
      </c>
      <c r="F88" s="8" t="e">
        <f>VLOOKUP(Tabla8104[[#This Row],[CÓDIGO]],#REF!,2,0)</f>
        <v>#REF!</v>
      </c>
      <c r="G88" s="44" t="e">
        <f>VLOOKUP(Tabla8104[[#This Row],[CÓDIGO]],#REF!,3,0)</f>
        <v>#REF!</v>
      </c>
      <c r="H88" s="45"/>
      <c r="I88" s="46">
        <v>1</v>
      </c>
      <c r="J88" s="31">
        <f>Tabla8104[[#This Row],[CANTIDAD
UNITARIA]]*$E$11</f>
        <v>4</v>
      </c>
      <c r="O88"/>
      <c r="R88" s="58" t="s">
        <v>124</v>
      </c>
    </row>
    <row r="89" spans="2:18" ht="15">
      <c r="B89" s="47">
        <f t="shared" si="2"/>
        <v>75</v>
      </c>
      <c r="C89" s="8">
        <v>90</v>
      </c>
      <c r="D89" s="49" t="s">
        <v>439</v>
      </c>
      <c r="E89" s="8" t="s">
        <v>124</v>
      </c>
      <c r="F89" s="8" t="e">
        <f>VLOOKUP(Tabla8104[[#This Row],[CÓDIGO]],#REF!,2,0)</f>
        <v>#REF!</v>
      </c>
      <c r="G89" s="44" t="e">
        <f>VLOOKUP(Tabla8104[[#This Row],[CÓDIGO]],#REF!,3,0)</f>
        <v>#REF!</v>
      </c>
      <c r="H89" s="45"/>
      <c r="I89" s="46">
        <v>1</v>
      </c>
      <c r="J89" s="31">
        <f>Tabla8104[[#This Row],[CANTIDAD
UNITARIA]]*$E$11</f>
        <v>4</v>
      </c>
      <c r="O89"/>
      <c r="R89" s="59" t="s">
        <v>109</v>
      </c>
    </row>
    <row r="90" spans="2:18" ht="15">
      <c r="B90" s="47">
        <f t="shared" si="2"/>
        <v>76</v>
      </c>
      <c r="C90" s="8">
        <v>90</v>
      </c>
      <c r="D90" s="49" t="s">
        <v>440</v>
      </c>
      <c r="E90" s="8" t="s">
        <v>109</v>
      </c>
      <c r="F90" s="8" t="e">
        <f>VLOOKUP(Tabla8104[[#This Row],[CÓDIGO]],#REF!,2,0)</f>
        <v>#REF!</v>
      </c>
      <c r="G90" s="44" t="e">
        <f>VLOOKUP(Tabla8104[[#This Row],[CÓDIGO]],#REF!,3,0)</f>
        <v>#REF!</v>
      </c>
      <c r="H90" s="45"/>
      <c r="I90" s="46">
        <v>1</v>
      </c>
      <c r="J90" s="31">
        <f>Tabla8104[[#This Row],[CANTIDAD
UNITARIA]]*$E$11</f>
        <v>4</v>
      </c>
      <c r="O90"/>
      <c r="R90" s="58" t="s">
        <v>122</v>
      </c>
    </row>
    <row r="91" spans="2:18" ht="15">
      <c r="B91" s="47">
        <f t="shared" si="2"/>
        <v>77</v>
      </c>
      <c r="C91" s="8">
        <v>90</v>
      </c>
      <c r="D91" s="49" t="s">
        <v>441</v>
      </c>
      <c r="E91" s="8" t="s">
        <v>122</v>
      </c>
      <c r="F91" s="8" t="e">
        <f>VLOOKUP(Tabla8104[[#This Row],[CÓDIGO]],#REF!,2,0)</f>
        <v>#REF!</v>
      </c>
      <c r="G91" s="44" t="e">
        <f>VLOOKUP(Tabla8104[[#This Row],[CÓDIGO]],#REF!,3,0)</f>
        <v>#REF!</v>
      </c>
      <c r="H91" s="45"/>
      <c r="I91" s="46">
        <v>1</v>
      </c>
      <c r="J91" s="31">
        <f>Tabla8104[[#This Row],[CANTIDAD
UNITARIA]]*$E$11</f>
        <v>4</v>
      </c>
      <c r="O91"/>
      <c r="R91" s="59" t="s">
        <v>560</v>
      </c>
    </row>
    <row r="92" spans="2:18" ht="15">
      <c r="B92" s="47">
        <f t="shared" ref="B92:B155" si="3">ROW(A78)</f>
        <v>78</v>
      </c>
      <c r="C92" s="8"/>
      <c r="D92" s="49"/>
      <c r="E92" s="105" t="s">
        <v>560</v>
      </c>
      <c r="F92" s="106" t="e">
        <f>VLOOKUP(Tabla8104[[#This Row],[CÓDIGO]],#REF!,2,0)</f>
        <v>#REF!</v>
      </c>
      <c r="G92" s="107" t="e">
        <f>VLOOKUP(Tabla8104[[#This Row],[CÓDIGO]],#REF!,3,0)</f>
        <v>#REF!</v>
      </c>
      <c r="H92" s="108" t="e">
        <f>Tabla8104[DESCRIPCIÓN DE PRODUCTO]*$E$9</f>
        <v>#REF!</v>
      </c>
      <c r="I92" s="109">
        <v>1</v>
      </c>
      <c r="J92" s="56">
        <f>Tabla8104[[#This Row],[CANTIDAD
UNITARIA]]*$E$11</f>
        <v>4</v>
      </c>
      <c r="O92"/>
      <c r="R92" s="58" t="s">
        <v>561</v>
      </c>
    </row>
    <row r="93" spans="2:18" ht="15">
      <c r="B93" s="47">
        <f t="shared" si="3"/>
        <v>79</v>
      </c>
      <c r="C93" s="8"/>
      <c r="D93" s="49"/>
      <c r="E93" s="105" t="s">
        <v>561</v>
      </c>
      <c r="F93" s="106" t="e">
        <f>VLOOKUP(Tabla8104[[#This Row],[CÓDIGO]],#REF!,2,0)</f>
        <v>#REF!</v>
      </c>
      <c r="G93" s="107" t="e">
        <f>VLOOKUP(Tabla8104[[#This Row],[CÓDIGO]],#REF!,3,0)</f>
        <v>#REF!</v>
      </c>
      <c r="H93" s="108" t="e">
        <f>Tabla8104[DESCRIPCIÓN DE PRODUCTO]*$E$9</f>
        <v>#REF!</v>
      </c>
      <c r="I93" s="109">
        <v>1</v>
      </c>
      <c r="J93" s="56">
        <f>Tabla8104[[#This Row],[CANTIDAD
UNITARIA]]*$E$11</f>
        <v>4</v>
      </c>
      <c r="O93"/>
      <c r="R93" s="59" t="s">
        <v>30</v>
      </c>
    </row>
    <row r="94" spans="2:18" ht="15">
      <c r="B94" s="47">
        <f t="shared" si="3"/>
        <v>80</v>
      </c>
      <c r="C94" s="8"/>
      <c r="D94" s="49"/>
      <c r="E94" s="105" t="s">
        <v>30</v>
      </c>
      <c r="F94" s="106" t="e">
        <f>VLOOKUP(Tabla8104[[#This Row],[CÓDIGO]],#REF!,2,0)</f>
        <v>#REF!</v>
      </c>
      <c r="G94" s="107" t="e">
        <f>VLOOKUP(Tabla8104[[#This Row],[CÓDIGO]],#REF!,3,0)</f>
        <v>#REF!</v>
      </c>
      <c r="H94" s="108" t="e">
        <f>Tabla8104[DESCRIPCIÓN DE PRODUCTO]*$E$9</f>
        <v>#REF!</v>
      </c>
      <c r="I94" s="109">
        <v>2</v>
      </c>
      <c r="J94" s="56">
        <f>Tabla8104[[#This Row],[CANTIDAD
UNITARIA]]*$E$11</f>
        <v>8</v>
      </c>
      <c r="O94"/>
      <c r="R94" s="58" t="s">
        <v>28</v>
      </c>
    </row>
    <row r="95" spans="2:18" ht="15">
      <c r="B95" s="47">
        <f t="shared" si="3"/>
        <v>81</v>
      </c>
      <c r="C95" s="8"/>
      <c r="D95" s="49"/>
      <c r="E95" s="105" t="s">
        <v>28</v>
      </c>
      <c r="F95" s="106" t="e">
        <f>VLOOKUP(Tabla8104[[#This Row],[CÓDIGO]],#REF!,2,0)</f>
        <v>#REF!</v>
      </c>
      <c r="G95" s="107" t="e">
        <f>VLOOKUP(Tabla8104[[#This Row],[CÓDIGO]],#REF!,3,0)</f>
        <v>#REF!</v>
      </c>
      <c r="H95" s="108" t="e">
        <f>Tabla8104[DESCRIPCIÓN DE PRODUCTO]*$E$9</f>
        <v>#REF!</v>
      </c>
      <c r="I95" s="109">
        <v>2</v>
      </c>
      <c r="J95" s="56">
        <f>Tabla8104[[#This Row],[CANTIDAD
UNITARIA]]*$E$11</f>
        <v>8</v>
      </c>
      <c r="O95"/>
      <c r="R95" s="59" t="s">
        <v>566</v>
      </c>
    </row>
    <row r="96" spans="2:18" ht="15">
      <c r="B96" s="47">
        <f t="shared" si="3"/>
        <v>82</v>
      </c>
      <c r="C96" s="8"/>
      <c r="D96" s="49"/>
      <c r="E96" s="105" t="s">
        <v>566</v>
      </c>
      <c r="F96" s="106" t="e">
        <f>VLOOKUP(Tabla8104[[#This Row],[CÓDIGO]],#REF!,2,0)</f>
        <v>#REF!</v>
      </c>
      <c r="G96" s="107" t="e">
        <f>VLOOKUP(Tabla8104[[#This Row],[CÓDIGO]],#REF!,3,0)</f>
        <v>#REF!</v>
      </c>
      <c r="H96" s="108" t="e">
        <f>Tabla8104[DESCRIPCIÓN DE PRODUCTO]*$E$9</f>
        <v>#REF!</v>
      </c>
      <c r="I96" s="109">
        <v>1</v>
      </c>
      <c r="J96" s="56">
        <f>Tabla8104[[#This Row],[CANTIDAD
UNITARIA]]*$E$11</f>
        <v>4</v>
      </c>
      <c r="O96"/>
      <c r="R96" s="58" t="s">
        <v>567</v>
      </c>
    </row>
    <row r="97" spans="2:18" ht="15">
      <c r="B97" s="47">
        <f t="shared" si="3"/>
        <v>83</v>
      </c>
      <c r="C97" s="8"/>
      <c r="D97" s="49"/>
      <c r="E97" s="105" t="s">
        <v>567</v>
      </c>
      <c r="F97" s="106" t="e">
        <f>VLOOKUP(Tabla8104[[#This Row],[CÓDIGO]],#REF!,2,0)</f>
        <v>#REF!</v>
      </c>
      <c r="G97" s="107" t="e">
        <f>VLOOKUP(Tabla8104[[#This Row],[CÓDIGO]],#REF!,3,0)</f>
        <v>#REF!</v>
      </c>
      <c r="H97" s="108" t="e">
        <f>Tabla8104[DESCRIPCIÓN DE PRODUCTO]*$E$9</f>
        <v>#REF!</v>
      </c>
      <c r="I97" s="109">
        <v>1</v>
      </c>
      <c r="J97" s="56">
        <f>Tabla8104[[#This Row],[CANTIDAD
UNITARIA]]*$E$11</f>
        <v>4</v>
      </c>
      <c r="O97"/>
      <c r="R97" s="59" t="s">
        <v>568</v>
      </c>
    </row>
    <row r="98" spans="2:18" ht="15">
      <c r="B98" s="47">
        <f t="shared" si="3"/>
        <v>84</v>
      </c>
      <c r="C98" s="8"/>
      <c r="D98" s="49"/>
      <c r="E98" s="105" t="s">
        <v>568</v>
      </c>
      <c r="F98" s="106" t="e">
        <f>VLOOKUP(Tabla8104[[#This Row],[CÓDIGO]],#REF!,2,0)</f>
        <v>#REF!</v>
      </c>
      <c r="G98" s="107" t="e">
        <f>VLOOKUP(Tabla8104[[#This Row],[CÓDIGO]],#REF!,3,0)</f>
        <v>#REF!</v>
      </c>
      <c r="H98" s="108" t="e">
        <f>Tabla8104[DESCRIPCIÓN DE PRODUCTO]*$E$9</f>
        <v>#REF!</v>
      </c>
      <c r="I98" s="109">
        <v>2</v>
      </c>
      <c r="J98" s="56">
        <f>Tabla8104[[#This Row],[CANTIDAD
UNITARIA]]*$E$11</f>
        <v>8</v>
      </c>
      <c r="O98"/>
      <c r="R98" s="58" t="s">
        <v>569</v>
      </c>
    </row>
    <row r="99" spans="2:18" ht="15">
      <c r="B99" s="47">
        <f t="shared" si="3"/>
        <v>85</v>
      </c>
      <c r="C99" s="8"/>
      <c r="D99" s="49"/>
      <c r="E99" s="105" t="s">
        <v>569</v>
      </c>
      <c r="F99" s="106" t="e">
        <f>VLOOKUP(Tabla8104[[#This Row],[CÓDIGO]],#REF!,2,0)</f>
        <v>#REF!</v>
      </c>
      <c r="G99" s="107" t="e">
        <f>VLOOKUP(Tabla8104[[#This Row],[CÓDIGO]],#REF!,3,0)</f>
        <v>#REF!</v>
      </c>
      <c r="H99" s="108" t="e">
        <f>Tabla8104[DESCRIPCIÓN DE PRODUCTO]*$E$9</f>
        <v>#REF!</v>
      </c>
      <c r="I99" s="109">
        <v>2</v>
      </c>
      <c r="J99" s="56">
        <f>Tabla8104[[#This Row],[CANTIDAD
UNITARIA]]*$E$11</f>
        <v>8</v>
      </c>
      <c r="O99"/>
      <c r="R99" s="59" t="s">
        <v>21</v>
      </c>
    </row>
    <row r="100" spans="2:18" ht="15">
      <c r="B100" s="47">
        <f t="shared" si="3"/>
        <v>86</v>
      </c>
      <c r="C100" s="8">
        <v>90</v>
      </c>
      <c r="D100" s="43" t="s">
        <v>442</v>
      </c>
      <c r="E100" s="8" t="s">
        <v>21</v>
      </c>
      <c r="F100" s="8" t="e">
        <f>VLOOKUP(Tabla8104[[#This Row],[CÓDIGO]],#REF!,2,0)</f>
        <v>#REF!</v>
      </c>
      <c r="G100" s="44" t="e">
        <f>VLOOKUP(Tabla8104[[#This Row],[CÓDIGO]],#REF!,3,0)</f>
        <v>#REF!</v>
      </c>
      <c r="H100" s="45"/>
      <c r="I100" s="46">
        <v>1</v>
      </c>
      <c r="J100" s="31">
        <f>Tabla8104[[#This Row],[CANTIDAD
UNITARIA]]*$E$11</f>
        <v>4</v>
      </c>
      <c r="O100"/>
      <c r="R100" s="58" t="s">
        <v>364</v>
      </c>
    </row>
    <row r="101" spans="2:18" ht="15">
      <c r="B101" s="47">
        <f t="shared" si="3"/>
        <v>87</v>
      </c>
      <c r="C101" s="8">
        <v>90</v>
      </c>
      <c r="D101" s="49" t="s">
        <v>443</v>
      </c>
      <c r="E101" s="8" t="s">
        <v>364</v>
      </c>
      <c r="F101" s="8" t="e">
        <f>VLOOKUP(Tabla8104[[#This Row],[CÓDIGO]],#REF!,2,0)</f>
        <v>#REF!</v>
      </c>
      <c r="G101" s="44" t="e">
        <f>VLOOKUP(Tabla8104[[#This Row],[CÓDIGO]],#REF!,3,0)</f>
        <v>#REF!</v>
      </c>
      <c r="H101" s="45"/>
      <c r="I101" s="46">
        <v>1</v>
      </c>
      <c r="J101" s="31">
        <f>Tabla8104[[#This Row],[CANTIDAD
UNITARIA]]*$E$11</f>
        <v>4</v>
      </c>
      <c r="O101"/>
      <c r="R101" s="59" t="s">
        <v>364</v>
      </c>
    </row>
    <row r="102" spans="2:18" ht="15">
      <c r="B102" s="47">
        <f t="shared" si="3"/>
        <v>88</v>
      </c>
      <c r="C102" s="8">
        <v>90</v>
      </c>
      <c r="D102" s="49" t="s">
        <v>444</v>
      </c>
      <c r="E102" s="8" t="s">
        <v>364</v>
      </c>
      <c r="F102" s="8" t="e">
        <f>VLOOKUP(Tabla8104[[#This Row],[CÓDIGO]],#REF!,2,0)</f>
        <v>#REF!</v>
      </c>
      <c r="G102" s="44" t="e">
        <f>VLOOKUP(Tabla8104[[#This Row],[CÓDIGO]],#REF!,3,0)</f>
        <v>#REF!</v>
      </c>
      <c r="H102" s="45"/>
      <c r="I102" s="46">
        <v>1</v>
      </c>
      <c r="J102" s="31">
        <f>Tabla8104[[#This Row],[CANTIDAD
UNITARIA]]*$E$11</f>
        <v>4</v>
      </c>
      <c r="O102"/>
      <c r="R102" s="58" t="s">
        <v>364</v>
      </c>
    </row>
    <row r="103" spans="2:18" ht="15">
      <c r="B103" s="47">
        <f t="shared" si="3"/>
        <v>89</v>
      </c>
      <c r="C103" s="8">
        <v>90</v>
      </c>
      <c r="D103" s="49" t="s">
        <v>445</v>
      </c>
      <c r="E103" s="8" t="s">
        <v>364</v>
      </c>
      <c r="F103" s="8" t="e">
        <f>VLOOKUP(Tabla8104[[#This Row],[CÓDIGO]],#REF!,2,0)</f>
        <v>#REF!</v>
      </c>
      <c r="G103" s="44" t="e">
        <f>VLOOKUP(Tabla8104[[#This Row],[CÓDIGO]],#REF!,3,0)</f>
        <v>#REF!</v>
      </c>
      <c r="H103" s="45"/>
      <c r="I103" s="46">
        <v>1</v>
      </c>
      <c r="J103" s="31">
        <f>Tabla8104[[#This Row],[CANTIDAD
UNITARIA]]*$E$11</f>
        <v>4</v>
      </c>
      <c r="O103"/>
      <c r="R103" s="59" t="s">
        <v>364</v>
      </c>
    </row>
    <row r="104" spans="2:18" ht="15">
      <c r="B104" s="47">
        <f t="shared" si="3"/>
        <v>90</v>
      </c>
      <c r="C104" s="8">
        <v>90</v>
      </c>
      <c r="D104" s="49" t="s">
        <v>446</v>
      </c>
      <c r="E104" s="8" t="s">
        <v>364</v>
      </c>
      <c r="F104" s="8" t="e">
        <f>VLOOKUP(Tabla8104[[#This Row],[CÓDIGO]],#REF!,2,0)</f>
        <v>#REF!</v>
      </c>
      <c r="G104" s="44" t="e">
        <f>VLOOKUP(Tabla8104[[#This Row],[CÓDIGO]],#REF!,3,0)</f>
        <v>#REF!</v>
      </c>
      <c r="H104" s="45"/>
      <c r="I104" s="46">
        <v>1</v>
      </c>
      <c r="J104" s="31">
        <f>Tabla8104[[#This Row],[CANTIDAD
UNITARIA]]*$E$11</f>
        <v>4</v>
      </c>
      <c r="O104"/>
      <c r="R104" s="58" t="s">
        <v>364</v>
      </c>
    </row>
    <row r="105" spans="2:18" ht="15">
      <c r="B105" s="47">
        <f t="shared" si="3"/>
        <v>91</v>
      </c>
      <c r="C105" s="8">
        <v>90</v>
      </c>
      <c r="D105" s="49" t="s">
        <v>447</v>
      </c>
      <c r="E105" s="8" t="s">
        <v>364</v>
      </c>
      <c r="F105" s="8" t="e">
        <f>VLOOKUP(Tabla8104[[#This Row],[CÓDIGO]],#REF!,2,0)</f>
        <v>#REF!</v>
      </c>
      <c r="G105" s="44" t="e">
        <f>VLOOKUP(Tabla8104[[#This Row],[CÓDIGO]],#REF!,3,0)</f>
        <v>#REF!</v>
      </c>
      <c r="H105" s="45"/>
      <c r="I105" s="46">
        <v>1</v>
      </c>
      <c r="J105" s="31">
        <f>Tabla8104[[#This Row],[CANTIDAD
UNITARIA]]*$E$11</f>
        <v>4</v>
      </c>
      <c r="O105"/>
      <c r="R105" s="59" t="s">
        <v>364</v>
      </c>
    </row>
    <row r="106" spans="2:18" ht="15">
      <c r="B106" s="47">
        <f t="shared" si="3"/>
        <v>92</v>
      </c>
      <c r="C106" s="8">
        <v>90</v>
      </c>
      <c r="D106" s="49" t="s">
        <v>448</v>
      </c>
      <c r="E106" s="8" t="s">
        <v>364</v>
      </c>
      <c r="F106" s="8" t="e">
        <f>VLOOKUP(Tabla8104[[#This Row],[CÓDIGO]],#REF!,2,0)</f>
        <v>#REF!</v>
      </c>
      <c r="G106" s="44" t="e">
        <f>VLOOKUP(Tabla8104[[#This Row],[CÓDIGO]],#REF!,3,0)</f>
        <v>#REF!</v>
      </c>
      <c r="H106" s="45"/>
      <c r="I106" s="46">
        <v>1</v>
      </c>
      <c r="J106" s="31">
        <f>Tabla8104[[#This Row],[CANTIDAD
UNITARIA]]*$E$11</f>
        <v>4</v>
      </c>
      <c r="O106"/>
      <c r="R106" s="58" t="s">
        <v>364</v>
      </c>
    </row>
    <row r="107" spans="2:18" ht="15">
      <c r="B107" s="47">
        <f t="shared" si="3"/>
        <v>93</v>
      </c>
      <c r="C107" s="8">
        <v>90</v>
      </c>
      <c r="D107" s="49" t="s">
        <v>449</v>
      </c>
      <c r="E107" s="8" t="s">
        <v>364</v>
      </c>
      <c r="F107" s="8" t="e">
        <f>VLOOKUP(Tabla8104[[#This Row],[CÓDIGO]],#REF!,2,0)</f>
        <v>#REF!</v>
      </c>
      <c r="G107" s="44" t="e">
        <f>VLOOKUP(Tabla8104[[#This Row],[CÓDIGO]],#REF!,3,0)</f>
        <v>#REF!</v>
      </c>
      <c r="H107" s="45"/>
      <c r="I107" s="46">
        <v>1</v>
      </c>
      <c r="J107" s="31">
        <f>Tabla8104[[#This Row],[CANTIDAD
UNITARIA]]*$E$11</f>
        <v>4</v>
      </c>
      <c r="O107"/>
      <c r="R107" s="59" t="s">
        <v>350</v>
      </c>
    </row>
    <row r="108" spans="2:18" ht="15">
      <c r="B108" s="47">
        <f t="shared" si="3"/>
        <v>94</v>
      </c>
      <c r="C108" s="8">
        <v>90</v>
      </c>
      <c r="D108" s="49" t="s">
        <v>450</v>
      </c>
      <c r="E108" s="8" t="s">
        <v>350</v>
      </c>
      <c r="F108" s="8" t="e">
        <f>VLOOKUP(Tabla8104[[#This Row],[CÓDIGO]],#REF!,2,0)</f>
        <v>#REF!</v>
      </c>
      <c r="G108" s="44" t="e">
        <f>VLOOKUP(Tabla8104[[#This Row],[CÓDIGO]],#REF!,3,0)</f>
        <v>#REF!</v>
      </c>
      <c r="H108" s="45"/>
      <c r="I108" s="46">
        <v>1</v>
      </c>
      <c r="J108" s="31">
        <f>Tabla8104[[#This Row],[CANTIDAD
UNITARIA]]*$E$11</f>
        <v>4</v>
      </c>
      <c r="O108"/>
      <c r="R108" s="58" t="s">
        <v>350</v>
      </c>
    </row>
    <row r="109" spans="2:18" ht="15">
      <c r="B109" s="47">
        <f t="shared" si="3"/>
        <v>95</v>
      </c>
      <c r="C109" s="8">
        <v>90</v>
      </c>
      <c r="D109" s="49" t="s">
        <v>451</v>
      </c>
      <c r="E109" s="8" t="s">
        <v>350</v>
      </c>
      <c r="F109" s="8" t="e">
        <f>VLOOKUP(Tabla8104[[#This Row],[CÓDIGO]],#REF!,2,0)</f>
        <v>#REF!</v>
      </c>
      <c r="G109" s="44" t="e">
        <f>VLOOKUP(Tabla8104[[#This Row],[CÓDIGO]],#REF!,3,0)</f>
        <v>#REF!</v>
      </c>
      <c r="H109" s="45"/>
      <c r="I109" s="46">
        <v>1</v>
      </c>
      <c r="J109" s="31">
        <f>Tabla8104[[#This Row],[CANTIDAD
UNITARIA]]*$E$11</f>
        <v>4</v>
      </c>
      <c r="O109"/>
      <c r="R109" s="59" t="s">
        <v>350</v>
      </c>
    </row>
    <row r="110" spans="2:18" ht="15">
      <c r="B110" s="47">
        <f t="shared" si="3"/>
        <v>96</v>
      </c>
      <c r="C110" s="8">
        <v>90</v>
      </c>
      <c r="D110" s="49" t="s">
        <v>452</v>
      </c>
      <c r="E110" s="8" t="s">
        <v>350</v>
      </c>
      <c r="F110" s="8" t="e">
        <f>VLOOKUP(Tabla8104[[#This Row],[CÓDIGO]],#REF!,2,0)</f>
        <v>#REF!</v>
      </c>
      <c r="G110" s="44" t="e">
        <f>VLOOKUP(Tabla8104[[#This Row],[CÓDIGO]],#REF!,3,0)</f>
        <v>#REF!</v>
      </c>
      <c r="H110" s="45"/>
      <c r="I110" s="46">
        <v>1</v>
      </c>
      <c r="J110" s="31">
        <f>Tabla8104[[#This Row],[CANTIDAD
UNITARIA]]*$E$11</f>
        <v>4</v>
      </c>
      <c r="O110"/>
      <c r="R110" s="58" t="s">
        <v>350</v>
      </c>
    </row>
    <row r="111" spans="2:18" ht="15">
      <c r="B111" s="47">
        <f t="shared" si="3"/>
        <v>97</v>
      </c>
      <c r="C111" s="8">
        <v>90</v>
      </c>
      <c r="D111" s="49" t="s">
        <v>453</v>
      </c>
      <c r="E111" s="8" t="s">
        <v>350</v>
      </c>
      <c r="F111" s="8" t="e">
        <f>VLOOKUP(Tabla8104[[#This Row],[CÓDIGO]],#REF!,2,0)</f>
        <v>#REF!</v>
      </c>
      <c r="G111" s="44" t="e">
        <f>VLOOKUP(Tabla8104[[#This Row],[CÓDIGO]],#REF!,3,0)</f>
        <v>#REF!</v>
      </c>
      <c r="H111" s="45"/>
      <c r="I111" s="46">
        <v>1</v>
      </c>
      <c r="J111" s="31">
        <f>Tabla8104[[#This Row],[CANTIDAD
UNITARIA]]*$E$11</f>
        <v>4</v>
      </c>
      <c r="O111"/>
      <c r="R111" s="59" t="s">
        <v>350</v>
      </c>
    </row>
    <row r="112" spans="2:18" ht="15">
      <c r="B112" s="47">
        <f t="shared" si="3"/>
        <v>98</v>
      </c>
      <c r="C112" s="8">
        <v>90</v>
      </c>
      <c r="D112" s="49" t="s">
        <v>454</v>
      </c>
      <c r="E112" s="8" t="s">
        <v>350</v>
      </c>
      <c r="F112" s="8" t="e">
        <f>VLOOKUP(Tabla8104[[#This Row],[CÓDIGO]],#REF!,2,0)</f>
        <v>#REF!</v>
      </c>
      <c r="G112" s="44" t="e">
        <f>VLOOKUP(Tabla8104[[#This Row],[CÓDIGO]],#REF!,3,0)</f>
        <v>#REF!</v>
      </c>
      <c r="H112" s="45"/>
      <c r="I112" s="46">
        <v>1</v>
      </c>
      <c r="J112" s="31">
        <f>Tabla8104[[#This Row],[CANTIDAD
UNITARIA]]*$E$11</f>
        <v>4</v>
      </c>
      <c r="O112"/>
      <c r="R112" s="58" t="s">
        <v>350</v>
      </c>
    </row>
    <row r="113" spans="2:18" ht="15">
      <c r="B113" s="47">
        <f t="shared" si="3"/>
        <v>99</v>
      </c>
      <c r="C113" s="8">
        <v>90</v>
      </c>
      <c r="D113" s="49" t="s">
        <v>455</v>
      </c>
      <c r="E113" s="8" t="s">
        <v>350</v>
      </c>
      <c r="F113" s="8" t="e">
        <f>VLOOKUP(Tabla8104[[#This Row],[CÓDIGO]],#REF!,2,0)</f>
        <v>#REF!</v>
      </c>
      <c r="G113" s="44" t="e">
        <f>VLOOKUP(Tabla8104[[#This Row],[CÓDIGO]],#REF!,3,0)</f>
        <v>#REF!</v>
      </c>
      <c r="H113" s="45"/>
      <c r="I113" s="46">
        <v>1</v>
      </c>
      <c r="J113" s="31">
        <f>Tabla8104[[#This Row],[CANTIDAD
UNITARIA]]*$E$11</f>
        <v>4</v>
      </c>
      <c r="O113"/>
      <c r="R113" s="59" t="s">
        <v>350</v>
      </c>
    </row>
    <row r="114" spans="2:18" ht="15">
      <c r="B114" s="47">
        <f t="shared" si="3"/>
        <v>100</v>
      </c>
      <c r="C114" s="8">
        <v>90</v>
      </c>
      <c r="D114" s="49" t="s">
        <v>456</v>
      </c>
      <c r="E114" s="8" t="s">
        <v>350</v>
      </c>
      <c r="F114" s="8" t="e">
        <f>VLOOKUP(Tabla8104[[#This Row],[CÓDIGO]],#REF!,2,0)</f>
        <v>#REF!</v>
      </c>
      <c r="G114" s="44" t="e">
        <f>VLOOKUP(Tabla8104[[#This Row],[CÓDIGO]],#REF!,3,0)</f>
        <v>#REF!</v>
      </c>
      <c r="H114" s="45"/>
      <c r="I114" s="46">
        <v>1</v>
      </c>
      <c r="J114" s="31">
        <f>Tabla8104[[#This Row],[CANTIDAD
UNITARIA]]*$E$11</f>
        <v>4</v>
      </c>
      <c r="O114"/>
      <c r="R114" s="58" t="s">
        <v>350</v>
      </c>
    </row>
    <row r="115" spans="2:18" ht="15">
      <c r="B115" s="47">
        <f t="shared" si="3"/>
        <v>101</v>
      </c>
      <c r="C115" s="8">
        <v>90</v>
      </c>
      <c r="D115" s="49" t="s">
        <v>457</v>
      </c>
      <c r="E115" s="8" t="s">
        <v>350</v>
      </c>
      <c r="F115" s="8" t="e">
        <f>VLOOKUP(Tabla8104[[#This Row],[CÓDIGO]],#REF!,2,0)</f>
        <v>#REF!</v>
      </c>
      <c r="G115" s="44" t="e">
        <f>VLOOKUP(Tabla8104[[#This Row],[CÓDIGO]],#REF!,3,0)</f>
        <v>#REF!</v>
      </c>
      <c r="H115" s="45"/>
      <c r="I115" s="46">
        <v>1</v>
      </c>
      <c r="J115" s="31">
        <f>Tabla8104[[#This Row],[CANTIDAD
UNITARIA]]*$E$11</f>
        <v>4</v>
      </c>
      <c r="O115"/>
      <c r="R115" s="59" t="s">
        <v>350</v>
      </c>
    </row>
    <row r="116" spans="2:18" ht="15">
      <c r="B116" s="47">
        <f t="shared" si="3"/>
        <v>102</v>
      </c>
      <c r="C116" s="8">
        <v>90</v>
      </c>
      <c r="D116" s="49" t="s">
        <v>458</v>
      </c>
      <c r="E116" s="8" t="s">
        <v>350</v>
      </c>
      <c r="F116" s="8" t="e">
        <f>VLOOKUP(Tabla8104[[#This Row],[CÓDIGO]],#REF!,2,0)</f>
        <v>#REF!</v>
      </c>
      <c r="G116" s="44" t="e">
        <f>VLOOKUP(Tabla8104[[#This Row],[CÓDIGO]],#REF!,3,0)</f>
        <v>#REF!</v>
      </c>
      <c r="H116" s="45"/>
      <c r="I116" s="46">
        <v>1</v>
      </c>
      <c r="J116" s="31">
        <f>Tabla8104[[#This Row],[CANTIDAD
UNITARIA]]*$E$11</f>
        <v>4</v>
      </c>
      <c r="O116"/>
      <c r="R116" s="58" t="s">
        <v>350</v>
      </c>
    </row>
    <row r="117" spans="2:18" ht="15">
      <c r="B117" s="47">
        <f t="shared" si="3"/>
        <v>103</v>
      </c>
      <c r="C117" s="8">
        <v>90</v>
      </c>
      <c r="D117" s="49" t="s">
        <v>459</v>
      </c>
      <c r="E117" s="8" t="s">
        <v>350</v>
      </c>
      <c r="F117" s="8" t="e">
        <f>VLOOKUP(Tabla8104[[#This Row],[CÓDIGO]],#REF!,2,0)</f>
        <v>#REF!</v>
      </c>
      <c r="G117" s="44" t="e">
        <f>VLOOKUP(Tabla8104[[#This Row],[CÓDIGO]],#REF!,3,0)</f>
        <v>#REF!</v>
      </c>
      <c r="H117" s="45"/>
      <c r="I117" s="46">
        <v>1</v>
      </c>
      <c r="J117" s="31">
        <f>Tabla8104[[#This Row],[CANTIDAD
UNITARIA]]*$E$11</f>
        <v>4</v>
      </c>
      <c r="O117"/>
      <c r="R117" s="59" t="s">
        <v>350</v>
      </c>
    </row>
    <row r="118" spans="2:18" ht="15">
      <c r="B118" s="47">
        <f t="shared" si="3"/>
        <v>104</v>
      </c>
      <c r="C118" s="8">
        <v>90</v>
      </c>
      <c r="D118" s="49" t="s">
        <v>460</v>
      </c>
      <c r="E118" s="8" t="s">
        <v>350</v>
      </c>
      <c r="F118" s="8" t="e">
        <f>VLOOKUP(Tabla8104[[#This Row],[CÓDIGO]],#REF!,2,0)</f>
        <v>#REF!</v>
      </c>
      <c r="G118" s="44" t="e">
        <f>VLOOKUP(Tabla8104[[#This Row],[CÓDIGO]],#REF!,3,0)</f>
        <v>#REF!</v>
      </c>
      <c r="H118" s="45"/>
      <c r="I118" s="46">
        <v>1</v>
      </c>
      <c r="J118" s="31">
        <f>Tabla8104[[#This Row],[CANTIDAD
UNITARIA]]*$E$11</f>
        <v>4</v>
      </c>
      <c r="O118"/>
      <c r="R118" s="58" t="s">
        <v>350</v>
      </c>
    </row>
    <row r="119" spans="2:18" ht="15">
      <c r="B119" s="47">
        <f t="shared" si="3"/>
        <v>105</v>
      </c>
      <c r="C119" s="8">
        <v>90</v>
      </c>
      <c r="D119" s="49" t="s">
        <v>461</v>
      </c>
      <c r="E119" s="8" t="s">
        <v>350</v>
      </c>
      <c r="F119" s="8" t="e">
        <f>VLOOKUP(Tabla8104[[#This Row],[CÓDIGO]],#REF!,2,0)</f>
        <v>#REF!</v>
      </c>
      <c r="G119" s="44" t="e">
        <f>VLOOKUP(Tabla8104[[#This Row],[CÓDIGO]],#REF!,3,0)</f>
        <v>#REF!</v>
      </c>
      <c r="H119" s="45"/>
      <c r="I119" s="46">
        <v>1</v>
      </c>
      <c r="J119" s="31">
        <f>Tabla8104[[#This Row],[CANTIDAD
UNITARIA]]*$E$11</f>
        <v>4</v>
      </c>
      <c r="O119"/>
      <c r="R119" s="59" t="s">
        <v>350</v>
      </c>
    </row>
    <row r="120" spans="2:18" ht="15">
      <c r="B120" s="47">
        <f t="shared" si="3"/>
        <v>106</v>
      </c>
      <c r="C120" s="8">
        <v>90</v>
      </c>
      <c r="D120" s="49" t="s">
        <v>462</v>
      </c>
      <c r="E120" s="8" t="s">
        <v>350</v>
      </c>
      <c r="F120" s="8" t="e">
        <f>VLOOKUP(Tabla8104[[#This Row],[CÓDIGO]],#REF!,2,0)</f>
        <v>#REF!</v>
      </c>
      <c r="G120" s="44" t="e">
        <f>VLOOKUP(Tabla8104[[#This Row],[CÓDIGO]],#REF!,3,0)</f>
        <v>#REF!</v>
      </c>
      <c r="H120" s="45"/>
      <c r="I120" s="46">
        <v>1</v>
      </c>
      <c r="J120" s="31">
        <f>Tabla8104[[#This Row],[CANTIDAD
UNITARIA]]*$E$11</f>
        <v>4</v>
      </c>
      <c r="O120"/>
      <c r="R120" s="58" t="s">
        <v>350</v>
      </c>
    </row>
    <row r="121" spans="2:18" ht="15">
      <c r="B121" s="47">
        <f t="shared" si="3"/>
        <v>107</v>
      </c>
      <c r="C121" s="8">
        <v>90</v>
      </c>
      <c r="D121" s="49" t="s">
        <v>463</v>
      </c>
      <c r="E121" s="8" t="s">
        <v>350</v>
      </c>
      <c r="F121" s="8" t="e">
        <f>VLOOKUP(Tabla8104[[#This Row],[CÓDIGO]],#REF!,2,0)</f>
        <v>#REF!</v>
      </c>
      <c r="G121" s="44" t="e">
        <f>VLOOKUP(Tabla8104[[#This Row],[CÓDIGO]],#REF!,3,0)</f>
        <v>#REF!</v>
      </c>
      <c r="H121" s="45"/>
      <c r="I121" s="46">
        <v>1</v>
      </c>
      <c r="J121" s="31">
        <f>Tabla8104[[#This Row],[CANTIDAD
UNITARIA]]*$E$11</f>
        <v>4</v>
      </c>
      <c r="O121"/>
      <c r="R121" s="59" t="s">
        <v>350</v>
      </c>
    </row>
    <row r="122" spans="2:18" ht="15">
      <c r="B122" s="47">
        <f t="shared" si="3"/>
        <v>108</v>
      </c>
      <c r="C122" s="8">
        <v>90</v>
      </c>
      <c r="D122" s="49" t="s">
        <v>464</v>
      </c>
      <c r="E122" s="8" t="s">
        <v>350</v>
      </c>
      <c r="F122" s="8" t="e">
        <f>VLOOKUP(Tabla8104[[#This Row],[CÓDIGO]],#REF!,2,0)</f>
        <v>#REF!</v>
      </c>
      <c r="G122" s="44" t="e">
        <f>VLOOKUP(Tabla8104[[#This Row],[CÓDIGO]],#REF!,3,0)</f>
        <v>#REF!</v>
      </c>
      <c r="H122" s="45"/>
      <c r="I122" s="46">
        <v>1</v>
      </c>
      <c r="J122" s="31">
        <f>Tabla8104[[#This Row],[CANTIDAD
UNITARIA]]*$E$11</f>
        <v>4</v>
      </c>
      <c r="O122"/>
      <c r="R122" s="58" t="s">
        <v>350</v>
      </c>
    </row>
    <row r="123" spans="2:18" ht="15">
      <c r="B123" s="47">
        <f t="shared" si="3"/>
        <v>109</v>
      </c>
      <c r="C123" s="8">
        <v>90</v>
      </c>
      <c r="D123" s="49" t="s">
        <v>465</v>
      </c>
      <c r="E123" s="8" t="s">
        <v>350</v>
      </c>
      <c r="F123" s="8" t="e">
        <f>VLOOKUP(Tabla8104[[#This Row],[CÓDIGO]],#REF!,2,0)</f>
        <v>#REF!</v>
      </c>
      <c r="G123" s="44" t="e">
        <f>VLOOKUP(Tabla8104[[#This Row],[CÓDIGO]],#REF!,3,0)</f>
        <v>#REF!</v>
      </c>
      <c r="H123" s="45"/>
      <c r="I123" s="46">
        <v>1</v>
      </c>
      <c r="J123" s="31">
        <f>Tabla8104[[#This Row],[CANTIDAD
UNITARIA]]*$E$11</f>
        <v>4</v>
      </c>
      <c r="O123"/>
      <c r="R123" s="59" t="s">
        <v>350</v>
      </c>
    </row>
    <row r="124" spans="2:18" ht="15">
      <c r="B124" s="47">
        <f t="shared" si="3"/>
        <v>110</v>
      </c>
      <c r="C124" s="8">
        <v>90</v>
      </c>
      <c r="D124" s="49" t="s">
        <v>466</v>
      </c>
      <c r="E124" s="8" t="s">
        <v>350</v>
      </c>
      <c r="F124" s="8" t="e">
        <f>VLOOKUP(Tabla8104[[#This Row],[CÓDIGO]],#REF!,2,0)</f>
        <v>#REF!</v>
      </c>
      <c r="G124" s="44" t="e">
        <f>VLOOKUP(Tabla8104[[#This Row],[CÓDIGO]],#REF!,3,0)</f>
        <v>#REF!</v>
      </c>
      <c r="H124" s="45"/>
      <c r="I124" s="46">
        <v>1</v>
      </c>
      <c r="J124" s="31">
        <f>Tabla8104[[#This Row],[CANTIDAD
UNITARIA]]*$E$11</f>
        <v>4</v>
      </c>
      <c r="O124"/>
      <c r="R124" s="58" t="s">
        <v>549</v>
      </c>
    </row>
    <row r="125" spans="2:18" ht="15">
      <c r="B125" s="47">
        <f t="shared" si="3"/>
        <v>111</v>
      </c>
      <c r="C125" s="8">
        <v>90</v>
      </c>
      <c r="D125" s="49" t="s">
        <v>442</v>
      </c>
      <c r="E125" s="8" t="s">
        <v>549</v>
      </c>
      <c r="F125" s="8" t="e">
        <f>VLOOKUP(Tabla8104[[#This Row],[CÓDIGO]],#REF!,2,0)</f>
        <v>#REF!</v>
      </c>
      <c r="G125" s="44" t="e">
        <f>VLOOKUP(Tabla8104[[#This Row],[CÓDIGO]],#REF!,3,0)</f>
        <v>#REF!</v>
      </c>
      <c r="H125" s="45"/>
      <c r="I125" s="46">
        <v>3</v>
      </c>
      <c r="J125" s="31">
        <f>Tabla8104[[#This Row],[CANTIDAD
UNITARIA]]*$E$11</f>
        <v>12</v>
      </c>
      <c r="O125"/>
      <c r="R125" s="59" t="s">
        <v>305</v>
      </c>
    </row>
    <row r="126" spans="2:18" ht="15">
      <c r="B126" s="47">
        <f t="shared" si="3"/>
        <v>112</v>
      </c>
      <c r="C126" s="8">
        <v>90</v>
      </c>
      <c r="D126" s="49" t="s">
        <v>443</v>
      </c>
      <c r="E126" s="8" t="s">
        <v>305</v>
      </c>
      <c r="F126" s="8" t="e">
        <f>VLOOKUP(Tabla8104[[#This Row],[CÓDIGO]],#REF!,2,0)</f>
        <v>#REF!</v>
      </c>
      <c r="G126" s="44" t="e">
        <f>VLOOKUP(Tabla8104[[#This Row],[CÓDIGO]],#REF!,3,0)</f>
        <v>#REF!</v>
      </c>
      <c r="H126" s="45"/>
      <c r="I126" s="46">
        <v>1</v>
      </c>
      <c r="J126" s="31">
        <f>Tabla8104[[#This Row],[CANTIDAD
UNITARIA]]*$E$11</f>
        <v>4</v>
      </c>
      <c r="O126"/>
      <c r="R126" s="58" t="s">
        <v>305</v>
      </c>
    </row>
    <row r="127" spans="2:18" ht="15">
      <c r="B127" s="47">
        <f t="shared" si="3"/>
        <v>113</v>
      </c>
      <c r="C127" s="8">
        <v>90</v>
      </c>
      <c r="D127" s="49" t="s">
        <v>444</v>
      </c>
      <c r="E127" s="8" t="s">
        <v>305</v>
      </c>
      <c r="F127" s="8" t="e">
        <f>VLOOKUP(Tabla8104[[#This Row],[CÓDIGO]],#REF!,2,0)</f>
        <v>#REF!</v>
      </c>
      <c r="G127" s="44" t="e">
        <f>VLOOKUP(Tabla8104[[#This Row],[CÓDIGO]],#REF!,3,0)</f>
        <v>#REF!</v>
      </c>
      <c r="H127" s="45"/>
      <c r="I127" s="46">
        <v>1</v>
      </c>
      <c r="J127" s="31">
        <f>Tabla8104[[#This Row],[CANTIDAD
UNITARIA]]*$E$11</f>
        <v>4</v>
      </c>
      <c r="O127"/>
      <c r="R127" s="59" t="s">
        <v>305</v>
      </c>
    </row>
    <row r="128" spans="2:18" ht="15">
      <c r="B128" s="47">
        <f t="shared" si="3"/>
        <v>114</v>
      </c>
      <c r="C128" s="8">
        <v>90</v>
      </c>
      <c r="D128" s="49" t="s">
        <v>445</v>
      </c>
      <c r="E128" s="8" t="s">
        <v>305</v>
      </c>
      <c r="F128" s="8" t="e">
        <f>VLOOKUP(Tabla8104[[#This Row],[CÓDIGO]],#REF!,2,0)</f>
        <v>#REF!</v>
      </c>
      <c r="G128" s="44" t="e">
        <f>VLOOKUP(Tabla8104[[#This Row],[CÓDIGO]],#REF!,3,0)</f>
        <v>#REF!</v>
      </c>
      <c r="H128" s="45"/>
      <c r="I128" s="46">
        <v>1</v>
      </c>
      <c r="J128" s="31">
        <f>Tabla8104[[#This Row],[CANTIDAD
UNITARIA]]*$E$11</f>
        <v>4</v>
      </c>
      <c r="O128"/>
      <c r="R128" s="58" t="s">
        <v>305</v>
      </c>
    </row>
    <row r="129" spans="2:18" ht="15">
      <c r="B129" s="47">
        <f t="shared" si="3"/>
        <v>115</v>
      </c>
      <c r="C129" s="8">
        <v>90</v>
      </c>
      <c r="D129" s="49" t="s">
        <v>446</v>
      </c>
      <c r="E129" s="8" t="s">
        <v>305</v>
      </c>
      <c r="F129" s="8" t="e">
        <f>VLOOKUP(Tabla8104[[#This Row],[CÓDIGO]],#REF!,2,0)</f>
        <v>#REF!</v>
      </c>
      <c r="G129" s="44" t="e">
        <f>VLOOKUP(Tabla8104[[#This Row],[CÓDIGO]],#REF!,3,0)</f>
        <v>#REF!</v>
      </c>
      <c r="H129" s="45"/>
      <c r="I129" s="46">
        <v>1</v>
      </c>
      <c r="J129" s="31">
        <f>Tabla8104[[#This Row],[CANTIDAD
UNITARIA]]*$E$11</f>
        <v>4</v>
      </c>
      <c r="O129"/>
      <c r="R129" s="59" t="s">
        <v>307</v>
      </c>
    </row>
    <row r="130" spans="2:18" ht="15">
      <c r="B130" s="47">
        <f t="shared" si="3"/>
        <v>116</v>
      </c>
      <c r="C130" s="8">
        <v>90</v>
      </c>
      <c r="D130" s="49" t="s">
        <v>447</v>
      </c>
      <c r="E130" s="8" t="s">
        <v>307</v>
      </c>
      <c r="F130" s="8" t="e">
        <f>VLOOKUP(Tabla8104[[#This Row],[CÓDIGO]],#REF!,2,0)</f>
        <v>#REF!</v>
      </c>
      <c r="G130" s="44" t="e">
        <f>VLOOKUP(Tabla8104[[#This Row],[CÓDIGO]],#REF!,3,0)</f>
        <v>#REF!</v>
      </c>
      <c r="H130" s="45"/>
      <c r="I130" s="46">
        <v>1</v>
      </c>
      <c r="J130" s="31">
        <f>Tabla8104[[#This Row],[CANTIDAD
UNITARIA]]*$E$11</f>
        <v>4</v>
      </c>
      <c r="O130"/>
      <c r="R130" s="58" t="s">
        <v>305</v>
      </c>
    </row>
    <row r="131" spans="2:18" ht="15">
      <c r="B131" s="47">
        <f t="shared" si="3"/>
        <v>117</v>
      </c>
      <c r="C131" s="8">
        <v>90</v>
      </c>
      <c r="D131" s="49" t="s">
        <v>448</v>
      </c>
      <c r="E131" s="8" t="s">
        <v>305</v>
      </c>
      <c r="F131" s="8" t="e">
        <f>VLOOKUP(Tabla8104[[#This Row],[CÓDIGO]],#REF!,2,0)</f>
        <v>#REF!</v>
      </c>
      <c r="G131" s="44" t="e">
        <f>VLOOKUP(Tabla8104[[#This Row],[CÓDIGO]],#REF!,3,0)</f>
        <v>#REF!</v>
      </c>
      <c r="H131" s="45"/>
      <c r="I131" s="46">
        <v>1</v>
      </c>
      <c r="J131" s="31">
        <f>Tabla8104[[#This Row],[CANTIDAD
UNITARIA]]*$E$11</f>
        <v>4</v>
      </c>
      <c r="O131"/>
      <c r="R131" s="59" t="s">
        <v>303</v>
      </c>
    </row>
    <row r="132" spans="2:18" ht="15">
      <c r="B132" s="47">
        <f t="shared" si="3"/>
        <v>118</v>
      </c>
      <c r="C132" s="8">
        <v>90</v>
      </c>
      <c r="D132" s="49" t="s">
        <v>449</v>
      </c>
      <c r="E132" s="8" t="s">
        <v>303</v>
      </c>
      <c r="F132" s="8" t="e">
        <f>VLOOKUP(Tabla8104[[#This Row],[CÓDIGO]],#REF!,2,0)</f>
        <v>#REF!</v>
      </c>
      <c r="G132" s="44" t="e">
        <f>VLOOKUP(Tabla8104[[#This Row],[CÓDIGO]],#REF!,3,0)</f>
        <v>#REF!</v>
      </c>
      <c r="H132" s="45"/>
      <c r="I132" s="46">
        <v>1</v>
      </c>
      <c r="J132" s="31">
        <f>Tabla8104[[#This Row],[CANTIDAD
UNITARIA]]*$E$11</f>
        <v>4</v>
      </c>
      <c r="O132"/>
      <c r="R132" s="58" t="s">
        <v>323</v>
      </c>
    </row>
    <row r="133" spans="2:18" ht="15">
      <c r="B133" s="47">
        <f t="shared" si="3"/>
        <v>119</v>
      </c>
      <c r="C133" s="8">
        <v>90</v>
      </c>
      <c r="D133" s="49" t="s">
        <v>450</v>
      </c>
      <c r="E133" s="8" t="s">
        <v>323</v>
      </c>
      <c r="F133" s="8" t="e">
        <f>VLOOKUP(Tabla8104[[#This Row],[CÓDIGO]],#REF!,2,0)</f>
        <v>#REF!</v>
      </c>
      <c r="G133" s="44" t="e">
        <f>VLOOKUP(Tabla8104[[#This Row],[CÓDIGO]],#REF!,3,0)</f>
        <v>#REF!</v>
      </c>
      <c r="H133" s="45"/>
      <c r="I133" s="46">
        <v>1</v>
      </c>
      <c r="J133" s="31">
        <f>Tabla8104[[#This Row],[CANTIDAD
UNITARIA]]*$E$11</f>
        <v>4</v>
      </c>
      <c r="O133"/>
      <c r="R133" s="59" t="s">
        <v>323</v>
      </c>
    </row>
    <row r="134" spans="2:18" ht="15">
      <c r="B134" s="47">
        <f t="shared" si="3"/>
        <v>120</v>
      </c>
      <c r="C134" s="8">
        <v>90</v>
      </c>
      <c r="D134" s="49" t="s">
        <v>451</v>
      </c>
      <c r="E134" s="8" t="s">
        <v>323</v>
      </c>
      <c r="F134" s="8" t="e">
        <f>VLOOKUP(Tabla8104[[#This Row],[CÓDIGO]],#REF!,2,0)</f>
        <v>#REF!</v>
      </c>
      <c r="G134" s="44" t="e">
        <f>VLOOKUP(Tabla8104[[#This Row],[CÓDIGO]],#REF!,3,0)</f>
        <v>#REF!</v>
      </c>
      <c r="H134" s="45"/>
      <c r="I134" s="46">
        <v>1</v>
      </c>
      <c r="J134" s="31">
        <f>Tabla8104[[#This Row],[CANTIDAD
UNITARIA]]*$E$11</f>
        <v>4</v>
      </c>
      <c r="O134"/>
      <c r="R134" s="58" t="s">
        <v>323</v>
      </c>
    </row>
    <row r="135" spans="2:18" ht="15">
      <c r="B135" s="47">
        <f t="shared" si="3"/>
        <v>121</v>
      </c>
      <c r="C135" s="8">
        <v>90</v>
      </c>
      <c r="D135" s="49" t="s">
        <v>452</v>
      </c>
      <c r="E135" s="8" t="s">
        <v>323</v>
      </c>
      <c r="F135" s="8" t="e">
        <f>VLOOKUP(Tabla8104[[#This Row],[CÓDIGO]],#REF!,2,0)</f>
        <v>#REF!</v>
      </c>
      <c r="G135" s="44" t="e">
        <f>VLOOKUP(Tabla8104[[#This Row],[CÓDIGO]],#REF!,3,0)</f>
        <v>#REF!</v>
      </c>
      <c r="H135" s="45"/>
      <c r="I135" s="46">
        <v>1</v>
      </c>
      <c r="J135" s="31">
        <f>Tabla8104[[#This Row],[CANTIDAD
UNITARIA]]*$E$11</f>
        <v>4</v>
      </c>
      <c r="O135"/>
      <c r="R135" s="59" t="s">
        <v>323</v>
      </c>
    </row>
    <row r="136" spans="2:18" ht="15">
      <c r="B136" s="47">
        <f t="shared" si="3"/>
        <v>122</v>
      </c>
      <c r="C136" s="8">
        <v>90</v>
      </c>
      <c r="D136" s="49" t="s">
        <v>453</v>
      </c>
      <c r="E136" s="8" t="s">
        <v>323</v>
      </c>
      <c r="F136" s="8" t="e">
        <f>VLOOKUP(Tabla8104[[#This Row],[CÓDIGO]],#REF!,2,0)</f>
        <v>#REF!</v>
      </c>
      <c r="G136" s="44" t="e">
        <f>VLOOKUP(Tabla8104[[#This Row],[CÓDIGO]],#REF!,3,0)</f>
        <v>#REF!</v>
      </c>
      <c r="H136" s="45"/>
      <c r="I136" s="46">
        <v>1</v>
      </c>
      <c r="J136" s="31">
        <f>Tabla8104[[#This Row],[CANTIDAD
UNITARIA]]*$E$11</f>
        <v>4</v>
      </c>
      <c r="O136"/>
      <c r="R136" s="58" t="s">
        <v>323</v>
      </c>
    </row>
    <row r="137" spans="2:18" ht="15">
      <c r="B137" s="47">
        <f t="shared" si="3"/>
        <v>123</v>
      </c>
      <c r="C137" s="8">
        <v>90</v>
      </c>
      <c r="D137" s="49" t="s">
        <v>454</v>
      </c>
      <c r="E137" s="8" t="s">
        <v>323</v>
      </c>
      <c r="F137" s="8" t="e">
        <f>VLOOKUP(Tabla8104[[#This Row],[CÓDIGO]],#REF!,2,0)</f>
        <v>#REF!</v>
      </c>
      <c r="G137" s="44" t="e">
        <f>VLOOKUP(Tabla8104[[#This Row],[CÓDIGO]],#REF!,3,0)</f>
        <v>#REF!</v>
      </c>
      <c r="H137" s="45"/>
      <c r="I137" s="46">
        <v>1</v>
      </c>
      <c r="J137" s="31">
        <f>Tabla8104[[#This Row],[CANTIDAD
UNITARIA]]*$E$11</f>
        <v>4</v>
      </c>
      <c r="O137"/>
      <c r="R137" s="59" t="s">
        <v>323</v>
      </c>
    </row>
    <row r="138" spans="2:18" ht="15">
      <c r="B138" s="47">
        <f t="shared" si="3"/>
        <v>124</v>
      </c>
      <c r="C138" s="8">
        <v>90</v>
      </c>
      <c r="D138" s="49" t="s">
        <v>455</v>
      </c>
      <c r="E138" s="8" t="s">
        <v>323</v>
      </c>
      <c r="F138" s="8" t="e">
        <f>VLOOKUP(Tabla8104[[#This Row],[CÓDIGO]],#REF!,2,0)</f>
        <v>#REF!</v>
      </c>
      <c r="G138" s="44" t="e">
        <f>VLOOKUP(Tabla8104[[#This Row],[CÓDIGO]],#REF!,3,0)</f>
        <v>#REF!</v>
      </c>
      <c r="H138" s="45"/>
      <c r="I138" s="46">
        <v>1</v>
      </c>
      <c r="J138" s="31">
        <f>Tabla8104[[#This Row],[CANTIDAD
UNITARIA]]*$E$11</f>
        <v>4</v>
      </c>
      <c r="O138"/>
      <c r="R138" s="58" t="s">
        <v>323</v>
      </c>
    </row>
    <row r="139" spans="2:18" ht="15">
      <c r="B139" s="47">
        <f t="shared" si="3"/>
        <v>125</v>
      </c>
      <c r="C139" s="8">
        <v>90</v>
      </c>
      <c r="D139" s="49" t="s">
        <v>456</v>
      </c>
      <c r="E139" s="8" t="s">
        <v>323</v>
      </c>
      <c r="F139" s="8" t="e">
        <f>VLOOKUP(Tabla8104[[#This Row],[CÓDIGO]],#REF!,2,0)</f>
        <v>#REF!</v>
      </c>
      <c r="G139" s="44" t="e">
        <f>VLOOKUP(Tabla8104[[#This Row],[CÓDIGO]],#REF!,3,0)</f>
        <v>#REF!</v>
      </c>
      <c r="H139" s="45"/>
      <c r="I139" s="46">
        <v>1</v>
      </c>
      <c r="J139" s="31">
        <f>Tabla8104[[#This Row],[CANTIDAD
UNITARIA]]*$E$11</f>
        <v>4</v>
      </c>
      <c r="O139"/>
      <c r="R139" s="59" t="s">
        <v>323</v>
      </c>
    </row>
    <row r="140" spans="2:18" ht="15">
      <c r="B140" s="47">
        <f t="shared" si="3"/>
        <v>126</v>
      </c>
      <c r="C140" s="8">
        <v>90</v>
      </c>
      <c r="D140" s="49" t="s">
        <v>457</v>
      </c>
      <c r="E140" s="8" t="s">
        <v>323</v>
      </c>
      <c r="F140" s="8" t="e">
        <f>VLOOKUP(Tabla8104[[#This Row],[CÓDIGO]],#REF!,2,0)</f>
        <v>#REF!</v>
      </c>
      <c r="G140" s="44" t="e">
        <f>VLOOKUP(Tabla8104[[#This Row],[CÓDIGO]],#REF!,3,0)</f>
        <v>#REF!</v>
      </c>
      <c r="H140" s="45"/>
      <c r="I140" s="46">
        <v>1</v>
      </c>
      <c r="J140" s="31">
        <f>Tabla8104[[#This Row],[CANTIDAD
UNITARIA]]*$E$11</f>
        <v>4</v>
      </c>
      <c r="O140"/>
      <c r="R140" s="58" t="s">
        <v>323</v>
      </c>
    </row>
    <row r="141" spans="2:18" ht="15">
      <c r="B141" s="47">
        <f t="shared" si="3"/>
        <v>127</v>
      </c>
      <c r="C141" s="8">
        <v>90</v>
      </c>
      <c r="D141" s="49" t="s">
        <v>458</v>
      </c>
      <c r="E141" s="8" t="s">
        <v>323</v>
      </c>
      <c r="F141" s="8" t="e">
        <f>VLOOKUP(Tabla8104[[#This Row],[CÓDIGO]],#REF!,2,0)</f>
        <v>#REF!</v>
      </c>
      <c r="G141" s="44" t="e">
        <f>VLOOKUP(Tabla8104[[#This Row],[CÓDIGO]],#REF!,3,0)</f>
        <v>#REF!</v>
      </c>
      <c r="H141" s="45"/>
      <c r="I141" s="46">
        <v>1</v>
      </c>
      <c r="J141" s="31">
        <f>Tabla8104[[#This Row],[CANTIDAD
UNITARIA]]*$E$11</f>
        <v>4</v>
      </c>
      <c r="O141"/>
      <c r="R141" s="59" t="s">
        <v>323</v>
      </c>
    </row>
    <row r="142" spans="2:18" ht="15">
      <c r="B142" s="47">
        <f t="shared" si="3"/>
        <v>128</v>
      </c>
      <c r="C142" s="8">
        <v>90</v>
      </c>
      <c r="D142" s="49" t="s">
        <v>459</v>
      </c>
      <c r="E142" s="8" t="s">
        <v>323</v>
      </c>
      <c r="F142" s="8" t="e">
        <f>VLOOKUP(Tabla8104[[#This Row],[CÓDIGO]],#REF!,2,0)</f>
        <v>#REF!</v>
      </c>
      <c r="G142" s="44" t="e">
        <f>VLOOKUP(Tabla8104[[#This Row],[CÓDIGO]],#REF!,3,0)</f>
        <v>#REF!</v>
      </c>
      <c r="H142" s="45"/>
      <c r="I142" s="46">
        <v>1</v>
      </c>
      <c r="J142" s="31">
        <f>Tabla8104[[#This Row],[CANTIDAD
UNITARIA]]*$E$11</f>
        <v>4</v>
      </c>
      <c r="O142"/>
      <c r="R142" s="58" t="s">
        <v>323</v>
      </c>
    </row>
    <row r="143" spans="2:18" ht="15">
      <c r="B143" s="47">
        <f t="shared" si="3"/>
        <v>129</v>
      </c>
      <c r="C143" s="8">
        <v>90</v>
      </c>
      <c r="D143" s="49" t="s">
        <v>460</v>
      </c>
      <c r="E143" s="8" t="s">
        <v>323</v>
      </c>
      <c r="F143" s="8" t="e">
        <f>VLOOKUP(Tabla8104[[#This Row],[CÓDIGO]],#REF!,2,0)</f>
        <v>#REF!</v>
      </c>
      <c r="G143" s="44" t="e">
        <f>VLOOKUP(Tabla8104[[#This Row],[CÓDIGO]],#REF!,3,0)</f>
        <v>#REF!</v>
      </c>
      <c r="H143" s="45"/>
      <c r="I143" s="46">
        <v>1</v>
      </c>
      <c r="J143" s="31">
        <f>Tabla8104[[#This Row],[CANTIDAD
UNITARIA]]*$E$11</f>
        <v>4</v>
      </c>
      <c r="O143"/>
      <c r="R143" s="59" t="s">
        <v>323</v>
      </c>
    </row>
    <row r="144" spans="2:18" ht="15">
      <c r="B144" s="47">
        <f t="shared" si="3"/>
        <v>130</v>
      </c>
      <c r="C144" s="8">
        <v>90</v>
      </c>
      <c r="D144" s="49" t="s">
        <v>461</v>
      </c>
      <c r="E144" s="8" t="s">
        <v>323</v>
      </c>
      <c r="F144" s="8" t="e">
        <f>VLOOKUP(Tabla8104[[#This Row],[CÓDIGO]],#REF!,2,0)</f>
        <v>#REF!</v>
      </c>
      <c r="G144" s="44" t="e">
        <f>VLOOKUP(Tabla8104[[#This Row],[CÓDIGO]],#REF!,3,0)</f>
        <v>#REF!</v>
      </c>
      <c r="H144" s="45"/>
      <c r="I144" s="46">
        <v>1</v>
      </c>
      <c r="J144" s="31">
        <f>Tabla8104[[#This Row],[CANTIDAD
UNITARIA]]*$E$11</f>
        <v>4</v>
      </c>
      <c r="O144"/>
      <c r="R144" s="58" t="s">
        <v>323</v>
      </c>
    </row>
    <row r="145" spans="2:18" ht="15">
      <c r="B145" s="47">
        <f t="shared" si="3"/>
        <v>131</v>
      </c>
      <c r="C145" s="8">
        <v>90</v>
      </c>
      <c r="D145" s="49" t="s">
        <v>462</v>
      </c>
      <c r="E145" s="8" t="s">
        <v>323</v>
      </c>
      <c r="F145" s="8" t="e">
        <f>VLOOKUP(Tabla8104[[#This Row],[CÓDIGO]],#REF!,2,0)</f>
        <v>#REF!</v>
      </c>
      <c r="G145" s="44" t="e">
        <f>VLOOKUP(Tabla8104[[#This Row],[CÓDIGO]],#REF!,3,0)</f>
        <v>#REF!</v>
      </c>
      <c r="H145" s="45"/>
      <c r="I145" s="46">
        <v>1</v>
      </c>
      <c r="J145" s="31">
        <f>Tabla8104[[#This Row],[CANTIDAD
UNITARIA]]*$E$11</f>
        <v>4</v>
      </c>
      <c r="O145"/>
      <c r="R145" s="59" t="s">
        <v>323</v>
      </c>
    </row>
    <row r="146" spans="2:18" ht="15">
      <c r="B146" s="47">
        <f t="shared" si="3"/>
        <v>132</v>
      </c>
      <c r="C146" s="8">
        <v>90</v>
      </c>
      <c r="D146" s="49" t="s">
        <v>463</v>
      </c>
      <c r="E146" s="8" t="s">
        <v>323</v>
      </c>
      <c r="F146" s="8" t="e">
        <f>VLOOKUP(Tabla8104[[#This Row],[CÓDIGO]],#REF!,2,0)</f>
        <v>#REF!</v>
      </c>
      <c r="G146" s="44" t="e">
        <f>VLOOKUP(Tabla8104[[#This Row],[CÓDIGO]],#REF!,3,0)</f>
        <v>#REF!</v>
      </c>
      <c r="H146" s="45"/>
      <c r="I146" s="46">
        <v>1</v>
      </c>
      <c r="J146" s="31">
        <f>Tabla8104[[#This Row],[CANTIDAD
UNITARIA]]*$E$11</f>
        <v>4</v>
      </c>
      <c r="O146"/>
      <c r="R146" s="58" t="s">
        <v>323</v>
      </c>
    </row>
    <row r="147" spans="2:18" ht="15">
      <c r="B147" s="47">
        <f t="shared" si="3"/>
        <v>133</v>
      </c>
      <c r="C147" s="8">
        <v>90</v>
      </c>
      <c r="D147" s="49" t="s">
        <v>464</v>
      </c>
      <c r="E147" s="8" t="s">
        <v>323</v>
      </c>
      <c r="F147" s="8" t="e">
        <f>VLOOKUP(Tabla8104[[#This Row],[CÓDIGO]],#REF!,2,0)</f>
        <v>#REF!</v>
      </c>
      <c r="G147" s="44" t="e">
        <f>VLOOKUP(Tabla8104[[#This Row],[CÓDIGO]],#REF!,3,0)</f>
        <v>#REF!</v>
      </c>
      <c r="H147" s="45"/>
      <c r="I147" s="46">
        <v>1</v>
      </c>
      <c r="J147" s="31">
        <f>Tabla8104[[#This Row],[CANTIDAD
UNITARIA]]*$E$11</f>
        <v>4</v>
      </c>
      <c r="O147"/>
      <c r="R147" s="59" t="s">
        <v>323</v>
      </c>
    </row>
    <row r="148" spans="2:18" ht="15">
      <c r="B148" s="47">
        <f t="shared" si="3"/>
        <v>134</v>
      </c>
      <c r="C148" s="8">
        <v>90</v>
      </c>
      <c r="D148" s="49" t="s">
        <v>465</v>
      </c>
      <c r="E148" s="8" t="s">
        <v>323</v>
      </c>
      <c r="F148" s="8" t="e">
        <f>VLOOKUP(Tabla8104[[#This Row],[CÓDIGO]],#REF!,2,0)</f>
        <v>#REF!</v>
      </c>
      <c r="G148" s="44" t="e">
        <f>VLOOKUP(Tabla8104[[#This Row],[CÓDIGO]],#REF!,3,0)</f>
        <v>#REF!</v>
      </c>
      <c r="H148" s="45"/>
      <c r="I148" s="46">
        <v>1</v>
      </c>
      <c r="J148" s="31">
        <f>Tabla8104[[#This Row],[CANTIDAD
UNITARIA]]*$E$11</f>
        <v>4</v>
      </c>
      <c r="O148"/>
      <c r="R148" s="58" t="s">
        <v>323</v>
      </c>
    </row>
    <row r="149" spans="2:18" ht="15">
      <c r="B149" s="47">
        <f t="shared" si="3"/>
        <v>135</v>
      </c>
      <c r="C149" s="8">
        <v>90</v>
      </c>
      <c r="D149" s="49" t="s">
        <v>466</v>
      </c>
      <c r="E149" s="8" t="s">
        <v>323</v>
      </c>
      <c r="F149" s="8" t="e">
        <f>VLOOKUP(Tabla8104[[#This Row],[CÓDIGO]],#REF!,2,0)</f>
        <v>#REF!</v>
      </c>
      <c r="G149" s="44" t="e">
        <f>VLOOKUP(Tabla8104[[#This Row],[CÓDIGO]],#REF!,3,0)</f>
        <v>#REF!</v>
      </c>
      <c r="H149" s="45"/>
      <c r="I149" s="46">
        <v>1</v>
      </c>
      <c r="J149" s="31">
        <f>Tabla8104[[#This Row],[CANTIDAD
UNITARIA]]*$E$11</f>
        <v>4</v>
      </c>
      <c r="O149"/>
      <c r="R149" s="59" t="s">
        <v>176</v>
      </c>
    </row>
    <row r="150" spans="2:18" ht="15">
      <c r="B150" s="47">
        <f t="shared" si="3"/>
        <v>136</v>
      </c>
      <c r="C150" s="8">
        <v>90</v>
      </c>
      <c r="D150" s="49" t="s">
        <v>467</v>
      </c>
      <c r="E150" s="8" t="s">
        <v>176</v>
      </c>
      <c r="F150" s="8" t="e">
        <f>VLOOKUP(Tabla8104[[#This Row],[CÓDIGO]],#REF!,2,0)</f>
        <v>#REF!</v>
      </c>
      <c r="G150" s="44" t="e">
        <f>VLOOKUP(Tabla8104[[#This Row],[CÓDIGO]],#REF!,3,0)</f>
        <v>#REF!</v>
      </c>
      <c r="H150" s="45"/>
      <c r="I150" s="46">
        <v>1</v>
      </c>
      <c r="J150" s="31">
        <f>Tabla8104[[#This Row],[CANTIDAD
UNITARIA]]*$E$11</f>
        <v>4</v>
      </c>
      <c r="O150"/>
      <c r="R150" s="58" t="s">
        <v>176</v>
      </c>
    </row>
    <row r="151" spans="2:18" ht="15">
      <c r="B151" s="47">
        <f t="shared" si="3"/>
        <v>137</v>
      </c>
      <c r="C151" s="8">
        <v>90</v>
      </c>
      <c r="D151" s="49" t="s">
        <v>468</v>
      </c>
      <c r="E151" s="8" t="s">
        <v>176</v>
      </c>
      <c r="F151" s="8" t="e">
        <f>VLOOKUP(Tabla8104[[#This Row],[CÓDIGO]],#REF!,2,0)</f>
        <v>#REF!</v>
      </c>
      <c r="G151" s="44" t="e">
        <f>VLOOKUP(Tabla8104[[#This Row],[CÓDIGO]],#REF!,3,0)</f>
        <v>#REF!</v>
      </c>
      <c r="H151" s="45"/>
      <c r="I151" s="46">
        <v>1</v>
      </c>
      <c r="J151" s="31">
        <f>Tabla8104[[#This Row],[CANTIDAD
UNITARIA]]*$E$11</f>
        <v>4</v>
      </c>
      <c r="O151"/>
      <c r="R151" s="59" t="s">
        <v>176</v>
      </c>
    </row>
    <row r="152" spans="2:18" ht="15">
      <c r="B152" s="47">
        <f t="shared" si="3"/>
        <v>138</v>
      </c>
      <c r="C152" s="8">
        <v>90</v>
      </c>
      <c r="D152" s="49" t="s">
        <v>469</v>
      </c>
      <c r="E152" s="8" t="s">
        <v>176</v>
      </c>
      <c r="F152" s="8" t="e">
        <f>VLOOKUP(Tabla8104[[#This Row],[CÓDIGO]],#REF!,2,0)</f>
        <v>#REF!</v>
      </c>
      <c r="G152" s="44" t="e">
        <f>VLOOKUP(Tabla8104[[#This Row],[CÓDIGO]],#REF!,3,0)</f>
        <v>#REF!</v>
      </c>
      <c r="H152" s="45"/>
      <c r="I152" s="46">
        <v>1</v>
      </c>
      <c r="J152" s="31">
        <f>Tabla8104[[#This Row],[CANTIDAD
UNITARIA]]*$E$11</f>
        <v>4</v>
      </c>
      <c r="O152"/>
      <c r="R152" s="58" t="s">
        <v>176</v>
      </c>
    </row>
    <row r="153" spans="2:18" ht="15">
      <c r="B153" s="47">
        <f t="shared" si="3"/>
        <v>139</v>
      </c>
      <c r="C153" s="8">
        <v>90</v>
      </c>
      <c r="D153" s="49" t="s">
        <v>470</v>
      </c>
      <c r="E153" s="8" t="s">
        <v>176</v>
      </c>
      <c r="F153" s="8" t="e">
        <f>VLOOKUP(Tabla8104[[#This Row],[CÓDIGO]],#REF!,2,0)</f>
        <v>#REF!</v>
      </c>
      <c r="G153" s="44" t="e">
        <f>VLOOKUP(Tabla8104[[#This Row],[CÓDIGO]],#REF!,3,0)</f>
        <v>#REF!</v>
      </c>
      <c r="H153" s="45"/>
      <c r="I153" s="46">
        <v>1</v>
      </c>
      <c r="J153" s="31">
        <f>Tabla8104[[#This Row],[CANTIDAD
UNITARIA]]*$E$11</f>
        <v>4</v>
      </c>
      <c r="O153"/>
      <c r="R153" s="59" t="s">
        <v>176</v>
      </c>
    </row>
    <row r="154" spans="2:18" ht="15">
      <c r="B154" s="47">
        <f t="shared" si="3"/>
        <v>140</v>
      </c>
      <c r="C154" s="8">
        <v>90</v>
      </c>
      <c r="D154" s="49" t="s">
        <v>471</v>
      </c>
      <c r="E154" s="8" t="s">
        <v>176</v>
      </c>
      <c r="F154" s="8" t="e">
        <f>VLOOKUP(Tabla8104[[#This Row],[CÓDIGO]],#REF!,2,0)</f>
        <v>#REF!</v>
      </c>
      <c r="G154" s="44" t="e">
        <f>VLOOKUP(Tabla8104[[#This Row],[CÓDIGO]],#REF!,3,0)</f>
        <v>#REF!</v>
      </c>
      <c r="H154" s="45"/>
      <c r="I154" s="46">
        <v>1</v>
      </c>
      <c r="J154" s="31">
        <f>Tabla8104[[#This Row],[CANTIDAD
UNITARIA]]*$E$11</f>
        <v>4</v>
      </c>
      <c r="O154"/>
      <c r="R154" s="58" t="s">
        <v>176</v>
      </c>
    </row>
    <row r="155" spans="2:18" ht="15">
      <c r="B155" s="47">
        <f t="shared" si="3"/>
        <v>141</v>
      </c>
      <c r="C155" s="8">
        <v>90</v>
      </c>
      <c r="D155" s="49" t="s">
        <v>472</v>
      </c>
      <c r="E155" s="8" t="s">
        <v>176</v>
      </c>
      <c r="F155" s="8" t="e">
        <f>VLOOKUP(Tabla8104[[#This Row],[CÓDIGO]],#REF!,2,0)</f>
        <v>#REF!</v>
      </c>
      <c r="G155" s="44" t="e">
        <f>VLOOKUP(Tabla8104[[#This Row],[CÓDIGO]],#REF!,3,0)</f>
        <v>#REF!</v>
      </c>
      <c r="H155" s="45"/>
      <c r="I155" s="46">
        <v>1</v>
      </c>
      <c r="J155" s="31">
        <f>Tabla8104[[#This Row],[CANTIDAD
UNITARIA]]*$E$11</f>
        <v>4</v>
      </c>
      <c r="O155"/>
      <c r="R155" s="59" t="s">
        <v>176</v>
      </c>
    </row>
    <row r="156" spans="2:18" ht="15">
      <c r="B156" s="47">
        <f t="shared" ref="B156:B171" si="4">ROW(A142)</f>
        <v>142</v>
      </c>
      <c r="C156" s="8">
        <v>90</v>
      </c>
      <c r="D156" s="49" t="s">
        <v>473</v>
      </c>
      <c r="E156" s="8" t="s">
        <v>176</v>
      </c>
      <c r="F156" s="8" t="e">
        <f>VLOOKUP(Tabla8104[[#This Row],[CÓDIGO]],#REF!,2,0)</f>
        <v>#REF!</v>
      </c>
      <c r="G156" s="44" t="e">
        <f>VLOOKUP(Tabla8104[[#This Row],[CÓDIGO]],#REF!,3,0)</f>
        <v>#REF!</v>
      </c>
      <c r="H156" s="45"/>
      <c r="I156" s="46">
        <v>1</v>
      </c>
      <c r="J156" s="31">
        <f>Tabla8104[[#This Row],[CANTIDAD
UNITARIA]]*$E$11</f>
        <v>4</v>
      </c>
      <c r="O156"/>
      <c r="R156" s="58" t="s">
        <v>176</v>
      </c>
    </row>
    <row r="157" spans="2:18" ht="15">
      <c r="B157" s="47">
        <f t="shared" si="4"/>
        <v>143</v>
      </c>
      <c r="C157" s="8">
        <v>90</v>
      </c>
      <c r="D157" s="49" t="s">
        <v>474</v>
      </c>
      <c r="E157" s="8" t="s">
        <v>176</v>
      </c>
      <c r="F157" s="8" t="e">
        <f>VLOOKUP(Tabla8104[[#This Row],[CÓDIGO]],#REF!,2,0)</f>
        <v>#REF!</v>
      </c>
      <c r="G157" s="44" t="e">
        <f>VLOOKUP(Tabla8104[[#This Row],[CÓDIGO]],#REF!,3,0)</f>
        <v>#REF!</v>
      </c>
      <c r="H157" s="45"/>
      <c r="I157" s="46">
        <v>1</v>
      </c>
      <c r="J157" s="31">
        <f>Tabla8104[[#This Row],[CANTIDAD
UNITARIA]]*$E$11</f>
        <v>4</v>
      </c>
      <c r="O157"/>
      <c r="R157" s="59" t="s">
        <v>176</v>
      </c>
    </row>
    <row r="158" spans="2:18" ht="15">
      <c r="B158" s="47">
        <f t="shared" si="4"/>
        <v>144</v>
      </c>
      <c r="C158" s="8">
        <v>90</v>
      </c>
      <c r="D158" s="49" t="s">
        <v>475</v>
      </c>
      <c r="E158" s="8" t="s">
        <v>176</v>
      </c>
      <c r="F158" s="8" t="e">
        <f>VLOOKUP(Tabla8104[[#This Row],[CÓDIGO]],#REF!,2,0)</f>
        <v>#REF!</v>
      </c>
      <c r="G158" s="44" t="e">
        <f>VLOOKUP(Tabla8104[[#This Row],[CÓDIGO]],#REF!,3,0)</f>
        <v>#REF!</v>
      </c>
      <c r="H158" s="45"/>
      <c r="I158" s="46">
        <v>1</v>
      </c>
      <c r="J158" s="31">
        <f>Tabla8104[[#This Row],[CANTIDAD
UNITARIA]]*$E$11</f>
        <v>4</v>
      </c>
      <c r="O158"/>
      <c r="R158" s="58" t="s">
        <v>176</v>
      </c>
    </row>
    <row r="159" spans="2:18" ht="15">
      <c r="B159" s="47">
        <f t="shared" si="4"/>
        <v>145</v>
      </c>
      <c r="C159" s="8">
        <v>90</v>
      </c>
      <c r="D159" s="49" t="s">
        <v>476</v>
      </c>
      <c r="E159" s="8" t="s">
        <v>176</v>
      </c>
      <c r="F159" s="8" t="e">
        <f>VLOOKUP(Tabla8104[[#This Row],[CÓDIGO]],#REF!,2,0)</f>
        <v>#REF!</v>
      </c>
      <c r="G159" s="44" t="e">
        <f>VLOOKUP(Tabla8104[[#This Row],[CÓDIGO]],#REF!,3,0)</f>
        <v>#REF!</v>
      </c>
      <c r="H159" s="45"/>
      <c r="I159" s="46">
        <v>1</v>
      </c>
      <c r="J159" s="31">
        <f>Tabla8104[[#This Row],[CANTIDAD
UNITARIA]]*$E$11</f>
        <v>4</v>
      </c>
      <c r="O159"/>
      <c r="R159" s="130" t="s">
        <v>182</v>
      </c>
    </row>
    <row r="160" spans="2:18" ht="15">
      <c r="B160" s="47">
        <f t="shared" si="4"/>
        <v>146</v>
      </c>
      <c r="C160" s="8">
        <v>90</v>
      </c>
      <c r="D160" s="49" t="s">
        <v>477</v>
      </c>
      <c r="E160" s="50" t="s">
        <v>182</v>
      </c>
      <c r="F160" s="8" t="e">
        <f>VLOOKUP(Tabla8104[[#This Row],[CÓDIGO]],#REF!,2,0)</f>
        <v>#REF!</v>
      </c>
      <c r="G160" s="44" t="e">
        <f>VLOOKUP(Tabla8104[[#This Row],[CÓDIGO]],#REF!,3,0)</f>
        <v>#REF!</v>
      </c>
      <c r="H160" s="45"/>
      <c r="I160" s="46">
        <v>1</v>
      </c>
      <c r="J160" s="31">
        <f>Tabla8104[[#This Row],[CANTIDAD
UNITARIA]]*$E$11</f>
        <v>4</v>
      </c>
      <c r="O160"/>
      <c r="R160" s="131" t="s">
        <v>184</v>
      </c>
    </row>
    <row r="161" spans="2:18" ht="15">
      <c r="B161" s="47">
        <f t="shared" si="4"/>
        <v>147</v>
      </c>
      <c r="C161" s="8">
        <v>90</v>
      </c>
      <c r="D161" s="49" t="s">
        <v>477</v>
      </c>
      <c r="E161" s="50" t="s">
        <v>184</v>
      </c>
      <c r="F161" s="8" t="e">
        <f>VLOOKUP(Tabla8104[[#This Row],[CÓDIGO]],#REF!,2,0)</f>
        <v>#REF!</v>
      </c>
      <c r="G161" s="44" t="e">
        <f>VLOOKUP(Tabla8104[[#This Row],[CÓDIGO]],#REF!,3,0)</f>
        <v>#REF!</v>
      </c>
      <c r="H161" s="45"/>
      <c r="I161" s="46">
        <v>1</v>
      </c>
      <c r="J161" s="31">
        <f>Tabla8104[[#This Row],[CANTIDAD
UNITARIA]]*$E$11</f>
        <v>4</v>
      </c>
      <c r="O161"/>
      <c r="R161" s="59" t="s">
        <v>176</v>
      </c>
    </row>
    <row r="162" spans="2:18" ht="15">
      <c r="B162" s="47">
        <f t="shared" si="4"/>
        <v>148</v>
      </c>
      <c r="C162" s="8">
        <v>90</v>
      </c>
      <c r="D162" s="49" t="s">
        <v>478</v>
      </c>
      <c r="E162" s="8" t="s">
        <v>176</v>
      </c>
      <c r="F162" s="8" t="e">
        <f>VLOOKUP(Tabla8104[[#This Row],[CÓDIGO]],#REF!,2,0)</f>
        <v>#REF!</v>
      </c>
      <c r="G162" s="44" t="e">
        <f>VLOOKUP(Tabla8104[[#This Row],[CÓDIGO]],#REF!,3,0)</f>
        <v>#REF!</v>
      </c>
      <c r="H162" s="45"/>
      <c r="I162" s="46">
        <v>1</v>
      </c>
      <c r="J162" s="31">
        <f>Tabla8104[[#This Row],[CANTIDAD
UNITARIA]]*$E$11</f>
        <v>4</v>
      </c>
      <c r="O162"/>
      <c r="R162" s="58" t="s">
        <v>186</v>
      </c>
    </row>
    <row r="163" spans="2:18" ht="15">
      <c r="B163" s="47">
        <f t="shared" si="4"/>
        <v>149</v>
      </c>
      <c r="C163" s="8">
        <v>90</v>
      </c>
      <c r="D163" s="49" t="s">
        <v>479</v>
      </c>
      <c r="E163" s="8" t="s">
        <v>186</v>
      </c>
      <c r="F163" s="8" t="e">
        <f>VLOOKUP(Tabla8104[[#This Row],[CÓDIGO]],#REF!,2,0)</f>
        <v>#REF!</v>
      </c>
      <c r="G163" s="44" t="e">
        <f>VLOOKUP(Tabla8104[[#This Row],[CÓDIGO]],#REF!,3,0)</f>
        <v>#REF!</v>
      </c>
      <c r="H163" s="45"/>
      <c r="I163" s="46">
        <v>1</v>
      </c>
      <c r="J163" s="31">
        <f>Tabla8104[[#This Row],[CANTIDAD
UNITARIA]]*$E$11</f>
        <v>4</v>
      </c>
      <c r="O163"/>
      <c r="R163" s="59" t="s">
        <v>176</v>
      </c>
    </row>
    <row r="164" spans="2:18">
      <c r="B164" s="47">
        <f t="shared" si="4"/>
        <v>150</v>
      </c>
      <c r="C164" s="8">
        <v>90</v>
      </c>
      <c r="D164" s="49" t="s">
        <v>480</v>
      </c>
      <c r="E164" s="8" t="s">
        <v>176</v>
      </c>
      <c r="F164" s="8" t="e">
        <f>VLOOKUP(Tabla8104[[#This Row],[CÓDIGO]],#REF!,2,0)</f>
        <v>#REF!</v>
      </c>
      <c r="G164" s="44" t="e">
        <f>VLOOKUP(Tabla8104[[#This Row],[CÓDIGO]],#REF!,3,0)</f>
        <v>#REF!</v>
      </c>
      <c r="H164" s="45"/>
      <c r="I164" s="46">
        <v>1</v>
      </c>
      <c r="J164" s="31">
        <f>Tabla8104[[#This Row],[CANTIDAD
UNITARIA]]*$E$11</f>
        <v>4</v>
      </c>
      <c r="R164" s="58" t="s">
        <v>176</v>
      </c>
    </row>
    <row r="165" spans="2:18" ht="15">
      <c r="B165" s="47">
        <f t="shared" si="4"/>
        <v>151</v>
      </c>
      <c r="C165" s="8">
        <v>90</v>
      </c>
      <c r="D165" s="49" t="s">
        <v>481</v>
      </c>
      <c r="E165" s="8" t="s">
        <v>176</v>
      </c>
      <c r="F165" s="8" t="e">
        <f>VLOOKUP(Tabla8104[[#This Row],[CÓDIGO]],#REF!,2,0)</f>
        <v>#REF!</v>
      </c>
      <c r="G165" s="44" t="e">
        <f>VLOOKUP(Tabla8104[[#This Row],[CÓDIGO]],#REF!,3,0)</f>
        <v>#REF!</v>
      </c>
      <c r="H165" s="45"/>
      <c r="I165" s="46">
        <v>1</v>
      </c>
      <c r="J165" s="31">
        <f>Tabla8104[[#This Row],[CANTIDAD
UNITARIA]]*$E$11</f>
        <v>4</v>
      </c>
      <c r="R165" s="130" t="s">
        <v>182</v>
      </c>
    </row>
    <row r="166" spans="2:18" ht="15">
      <c r="B166" s="47">
        <f t="shared" si="4"/>
        <v>152</v>
      </c>
      <c r="C166" s="8">
        <v>90</v>
      </c>
      <c r="D166" s="49" t="s">
        <v>482</v>
      </c>
      <c r="E166" s="50" t="s">
        <v>182</v>
      </c>
      <c r="F166" s="8" t="e">
        <f>VLOOKUP(Tabla8104[[#This Row],[CÓDIGO]],#REF!,2,0)</f>
        <v>#REF!</v>
      </c>
      <c r="G166" s="44" t="e">
        <f>VLOOKUP(Tabla8104[[#This Row],[CÓDIGO]],#REF!,3,0)</f>
        <v>#REF!</v>
      </c>
      <c r="H166" s="45"/>
      <c r="I166" s="46">
        <v>1</v>
      </c>
      <c r="J166" s="31">
        <f>Tabla8104[[#This Row],[CANTIDAD
UNITARIA]]*$E$11</f>
        <v>4</v>
      </c>
      <c r="R166" s="131" t="s">
        <v>184</v>
      </c>
    </row>
    <row r="167" spans="2:18" ht="15">
      <c r="B167" s="47">
        <f t="shared" si="4"/>
        <v>153</v>
      </c>
      <c r="C167" s="8">
        <v>90</v>
      </c>
      <c r="D167" s="49" t="s">
        <v>482</v>
      </c>
      <c r="E167" s="50" t="s">
        <v>184</v>
      </c>
      <c r="F167" s="8" t="e">
        <f>VLOOKUP(Tabla8104[[#This Row],[CÓDIGO]],#REF!,2,0)</f>
        <v>#REF!</v>
      </c>
      <c r="G167" s="44" t="e">
        <f>VLOOKUP(Tabla8104[[#This Row],[CÓDIGO]],#REF!,3,0)</f>
        <v>#REF!</v>
      </c>
      <c r="H167" s="45"/>
      <c r="I167" s="46">
        <v>1</v>
      </c>
      <c r="J167" s="31">
        <f>Tabla8104[[#This Row],[CANTIDAD
UNITARIA]]*$E$11</f>
        <v>4</v>
      </c>
      <c r="R167" s="59" t="s">
        <v>391</v>
      </c>
    </row>
    <row r="168" spans="2:18">
      <c r="B168" s="47">
        <f t="shared" si="4"/>
        <v>154</v>
      </c>
      <c r="C168" s="8">
        <v>90</v>
      </c>
      <c r="D168" s="49" t="s">
        <v>483</v>
      </c>
      <c r="E168" s="8" t="s">
        <v>391</v>
      </c>
      <c r="F168" s="8" t="e">
        <f>VLOOKUP(Tabla8104[[#This Row],[CÓDIGO]],#REF!,2,0)</f>
        <v>#REF!</v>
      </c>
      <c r="G168" s="44" t="e">
        <f>VLOOKUP(Tabla8104[[#This Row],[CÓDIGO]],#REF!,3,0)</f>
        <v>#REF!</v>
      </c>
      <c r="H168" s="45"/>
      <c r="I168" s="46">
        <v>1</v>
      </c>
      <c r="J168" s="31">
        <f>Tabla8104[[#This Row],[CANTIDAD
UNITARIA]]*$E$11</f>
        <v>4</v>
      </c>
      <c r="R168" s="58" t="s">
        <v>393</v>
      </c>
    </row>
    <row r="169" spans="2:18">
      <c r="B169" s="47">
        <f t="shared" si="4"/>
        <v>155</v>
      </c>
      <c r="C169" s="8">
        <v>90</v>
      </c>
      <c r="D169" s="49" t="s">
        <v>483</v>
      </c>
      <c r="E169" s="8" t="s">
        <v>393</v>
      </c>
      <c r="F169" s="8" t="e">
        <f>VLOOKUP(Tabla8104[[#This Row],[CÓDIGO]],#REF!,2,0)</f>
        <v>#REF!</v>
      </c>
      <c r="G169" s="44" t="e">
        <f>VLOOKUP(Tabla8104[[#This Row],[CÓDIGO]],#REF!,3,0)</f>
        <v>#REF!</v>
      </c>
      <c r="H169" s="45"/>
      <c r="I169" s="46">
        <v>1</v>
      </c>
      <c r="J169" s="31">
        <f>Tabla8104[[#This Row],[CANTIDAD
UNITARIA]]*$E$11</f>
        <v>4</v>
      </c>
      <c r="R169" s="59" t="s">
        <v>293</v>
      </c>
    </row>
    <row r="170" spans="2:18">
      <c r="B170" s="47">
        <f t="shared" si="4"/>
        <v>156</v>
      </c>
      <c r="C170" s="8">
        <v>90</v>
      </c>
      <c r="D170" s="49" t="s">
        <v>484</v>
      </c>
      <c r="E170" s="8" t="s">
        <v>293</v>
      </c>
      <c r="F170" s="8" t="e">
        <f>VLOOKUP(Tabla8104[[#This Row],[CÓDIGO]],#REF!,2,0)</f>
        <v>#REF!</v>
      </c>
      <c r="G170" s="44" t="e">
        <f>VLOOKUP(Tabla8104[[#This Row],[CÓDIGO]],#REF!,3,0)</f>
        <v>#REF!</v>
      </c>
      <c r="H170" s="45"/>
      <c r="I170" s="46">
        <v>1</v>
      </c>
      <c r="J170" s="31">
        <f>Tabla8104[[#This Row],[CANTIDAD
UNITARIA]]*$E$11</f>
        <v>4</v>
      </c>
      <c r="R170" s="58" t="s">
        <v>295</v>
      </c>
    </row>
    <row r="171" spans="2:18">
      <c r="B171" s="47">
        <f t="shared" si="4"/>
        <v>157</v>
      </c>
      <c r="C171" s="8">
        <v>90</v>
      </c>
      <c r="D171" s="49" t="s">
        <v>485</v>
      </c>
      <c r="E171" s="8" t="s">
        <v>295</v>
      </c>
      <c r="F171" s="8" t="e">
        <f>VLOOKUP(Tabla8104[[#This Row],[CÓDIGO]],#REF!,2,0)</f>
        <v>#REF!</v>
      </c>
      <c r="G171" s="44" t="e">
        <f>VLOOKUP(Tabla8104[[#This Row],[CÓDIGO]],#REF!,3,0)</f>
        <v>#REF!</v>
      </c>
      <c r="H171" s="45"/>
      <c r="I171" s="46">
        <v>1</v>
      </c>
      <c r="J171" s="31">
        <f>Tabla8104[[#This Row],[CANTIDAD
UNITARIA]]*$E$11</f>
        <v>4</v>
      </c>
      <c r="R171" s="59" t="s">
        <v>342</v>
      </c>
    </row>
    <row r="172" spans="2:18">
      <c r="B172" s="47">
        <f t="shared" ref="B172:B197" si="5">ROW(A158)</f>
        <v>158</v>
      </c>
      <c r="C172" s="8">
        <v>90</v>
      </c>
      <c r="D172" s="51" t="s">
        <v>486</v>
      </c>
      <c r="E172" s="52" t="s">
        <v>342</v>
      </c>
      <c r="F172" s="8" t="e">
        <f>VLOOKUP(Tabla8104[[#This Row],[CÓDIGO]],#REF!,2,0)</f>
        <v>#REF!</v>
      </c>
      <c r="G172" s="44" t="e">
        <f>VLOOKUP(Tabla8104[[#This Row],[CÓDIGO]],#REF!,3,0)</f>
        <v>#REF!</v>
      </c>
      <c r="H172" s="53"/>
      <c r="I172" s="54">
        <v>2</v>
      </c>
      <c r="J172" s="31">
        <f>Tabla8104[[#This Row],[CANTIDAD
UNITARIA]]*$E$11</f>
        <v>8</v>
      </c>
      <c r="R172" s="58" t="s">
        <v>370</v>
      </c>
    </row>
    <row r="173" spans="2:18">
      <c r="B173" s="47">
        <f t="shared" si="5"/>
        <v>159</v>
      </c>
      <c r="C173" s="8">
        <v>90</v>
      </c>
      <c r="D173" s="51" t="s">
        <v>486</v>
      </c>
      <c r="E173" s="52" t="s">
        <v>370</v>
      </c>
      <c r="F173" s="8" t="e">
        <f>VLOOKUP(Tabla8104[[#This Row],[CÓDIGO]],#REF!,2,0)</f>
        <v>#REF!</v>
      </c>
      <c r="G173" s="44" t="e">
        <f>VLOOKUP(Tabla8104[[#This Row],[CÓDIGO]],#REF!,3,0)</f>
        <v>#REF!</v>
      </c>
      <c r="H173" s="53"/>
      <c r="I173" s="54">
        <v>0.2</v>
      </c>
      <c r="J173" s="31">
        <f>Tabla8104[[#This Row],[CANTIDAD
UNITARIA]]*$E$11</f>
        <v>0.8</v>
      </c>
      <c r="R173" s="59" t="s">
        <v>342</v>
      </c>
    </row>
    <row r="174" spans="2:18">
      <c r="B174" s="47">
        <f t="shared" si="5"/>
        <v>160</v>
      </c>
      <c r="C174" s="8">
        <v>90</v>
      </c>
      <c r="D174" s="51" t="s">
        <v>487</v>
      </c>
      <c r="E174" s="52" t="s">
        <v>342</v>
      </c>
      <c r="F174" s="8" t="e">
        <f>VLOOKUP(Tabla8104[[#This Row],[CÓDIGO]],#REF!,2,0)</f>
        <v>#REF!</v>
      </c>
      <c r="G174" s="44" t="e">
        <f>VLOOKUP(Tabla8104[[#This Row],[CÓDIGO]],#REF!,3,0)</f>
        <v>#REF!</v>
      </c>
      <c r="H174" s="53"/>
      <c r="I174" s="54">
        <v>2</v>
      </c>
      <c r="J174" s="31">
        <f>Tabla8104[[#This Row],[CANTIDAD
UNITARIA]]*$E$11</f>
        <v>8</v>
      </c>
      <c r="R174" s="58" t="s">
        <v>370</v>
      </c>
    </row>
    <row r="175" spans="2:18">
      <c r="B175" s="47">
        <f t="shared" si="5"/>
        <v>161</v>
      </c>
      <c r="C175" s="8">
        <v>90</v>
      </c>
      <c r="D175" s="51" t="s">
        <v>487</v>
      </c>
      <c r="E175" s="52" t="s">
        <v>370</v>
      </c>
      <c r="F175" s="8" t="e">
        <f>VLOOKUP(Tabla8104[[#This Row],[CÓDIGO]],#REF!,2,0)</f>
        <v>#REF!</v>
      </c>
      <c r="G175" s="44" t="e">
        <f>VLOOKUP(Tabla8104[[#This Row],[CÓDIGO]],#REF!,3,0)</f>
        <v>#REF!</v>
      </c>
      <c r="H175" s="53"/>
      <c r="I175" s="54">
        <v>0.2</v>
      </c>
      <c r="J175" s="31">
        <f>Tabla8104[[#This Row],[CANTIDAD
UNITARIA]]*$E$11</f>
        <v>0.8</v>
      </c>
      <c r="R175" s="59" t="s">
        <v>348</v>
      </c>
    </row>
    <row r="176" spans="2:18">
      <c r="B176" s="47">
        <f t="shared" si="5"/>
        <v>162</v>
      </c>
      <c r="C176" s="8">
        <v>90</v>
      </c>
      <c r="D176" s="51" t="s">
        <v>488</v>
      </c>
      <c r="E176" s="52" t="s">
        <v>348</v>
      </c>
      <c r="F176" s="8" t="e">
        <f>VLOOKUP(Tabla8104[[#This Row],[CÓDIGO]],#REF!,2,0)</f>
        <v>#REF!</v>
      </c>
      <c r="G176" s="44" t="e">
        <f>VLOOKUP(Tabla8104[[#This Row],[CÓDIGO]],#REF!,3,0)</f>
        <v>#REF!</v>
      </c>
      <c r="H176" s="53"/>
      <c r="I176" s="54">
        <v>4</v>
      </c>
      <c r="J176" s="31">
        <f>Tabla8104[[#This Row],[CANTIDAD
UNITARIA]]*$E$11</f>
        <v>16</v>
      </c>
      <c r="R176" s="58" t="s">
        <v>366</v>
      </c>
    </row>
    <row r="177" spans="2:18">
      <c r="B177" s="47">
        <f t="shared" si="5"/>
        <v>163</v>
      </c>
      <c r="C177" s="8">
        <v>90</v>
      </c>
      <c r="D177" s="51" t="s">
        <v>488</v>
      </c>
      <c r="E177" s="52" t="s">
        <v>366</v>
      </c>
      <c r="F177" s="8" t="e">
        <f>VLOOKUP(Tabla8104[[#This Row],[CÓDIGO]],#REF!,2,0)</f>
        <v>#REF!</v>
      </c>
      <c r="G177" s="44" t="e">
        <f>VLOOKUP(Tabla8104[[#This Row],[CÓDIGO]],#REF!,3,0)</f>
        <v>#REF!</v>
      </c>
      <c r="H177" s="53"/>
      <c r="I177" s="54">
        <v>0.8</v>
      </c>
      <c r="J177" s="31">
        <f>Tabla8104[[#This Row],[CANTIDAD
UNITARIA]]*$E$11</f>
        <v>3.2</v>
      </c>
      <c r="R177" s="59" t="s">
        <v>342</v>
      </c>
    </row>
    <row r="178" spans="2:18">
      <c r="B178" s="47">
        <f t="shared" si="5"/>
        <v>164</v>
      </c>
      <c r="C178" s="8">
        <v>90</v>
      </c>
      <c r="D178" s="51" t="s">
        <v>489</v>
      </c>
      <c r="E178" s="52" t="s">
        <v>342</v>
      </c>
      <c r="F178" s="8" t="e">
        <f>VLOOKUP(Tabla8104[[#This Row],[CÓDIGO]],#REF!,2,0)</f>
        <v>#REF!</v>
      </c>
      <c r="G178" s="44" t="e">
        <f>VLOOKUP(Tabla8104[[#This Row],[CÓDIGO]],#REF!,3,0)</f>
        <v>#REF!</v>
      </c>
      <c r="H178" s="53"/>
      <c r="I178" s="54">
        <v>4</v>
      </c>
      <c r="J178" s="31">
        <f>Tabla8104[[#This Row],[CANTIDAD
UNITARIA]]*$E$11</f>
        <v>16</v>
      </c>
      <c r="R178" s="58" t="s">
        <v>370</v>
      </c>
    </row>
    <row r="179" spans="2:18">
      <c r="B179" s="47">
        <f t="shared" si="5"/>
        <v>165</v>
      </c>
      <c r="C179" s="8">
        <v>90</v>
      </c>
      <c r="D179" s="51" t="s">
        <v>489</v>
      </c>
      <c r="E179" s="52" t="s">
        <v>370</v>
      </c>
      <c r="F179" s="8" t="e">
        <f>VLOOKUP(Tabla8104[[#This Row],[CÓDIGO]],#REF!,2,0)</f>
        <v>#REF!</v>
      </c>
      <c r="G179" s="44" t="e">
        <f>VLOOKUP(Tabla8104[[#This Row],[CÓDIGO]],#REF!,3,0)</f>
        <v>#REF!</v>
      </c>
      <c r="H179" s="53"/>
      <c r="I179" s="54">
        <v>0.4</v>
      </c>
      <c r="J179" s="31">
        <f>Tabla8104[[#This Row],[CANTIDAD
UNITARIA]]*$E$11</f>
        <v>1.6</v>
      </c>
      <c r="R179" s="59" t="s">
        <v>348</v>
      </c>
    </row>
    <row r="180" spans="2:18">
      <c r="B180" s="47">
        <f t="shared" si="5"/>
        <v>166</v>
      </c>
      <c r="C180" s="8">
        <v>90</v>
      </c>
      <c r="D180" s="51" t="s">
        <v>490</v>
      </c>
      <c r="E180" s="52" t="s">
        <v>348</v>
      </c>
      <c r="F180" s="8" t="e">
        <f>VLOOKUP(Tabla8104[[#This Row],[CÓDIGO]],#REF!,2,0)</f>
        <v>#REF!</v>
      </c>
      <c r="G180" s="44" t="e">
        <f>VLOOKUP(Tabla8104[[#This Row],[CÓDIGO]],#REF!,3,0)</f>
        <v>#REF!</v>
      </c>
      <c r="H180" s="53"/>
      <c r="I180" s="54">
        <v>14</v>
      </c>
      <c r="J180" s="31">
        <f>Tabla8104[[#This Row],[CANTIDAD
UNITARIA]]*$E$11</f>
        <v>56</v>
      </c>
      <c r="R180" s="58" t="s">
        <v>366</v>
      </c>
    </row>
    <row r="181" spans="2:18">
      <c r="B181" s="47">
        <f t="shared" si="5"/>
        <v>167</v>
      </c>
      <c r="C181" s="8">
        <v>90</v>
      </c>
      <c r="D181" s="51" t="s">
        <v>490</v>
      </c>
      <c r="E181" s="52" t="s">
        <v>366</v>
      </c>
      <c r="F181" s="8" t="e">
        <f>VLOOKUP(Tabla8104[[#This Row],[CÓDIGO]],#REF!,2,0)</f>
        <v>#REF!</v>
      </c>
      <c r="G181" s="44" t="e">
        <f>VLOOKUP(Tabla8104[[#This Row],[CÓDIGO]],#REF!,3,0)</f>
        <v>#REF!</v>
      </c>
      <c r="H181" s="53"/>
      <c r="I181" s="54">
        <v>1.4</v>
      </c>
      <c r="J181" s="31">
        <f>Tabla8104[[#This Row],[CANTIDAD
UNITARIA]]*$E$11</f>
        <v>5.6</v>
      </c>
      <c r="R181" s="59" t="s">
        <v>342</v>
      </c>
    </row>
    <row r="182" spans="2:18">
      <c r="B182" s="47">
        <f t="shared" si="5"/>
        <v>168</v>
      </c>
      <c r="C182" s="8">
        <v>90</v>
      </c>
      <c r="D182" s="51" t="s">
        <v>491</v>
      </c>
      <c r="E182" s="52" t="s">
        <v>342</v>
      </c>
      <c r="F182" s="8" t="e">
        <f>VLOOKUP(Tabla8104[[#This Row],[CÓDIGO]],#REF!,2,0)</f>
        <v>#REF!</v>
      </c>
      <c r="G182" s="44" t="e">
        <f>VLOOKUP(Tabla8104[[#This Row],[CÓDIGO]],#REF!,3,0)</f>
        <v>#REF!</v>
      </c>
      <c r="H182" s="53"/>
      <c r="I182" s="54">
        <v>4</v>
      </c>
      <c r="J182" s="31">
        <f>Tabla8104[[#This Row],[CANTIDAD
UNITARIA]]*$E$11</f>
        <v>16</v>
      </c>
      <c r="R182" s="58" t="s">
        <v>370</v>
      </c>
    </row>
    <row r="183" spans="2:18">
      <c r="B183" s="47">
        <f t="shared" si="5"/>
        <v>169</v>
      </c>
      <c r="C183" s="8">
        <v>90</v>
      </c>
      <c r="D183" s="51" t="s">
        <v>491</v>
      </c>
      <c r="E183" s="52" t="s">
        <v>370</v>
      </c>
      <c r="F183" s="8" t="e">
        <f>VLOOKUP(Tabla8104[[#This Row],[CÓDIGO]],#REF!,2,0)</f>
        <v>#REF!</v>
      </c>
      <c r="G183" s="44" t="e">
        <f>VLOOKUP(Tabla8104[[#This Row],[CÓDIGO]],#REF!,3,0)</f>
        <v>#REF!</v>
      </c>
      <c r="H183" s="53"/>
      <c r="I183" s="54">
        <v>0.4</v>
      </c>
      <c r="J183" s="31">
        <f>Tabla8104[[#This Row],[CANTIDAD
UNITARIA]]*$E$11</f>
        <v>1.6</v>
      </c>
      <c r="R183" s="59" t="s">
        <v>348</v>
      </c>
    </row>
    <row r="184" spans="2:18">
      <c r="B184" s="47">
        <f t="shared" si="5"/>
        <v>170</v>
      </c>
      <c r="C184" s="8">
        <v>90</v>
      </c>
      <c r="D184" s="51" t="s">
        <v>492</v>
      </c>
      <c r="E184" s="52" t="s">
        <v>348</v>
      </c>
      <c r="F184" s="8" t="e">
        <f>VLOOKUP(Tabla8104[[#This Row],[CÓDIGO]],#REF!,2,0)</f>
        <v>#REF!</v>
      </c>
      <c r="G184" s="44" t="e">
        <f>VLOOKUP(Tabla8104[[#This Row],[CÓDIGO]],#REF!,3,0)</f>
        <v>#REF!</v>
      </c>
      <c r="H184" s="53"/>
      <c r="I184" s="54">
        <v>3</v>
      </c>
      <c r="J184" s="31">
        <f>Tabla8104[[#This Row],[CANTIDAD
UNITARIA]]*$E$11</f>
        <v>12</v>
      </c>
      <c r="R184" s="58" t="s">
        <v>366</v>
      </c>
    </row>
    <row r="185" spans="2:18">
      <c r="B185" s="47">
        <f t="shared" si="5"/>
        <v>171</v>
      </c>
      <c r="C185" s="8">
        <v>90</v>
      </c>
      <c r="D185" s="51" t="s">
        <v>492</v>
      </c>
      <c r="E185" s="52" t="s">
        <v>366</v>
      </c>
      <c r="F185" s="8" t="e">
        <f>VLOOKUP(Tabla8104[[#This Row],[CÓDIGO]],#REF!,2,0)</f>
        <v>#REF!</v>
      </c>
      <c r="G185" s="44" t="e">
        <f>VLOOKUP(Tabla8104[[#This Row],[CÓDIGO]],#REF!,3,0)</f>
        <v>#REF!</v>
      </c>
      <c r="H185" s="53"/>
      <c r="I185" s="54">
        <v>0.6</v>
      </c>
      <c r="J185" s="31">
        <f>Tabla8104[[#This Row],[CANTIDAD
UNITARIA]]*$E$11</f>
        <v>2.4</v>
      </c>
      <c r="R185" s="59" t="s">
        <v>348</v>
      </c>
    </row>
    <row r="186" spans="2:18">
      <c r="B186" s="47">
        <f t="shared" si="5"/>
        <v>172</v>
      </c>
      <c r="C186" s="8">
        <v>90</v>
      </c>
      <c r="D186" s="55" t="s">
        <v>493</v>
      </c>
      <c r="E186" s="52" t="s">
        <v>348</v>
      </c>
      <c r="F186" s="8" t="e">
        <f>VLOOKUP(Tabla8104[[#This Row],[CÓDIGO]],#REF!,2,0)</f>
        <v>#REF!</v>
      </c>
      <c r="G186" s="44" t="e">
        <f>VLOOKUP(Tabla8104[[#This Row],[CÓDIGO]],#REF!,3,0)</f>
        <v>#REF!</v>
      </c>
      <c r="H186" s="53"/>
      <c r="I186" s="54">
        <v>16</v>
      </c>
      <c r="J186" s="31">
        <f>Tabla8104[[#This Row],[CANTIDAD
UNITARIA]]*$E$11</f>
        <v>64</v>
      </c>
      <c r="R186" s="58" t="s">
        <v>366</v>
      </c>
    </row>
    <row r="187" spans="2:18">
      <c r="B187" s="47">
        <f t="shared" si="5"/>
        <v>173</v>
      </c>
      <c r="C187" s="8">
        <v>90</v>
      </c>
      <c r="D187" s="51" t="s">
        <v>493</v>
      </c>
      <c r="E187" s="52" t="s">
        <v>366</v>
      </c>
      <c r="F187" s="8" t="e">
        <f>VLOOKUP(Tabla8104[[#This Row],[CÓDIGO]],#REF!,2,0)</f>
        <v>#REF!</v>
      </c>
      <c r="G187" s="44" t="e">
        <f>VLOOKUP(Tabla8104[[#This Row],[CÓDIGO]],#REF!,3,0)</f>
        <v>#REF!</v>
      </c>
      <c r="H187" s="53"/>
      <c r="I187" s="54">
        <v>1.6</v>
      </c>
      <c r="J187" s="31">
        <f>Tabla8104[[#This Row],[CANTIDAD
UNITARIA]]*$E$11</f>
        <v>6.4</v>
      </c>
      <c r="R187" s="59" t="s">
        <v>340</v>
      </c>
    </row>
    <row r="188" spans="2:18">
      <c r="B188" s="47">
        <f t="shared" si="5"/>
        <v>174</v>
      </c>
      <c r="C188" s="8">
        <v>90</v>
      </c>
      <c r="D188" s="55" t="s">
        <v>493</v>
      </c>
      <c r="E188" s="52" t="s">
        <v>340</v>
      </c>
      <c r="F188" s="8" t="e">
        <f>VLOOKUP(Tabla8104[[#This Row],[CÓDIGO]],#REF!,2,0)</f>
        <v>#REF!</v>
      </c>
      <c r="G188" s="44" t="e">
        <f>VLOOKUP(Tabla8104[[#This Row],[CÓDIGO]],#REF!,3,0)</f>
        <v>#REF!</v>
      </c>
      <c r="H188" s="53"/>
      <c r="I188" s="54">
        <v>8</v>
      </c>
      <c r="J188" s="31">
        <f>Tabla8104[[#This Row],[CANTIDAD
UNITARIA]]*$E$11</f>
        <v>32</v>
      </c>
      <c r="R188" s="58" t="s">
        <v>344</v>
      </c>
    </row>
    <row r="189" spans="2:18">
      <c r="B189" s="47">
        <f t="shared" si="5"/>
        <v>175</v>
      </c>
      <c r="C189" s="8">
        <v>90</v>
      </c>
      <c r="D189" s="55" t="s">
        <v>574</v>
      </c>
      <c r="E189" s="116" t="s">
        <v>344</v>
      </c>
      <c r="F189" s="106" t="e">
        <f>VLOOKUP(Tabla8104[[#This Row],[CÓDIGO]],#REF!,2,0)</f>
        <v>#REF!</v>
      </c>
      <c r="G189" s="107" t="e">
        <f>VLOOKUP(Tabla8104[[#This Row],[CÓDIGO]],#REF!,3,0)</f>
        <v>#REF!</v>
      </c>
      <c r="H189" s="117" t="e">
        <f>Tabla8104[DESCRIPCIÓN DE PRODUCTO]*$E$9</f>
        <v>#REF!</v>
      </c>
      <c r="I189" s="118">
        <v>2</v>
      </c>
      <c r="J189" s="56">
        <f>Tabla8104[[#This Row],[CANTIDAD
UNITARIA]]*$E$11</f>
        <v>8</v>
      </c>
      <c r="R189" s="59" t="s">
        <v>196</v>
      </c>
    </row>
    <row r="190" spans="2:18">
      <c r="B190" s="47">
        <f t="shared" si="5"/>
        <v>176</v>
      </c>
      <c r="C190" s="8">
        <v>90</v>
      </c>
      <c r="D190" s="51" t="s">
        <v>494</v>
      </c>
      <c r="E190" s="52" t="s">
        <v>196</v>
      </c>
      <c r="F190" s="8" t="e">
        <f>VLOOKUP(Tabla8104[[#This Row],[CÓDIGO]],#REF!,2,0)</f>
        <v>#REF!</v>
      </c>
      <c r="G190" s="44" t="e">
        <f>VLOOKUP(Tabla8104[[#This Row],[CÓDIGO]],#REF!,3,0)</f>
        <v>#REF!</v>
      </c>
      <c r="H190" s="53"/>
      <c r="I190" s="54">
        <v>1</v>
      </c>
      <c r="J190" s="31">
        <f>Tabla8104[[#This Row],[CANTIDAD
UNITARIA]]*$E$11</f>
        <v>4</v>
      </c>
      <c r="R190" s="58" t="s">
        <v>346</v>
      </c>
    </row>
    <row r="191" spans="2:18">
      <c r="B191" s="47">
        <f t="shared" si="5"/>
        <v>177</v>
      </c>
      <c r="C191" s="8">
        <v>90</v>
      </c>
      <c r="D191" s="55" t="s">
        <v>499</v>
      </c>
      <c r="E191" s="52" t="s">
        <v>346</v>
      </c>
      <c r="F191" s="8" t="e">
        <f>VLOOKUP(Tabla8104[[#This Row],[CÓDIGO]],#REF!,2,0)</f>
        <v>#REF!</v>
      </c>
      <c r="G191" s="44" t="e">
        <f>VLOOKUP(Tabla8104[[#This Row],[CÓDIGO]],#REF!,3,0)</f>
        <v>#REF!</v>
      </c>
      <c r="H191" s="53" t="e">
        <f>Tabla8104[DESCRIPCIÓN DE PRODUCTO]*$E$9</f>
        <v>#REF!</v>
      </c>
      <c r="I191" s="54">
        <v>6</v>
      </c>
      <c r="J191" s="56">
        <f>Tabla8104[[#This Row],[CANTIDAD
UNITARIA]]*$E$11</f>
        <v>24</v>
      </c>
      <c r="R191" s="59" t="s">
        <v>378</v>
      </c>
    </row>
    <row r="192" spans="2:18">
      <c r="B192" s="47">
        <f t="shared" si="5"/>
        <v>178</v>
      </c>
      <c r="C192" s="8">
        <v>90</v>
      </c>
      <c r="D192" s="55" t="s">
        <v>499</v>
      </c>
      <c r="E192" s="52" t="s">
        <v>378</v>
      </c>
      <c r="F192" s="8" t="e">
        <f>VLOOKUP(Tabla8104[[#This Row],[CÓDIGO]],#REF!,2,0)</f>
        <v>#REF!</v>
      </c>
      <c r="G192" s="44" t="e">
        <f>VLOOKUP(Tabla8104[[#This Row],[CÓDIGO]],#REF!,3,0)</f>
        <v>#REF!</v>
      </c>
      <c r="H192" s="53" t="e">
        <f>Tabla8104[DESCRIPCIÓN DE PRODUCTO]*$E$9</f>
        <v>#REF!</v>
      </c>
      <c r="I192" s="54">
        <v>11</v>
      </c>
      <c r="J192" s="56">
        <f>Tabla8104[[#This Row],[CANTIDAD
UNITARIA]]*$E$11</f>
        <v>44</v>
      </c>
      <c r="R192" s="58" t="s">
        <v>360</v>
      </c>
    </row>
    <row r="193" spans="2:18">
      <c r="B193" s="47">
        <f t="shared" si="5"/>
        <v>179</v>
      </c>
      <c r="C193" s="8">
        <v>90</v>
      </c>
      <c r="D193" s="55" t="s">
        <v>499</v>
      </c>
      <c r="E193" s="52" t="s">
        <v>360</v>
      </c>
      <c r="F193" s="8" t="e">
        <f>VLOOKUP(Tabla8104[[#This Row],[CÓDIGO]],#REF!,2,0)</f>
        <v>#REF!</v>
      </c>
      <c r="G193" s="44" t="e">
        <f>VLOOKUP(Tabla8104[[#This Row],[CÓDIGO]],#REF!,3,0)</f>
        <v>#REF!</v>
      </c>
      <c r="H193" s="53" t="e">
        <f>Tabla8104[DESCRIPCIÓN DE PRODUCTO]*$E$9</f>
        <v>#REF!</v>
      </c>
      <c r="I193" s="54">
        <v>24</v>
      </c>
      <c r="J193" s="56">
        <f>Tabla8104[[#This Row],[CANTIDAD
UNITARIA]]*$E$11</f>
        <v>96</v>
      </c>
      <c r="R193" s="59" t="s">
        <v>180</v>
      </c>
    </row>
    <row r="194" spans="2:18">
      <c r="B194" s="47">
        <f t="shared" si="5"/>
        <v>180</v>
      </c>
      <c r="C194" s="8">
        <v>90</v>
      </c>
      <c r="D194" s="55" t="s">
        <v>499</v>
      </c>
      <c r="E194" s="52" t="s">
        <v>180</v>
      </c>
      <c r="F194" s="8" t="e">
        <f>VLOOKUP(Tabla8104[[#This Row],[CÓDIGO]],#REF!,2,0)</f>
        <v>#REF!</v>
      </c>
      <c r="G194" s="44" t="e">
        <f>VLOOKUP(Tabla8104[[#This Row],[CÓDIGO]],#REF!,3,0)</f>
        <v>#REF!</v>
      </c>
      <c r="H194" s="53" t="e">
        <f>Tabla8104[DESCRIPCIÓN DE PRODUCTO]*$E$9</f>
        <v>#REF!</v>
      </c>
      <c r="I194" s="54">
        <v>1</v>
      </c>
      <c r="J194" s="56">
        <f>Tabla8104[[#This Row],[CANTIDAD
UNITARIA]]*$E$11</f>
        <v>4</v>
      </c>
      <c r="R194" s="58" t="s">
        <v>178</v>
      </c>
    </row>
    <row r="195" spans="2:18">
      <c r="B195" s="47">
        <f t="shared" si="5"/>
        <v>181</v>
      </c>
      <c r="C195" s="8">
        <v>90</v>
      </c>
      <c r="D195" s="55" t="s">
        <v>499</v>
      </c>
      <c r="E195" s="52" t="s">
        <v>178</v>
      </c>
      <c r="F195" s="8" t="e">
        <f>VLOOKUP(Tabla8104[[#This Row],[CÓDIGO]],#REF!,2,0)</f>
        <v>#REF!</v>
      </c>
      <c r="G195" s="44" t="e">
        <f>VLOOKUP(Tabla8104[[#This Row],[CÓDIGO]],#REF!,3,0)</f>
        <v>#REF!</v>
      </c>
      <c r="H195" s="53" t="e">
        <f>Tabla8104[DESCRIPCIÓN DE PRODUCTO]*$E$9</f>
        <v>#REF!</v>
      </c>
      <c r="I195" s="54">
        <v>13</v>
      </c>
      <c r="J195" s="56">
        <f>Tabla8104[[#This Row],[CANTIDAD
UNITARIA]]*$E$11</f>
        <v>52</v>
      </c>
      <c r="R195" s="59" t="s">
        <v>576</v>
      </c>
    </row>
    <row r="196" spans="2:18">
      <c r="B196" s="56">
        <f t="shared" si="5"/>
        <v>182</v>
      </c>
      <c r="C196" s="8">
        <v>90</v>
      </c>
      <c r="D196" s="55" t="s">
        <v>499</v>
      </c>
      <c r="E196" s="52" t="s">
        <v>576</v>
      </c>
      <c r="F196" s="125" t="e">
        <f>VLOOKUP(Tabla8104[[#This Row],[CÓDIGO]],#REF!,2,0)</f>
        <v>#REF!</v>
      </c>
      <c r="G196" s="126" t="e">
        <f>VLOOKUP(Tabla8104[[#This Row],[CÓDIGO]],#REF!,3,0)</f>
        <v>#REF!</v>
      </c>
      <c r="H196" s="53" t="e">
        <f>Tabla8104[DESCRIPCIÓN DE PRODUCTO]*$E$9</f>
        <v>#REF!</v>
      </c>
      <c r="I196" s="54">
        <v>3</v>
      </c>
      <c r="J196" s="56">
        <f>Tabla8104[[#This Row],[CANTIDAD
UNITARIA]]*$E$11</f>
        <v>12</v>
      </c>
      <c r="R196" s="58" t="s">
        <v>615</v>
      </c>
    </row>
    <row r="197" spans="2:18">
      <c r="B197" s="56">
        <f t="shared" si="5"/>
        <v>183</v>
      </c>
      <c r="C197" s="8">
        <v>90</v>
      </c>
      <c r="D197" s="55" t="s">
        <v>499</v>
      </c>
      <c r="E197" s="52" t="s">
        <v>615</v>
      </c>
      <c r="F197" s="125" t="e">
        <f>VLOOKUP(Tabla8104[[#This Row],[CÓDIGO]],#REF!,2,0)</f>
        <v>#REF!</v>
      </c>
      <c r="G197" s="126" t="e">
        <f>VLOOKUP(Tabla8104[[#This Row],[CÓDIGO]],#REF!,3,0)</f>
        <v>#REF!</v>
      </c>
      <c r="H197" s="53" t="e">
        <f>Tabla8104[DESCRIPCIÓN DE PRODUCTO]*$E$9</f>
        <v>#REF!</v>
      </c>
      <c r="I197" s="54">
        <v>0.25</v>
      </c>
      <c r="J197" s="56">
        <f>Tabla8104[[#This Row],[CANTIDAD
UNITARIA]]*$E$11</f>
        <v>1</v>
      </c>
      <c r="R197" s="59" t="s">
        <v>578</v>
      </c>
    </row>
    <row r="198" spans="2:18">
      <c r="B198" s="56">
        <f t="shared" ref="B198:B213" si="6">ROW(A184)</f>
        <v>184</v>
      </c>
      <c r="C198" s="8">
        <v>90</v>
      </c>
      <c r="D198" s="55" t="s">
        <v>499</v>
      </c>
      <c r="E198" s="52" t="s">
        <v>578</v>
      </c>
      <c r="F198" s="125" t="e">
        <f>VLOOKUP(Tabla8104[[#This Row],[CÓDIGO]],#REF!,2,0)</f>
        <v>#REF!</v>
      </c>
      <c r="G198" s="126" t="e">
        <f>VLOOKUP(Tabla8104[[#This Row],[CÓDIGO]],#REF!,3,0)</f>
        <v>#REF!</v>
      </c>
      <c r="H198" s="53" t="e">
        <f>Tabla8104[DESCRIPCIÓN DE PRODUCTO]*$E$9</f>
        <v>#REF!</v>
      </c>
      <c r="I198" s="54">
        <v>200</v>
      </c>
      <c r="J198" s="56">
        <f>Tabla8104[[#This Row],[CANTIDAD
UNITARIA]]*$E$11</f>
        <v>800</v>
      </c>
      <c r="R198" s="58" t="s">
        <v>579</v>
      </c>
    </row>
    <row r="199" spans="2:18">
      <c r="B199" s="56">
        <f t="shared" si="6"/>
        <v>185</v>
      </c>
      <c r="C199" s="8">
        <v>90</v>
      </c>
      <c r="D199" s="55" t="s">
        <v>499</v>
      </c>
      <c r="E199" s="52" t="s">
        <v>579</v>
      </c>
      <c r="F199" s="125" t="e">
        <f>VLOOKUP(Tabla8104[[#This Row],[CÓDIGO]],#REF!,2,0)</f>
        <v>#REF!</v>
      </c>
      <c r="G199" s="126" t="e">
        <f>VLOOKUP(Tabla8104[[#This Row],[CÓDIGO]],#REF!,3,0)</f>
        <v>#REF!</v>
      </c>
      <c r="H199" s="53" t="e">
        <f>Tabla8104[DESCRIPCIÓN DE PRODUCTO]*$E$9</f>
        <v>#REF!</v>
      </c>
      <c r="I199" s="54">
        <v>100</v>
      </c>
      <c r="J199" s="56">
        <f>Tabla8104[[#This Row],[CANTIDAD
UNITARIA]]*$E$11</f>
        <v>400</v>
      </c>
      <c r="R199" s="59" t="s">
        <v>582</v>
      </c>
    </row>
    <row r="200" spans="2:18">
      <c r="B200" s="56">
        <f t="shared" si="6"/>
        <v>186</v>
      </c>
      <c r="C200" s="8">
        <v>90</v>
      </c>
      <c r="D200" s="55" t="s">
        <v>499</v>
      </c>
      <c r="E200" s="52" t="s">
        <v>582</v>
      </c>
      <c r="F200" s="125" t="e">
        <f>VLOOKUP(Tabla8104[[#This Row],[CÓDIGO]],#REF!,2,0)</f>
        <v>#REF!</v>
      </c>
      <c r="G200" s="126" t="e">
        <f>VLOOKUP(Tabla8104[[#This Row],[CÓDIGO]],#REF!,3,0)</f>
        <v>#REF!</v>
      </c>
      <c r="H200" s="53" t="e">
        <f>Tabla8104[DESCRIPCIÓN DE PRODUCTO]*$E$9</f>
        <v>#REF!</v>
      </c>
      <c r="I200" s="54">
        <v>50</v>
      </c>
      <c r="J200" s="56">
        <f>Tabla8104[[#This Row],[CANTIDAD
UNITARIA]]*$E$11</f>
        <v>200</v>
      </c>
      <c r="R200" s="58" t="s">
        <v>587</v>
      </c>
    </row>
    <row r="201" spans="2:18">
      <c r="B201" s="56">
        <f t="shared" si="6"/>
        <v>187</v>
      </c>
      <c r="C201" s="8">
        <v>90</v>
      </c>
      <c r="D201" s="55" t="s">
        <v>499</v>
      </c>
      <c r="E201" s="52" t="s">
        <v>587</v>
      </c>
      <c r="F201" s="125" t="e">
        <f>VLOOKUP(Tabla8104[[#This Row],[CÓDIGO]],#REF!,2,0)</f>
        <v>#REF!</v>
      </c>
      <c r="G201" s="126" t="e">
        <f>VLOOKUP(Tabla8104[[#This Row],[CÓDIGO]],#REF!,3,0)</f>
        <v>#REF!</v>
      </c>
      <c r="H201" s="53" t="e">
        <f>Tabla8104[DESCRIPCIÓN DE PRODUCTO]*$E$9</f>
        <v>#REF!</v>
      </c>
      <c r="I201" s="54">
        <v>200</v>
      </c>
      <c r="J201" s="56">
        <f>Tabla8104[[#This Row],[CANTIDAD
UNITARIA]]*$E$11</f>
        <v>800</v>
      </c>
      <c r="R201" s="59" t="s">
        <v>586</v>
      </c>
    </row>
    <row r="202" spans="2:18">
      <c r="B202" s="56">
        <f t="shared" si="6"/>
        <v>188</v>
      </c>
      <c r="C202" s="8">
        <v>90</v>
      </c>
      <c r="D202" s="55" t="s">
        <v>499</v>
      </c>
      <c r="E202" s="52" t="s">
        <v>586</v>
      </c>
      <c r="F202" s="125" t="e">
        <f>VLOOKUP(Tabla8104[[#This Row],[CÓDIGO]],#REF!,2,0)</f>
        <v>#REF!</v>
      </c>
      <c r="G202" s="126" t="e">
        <f>VLOOKUP(Tabla8104[[#This Row],[CÓDIGO]],#REF!,3,0)</f>
        <v>#REF!</v>
      </c>
      <c r="H202" s="53" t="e">
        <f>Tabla8104[DESCRIPCIÓN DE PRODUCTO]*$E$9</f>
        <v>#REF!</v>
      </c>
      <c r="I202" s="54">
        <v>100</v>
      </c>
      <c r="J202" s="56">
        <f>Tabla8104[[#This Row],[CANTIDAD
UNITARIA]]*$E$11</f>
        <v>400</v>
      </c>
      <c r="R202" s="58" t="s">
        <v>596</v>
      </c>
    </row>
    <row r="203" spans="2:18">
      <c r="B203" s="56">
        <f t="shared" si="6"/>
        <v>189</v>
      </c>
      <c r="C203" s="8">
        <v>90</v>
      </c>
      <c r="D203" s="55" t="s">
        <v>499</v>
      </c>
      <c r="E203" s="52" t="s">
        <v>596</v>
      </c>
      <c r="F203" s="125" t="e">
        <f>VLOOKUP(Tabla8104[[#This Row],[CÓDIGO]],#REF!,2,0)</f>
        <v>#REF!</v>
      </c>
      <c r="G203" s="126" t="e">
        <f>VLOOKUP(Tabla8104[[#This Row],[CÓDIGO]],#REF!,3,0)</f>
        <v>#REF!</v>
      </c>
      <c r="H203" s="53" t="e">
        <f>Tabla8104[DESCRIPCIÓN DE PRODUCTO]*$E$9</f>
        <v>#REF!</v>
      </c>
      <c r="I203" s="54">
        <v>7.5</v>
      </c>
      <c r="J203" s="56">
        <f>Tabla8104[[#This Row],[CANTIDAD
UNITARIA]]*$E$11</f>
        <v>30</v>
      </c>
      <c r="R203" s="59" t="s">
        <v>248</v>
      </c>
    </row>
    <row r="204" spans="2:18">
      <c r="B204" s="56">
        <f t="shared" si="6"/>
        <v>190</v>
      </c>
      <c r="C204" s="8">
        <v>90</v>
      </c>
      <c r="D204" s="55" t="s">
        <v>499</v>
      </c>
      <c r="E204" s="52" t="s">
        <v>248</v>
      </c>
      <c r="F204" s="125" t="e">
        <f>VLOOKUP(Tabla8104[[#This Row],[CÓDIGO]],#REF!,2,0)</f>
        <v>#REF!</v>
      </c>
      <c r="G204" s="126" t="e">
        <f>VLOOKUP(Tabla8104[[#This Row],[CÓDIGO]],#REF!,3,0)</f>
        <v>#REF!</v>
      </c>
      <c r="H204" s="53" t="e">
        <f>Tabla8104[DESCRIPCIÓN DE PRODUCTO]*$E$9</f>
        <v>#REF!</v>
      </c>
      <c r="I204" s="54">
        <v>6</v>
      </c>
      <c r="J204" s="56">
        <f>Tabla8104[[#This Row],[CANTIDAD
UNITARIA]]*$E$11</f>
        <v>24</v>
      </c>
      <c r="R204" s="58" t="s">
        <v>598</v>
      </c>
    </row>
    <row r="205" spans="2:18">
      <c r="B205" s="56">
        <f t="shared" si="6"/>
        <v>191</v>
      </c>
      <c r="C205" s="8">
        <v>90</v>
      </c>
      <c r="D205" s="55" t="s">
        <v>499</v>
      </c>
      <c r="E205" s="52" t="s">
        <v>598</v>
      </c>
      <c r="F205" s="125" t="e">
        <f>VLOOKUP(Tabla8104[[#This Row],[CÓDIGO]],#REF!,2,0)</f>
        <v>#REF!</v>
      </c>
      <c r="G205" s="126" t="e">
        <f>VLOOKUP(Tabla8104[[#This Row],[CÓDIGO]],#REF!,3,0)</f>
        <v>#REF!</v>
      </c>
      <c r="H205" s="53" t="e">
        <f>Tabla8104[DESCRIPCIÓN DE PRODUCTO]*$E$9</f>
        <v>#REF!</v>
      </c>
      <c r="I205" s="54">
        <v>6</v>
      </c>
      <c r="J205" s="56">
        <f>Tabla8104[[#This Row],[CANTIDAD
UNITARIA]]*$E$11</f>
        <v>24</v>
      </c>
      <c r="R205" s="59">
        <v>20070302</v>
      </c>
    </row>
    <row r="206" spans="2:18">
      <c r="B206" s="56">
        <f t="shared" si="6"/>
        <v>192</v>
      </c>
      <c r="C206" s="8">
        <v>90</v>
      </c>
      <c r="D206" s="55" t="s">
        <v>499</v>
      </c>
      <c r="E206" s="52">
        <v>20070302</v>
      </c>
      <c r="F206" s="125" t="e">
        <f>VLOOKUP(Tabla8104[[#This Row],[CÓDIGO]],#REF!,2,0)</f>
        <v>#REF!</v>
      </c>
      <c r="G206" s="126" t="e">
        <f>VLOOKUP(Tabla8104[[#This Row],[CÓDIGO]],#REF!,3,0)</f>
        <v>#REF!</v>
      </c>
      <c r="H206" s="53" t="e">
        <f>Tabla8104[DESCRIPCIÓN DE PRODUCTO]*$E$9</f>
        <v>#REF!</v>
      </c>
      <c r="I206" s="54">
        <v>11</v>
      </c>
      <c r="J206" s="56">
        <f>Tabla8104[[#This Row],[CANTIDAD
UNITARIA]]*$E$11</f>
        <v>44</v>
      </c>
      <c r="R206" s="58">
        <v>20070304</v>
      </c>
    </row>
    <row r="207" spans="2:18">
      <c r="B207" s="56">
        <f t="shared" si="6"/>
        <v>193</v>
      </c>
      <c r="C207" s="8">
        <v>90</v>
      </c>
      <c r="D207" s="55" t="s">
        <v>499</v>
      </c>
      <c r="E207" s="52">
        <v>20070304</v>
      </c>
      <c r="F207" s="125" t="e">
        <f>VLOOKUP(Tabla8104[[#This Row],[CÓDIGO]],#REF!,2,0)</f>
        <v>#REF!</v>
      </c>
      <c r="G207" s="126" t="e">
        <f>VLOOKUP(Tabla8104[[#This Row],[CÓDIGO]],#REF!,3,0)</f>
        <v>#REF!</v>
      </c>
      <c r="H207" s="53" t="e">
        <f>Tabla8104[DESCRIPCIÓN DE PRODUCTO]*$E$9</f>
        <v>#REF!</v>
      </c>
      <c r="I207" s="54">
        <v>3</v>
      </c>
      <c r="J207" s="56">
        <f>Tabla8104[[#This Row],[CANTIDAD
UNITARIA]]*$E$11</f>
        <v>12</v>
      </c>
      <c r="R207" s="59" t="s">
        <v>238</v>
      </c>
    </row>
    <row r="208" spans="2:18">
      <c r="B208" s="56">
        <f t="shared" si="6"/>
        <v>194</v>
      </c>
      <c r="C208" s="8">
        <v>90</v>
      </c>
      <c r="D208" s="55" t="s">
        <v>499</v>
      </c>
      <c r="E208" s="52" t="s">
        <v>238</v>
      </c>
      <c r="F208" s="125" t="e">
        <f>VLOOKUP(Tabla8104[[#This Row],[CÓDIGO]],#REF!,2,0)</f>
        <v>#REF!</v>
      </c>
      <c r="G208" s="126" t="e">
        <f>VLOOKUP(Tabla8104[[#This Row],[CÓDIGO]],#REF!,3,0)</f>
        <v>#REF!</v>
      </c>
      <c r="H208" s="53" t="e">
        <f>Tabla8104[DESCRIPCIÓN DE PRODUCTO]*$E$9</f>
        <v>#REF!</v>
      </c>
      <c r="I208" s="54">
        <v>200</v>
      </c>
      <c r="J208" s="56">
        <f>Tabla8104[[#This Row],[CANTIDAD
UNITARIA]]*$E$11</f>
        <v>800</v>
      </c>
      <c r="R208" s="58" t="s">
        <v>224</v>
      </c>
    </row>
    <row r="209" spans="2:18">
      <c r="B209" s="56">
        <f t="shared" si="6"/>
        <v>195</v>
      </c>
      <c r="C209" s="8">
        <v>90</v>
      </c>
      <c r="D209" s="55" t="s">
        <v>499</v>
      </c>
      <c r="E209" s="52" t="s">
        <v>224</v>
      </c>
      <c r="F209" s="125" t="e">
        <f>VLOOKUP(Tabla8104[[#This Row],[CÓDIGO]],#REF!,2,0)</f>
        <v>#REF!</v>
      </c>
      <c r="G209" s="126" t="e">
        <f>VLOOKUP(Tabla8104[[#This Row],[CÓDIGO]],#REF!,3,0)</f>
        <v>#REF!</v>
      </c>
      <c r="H209" s="53" t="e">
        <f>Tabla8104[DESCRIPCIÓN DE PRODUCTO]*$E$9</f>
        <v>#REF!</v>
      </c>
      <c r="I209" s="54">
        <v>100</v>
      </c>
      <c r="J209" s="56">
        <f>Tabla8104[[#This Row],[CANTIDAD
UNITARIA]]*$E$11</f>
        <v>400</v>
      </c>
      <c r="R209" s="59" t="s">
        <v>602</v>
      </c>
    </row>
    <row r="210" spans="2:18">
      <c r="B210" s="56">
        <f t="shared" si="6"/>
        <v>196</v>
      </c>
      <c r="C210" s="8">
        <v>90</v>
      </c>
      <c r="D210" s="55" t="s">
        <v>499</v>
      </c>
      <c r="E210" s="52" t="s">
        <v>602</v>
      </c>
      <c r="F210" s="125" t="e">
        <f>VLOOKUP(Tabla8104[[#This Row],[CÓDIGO]],#REF!,2,0)</f>
        <v>#REF!</v>
      </c>
      <c r="G210" s="126" t="e">
        <f>VLOOKUP(Tabla8104[[#This Row],[CÓDIGO]],#REF!,3,0)</f>
        <v>#REF!</v>
      </c>
      <c r="H210" s="53" t="e">
        <f>Tabla8104[DESCRIPCIÓN DE PRODUCTO]*$E$9</f>
        <v>#REF!</v>
      </c>
      <c r="I210" s="54">
        <v>1</v>
      </c>
      <c r="J210" s="56">
        <f>Tabla8104[[#This Row],[CANTIDAD
UNITARIA]]*$E$11</f>
        <v>4</v>
      </c>
      <c r="R210" s="127" t="s">
        <v>380</v>
      </c>
    </row>
    <row r="211" spans="2:18">
      <c r="B211" s="56">
        <f t="shared" si="6"/>
        <v>197</v>
      </c>
      <c r="C211" s="8">
        <v>90</v>
      </c>
      <c r="D211" s="55" t="s">
        <v>499</v>
      </c>
      <c r="E211" s="51" t="s">
        <v>380</v>
      </c>
      <c r="F211" s="125" t="e">
        <f>VLOOKUP(Tabla8104[[#This Row],[CÓDIGO]],#REF!,2,0)</f>
        <v>#REF!</v>
      </c>
      <c r="G211" s="126" t="e">
        <f>VLOOKUP(Tabla8104[[#This Row],[CÓDIGO]],#REF!,3,0)</f>
        <v>#REF!</v>
      </c>
      <c r="H211" s="53" t="e">
        <f>Tabla8104[DESCRIPCIÓN DE PRODUCTO]*$E$9</f>
        <v>#REF!</v>
      </c>
      <c r="I211" s="54">
        <v>0.5</v>
      </c>
      <c r="J211" s="56">
        <f>Tabla8104[[#This Row],[CANTIDAD
UNITARIA]]*$E$11</f>
        <v>2</v>
      </c>
      <c r="R211" s="128" t="s">
        <v>382</v>
      </c>
    </row>
    <row r="212" spans="2:18">
      <c r="B212" s="56">
        <f t="shared" si="6"/>
        <v>198</v>
      </c>
      <c r="C212" s="8">
        <v>90</v>
      </c>
      <c r="D212" s="55" t="s">
        <v>499</v>
      </c>
      <c r="E212" s="51" t="s">
        <v>382</v>
      </c>
      <c r="F212" s="125" t="e">
        <f>VLOOKUP(Tabla8104[[#This Row],[CÓDIGO]],#REF!,2,0)</f>
        <v>#REF!</v>
      </c>
      <c r="G212" s="126" t="e">
        <f>VLOOKUP(Tabla8104[[#This Row],[CÓDIGO]],#REF!,3,0)</f>
        <v>#REF!</v>
      </c>
      <c r="H212" s="53" t="e">
        <f>Tabla8104[DESCRIPCIÓN DE PRODUCTO]*$E$9</f>
        <v>#REF!</v>
      </c>
      <c r="I212" s="54">
        <v>10</v>
      </c>
      <c r="J212" s="56">
        <f>Tabla8104[[#This Row],[CANTIDAD
UNITARIA]]*$E$11</f>
        <v>40</v>
      </c>
      <c r="R212" s="58" t="s">
        <v>374</v>
      </c>
    </row>
    <row r="213" spans="2:18">
      <c r="B213" s="56">
        <f t="shared" si="6"/>
        <v>199</v>
      </c>
      <c r="C213" s="8">
        <v>90</v>
      </c>
      <c r="D213" s="55" t="s">
        <v>499</v>
      </c>
      <c r="E213" s="52" t="s">
        <v>374</v>
      </c>
      <c r="F213" s="125" t="e">
        <f>VLOOKUP(Tabla8104[[#This Row],[CÓDIGO]],#REF!,2,0)</f>
        <v>#REF!</v>
      </c>
      <c r="G213" s="126" t="e">
        <f>VLOOKUP(Tabla8104[[#This Row],[CÓDIGO]],#REF!,3,0)</f>
        <v>#REF!</v>
      </c>
      <c r="H213" s="53" t="e">
        <f>Tabla8104[DESCRIPCIÓN DE PRODUCTO]*$E$9</f>
        <v>#REF!</v>
      </c>
      <c r="I213" s="54">
        <v>10</v>
      </c>
      <c r="J213" s="56">
        <f>Tabla8104[[#This Row],[CANTIDAD
UNITARIA]]*$E$11</f>
        <v>40</v>
      </c>
      <c r="R213" s="59" t="s">
        <v>588</v>
      </c>
    </row>
    <row r="214" spans="2:18">
      <c r="B214" s="56">
        <f>ROW(A200)</f>
        <v>200</v>
      </c>
      <c r="C214" s="31"/>
      <c r="D214" s="55"/>
      <c r="E214" s="52" t="s">
        <v>588</v>
      </c>
      <c r="F214" s="125" t="e">
        <f>VLOOKUP(Tabla8104[[#This Row],[CÓDIGO]],#REF!,2,0)</f>
        <v>#REF!</v>
      </c>
      <c r="G214" s="126" t="e">
        <f>VLOOKUP(Tabla8104[[#This Row],[CÓDIGO]],#REF!,3,0)</f>
        <v>#REF!</v>
      </c>
      <c r="H214" s="53" t="e">
        <f>Tabla8104[DESCRIPCIÓN DE PRODUCTO]*$E$9</f>
        <v>#REF!</v>
      </c>
      <c r="I214" s="54">
        <v>2</v>
      </c>
      <c r="J214" s="56">
        <f>Tabla8104[[#This Row],[CANTIDAD
UNITARIA]]*$E$11</f>
        <v>8</v>
      </c>
      <c r="R214" s="58" t="s">
        <v>617</v>
      </c>
    </row>
    <row r="215" spans="2:18">
      <c r="B215" s="56">
        <f>ROW(A201)</f>
        <v>201</v>
      </c>
      <c r="C215" s="31"/>
      <c r="D215" s="55"/>
      <c r="E215" s="52" t="s">
        <v>617</v>
      </c>
      <c r="F215" s="125" t="e">
        <f>VLOOKUP(Tabla8104[[#This Row],[CÓDIGO]],#REF!,2,0)</f>
        <v>#REF!</v>
      </c>
      <c r="G215" s="126" t="e">
        <f>VLOOKUP(Tabla8104[[#This Row],[CÓDIGO]],#REF!,3,0)</f>
        <v>#REF!</v>
      </c>
      <c r="H215" s="53" t="e">
        <f>Tabla8104[DESCRIPCIÓN DE PRODUCTO]*$E$9</f>
        <v>#REF!</v>
      </c>
      <c r="I215" s="54">
        <v>0.2</v>
      </c>
      <c r="J215" s="56">
        <f>Tabla8104[[#This Row],[CANTIDAD
UNITARIA]]*$E$11</f>
        <v>0.8</v>
      </c>
    </row>
  </sheetData>
  <mergeCells count="4">
    <mergeCell ref="F2:G2"/>
    <mergeCell ref="F3:G3"/>
    <mergeCell ref="F4:G4"/>
    <mergeCell ref="B6:F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7"/>
  <sheetViews>
    <sheetView showGridLines="0" topLeftCell="A19" workbookViewId="0">
      <selection activeCell="C40" sqref="C40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9.7109375" style="7" bestFit="1" customWidth="1"/>
    <col min="4" max="4" width="18.42578125" style="7" bestFit="1" customWidth="1"/>
    <col min="5" max="5" width="123.140625" style="2" customWidth="1"/>
    <col min="6" max="6" width="13.85546875" style="7" customWidth="1"/>
    <col min="7" max="7" width="11.42578125" style="2"/>
    <col min="8" max="8" width="20" style="2" customWidth="1"/>
    <col min="9" max="9" width="12.28515625" style="2" customWidth="1"/>
    <col min="10" max="16384" width="11.42578125" style="2"/>
  </cols>
  <sheetData>
    <row r="2" spans="2:9" ht="18">
      <c r="B2" s="1" t="s">
        <v>0</v>
      </c>
      <c r="E2" s="167" t="s">
        <v>1</v>
      </c>
      <c r="F2" s="178"/>
      <c r="G2" s="10"/>
      <c r="H2" s="10"/>
      <c r="I2" s="3"/>
    </row>
    <row r="3" spans="2:9" ht="12" customHeight="1">
      <c r="B3" s="1"/>
      <c r="E3" s="167" t="s">
        <v>2</v>
      </c>
      <c r="F3" s="178"/>
      <c r="G3" s="10"/>
      <c r="H3" s="10"/>
      <c r="I3" s="4"/>
    </row>
    <row r="4" spans="2:9" ht="12" customHeight="1">
      <c r="B4" s="1"/>
      <c r="E4" s="167" t="s">
        <v>3</v>
      </c>
      <c r="F4" s="178"/>
      <c r="G4" s="10"/>
      <c r="H4" s="10"/>
      <c r="I4" s="4"/>
    </row>
    <row r="6" spans="2:9">
      <c r="B6" s="168" t="s">
        <v>5</v>
      </c>
      <c r="C6" s="168"/>
      <c r="D6" s="168"/>
      <c r="E6" s="168"/>
      <c r="F6" s="179"/>
      <c r="G6" s="12"/>
      <c r="H6" s="12"/>
      <c r="I6" s="12"/>
    </row>
    <row r="8" spans="2:9" s="7" customFormat="1">
      <c r="B8" s="13" t="s">
        <v>6</v>
      </c>
      <c r="C8" s="13" t="s">
        <v>7</v>
      </c>
      <c r="D8" s="13" t="s">
        <v>8</v>
      </c>
      <c r="E8" s="13" t="s">
        <v>9</v>
      </c>
      <c r="F8" s="14" t="s">
        <v>10</v>
      </c>
      <c r="G8" s="13"/>
      <c r="H8" s="13"/>
      <c r="I8" s="13"/>
    </row>
    <row r="9" spans="2:9">
      <c r="B9" s="23">
        <f t="shared" ref="B9:B72" si="0">ROW(A1)</f>
        <v>1</v>
      </c>
      <c r="C9" s="26" t="s">
        <v>617</v>
      </c>
      <c r="D9" s="23" t="s">
        <v>499</v>
      </c>
      <c r="E9" s="24" t="s">
        <v>618</v>
      </c>
      <c r="F9" s="91"/>
      <c r="G9" s="17"/>
      <c r="H9" s="17"/>
      <c r="I9" s="17"/>
    </row>
    <row r="10" spans="2:9">
      <c r="B10" s="15">
        <f t="shared" si="0"/>
        <v>2</v>
      </c>
      <c r="C10" s="26" t="s">
        <v>191</v>
      </c>
      <c r="D10" s="23" t="s">
        <v>192</v>
      </c>
      <c r="E10" s="24" t="s">
        <v>193</v>
      </c>
      <c r="F10" s="19"/>
    </row>
    <row r="11" spans="2:9">
      <c r="B11" s="15">
        <f t="shared" si="0"/>
        <v>3</v>
      </c>
      <c r="C11" s="26">
        <v>2206</v>
      </c>
      <c r="D11" s="23" t="s">
        <v>389</v>
      </c>
      <c r="E11" s="24" t="s">
        <v>390</v>
      </c>
      <c r="F11" s="19"/>
    </row>
    <row r="12" spans="2:9">
      <c r="B12" s="15">
        <f t="shared" si="0"/>
        <v>4</v>
      </c>
      <c r="C12" s="26">
        <v>1609</v>
      </c>
      <c r="D12" s="23" t="s">
        <v>194</v>
      </c>
      <c r="E12" s="24" t="s">
        <v>195</v>
      </c>
      <c r="F12" s="19"/>
    </row>
    <row r="13" spans="2:9">
      <c r="B13" s="15">
        <f t="shared" si="0"/>
        <v>5</v>
      </c>
      <c r="C13" s="26">
        <v>1609</v>
      </c>
      <c r="D13" s="23" t="s">
        <v>194</v>
      </c>
      <c r="E13" s="24" t="s">
        <v>388</v>
      </c>
      <c r="F13" s="19"/>
    </row>
    <row r="14" spans="2:9">
      <c r="B14" s="15">
        <f t="shared" si="0"/>
        <v>6</v>
      </c>
      <c r="C14" s="26" t="s">
        <v>196</v>
      </c>
      <c r="D14" s="23" t="s">
        <v>197</v>
      </c>
      <c r="E14" s="24" t="s">
        <v>198</v>
      </c>
      <c r="F14" s="19"/>
    </row>
    <row r="15" spans="2:9">
      <c r="B15" s="15">
        <f t="shared" si="0"/>
        <v>7</v>
      </c>
      <c r="C15" s="26" t="s">
        <v>199</v>
      </c>
      <c r="D15" s="23" t="s">
        <v>200</v>
      </c>
      <c r="E15" s="24" t="s">
        <v>201</v>
      </c>
      <c r="F15" s="19"/>
    </row>
    <row r="16" spans="2:9">
      <c r="B16" s="15">
        <f t="shared" si="0"/>
        <v>8</v>
      </c>
      <c r="C16" s="26" t="s">
        <v>202</v>
      </c>
      <c r="D16" s="23" t="s">
        <v>200</v>
      </c>
      <c r="E16" s="24" t="s">
        <v>203</v>
      </c>
      <c r="F16" s="19"/>
    </row>
    <row r="17" spans="2:6">
      <c r="B17" s="15">
        <f t="shared" si="0"/>
        <v>9</v>
      </c>
      <c r="C17" s="26" t="s">
        <v>204</v>
      </c>
      <c r="D17" s="23" t="s">
        <v>205</v>
      </c>
      <c r="E17" s="24" t="s">
        <v>206</v>
      </c>
      <c r="F17" s="19"/>
    </row>
    <row r="18" spans="2:6">
      <c r="B18" s="15">
        <f t="shared" si="0"/>
        <v>10</v>
      </c>
      <c r="C18" s="26" t="s">
        <v>207</v>
      </c>
      <c r="D18" s="23" t="s">
        <v>205</v>
      </c>
      <c r="E18" s="24" t="s">
        <v>208</v>
      </c>
      <c r="F18" s="19"/>
    </row>
    <row r="19" spans="2:6">
      <c r="B19" s="15">
        <f t="shared" si="0"/>
        <v>11</v>
      </c>
      <c r="C19" s="26" t="s">
        <v>209</v>
      </c>
      <c r="D19" s="23" t="s">
        <v>205</v>
      </c>
      <c r="E19" s="24" t="s">
        <v>210</v>
      </c>
      <c r="F19" s="19"/>
    </row>
    <row r="20" spans="2:6">
      <c r="B20" s="15">
        <f t="shared" si="0"/>
        <v>12</v>
      </c>
      <c r="C20" s="26">
        <v>20070302</v>
      </c>
      <c r="D20" s="23" t="s">
        <v>592</v>
      </c>
      <c r="E20" s="24" t="s">
        <v>590</v>
      </c>
      <c r="F20" s="19"/>
    </row>
    <row r="21" spans="2:6">
      <c r="B21" s="15">
        <f t="shared" si="0"/>
        <v>13</v>
      </c>
      <c r="C21" s="26">
        <v>20070304</v>
      </c>
      <c r="D21" s="23" t="s">
        <v>592</v>
      </c>
      <c r="E21" s="24" t="s">
        <v>591</v>
      </c>
      <c r="F21" s="19"/>
    </row>
    <row r="22" spans="2:6">
      <c r="B22" s="15">
        <f t="shared" si="0"/>
        <v>14</v>
      </c>
      <c r="C22" s="26" t="s">
        <v>602</v>
      </c>
      <c r="D22" s="23" t="s">
        <v>600</v>
      </c>
      <c r="E22" s="24" t="s">
        <v>601</v>
      </c>
      <c r="F22" s="19"/>
    </row>
    <row r="23" spans="2:6">
      <c r="B23" s="15">
        <f t="shared" si="0"/>
        <v>15</v>
      </c>
      <c r="C23" s="136" t="s">
        <v>155</v>
      </c>
      <c r="D23" s="15" t="s">
        <v>156</v>
      </c>
      <c r="E23" s="16" t="s">
        <v>157</v>
      </c>
      <c r="F23" s="21" t="s">
        <v>158</v>
      </c>
    </row>
    <row r="24" spans="2:6">
      <c r="B24" s="15">
        <f t="shared" si="0"/>
        <v>16</v>
      </c>
      <c r="C24" s="136" t="s">
        <v>159</v>
      </c>
      <c r="D24" s="15" t="s">
        <v>156</v>
      </c>
      <c r="E24" s="16" t="s">
        <v>160</v>
      </c>
      <c r="F24" s="21" t="s">
        <v>158</v>
      </c>
    </row>
    <row r="25" spans="2:6">
      <c r="B25" s="15">
        <f t="shared" si="0"/>
        <v>17</v>
      </c>
      <c r="C25" s="136" t="s">
        <v>161</v>
      </c>
      <c r="D25" s="15" t="s">
        <v>156</v>
      </c>
      <c r="E25" s="16" t="s">
        <v>162</v>
      </c>
      <c r="F25" s="21" t="s">
        <v>158</v>
      </c>
    </row>
    <row r="26" spans="2:6">
      <c r="B26" s="15">
        <f t="shared" si="0"/>
        <v>18</v>
      </c>
      <c r="C26" s="136" t="s">
        <v>163</v>
      </c>
      <c r="D26" s="15" t="s">
        <v>156</v>
      </c>
      <c r="E26" s="16" t="s">
        <v>164</v>
      </c>
      <c r="F26" s="21" t="s">
        <v>158</v>
      </c>
    </row>
    <row r="27" spans="2:6">
      <c r="B27" s="15">
        <f t="shared" si="0"/>
        <v>19</v>
      </c>
      <c r="C27" s="136" t="s">
        <v>165</v>
      </c>
      <c r="D27" s="15" t="s">
        <v>156</v>
      </c>
      <c r="E27" s="16" t="s">
        <v>166</v>
      </c>
      <c r="F27" s="21" t="s">
        <v>158</v>
      </c>
    </row>
    <row r="28" spans="2:6">
      <c r="B28" s="15">
        <f t="shared" si="0"/>
        <v>20</v>
      </c>
      <c r="C28" s="136" t="s">
        <v>167</v>
      </c>
      <c r="D28" s="15" t="s">
        <v>156</v>
      </c>
      <c r="E28" s="16" t="s">
        <v>168</v>
      </c>
      <c r="F28" s="21" t="s">
        <v>158</v>
      </c>
    </row>
    <row r="29" spans="2:6">
      <c r="B29" s="15">
        <f t="shared" si="0"/>
        <v>21</v>
      </c>
      <c r="C29" s="136" t="s">
        <v>169</v>
      </c>
      <c r="D29" s="15" t="s">
        <v>156</v>
      </c>
      <c r="E29" s="16" t="s">
        <v>170</v>
      </c>
      <c r="F29" s="21" t="s">
        <v>158</v>
      </c>
    </row>
    <row r="30" spans="2:6">
      <c r="B30" s="15">
        <f t="shared" si="0"/>
        <v>22</v>
      </c>
      <c r="C30" s="136" t="s">
        <v>171</v>
      </c>
      <c r="D30" s="15" t="s">
        <v>156</v>
      </c>
      <c r="E30" s="16" t="s">
        <v>172</v>
      </c>
      <c r="F30" s="22" t="s">
        <v>173</v>
      </c>
    </row>
    <row r="31" spans="2:6">
      <c r="B31" s="15">
        <f t="shared" si="0"/>
        <v>23</v>
      </c>
      <c r="C31" s="136" t="s">
        <v>174</v>
      </c>
      <c r="D31" s="15" t="s">
        <v>156</v>
      </c>
      <c r="E31" s="16" t="s">
        <v>175</v>
      </c>
      <c r="F31" s="22" t="s">
        <v>173</v>
      </c>
    </row>
    <row r="32" spans="2:6">
      <c r="B32" s="15">
        <f t="shared" si="0"/>
        <v>24</v>
      </c>
      <c r="C32" s="136" t="s">
        <v>176</v>
      </c>
      <c r="D32" s="15" t="s">
        <v>156</v>
      </c>
      <c r="E32" s="16" t="s">
        <v>177</v>
      </c>
      <c r="F32" s="22" t="s">
        <v>47</v>
      </c>
    </row>
    <row r="33" spans="2:6">
      <c r="B33" s="15">
        <f t="shared" si="0"/>
        <v>25</v>
      </c>
      <c r="C33" s="136" t="s">
        <v>178</v>
      </c>
      <c r="D33" s="15" t="s">
        <v>156</v>
      </c>
      <c r="E33" s="16" t="s">
        <v>179</v>
      </c>
      <c r="F33" s="22" t="s">
        <v>47</v>
      </c>
    </row>
    <row r="34" spans="2:6">
      <c r="B34" s="15">
        <f t="shared" si="0"/>
        <v>26</v>
      </c>
      <c r="C34" s="136" t="s">
        <v>180</v>
      </c>
      <c r="D34" s="15" t="s">
        <v>156</v>
      </c>
      <c r="E34" s="16" t="s">
        <v>181</v>
      </c>
      <c r="F34" s="22" t="s">
        <v>47</v>
      </c>
    </row>
    <row r="35" spans="2:6">
      <c r="B35" s="15">
        <f t="shared" si="0"/>
        <v>27</v>
      </c>
      <c r="C35" s="136" t="s">
        <v>182</v>
      </c>
      <c r="D35" s="15" t="s">
        <v>156</v>
      </c>
      <c r="E35" s="16" t="s">
        <v>183</v>
      </c>
      <c r="F35" s="22" t="s">
        <v>47</v>
      </c>
    </row>
    <row r="36" spans="2:6">
      <c r="B36" s="15">
        <f t="shared" si="0"/>
        <v>28</v>
      </c>
      <c r="C36" s="136" t="s">
        <v>184</v>
      </c>
      <c r="D36" s="15" t="s">
        <v>156</v>
      </c>
      <c r="E36" s="16" t="s">
        <v>185</v>
      </c>
      <c r="F36" s="22" t="s">
        <v>47</v>
      </c>
    </row>
    <row r="37" spans="2:6">
      <c r="B37" s="15">
        <f t="shared" si="0"/>
        <v>29</v>
      </c>
      <c r="C37" s="136" t="s">
        <v>186</v>
      </c>
      <c r="D37" s="15" t="s">
        <v>156</v>
      </c>
      <c r="E37" s="16" t="s">
        <v>187</v>
      </c>
      <c r="F37" s="22" t="s">
        <v>47</v>
      </c>
    </row>
    <row r="38" spans="2:6">
      <c r="B38" s="15">
        <f t="shared" si="0"/>
        <v>30</v>
      </c>
      <c r="C38" s="26" t="s">
        <v>395</v>
      </c>
      <c r="D38" s="23" t="s">
        <v>156</v>
      </c>
      <c r="E38" s="24" t="s">
        <v>211</v>
      </c>
      <c r="F38" s="19"/>
    </row>
    <row r="39" spans="2:6">
      <c r="B39" s="15">
        <f t="shared" si="0"/>
        <v>31</v>
      </c>
      <c r="C39" s="26" t="s">
        <v>396</v>
      </c>
      <c r="D39" s="23" t="s">
        <v>156</v>
      </c>
      <c r="E39" s="24" t="s">
        <v>212</v>
      </c>
      <c r="F39" s="19"/>
    </row>
    <row r="40" spans="2:6">
      <c r="B40" s="15">
        <f t="shared" si="0"/>
        <v>32</v>
      </c>
      <c r="C40" s="26" t="s">
        <v>397</v>
      </c>
      <c r="D40" s="23" t="s">
        <v>156</v>
      </c>
      <c r="E40" s="24" t="s">
        <v>213</v>
      </c>
      <c r="F40" s="19"/>
    </row>
    <row r="41" spans="2:6">
      <c r="B41" s="15">
        <f t="shared" si="0"/>
        <v>33</v>
      </c>
      <c r="C41" s="26" t="s">
        <v>180</v>
      </c>
      <c r="D41" s="23" t="s">
        <v>156</v>
      </c>
      <c r="E41" s="24" t="s">
        <v>181</v>
      </c>
      <c r="F41" s="19"/>
    </row>
    <row r="42" spans="2:6">
      <c r="B42" s="15">
        <f t="shared" si="0"/>
        <v>34</v>
      </c>
      <c r="C42" s="26" t="s">
        <v>178</v>
      </c>
      <c r="D42" s="23" t="s">
        <v>156</v>
      </c>
      <c r="E42" s="24" t="s">
        <v>179</v>
      </c>
      <c r="F42" s="19"/>
    </row>
    <row r="43" spans="2:6">
      <c r="B43" s="15">
        <f t="shared" si="0"/>
        <v>35</v>
      </c>
      <c r="C43" s="26" t="s">
        <v>214</v>
      </c>
      <c r="D43" s="23" t="s">
        <v>215</v>
      </c>
      <c r="E43" s="24" t="s">
        <v>216</v>
      </c>
      <c r="F43" s="19"/>
    </row>
    <row r="44" spans="2:6">
      <c r="B44" s="15">
        <f t="shared" si="0"/>
        <v>36</v>
      </c>
      <c r="C44" s="26" t="s">
        <v>578</v>
      </c>
      <c r="D44" s="23" t="s">
        <v>577</v>
      </c>
      <c r="E44" s="24" t="s">
        <v>580</v>
      </c>
      <c r="F44" s="19"/>
    </row>
    <row r="45" spans="2:6">
      <c r="B45" s="15">
        <f t="shared" si="0"/>
        <v>37</v>
      </c>
      <c r="C45" s="26" t="s">
        <v>579</v>
      </c>
      <c r="D45" s="23" t="s">
        <v>577</v>
      </c>
      <c r="E45" s="24" t="s">
        <v>581</v>
      </c>
      <c r="F45" s="19"/>
    </row>
    <row r="46" spans="2:6">
      <c r="B46" s="15">
        <f t="shared" si="0"/>
        <v>38</v>
      </c>
      <c r="C46" s="26" t="s">
        <v>582</v>
      </c>
      <c r="D46" s="23" t="s">
        <v>577</v>
      </c>
      <c r="E46" s="24" t="s">
        <v>583</v>
      </c>
      <c r="F46" s="19"/>
    </row>
    <row r="47" spans="2:6">
      <c r="B47" s="15">
        <f t="shared" si="0"/>
        <v>39</v>
      </c>
      <c r="C47" s="26" t="s">
        <v>596</v>
      </c>
      <c r="D47" s="23" t="s">
        <v>593</v>
      </c>
      <c r="E47" s="24" t="s">
        <v>594</v>
      </c>
      <c r="F47" s="19"/>
    </row>
    <row r="48" spans="2:6">
      <c r="B48" s="15">
        <f t="shared" si="0"/>
        <v>40</v>
      </c>
      <c r="C48" s="26" t="s">
        <v>597</v>
      </c>
      <c r="D48" s="23" t="s">
        <v>593</v>
      </c>
      <c r="E48" s="24" t="s">
        <v>595</v>
      </c>
      <c r="F48" s="19"/>
    </row>
    <row r="49" spans="2:6">
      <c r="B49" s="15">
        <f t="shared" si="0"/>
        <v>41</v>
      </c>
      <c r="C49" s="26" t="s">
        <v>217</v>
      </c>
      <c r="D49" s="23" t="s">
        <v>218</v>
      </c>
      <c r="E49" s="24" t="s">
        <v>219</v>
      </c>
      <c r="F49" s="19"/>
    </row>
    <row r="50" spans="2:6">
      <c r="B50" s="15">
        <f t="shared" si="0"/>
        <v>42</v>
      </c>
      <c r="C50" s="26" t="s">
        <v>220</v>
      </c>
      <c r="D50" s="23" t="s">
        <v>218</v>
      </c>
      <c r="E50" s="24" t="s">
        <v>221</v>
      </c>
      <c r="F50" s="19"/>
    </row>
    <row r="51" spans="2:6">
      <c r="B51" s="15">
        <f t="shared" si="0"/>
        <v>43</v>
      </c>
      <c r="C51" s="26" t="s">
        <v>222</v>
      </c>
      <c r="D51" s="23" t="s">
        <v>218</v>
      </c>
      <c r="E51" s="24" t="s">
        <v>223</v>
      </c>
      <c r="F51" s="19"/>
    </row>
    <row r="52" spans="2:6">
      <c r="B52" s="15">
        <f t="shared" si="0"/>
        <v>44</v>
      </c>
      <c r="C52" s="26" t="s">
        <v>224</v>
      </c>
      <c r="D52" s="23" t="s">
        <v>218</v>
      </c>
      <c r="E52" s="24" t="s">
        <v>225</v>
      </c>
      <c r="F52" s="19"/>
    </row>
    <row r="53" spans="2:6">
      <c r="B53" s="15">
        <f t="shared" si="0"/>
        <v>45</v>
      </c>
      <c r="C53" s="26" t="s">
        <v>226</v>
      </c>
      <c r="D53" s="23" t="s">
        <v>218</v>
      </c>
      <c r="E53" s="24" t="s">
        <v>227</v>
      </c>
      <c r="F53" s="19"/>
    </row>
    <row r="54" spans="2:6">
      <c r="B54" s="15">
        <f t="shared" si="0"/>
        <v>46</v>
      </c>
      <c r="C54" s="26" t="s">
        <v>228</v>
      </c>
      <c r="D54" s="23" t="s">
        <v>218</v>
      </c>
      <c r="E54" s="24" t="s">
        <v>229</v>
      </c>
      <c r="F54" s="19"/>
    </row>
    <row r="55" spans="2:6">
      <c r="B55" s="15">
        <f t="shared" si="0"/>
        <v>47</v>
      </c>
      <c r="C55" s="26" t="s">
        <v>230</v>
      </c>
      <c r="D55" s="23" t="s">
        <v>218</v>
      </c>
      <c r="E55" s="24" t="s">
        <v>231</v>
      </c>
      <c r="F55" s="19"/>
    </row>
    <row r="56" spans="2:6">
      <c r="B56" s="15">
        <f t="shared" si="0"/>
        <v>48</v>
      </c>
      <c r="C56" s="26" t="s">
        <v>232</v>
      </c>
      <c r="D56" s="23" t="s">
        <v>218</v>
      </c>
      <c r="E56" s="24" t="s">
        <v>233</v>
      </c>
      <c r="F56" s="19"/>
    </row>
    <row r="57" spans="2:6">
      <c r="B57" s="15">
        <f t="shared" si="0"/>
        <v>49</v>
      </c>
      <c r="C57" s="26" t="s">
        <v>234</v>
      </c>
      <c r="D57" s="23" t="s">
        <v>218</v>
      </c>
      <c r="E57" s="24" t="s">
        <v>235</v>
      </c>
      <c r="F57" s="19"/>
    </row>
    <row r="58" spans="2:6">
      <c r="B58" s="15">
        <f t="shared" si="0"/>
        <v>50</v>
      </c>
      <c r="C58" s="26" t="s">
        <v>236</v>
      </c>
      <c r="D58" s="23" t="s">
        <v>218</v>
      </c>
      <c r="E58" s="24" t="s">
        <v>237</v>
      </c>
      <c r="F58" s="19"/>
    </row>
    <row r="59" spans="2:6">
      <c r="B59" s="15">
        <f t="shared" si="0"/>
        <v>51</v>
      </c>
      <c r="C59" s="26" t="s">
        <v>238</v>
      </c>
      <c r="D59" s="23" t="s">
        <v>218</v>
      </c>
      <c r="E59" s="24" t="s">
        <v>239</v>
      </c>
      <c r="F59" s="19"/>
    </row>
    <row r="60" spans="2:6">
      <c r="B60" s="15">
        <f t="shared" si="0"/>
        <v>52</v>
      </c>
      <c r="C60" s="26" t="s">
        <v>240</v>
      </c>
      <c r="D60" s="23" t="s">
        <v>218</v>
      </c>
      <c r="E60" s="24" t="s">
        <v>241</v>
      </c>
      <c r="F60" s="19"/>
    </row>
    <row r="61" spans="2:6">
      <c r="B61" s="15">
        <f t="shared" si="0"/>
        <v>53</v>
      </c>
      <c r="C61" s="26" t="s">
        <v>242</v>
      </c>
      <c r="D61" s="23" t="s">
        <v>218</v>
      </c>
      <c r="E61" s="24" t="s">
        <v>243</v>
      </c>
      <c r="F61" s="19"/>
    </row>
    <row r="62" spans="2:6">
      <c r="B62" s="15">
        <f t="shared" si="0"/>
        <v>54</v>
      </c>
      <c r="C62" s="26" t="s">
        <v>244</v>
      </c>
      <c r="D62" s="23" t="s">
        <v>218</v>
      </c>
      <c r="E62" s="24" t="s">
        <v>245</v>
      </c>
      <c r="F62" s="19"/>
    </row>
    <row r="63" spans="2:6">
      <c r="B63" s="15">
        <f t="shared" si="0"/>
        <v>55</v>
      </c>
      <c r="C63" s="26" t="s">
        <v>246</v>
      </c>
      <c r="D63" s="23" t="s">
        <v>218</v>
      </c>
      <c r="E63" s="24" t="s">
        <v>247</v>
      </c>
      <c r="F63" s="19"/>
    </row>
    <row r="64" spans="2:6">
      <c r="B64" s="15">
        <f t="shared" si="0"/>
        <v>56</v>
      </c>
      <c r="C64" s="26" t="s">
        <v>248</v>
      </c>
      <c r="D64" s="23" t="s">
        <v>218</v>
      </c>
      <c r="E64" s="24" t="s">
        <v>249</v>
      </c>
      <c r="F64" s="19"/>
    </row>
    <row r="65" spans="2:6">
      <c r="B65" s="15">
        <f t="shared" si="0"/>
        <v>57</v>
      </c>
      <c r="C65" s="26" t="s">
        <v>598</v>
      </c>
      <c r="D65" s="23" t="s">
        <v>218</v>
      </c>
      <c r="E65" s="24" t="s">
        <v>599</v>
      </c>
      <c r="F65" s="19"/>
    </row>
    <row r="66" spans="2:6">
      <c r="B66" s="15">
        <f t="shared" si="0"/>
        <v>58</v>
      </c>
      <c r="C66" s="26" t="s">
        <v>250</v>
      </c>
      <c r="D66" s="23" t="s">
        <v>218</v>
      </c>
      <c r="E66" s="24" t="s">
        <v>251</v>
      </c>
      <c r="F66" s="19"/>
    </row>
    <row r="67" spans="2:6">
      <c r="B67" s="15">
        <f t="shared" si="0"/>
        <v>59</v>
      </c>
      <c r="C67" s="26" t="s">
        <v>252</v>
      </c>
      <c r="D67" s="23" t="s">
        <v>218</v>
      </c>
      <c r="E67" s="24" t="s">
        <v>253</v>
      </c>
      <c r="F67" s="19"/>
    </row>
    <row r="68" spans="2:6">
      <c r="B68" s="15">
        <f t="shared" si="0"/>
        <v>60</v>
      </c>
      <c r="C68" s="26" t="s">
        <v>254</v>
      </c>
      <c r="D68" s="23" t="s">
        <v>218</v>
      </c>
      <c r="E68" s="24" t="s">
        <v>255</v>
      </c>
      <c r="F68" s="19"/>
    </row>
    <row r="69" spans="2:6">
      <c r="B69" s="15">
        <f t="shared" si="0"/>
        <v>61</v>
      </c>
      <c r="C69" s="26" t="s">
        <v>256</v>
      </c>
      <c r="D69" s="23" t="s">
        <v>218</v>
      </c>
      <c r="E69" s="24" t="s">
        <v>257</v>
      </c>
      <c r="F69" s="19"/>
    </row>
    <row r="70" spans="2:6">
      <c r="B70" s="15">
        <f t="shared" si="0"/>
        <v>62</v>
      </c>
      <c r="C70" s="26" t="s">
        <v>258</v>
      </c>
      <c r="D70" s="23" t="s">
        <v>218</v>
      </c>
      <c r="E70" s="24" t="s">
        <v>259</v>
      </c>
      <c r="F70" s="19"/>
    </row>
    <row r="71" spans="2:6">
      <c r="B71" s="15">
        <f t="shared" si="0"/>
        <v>63</v>
      </c>
      <c r="C71" s="26" t="s">
        <v>260</v>
      </c>
      <c r="D71" s="23" t="s">
        <v>261</v>
      </c>
      <c r="E71" s="24" t="s">
        <v>262</v>
      </c>
      <c r="F71" s="19"/>
    </row>
    <row r="72" spans="2:6">
      <c r="B72" s="15">
        <f t="shared" si="0"/>
        <v>64</v>
      </c>
      <c r="C72" s="26" t="s">
        <v>386</v>
      </c>
      <c r="D72" s="23" t="s">
        <v>261</v>
      </c>
      <c r="E72" s="24" t="s">
        <v>387</v>
      </c>
      <c r="F72" s="19"/>
    </row>
    <row r="73" spans="2:6">
      <c r="B73" s="15">
        <f t="shared" ref="B73:B136" si="1">ROW(A65)</f>
        <v>65</v>
      </c>
      <c r="C73" s="26" t="s">
        <v>263</v>
      </c>
      <c r="D73" s="23" t="s">
        <v>264</v>
      </c>
      <c r="E73" s="24" t="s">
        <v>265</v>
      </c>
      <c r="F73" s="19"/>
    </row>
    <row r="74" spans="2:6">
      <c r="B74" s="15">
        <f t="shared" si="1"/>
        <v>66</v>
      </c>
      <c r="C74" s="26" t="s">
        <v>588</v>
      </c>
      <c r="D74" s="23" t="s">
        <v>264</v>
      </c>
      <c r="E74" s="24" t="s">
        <v>589</v>
      </c>
      <c r="F74" s="19"/>
    </row>
    <row r="75" spans="2:6">
      <c r="B75" s="15">
        <f t="shared" si="1"/>
        <v>67</v>
      </c>
      <c r="C75" s="26" t="s">
        <v>188</v>
      </c>
      <c r="D75" s="23" t="s">
        <v>189</v>
      </c>
      <c r="E75" s="24" t="s">
        <v>190</v>
      </c>
      <c r="F75" s="19"/>
    </row>
    <row r="76" spans="2:6">
      <c r="B76" s="15">
        <f t="shared" si="1"/>
        <v>68</v>
      </c>
      <c r="C76" s="26" t="s">
        <v>268</v>
      </c>
      <c r="D76" s="23" t="s">
        <v>189</v>
      </c>
      <c r="E76" s="24" t="s">
        <v>269</v>
      </c>
      <c r="F76" s="19"/>
    </row>
    <row r="77" spans="2:6">
      <c r="B77" s="15">
        <f t="shared" si="1"/>
        <v>69</v>
      </c>
      <c r="C77" s="26" t="s">
        <v>270</v>
      </c>
      <c r="D77" s="23" t="s">
        <v>189</v>
      </c>
      <c r="E77" s="24" t="s">
        <v>271</v>
      </c>
      <c r="F77" s="19"/>
    </row>
    <row r="78" spans="2:6">
      <c r="B78" s="23">
        <f t="shared" si="1"/>
        <v>70</v>
      </c>
      <c r="C78" s="137" t="s">
        <v>619</v>
      </c>
      <c r="D78" s="133" t="s">
        <v>620</v>
      </c>
      <c r="E78" s="134" t="s">
        <v>621</v>
      </c>
      <c r="F78" s="19"/>
    </row>
    <row r="79" spans="2:6">
      <c r="B79" s="23">
        <f t="shared" si="1"/>
        <v>71</v>
      </c>
      <c r="C79" s="138" t="s">
        <v>622</v>
      </c>
      <c r="D79" s="133" t="s">
        <v>620</v>
      </c>
      <c r="E79" s="135" t="s">
        <v>623</v>
      </c>
      <c r="F79" s="19"/>
    </row>
    <row r="80" spans="2:6">
      <c r="B80" s="23">
        <f t="shared" si="1"/>
        <v>72</v>
      </c>
      <c r="C80" s="138" t="s">
        <v>624</v>
      </c>
      <c r="D80" s="133" t="s">
        <v>620</v>
      </c>
      <c r="E80" s="135" t="s">
        <v>625</v>
      </c>
      <c r="F80" s="19"/>
    </row>
    <row r="81" spans="2:6">
      <c r="B81" s="23">
        <f t="shared" si="1"/>
        <v>73</v>
      </c>
      <c r="C81" s="138" t="s">
        <v>626</v>
      </c>
      <c r="D81" s="133" t="s">
        <v>620</v>
      </c>
      <c r="E81" s="135" t="s">
        <v>627</v>
      </c>
      <c r="F81" s="19"/>
    </row>
    <row r="82" spans="2:6">
      <c r="B82" s="23">
        <f t="shared" si="1"/>
        <v>74</v>
      </c>
      <c r="C82" s="138" t="s">
        <v>628</v>
      </c>
      <c r="D82" s="133" t="s">
        <v>620</v>
      </c>
      <c r="E82" s="135" t="s">
        <v>629</v>
      </c>
      <c r="F82" s="19"/>
    </row>
    <row r="83" spans="2:6">
      <c r="B83" s="23">
        <f t="shared" si="1"/>
        <v>75</v>
      </c>
      <c r="C83" s="138" t="s">
        <v>630</v>
      </c>
      <c r="D83" s="133" t="s">
        <v>620</v>
      </c>
      <c r="E83" s="135" t="s">
        <v>631</v>
      </c>
      <c r="F83" s="19"/>
    </row>
    <row r="84" spans="2:6">
      <c r="B84" s="23">
        <f t="shared" si="1"/>
        <v>76</v>
      </c>
      <c r="C84" s="138" t="s">
        <v>632</v>
      </c>
      <c r="D84" s="133" t="s">
        <v>620</v>
      </c>
      <c r="E84" s="135" t="s">
        <v>633</v>
      </c>
      <c r="F84" s="19"/>
    </row>
    <row r="85" spans="2:6">
      <c r="B85" s="23">
        <f t="shared" si="1"/>
        <v>77</v>
      </c>
      <c r="C85" s="138" t="s">
        <v>634</v>
      </c>
      <c r="D85" s="133" t="s">
        <v>620</v>
      </c>
      <c r="E85" s="135" t="s">
        <v>635</v>
      </c>
      <c r="F85" s="19"/>
    </row>
    <row r="86" spans="2:6">
      <c r="B86" s="23">
        <f t="shared" si="1"/>
        <v>78</v>
      </c>
      <c r="C86" s="138" t="s">
        <v>636</v>
      </c>
      <c r="D86" s="133" t="s">
        <v>620</v>
      </c>
      <c r="E86" s="135" t="s">
        <v>637</v>
      </c>
      <c r="F86" s="19"/>
    </row>
    <row r="87" spans="2:6">
      <c r="B87" s="23">
        <f t="shared" si="1"/>
        <v>79</v>
      </c>
      <c r="C87" s="138" t="s">
        <v>638</v>
      </c>
      <c r="D87" s="133" t="s">
        <v>620</v>
      </c>
      <c r="E87" s="135" t="s">
        <v>639</v>
      </c>
      <c r="F87" s="19"/>
    </row>
    <row r="88" spans="2:6">
      <c r="B88" s="23">
        <f t="shared" si="1"/>
        <v>80</v>
      </c>
      <c r="C88" s="138" t="s">
        <v>640</v>
      </c>
      <c r="D88" s="133" t="s">
        <v>620</v>
      </c>
      <c r="E88" s="135" t="s">
        <v>641</v>
      </c>
      <c r="F88" s="19"/>
    </row>
    <row r="89" spans="2:6">
      <c r="B89" s="23">
        <f t="shared" si="1"/>
        <v>81</v>
      </c>
      <c r="C89" s="138" t="s">
        <v>642</v>
      </c>
      <c r="D89" s="133" t="s">
        <v>620</v>
      </c>
      <c r="E89" s="135" t="s">
        <v>643</v>
      </c>
      <c r="F89" s="19"/>
    </row>
    <row r="90" spans="2:6">
      <c r="B90" s="23">
        <f t="shared" si="1"/>
        <v>82</v>
      </c>
      <c r="C90" s="138" t="s">
        <v>644</v>
      </c>
      <c r="D90" s="133" t="s">
        <v>620</v>
      </c>
      <c r="E90" s="135" t="s">
        <v>645</v>
      </c>
      <c r="F90" s="19"/>
    </row>
    <row r="91" spans="2:6">
      <c r="B91" s="23">
        <f t="shared" si="1"/>
        <v>83</v>
      </c>
      <c r="C91" s="138" t="s">
        <v>646</v>
      </c>
      <c r="D91" s="133" t="s">
        <v>620</v>
      </c>
      <c r="E91" s="135" t="s">
        <v>647</v>
      </c>
      <c r="F91" s="19"/>
    </row>
    <row r="92" spans="2:6">
      <c r="B92" s="23">
        <f t="shared" si="1"/>
        <v>84</v>
      </c>
      <c r="C92" s="138" t="s">
        <v>648</v>
      </c>
      <c r="D92" s="133" t="s">
        <v>620</v>
      </c>
      <c r="E92" s="135" t="s">
        <v>649</v>
      </c>
      <c r="F92" s="19"/>
    </row>
    <row r="93" spans="2:6">
      <c r="B93" s="23">
        <f t="shared" si="1"/>
        <v>85</v>
      </c>
      <c r="C93" s="138" t="s">
        <v>650</v>
      </c>
      <c r="D93" s="133" t="s">
        <v>620</v>
      </c>
      <c r="E93" s="135" t="s">
        <v>651</v>
      </c>
      <c r="F93" s="19"/>
    </row>
    <row r="94" spans="2:6">
      <c r="B94" s="23">
        <f t="shared" si="1"/>
        <v>86</v>
      </c>
      <c r="C94" s="138" t="s">
        <v>652</v>
      </c>
      <c r="D94" s="133" t="s">
        <v>620</v>
      </c>
      <c r="E94" s="135" t="s">
        <v>653</v>
      </c>
      <c r="F94" s="19"/>
    </row>
    <row r="95" spans="2:6">
      <c r="B95" s="23">
        <f t="shared" si="1"/>
        <v>87</v>
      </c>
      <c r="C95" s="138" t="s">
        <v>654</v>
      </c>
      <c r="D95" s="133" t="s">
        <v>620</v>
      </c>
      <c r="E95" s="135" t="s">
        <v>655</v>
      </c>
      <c r="F95" s="19"/>
    </row>
    <row r="96" spans="2:6">
      <c r="B96" s="23">
        <f t="shared" si="1"/>
        <v>88</v>
      </c>
      <c r="C96" s="138" t="s">
        <v>656</v>
      </c>
      <c r="D96" s="133" t="s">
        <v>620</v>
      </c>
      <c r="E96" s="135" t="s">
        <v>657</v>
      </c>
      <c r="F96" s="19"/>
    </row>
    <row r="97" spans="2:6">
      <c r="B97" s="23">
        <f t="shared" si="1"/>
        <v>89</v>
      </c>
      <c r="C97" s="138" t="s">
        <v>658</v>
      </c>
      <c r="D97" s="133" t="s">
        <v>620</v>
      </c>
      <c r="E97" s="135" t="s">
        <v>659</v>
      </c>
      <c r="F97" s="19"/>
    </row>
    <row r="98" spans="2:6">
      <c r="B98" s="23">
        <f t="shared" si="1"/>
        <v>90</v>
      </c>
      <c r="C98" s="138" t="s">
        <v>660</v>
      </c>
      <c r="D98" s="133" t="s">
        <v>620</v>
      </c>
      <c r="E98" s="135" t="s">
        <v>661</v>
      </c>
      <c r="F98" s="19"/>
    </row>
    <row r="99" spans="2:6">
      <c r="B99" s="23">
        <f t="shared" si="1"/>
        <v>91</v>
      </c>
      <c r="C99" s="138" t="s">
        <v>662</v>
      </c>
      <c r="D99" s="133" t="s">
        <v>620</v>
      </c>
      <c r="E99" s="135" t="s">
        <v>663</v>
      </c>
      <c r="F99" s="19"/>
    </row>
    <row r="100" spans="2:6">
      <c r="B100" s="23">
        <f t="shared" si="1"/>
        <v>92</v>
      </c>
      <c r="C100" s="138" t="s">
        <v>664</v>
      </c>
      <c r="D100" s="133" t="s">
        <v>620</v>
      </c>
      <c r="E100" s="135" t="s">
        <v>665</v>
      </c>
      <c r="F100" s="19"/>
    </row>
    <row r="101" spans="2:6">
      <c r="B101" s="23">
        <f t="shared" si="1"/>
        <v>93</v>
      </c>
      <c r="C101" s="138" t="s">
        <v>666</v>
      </c>
      <c r="D101" s="133" t="s">
        <v>620</v>
      </c>
      <c r="E101" s="135" t="s">
        <v>667</v>
      </c>
      <c r="F101" s="19"/>
    </row>
    <row r="102" spans="2:6">
      <c r="B102" s="23">
        <f t="shared" si="1"/>
        <v>94</v>
      </c>
      <c r="C102" s="138" t="s">
        <v>668</v>
      </c>
      <c r="D102" s="133" t="s">
        <v>620</v>
      </c>
      <c r="E102" s="135" t="s">
        <v>669</v>
      </c>
      <c r="F102" s="19"/>
    </row>
    <row r="103" spans="2:6">
      <c r="B103" s="23">
        <f t="shared" si="1"/>
        <v>95</v>
      </c>
      <c r="C103" s="138" t="s">
        <v>670</v>
      </c>
      <c r="D103" s="133" t="s">
        <v>620</v>
      </c>
      <c r="E103" s="135" t="s">
        <v>671</v>
      </c>
      <c r="F103" s="19"/>
    </row>
    <row r="104" spans="2:6">
      <c r="B104" s="23">
        <f t="shared" si="1"/>
        <v>96</v>
      </c>
      <c r="C104" s="138" t="s">
        <v>672</v>
      </c>
      <c r="D104" s="133" t="s">
        <v>620</v>
      </c>
      <c r="E104" s="135" t="s">
        <v>673</v>
      </c>
      <c r="F104" s="19"/>
    </row>
    <row r="105" spans="2:6">
      <c r="B105" s="23">
        <f t="shared" si="1"/>
        <v>97</v>
      </c>
      <c r="C105" s="138" t="s">
        <v>674</v>
      </c>
      <c r="D105" s="133" t="s">
        <v>620</v>
      </c>
      <c r="E105" s="135" t="s">
        <v>675</v>
      </c>
      <c r="F105" s="19"/>
    </row>
    <row r="106" spans="2:6">
      <c r="B106" s="23">
        <f t="shared" si="1"/>
        <v>98</v>
      </c>
      <c r="C106" s="138" t="s">
        <v>676</v>
      </c>
      <c r="D106" s="133" t="s">
        <v>620</v>
      </c>
      <c r="E106" s="135" t="s">
        <v>677</v>
      </c>
      <c r="F106" s="19"/>
    </row>
    <row r="107" spans="2:6">
      <c r="B107" s="23">
        <f t="shared" si="1"/>
        <v>99</v>
      </c>
      <c r="C107" s="138" t="s">
        <v>678</v>
      </c>
      <c r="D107" s="133" t="s">
        <v>620</v>
      </c>
      <c r="E107" s="135" t="s">
        <v>679</v>
      </c>
      <c r="F107" s="19"/>
    </row>
    <row r="108" spans="2:6">
      <c r="B108" s="23">
        <f t="shared" si="1"/>
        <v>100</v>
      </c>
      <c r="C108" s="138" t="s">
        <v>680</v>
      </c>
      <c r="D108" s="133" t="s">
        <v>620</v>
      </c>
      <c r="E108" s="135" t="s">
        <v>681</v>
      </c>
      <c r="F108" s="19"/>
    </row>
    <row r="109" spans="2:6">
      <c r="B109" s="23">
        <f t="shared" si="1"/>
        <v>101</v>
      </c>
      <c r="C109" s="138" t="s">
        <v>682</v>
      </c>
      <c r="D109" s="133" t="s">
        <v>620</v>
      </c>
      <c r="E109" s="135" t="s">
        <v>683</v>
      </c>
      <c r="F109" s="19"/>
    </row>
    <row r="110" spans="2:6">
      <c r="B110" s="23">
        <f t="shared" si="1"/>
        <v>102</v>
      </c>
      <c r="C110" s="138" t="s">
        <v>684</v>
      </c>
      <c r="D110" s="133" t="s">
        <v>620</v>
      </c>
      <c r="E110" s="135" t="s">
        <v>685</v>
      </c>
      <c r="F110" s="25"/>
    </row>
    <row r="111" spans="2:6">
      <c r="B111" s="23">
        <f t="shared" si="1"/>
        <v>103</v>
      </c>
      <c r="C111" s="138" t="s">
        <v>686</v>
      </c>
      <c r="D111" s="133" t="s">
        <v>620</v>
      </c>
      <c r="E111" s="135" t="s">
        <v>687</v>
      </c>
      <c r="F111" s="25"/>
    </row>
    <row r="112" spans="2:6">
      <c r="B112" s="15">
        <f t="shared" si="1"/>
        <v>104</v>
      </c>
      <c r="C112" s="26"/>
      <c r="D112" s="23" t="s">
        <v>266</v>
      </c>
      <c r="E112" s="24" t="s">
        <v>267</v>
      </c>
      <c r="F112" s="25"/>
    </row>
    <row r="113" spans="2:6">
      <c r="B113" s="15">
        <f t="shared" si="1"/>
        <v>105</v>
      </c>
      <c r="C113" s="26" t="s">
        <v>272</v>
      </c>
      <c r="D113" s="23" t="s">
        <v>266</v>
      </c>
      <c r="E113" s="24" t="s">
        <v>273</v>
      </c>
      <c r="F113" s="25"/>
    </row>
    <row r="114" spans="2:6">
      <c r="B114" s="15">
        <f t="shared" si="1"/>
        <v>106</v>
      </c>
      <c r="C114" s="26" t="s">
        <v>274</v>
      </c>
      <c r="D114" s="23" t="s">
        <v>266</v>
      </c>
      <c r="E114" s="24" t="s">
        <v>275</v>
      </c>
      <c r="F114" s="25"/>
    </row>
    <row r="115" spans="2:6">
      <c r="B115" s="15">
        <f t="shared" si="1"/>
        <v>107</v>
      </c>
      <c r="C115" s="26" t="s">
        <v>586</v>
      </c>
      <c r="D115" s="23" t="s">
        <v>266</v>
      </c>
      <c r="E115" s="24" t="s">
        <v>584</v>
      </c>
      <c r="F115" s="25"/>
    </row>
    <row r="116" spans="2:6">
      <c r="B116" s="15">
        <f t="shared" si="1"/>
        <v>108</v>
      </c>
      <c r="C116" s="26" t="s">
        <v>587</v>
      </c>
      <c r="D116" s="23" t="s">
        <v>266</v>
      </c>
      <c r="E116" s="24" t="s">
        <v>585</v>
      </c>
      <c r="F116" s="25"/>
    </row>
    <row r="117" spans="2:6">
      <c r="B117" s="15">
        <f t="shared" si="1"/>
        <v>109</v>
      </c>
      <c r="C117" s="26" t="s">
        <v>276</v>
      </c>
      <c r="D117" s="23" t="s">
        <v>266</v>
      </c>
      <c r="E117" s="24" t="s">
        <v>277</v>
      </c>
      <c r="F117" s="25"/>
    </row>
    <row r="118" spans="2:6">
      <c r="B118" s="15">
        <f t="shared" si="1"/>
        <v>110</v>
      </c>
      <c r="C118" s="26" t="s">
        <v>278</v>
      </c>
      <c r="D118" s="23" t="s">
        <v>266</v>
      </c>
      <c r="E118" s="24" t="s">
        <v>279</v>
      </c>
      <c r="F118" s="25"/>
    </row>
    <row r="119" spans="2:6">
      <c r="B119" s="15">
        <f t="shared" si="1"/>
        <v>111</v>
      </c>
      <c r="C119" s="26" t="s">
        <v>280</v>
      </c>
      <c r="D119" s="23" t="s">
        <v>281</v>
      </c>
      <c r="E119" s="24" t="s">
        <v>282</v>
      </c>
      <c r="F119" s="25"/>
    </row>
    <row r="120" spans="2:6">
      <c r="B120" s="15">
        <f t="shared" si="1"/>
        <v>112</v>
      </c>
      <c r="C120" s="26" t="s">
        <v>283</v>
      </c>
      <c r="D120" s="23" t="s">
        <v>281</v>
      </c>
      <c r="E120" s="24" t="s">
        <v>284</v>
      </c>
      <c r="F120" s="25"/>
    </row>
    <row r="121" spans="2:6">
      <c r="B121" s="15">
        <f t="shared" si="1"/>
        <v>113</v>
      </c>
      <c r="C121" s="26" t="s">
        <v>285</v>
      </c>
      <c r="D121" s="23" t="s">
        <v>286</v>
      </c>
      <c r="E121" s="24" t="s">
        <v>287</v>
      </c>
      <c r="F121" s="25"/>
    </row>
    <row r="122" spans="2:6">
      <c r="B122" s="15">
        <f t="shared" si="1"/>
        <v>114</v>
      </c>
      <c r="C122" s="26" t="s">
        <v>537</v>
      </c>
      <c r="D122" s="23" t="s">
        <v>286</v>
      </c>
      <c r="E122" s="24" t="s">
        <v>538</v>
      </c>
      <c r="F122" s="25"/>
    </row>
    <row r="123" spans="2:6">
      <c r="B123" s="15">
        <f t="shared" si="1"/>
        <v>115</v>
      </c>
      <c r="C123" s="26" t="s">
        <v>512</v>
      </c>
      <c r="D123" s="23" t="s">
        <v>286</v>
      </c>
      <c r="E123" s="24" t="s">
        <v>289</v>
      </c>
      <c r="F123" s="25"/>
    </row>
    <row r="124" spans="2:6">
      <c r="B124" s="15">
        <f t="shared" si="1"/>
        <v>116</v>
      </c>
      <c r="C124" s="26" t="s">
        <v>539</v>
      </c>
      <c r="D124" s="23" t="s">
        <v>286</v>
      </c>
      <c r="E124" s="24" t="s">
        <v>542</v>
      </c>
      <c r="F124" s="19"/>
    </row>
    <row r="125" spans="2:6">
      <c r="B125" s="15">
        <f t="shared" si="1"/>
        <v>117</v>
      </c>
      <c r="C125" s="26" t="s">
        <v>540</v>
      </c>
      <c r="D125" s="23" t="s">
        <v>286</v>
      </c>
      <c r="E125" s="24" t="s">
        <v>543</v>
      </c>
      <c r="F125" s="25"/>
    </row>
    <row r="126" spans="2:6">
      <c r="B126" s="15">
        <f t="shared" si="1"/>
        <v>118</v>
      </c>
      <c r="C126" s="26" t="s">
        <v>510</v>
      </c>
      <c r="D126" s="23" t="s">
        <v>286</v>
      </c>
      <c r="E126" s="24" t="s">
        <v>511</v>
      </c>
      <c r="F126" s="25"/>
    </row>
    <row r="127" spans="2:6">
      <c r="B127" s="15">
        <f t="shared" si="1"/>
        <v>119</v>
      </c>
      <c r="C127" s="26" t="s">
        <v>541</v>
      </c>
      <c r="D127" s="23" t="s">
        <v>286</v>
      </c>
      <c r="E127" s="24" t="s">
        <v>544</v>
      </c>
      <c r="F127" s="25"/>
    </row>
    <row r="128" spans="2:6">
      <c r="B128" s="15">
        <f t="shared" si="1"/>
        <v>120</v>
      </c>
      <c r="C128" s="26" t="s">
        <v>290</v>
      </c>
      <c r="D128" s="23" t="s">
        <v>291</v>
      </c>
      <c r="E128" s="24" t="s">
        <v>292</v>
      </c>
      <c r="F128" s="25"/>
    </row>
    <row r="129" spans="2:6">
      <c r="B129" s="15">
        <f t="shared" si="1"/>
        <v>121</v>
      </c>
      <c r="C129" s="26" t="s">
        <v>293</v>
      </c>
      <c r="D129" s="23" t="s">
        <v>291</v>
      </c>
      <c r="E129" s="24" t="s">
        <v>294</v>
      </c>
      <c r="F129" s="25"/>
    </row>
    <row r="130" spans="2:6">
      <c r="B130" s="15">
        <f t="shared" si="1"/>
        <v>122</v>
      </c>
      <c r="C130" s="26" t="s">
        <v>295</v>
      </c>
      <c r="D130" s="23" t="s">
        <v>291</v>
      </c>
      <c r="E130" s="24" t="s">
        <v>296</v>
      </c>
      <c r="F130" s="25"/>
    </row>
    <row r="131" spans="2:6">
      <c r="B131" s="15">
        <f t="shared" si="1"/>
        <v>123</v>
      </c>
      <c r="C131" s="26" t="s">
        <v>391</v>
      </c>
      <c r="D131" s="23" t="s">
        <v>291</v>
      </c>
      <c r="E131" s="24" t="s">
        <v>392</v>
      </c>
      <c r="F131" s="25"/>
    </row>
    <row r="132" spans="2:6">
      <c r="B132" s="15">
        <f t="shared" si="1"/>
        <v>124</v>
      </c>
      <c r="C132" s="26" t="s">
        <v>393</v>
      </c>
      <c r="D132" s="23" t="s">
        <v>291</v>
      </c>
      <c r="E132" s="24" t="s">
        <v>394</v>
      </c>
      <c r="F132" s="25"/>
    </row>
    <row r="133" spans="2:6">
      <c r="B133" s="15">
        <f t="shared" si="1"/>
        <v>125</v>
      </c>
      <c r="C133" s="26" t="s">
        <v>576</v>
      </c>
      <c r="D133" s="23" t="s">
        <v>291</v>
      </c>
      <c r="E133" s="24" t="s">
        <v>575</v>
      </c>
      <c r="F133" s="25"/>
    </row>
    <row r="134" spans="2:6">
      <c r="B134" s="15">
        <f t="shared" si="1"/>
        <v>126</v>
      </c>
      <c r="C134" s="26" t="s">
        <v>615</v>
      </c>
      <c r="D134" s="23" t="s">
        <v>291</v>
      </c>
      <c r="E134" s="24" t="s">
        <v>616</v>
      </c>
      <c r="F134" s="25"/>
    </row>
    <row r="135" spans="2:6">
      <c r="B135" s="15">
        <f t="shared" si="1"/>
        <v>127</v>
      </c>
      <c r="C135" s="26">
        <v>637132</v>
      </c>
      <c r="D135" s="23" t="s">
        <v>384</v>
      </c>
      <c r="E135" s="24" t="s">
        <v>385</v>
      </c>
      <c r="F135" s="25"/>
    </row>
    <row r="136" spans="2:6">
      <c r="B136" s="15">
        <f t="shared" si="1"/>
        <v>128</v>
      </c>
      <c r="C136" s="136" t="s">
        <v>17</v>
      </c>
      <c r="D136" s="15" t="s">
        <v>18</v>
      </c>
      <c r="E136" s="16" t="s">
        <v>19</v>
      </c>
      <c r="F136" s="92" t="s">
        <v>20</v>
      </c>
    </row>
    <row r="137" spans="2:6">
      <c r="B137" s="15">
        <f t="shared" ref="B137:B200" si="2">ROW(A129)</f>
        <v>129</v>
      </c>
      <c r="C137" s="136" t="s">
        <v>21</v>
      </c>
      <c r="D137" s="15" t="s">
        <v>18</v>
      </c>
      <c r="E137" s="16" t="s">
        <v>22</v>
      </c>
      <c r="F137" s="92" t="s">
        <v>20</v>
      </c>
    </row>
    <row r="138" spans="2:6">
      <c r="B138" s="15">
        <f t="shared" si="2"/>
        <v>130</v>
      </c>
      <c r="C138" s="136" t="s">
        <v>23</v>
      </c>
      <c r="D138" s="15" t="s">
        <v>18</v>
      </c>
      <c r="E138" s="16" t="s">
        <v>24</v>
      </c>
      <c r="F138" s="92" t="s">
        <v>20</v>
      </c>
    </row>
    <row r="139" spans="2:6">
      <c r="B139" s="15">
        <f t="shared" si="2"/>
        <v>131</v>
      </c>
      <c r="C139" s="139" t="s">
        <v>549</v>
      </c>
      <c r="D139" s="97" t="s">
        <v>18</v>
      </c>
      <c r="E139" s="98" t="s">
        <v>550</v>
      </c>
      <c r="F139" s="94"/>
    </row>
    <row r="140" spans="2:6">
      <c r="B140" s="15">
        <f t="shared" si="2"/>
        <v>132</v>
      </c>
      <c r="C140" s="136" t="s">
        <v>25</v>
      </c>
      <c r="D140" s="15" t="s">
        <v>18</v>
      </c>
      <c r="E140" s="16" t="s">
        <v>26</v>
      </c>
      <c r="F140" s="92" t="s">
        <v>27</v>
      </c>
    </row>
    <row r="141" spans="2:6">
      <c r="B141" s="15">
        <f t="shared" si="2"/>
        <v>133</v>
      </c>
      <c r="C141" s="136" t="s">
        <v>28</v>
      </c>
      <c r="D141" s="15" t="s">
        <v>18</v>
      </c>
      <c r="E141" s="16" t="s">
        <v>29</v>
      </c>
      <c r="F141" s="92" t="s">
        <v>27</v>
      </c>
    </row>
    <row r="142" spans="2:6">
      <c r="B142" s="15">
        <f t="shared" si="2"/>
        <v>134</v>
      </c>
      <c r="C142" s="136" t="s">
        <v>30</v>
      </c>
      <c r="D142" s="15" t="s">
        <v>18</v>
      </c>
      <c r="E142" s="16" t="s">
        <v>31</v>
      </c>
      <c r="F142" s="92" t="s">
        <v>27</v>
      </c>
    </row>
    <row r="143" spans="2:6">
      <c r="B143" s="15">
        <f t="shared" si="2"/>
        <v>135</v>
      </c>
      <c r="C143" s="136" t="s">
        <v>32</v>
      </c>
      <c r="D143" s="15" t="s">
        <v>18</v>
      </c>
      <c r="E143" s="16" t="s">
        <v>33</v>
      </c>
      <c r="F143" s="92" t="s">
        <v>34</v>
      </c>
    </row>
    <row r="144" spans="2:6">
      <c r="B144" s="15">
        <f t="shared" si="2"/>
        <v>136</v>
      </c>
      <c r="C144" s="136" t="s">
        <v>35</v>
      </c>
      <c r="D144" s="15" t="s">
        <v>18</v>
      </c>
      <c r="E144" s="16" t="s">
        <v>36</v>
      </c>
      <c r="F144" s="92" t="s">
        <v>34</v>
      </c>
    </row>
    <row r="145" spans="2:6">
      <c r="B145" s="15">
        <f t="shared" si="2"/>
        <v>137</v>
      </c>
      <c r="C145" s="136" t="s">
        <v>37</v>
      </c>
      <c r="D145" s="15" t="s">
        <v>18</v>
      </c>
      <c r="E145" s="16" t="s">
        <v>38</v>
      </c>
      <c r="F145" s="92" t="s">
        <v>34</v>
      </c>
    </row>
    <row r="146" spans="2:6">
      <c r="B146" s="15">
        <f t="shared" si="2"/>
        <v>138</v>
      </c>
      <c r="C146" s="136" t="s">
        <v>39</v>
      </c>
      <c r="D146" s="15" t="s">
        <v>18</v>
      </c>
      <c r="E146" s="16" t="s">
        <v>40</v>
      </c>
      <c r="F146" s="92" t="s">
        <v>34</v>
      </c>
    </row>
    <row r="147" spans="2:6">
      <c r="B147" s="15">
        <f t="shared" si="2"/>
        <v>139</v>
      </c>
      <c r="C147" s="136" t="s">
        <v>41</v>
      </c>
      <c r="D147" s="15" t="s">
        <v>18</v>
      </c>
      <c r="E147" s="16" t="s">
        <v>42</v>
      </c>
      <c r="F147" s="92" t="s">
        <v>34</v>
      </c>
    </row>
    <row r="148" spans="2:6">
      <c r="B148" s="15">
        <f t="shared" si="2"/>
        <v>140</v>
      </c>
      <c r="C148" s="136" t="s">
        <v>43</v>
      </c>
      <c r="D148" s="15" t="s">
        <v>18</v>
      </c>
      <c r="E148" s="16" t="s">
        <v>44</v>
      </c>
      <c r="F148" s="92" t="s">
        <v>34</v>
      </c>
    </row>
    <row r="149" spans="2:6">
      <c r="B149" s="15">
        <f t="shared" si="2"/>
        <v>141</v>
      </c>
      <c r="C149" s="136" t="s">
        <v>45</v>
      </c>
      <c r="D149" s="15" t="s">
        <v>18</v>
      </c>
      <c r="E149" s="16" t="s">
        <v>46</v>
      </c>
      <c r="F149" s="92" t="s">
        <v>47</v>
      </c>
    </row>
    <row r="150" spans="2:6">
      <c r="B150" s="15">
        <f t="shared" si="2"/>
        <v>142</v>
      </c>
      <c r="C150" s="136" t="s">
        <v>48</v>
      </c>
      <c r="D150" s="15" t="s">
        <v>18</v>
      </c>
      <c r="E150" s="16" t="s">
        <v>49</v>
      </c>
      <c r="F150" s="92" t="s">
        <v>50</v>
      </c>
    </row>
    <row r="151" spans="2:6" ht="12.75" customHeight="1">
      <c r="B151" s="15">
        <f t="shared" si="2"/>
        <v>143</v>
      </c>
      <c r="C151" s="136" t="s">
        <v>51</v>
      </c>
      <c r="D151" s="15" t="s">
        <v>18</v>
      </c>
      <c r="E151" s="16" t="s">
        <v>52</v>
      </c>
      <c r="F151" s="92" t="s">
        <v>50</v>
      </c>
    </row>
    <row r="152" spans="2:6">
      <c r="B152" s="15">
        <f t="shared" si="2"/>
        <v>144</v>
      </c>
      <c r="C152" s="136" t="s">
        <v>53</v>
      </c>
      <c r="D152" s="15" t="s">
        <v>18</v>
      </c>
      <c r="E152" s="16" t="s">
        <v>54</v>
      </c>
      <c r="F152" s="92" t="s">
        <v>50</v>
      </c>
    </row>
    <row r="153" spans="2:6">
      <c r="B153" s="15">
        <f t="shared" si="2"/>
        <v>145</v>
      </c>
      <c r="C153" s="136" t="s">
        <v>55</v>
      </c>
      <c r="D153" s="15" t="s">
        <v>18</v>
      </c>
      <c r="E153" s="16" t="s">
        <v>56</v>
      </c>
      <c r="F153" s="92" t="s">
        <v>50</v>
      </c>
    </row>
    <row r="154" spans="2:6">
      <c r="B154" s="15">
        <f t="shared" si="2"/>
        <v>146</v>
      </c>
      <c r="C154" s="136" t="s">
        <v>57</v>
      </c>
      <c r="D154" s="15" t="s">
        <v>18</v>
      </c>
      <c r="E154" s="16" t="s">
        <v>58</v>
      </c>
      <c r="F154" s="92" t="s">
        <v>50</v>
      </c>
    </row>
    <row r="155" spans="2:6">
      <c r="B155" s="15">
        <f t="shared" si="2"/>
        <v>147</v>
      </c>
      <c r="C155" s="136" t="s">
        <v>59</v>
      </c>
      <c r="D155" s="15" t="s">
        <v>18</v>
      </c>
      <c r="E155" s="16" t="s">
        <v>60</v>
      </c>
      <c r="F155" s="92" t="s">
        <v>50</v>
      </c>
    </row>
    <row r="156" spans="2:6">
      <c r="B156" s="15">
        <f t="shared" si="2"/>
        <v>148</v>
      </c>
      <c r="C156" s="136" t="s">
        <v>61</v>
      </c>
      <c r="D156" s="15" t="s">
        <v>18</v>
      </c>
      <c r="E156" s="16" t="s">
        <v>62</v>
      </c>
      <c r="F156" s="92" t="s">
        <v>50</v>
      </c>
    </row>
    <row r="157" spans="2:6">
      <c r="B157" s="15">
        <f t="shared" si="2"/>
        <v>149</v>
      </c>
      <c r="C157" s="136" t="s">
        <v>63</v>
      </c>
      <c r="D157" s="15" t="s">
        <v>18</v>
      </c>
      <c r="E157" s="16" t="s">
        <v>64</v>
      </c>
      <c r="F157" s="92" t="s">
        <v>50</v>
      </c>
    </row>
    <row r="158" spans="2:6">
      <c r="B158" s="15">
        <f t="shared" si="2"/>
        <v>150</v>
      </c>
      <c r="C158" s="136" t="s">
        <v>65</v>
      </c>
      <c r="D158" s="15" t="s">
        <v>18</v>
      </c>
      <c r="E158" s="16" t="s">
        <v>66</v>
      </c>
      <c r="F158" s="92" t="s">
        <v>50</v>
      </c>
    </row>
    <row r="159" spans="2:6">
      <c r="B159" s="15">
        <f t="shared" si="2"/>
        <v>151</v>
      </c>
      <c r="C159" s="139" t="s">
        <v>558</v>
      </c>
      <c r="D159" s="97" t="s">
        <v>18</v>
      </c>
      <c r="E159" s="98" t="s">
        <v>559</v>
      </c>
      <c r="F159" s="94" t="s">
        <v>50</v>
      </c>
    </row>
    <row r="160" spans="2:6">
      <c r="B160" s="15">
        <f t="shared" si="2"/>
        <v>152</v>
      </c>
      <c r="C160" s="136" t="s">
        <v>67</v>
      </c>
      <c r="D160" s="15" t="s">
        <v>18</v>
      </c>
      <c r="E160" s="16" t="s">
        <v>68</v>
      </c>
      <c r="F160" s="92" t="s">
        <v>50</v>
      </c>
    </row>
    <row r="161" spans="2:6">
      <c r="B161" s="15">
        <f t="shared" si="2"/>
        <v>153</v>
      </c>
      <c r="C161" s="136" t="s">
        <v>69</v>
      </c>
      <c r="D161" s="15" t="s">
        <v>18</v>
      </c>
      <c r="E161" s="16" t="s">
        <v>70</v>
      </c>
      <c r="F161" s="92" t="s">
        <v>50</v>
      </c>
    </row>
    <row r="162" spans="2:6">
      <c r="B162" s="15">
        <f t="shared" si="2"/>
        <v>154</v>
      </c>
      <c r="C162" s="136" t="s">
        <v>71</v>
      </c>
      <c r="D162" s="15" t="s">
        <v>18</v>
      </c>
      <c r="E162" s="16" t="s">
        <v>72</v>
      </c>
      <c r="F162" s="92" t="s">
        <v>50</v>
      </c>
    </row>
    <row r="163" spans="2:6">
      <c r="B163" s="15">
        <f t="shared" si="2"/>
        <v>155</v>
      </c>
      <c r="C163" s="136" t="s">
        <v>73</v>
      </c>
      <c r="D163" s="15" t="s">
        <v>18</v>
      </c>
      <c r="E163" s="16" t="s">
        <v>74</v>
      </c>
      <c r="F163" s="92" t="s">
        <v>50</v>
      </c>
    </row>
    <row r="164" spans="2:6">
      <c r="B164" s="15">
        <f t="shared" si="2"/>
        <v>156</v>
      </c>
      <c r="C164" s="136" t="s">
        <v>75</v>
      </c>
      <c r="D164" s="15" t="s">
        <v>18</v>
      </c>
      <c r="E164" s="16" t="s">
        <v>76</v>
      </c>
      <c r="F164" s="92" t="s">
        <v>50</v>
      </c>
    </row>
    <row r="165" spans="2:6">
      <c r="B165" s="15">
        <f t="shared" si="2"/>
        <v>157</v>
      </c>
      <c r="C165" s="136" t="s">
        <v>77</v>
      </c>
      <c r="D165" s="15" t="s">
        <v>18</v>
      </c>
      <c r="E165" s="16" t="s">
        <v>78</v>
      </c>
      <c r="F165" s="92" t="s">
        <v>50</v>
      </c>
    </row>
    <row r="166" spans="2:6">
      <c r="B166" s="15">
        <f t="shared" si="2"/>
        <v>158</v>
      </c>
      <c r="C166" s="136" t="s">
        <v>79</v>
      </c>
      <c r="D166" s="15" t="s">
        <v>18</v>
      </c>
      <c r="E166" s="16" t="s">
        <v>80</v>
      </c>
      <c r="F166" s="18" t="s">
        <v>50</v>
      </c>
    </row>
    <row r="167" spans="2:6">
      <c r="B167" s="15">
        <f t="shared" si="2"/>
        <v>159</v>
      </c>
      <c r="C167" s="136" t="s">
        <v>81</v>
      </c>
      <c r="D167" s="15" t="s">
        <v>18</v>
      </c>
      <c r="E167" s="16" t="s">
        <v>82</v>
      </c>
      <c r="F167" s="92" t="s">
        <v>50</v>
      </c>
    </row>
    <row r="168" spans="2:6">
      <c r="B168" s="15">
        <f t="shared" si="2"/>
        <v>160</v>
      </c>
      <c r="C168" s="136" t="s">
        <v>83</v>
      </c>
      <c r="D168" s="15" t="s">
        <v>18</v>
      </c>
      <c r="E168" s="16" t="s">
        <v>84</v>
      </c>
      <c r="F168" s="18" t="s">
        <v>50</v>
      </c>
    </row>
    <row r="169" spans="2:6">
      <c r="B169" s="15">
        <f t="shared" si="2"/>
        <v>161</v>
      </c>
      <c r="C169" s="136" t="s">
        <v>85</v>
      </c>
      <c r="D169" s="15" t="s">
        <v>18</v>
      </c>
      <c r="E169" s="16" t="s">
        <v>86</v>
      </c>
      <c r="F169" s="19"/>
    </row>
    <row r="170" spans="2:6">
      <c r="B170" s="15">
        <f t="shared" si="2"/>
        <v>162</v>
      </c>
      <c r="C170" s="136" t="s">
        <v>87</v>
      </c>
      <c r="D170" s="15" t="s">
        <v>18</v>
      </c>
      <c r="E170" s="16" t="s">
        <v>88</v>
      </c>
      <c r="F170" s="18" t="s">
        <v>20</v>
      </c>
    </row>
    <row r="171" spans="2:6">
      <c r="B171" s="15">
        <f t="shared" si="2"/>
        <v>163</v>
      </c>
      <c r="C171" s="136" t="s">
        <v>89</v>
      </c>
      <c r="D171" s="15" t="s">
        <v>18</v>
      </c>
      <c r="E171" s="16" t="s">
        <v>90</v>
      </c>
      <c r="F171" s="18" t="s">
        <v>20</v>
      </c>
    </row>
    <row r="172" spans="2:6">
      <c r="B172" s="15">
        <f t="shared" si="2"/>
        <v>164</v>
      </c>
      <c r="C172" s="136" t="s">
        <v>91</v>
      </c>
      <c r="D172" s="15" t="s">
        <v>18</v>
      </c>
      <c r="E172" s="16" t="s">
        <v>92</v>
      </c>
      <c r="F172" s="18" t="s">
        <v>20</v>
      </c>
    </row>
    <row r="173" spans="2:6">
      <c r="B173" s="15">
        <f t="shared" si="2"/>
        <v>165</v>
      </c>
      <c r="C173" s="136" t="s">
        <v>93</v>
      </c>
      <c r="D173" s="15" t="s">
        <v>18</v>
      </c>
      <c r="E173" s="16" t="s">
        <v>94</v>
      </c>
      <c r="F173" s="92" t="s">
        <v>20</v>
      </c>
    </row>
    <row r="174" spans="2:6">
      <c r="B174" s="15">
        <f t="shared" si="2"/>
        <v>166</v>
      </c>
      <c r="C174" s="136" t="s">
        <v>95</v>
      </c>
      <c r="D174" s="15" t="s">
        <v>18</v>
      </c>
      <c r="E174" s="16" t="s">
        <v>96</v>
      </c>
      <c r="F174" s="92" t="s">
        <v>20</v>
      </c>
    </row>
    <row r="175" spans="2:6">
      <c r="B175" s="15">
        <f t="shared" si="2"/>
        <v>167</v>
      </c>
      <c r="C175" s="136" t="s">
        <v>97</v>
      </c>
      <c r="D175" s="15" t="s">
        <v>18</v>
      </c>
      <c r="E175" s="16" t="s">
        <v>98</v>
      </c>
      <c r="F175" s="92" t="s">
        <v>20</v>
      </c>
    </row>
    <row r="176" spans="2:6">
      <c r="B176" s="15">
        <f t="shared" si="2"/>
        <v>168</v>
      </c>
      <c r="C176" s="136" t="s">
        <v>99</v>
      </c>
      <c r="D176" s="15" t="s">
        <v>18</v>
      </c>
      <c r="E176" s="16" t="s">
        <v>100</v>
      </c>
      <c r="F176" s="92" t="s">
        <v>20</v>
      </c>
    </row>
    <row r="177" spans="2:6">
      <c r="B177" s="15">
        <f t="shared" si="2"/>
        <v>169</v>
      </c>
      <c r="C177" s="136" t="s">
        <v>101</v>
      </c>
      <c r="D177" s="15" t="s">
        <v>18</v>
      </c>
      <c r="E177" s="16" t="s">
        <v>102</v>
      </c>
      <c r="F177" s="92" t="s">
        <v>20</v>
      </c>
    </row>
    <row r="178" spans="2:6">
      <c r="B178" s="15">
        <f t="shared" si="2"/>
        <v>170</v>
      </c>
      <c r="C178" s="136" t="s">
        <v>103</v>
      </c>
      <c r="D178" s="15" t="s">
        <v>18</v>
      </c>
      <c r="E178" s="16" t="s">
        <v>104</v>
      </c>
      <c r="F178" s="92" t="s">
        <v>20</v>
      </c>
    </row>
    <row r="179" spans="2:6">
      <c r="B179" s="15">
        <f t="shared" si="2"/>
        <v>171</v>
      </c>
      <c r="C179" s="136" t="s">
        <v>105</v>
      </c>
      <c r="D179" s="15" t="s">
        <v>18</v>
      </c>
      <c r="E179" s="16" t="s">
        <v>106</v>
      </c>
      <c r="F179" s="92" t="s">
        <v>20</v>
      </c>
    </row>
    <row r="180" spans="2:6">
      <c r="B180" s="15">
        <f t="shared" si="2"/>
        <v>172</v>
      </c>
      <c r="C180" s="136" t="s">
        <v>107</v>
      </c>
      <c r="D180" s="15" t="s">
        <v>18</v>
      </c>
      <c r="E180" s="16" t="s">
        <v>108</v>
      </c>
      <c r="F180" s="92" t="s">
        <v>20</v>
      </c>
    </row>
    <row r="181" spans="2:6">
      <c r="B181" s="15">
        <f t="shared" si="2"/>
        <v>173</v>
      </c>
      <c r="C181" s="136" t="s">
        <v>109</v>
      </c>
      <c r="D181" s="15" t="s">
        <v>18</v>
      </c>
      <c r="E181" s="16" t="s">
        <v>110</v>
      </c>
      <c r="F181" s="92" t="s">
        <v>111</v>
      </c>
    </row>
    <row r="182" spans="2:6">
      <c r="B182" s="15">
        <f t="shared" si="2"/>
        <v>174</v>
      </c>
      <c r="C182" s="136" t="s">
        <v>112</v>
      </c>
      <c r="D182" s="15" t="s">
        <v>18</v>
      </c>
      <c r="E182" s="16" t="s">
        <v>113</v>
      </c>
      <c r="F182" s="18" t="s">
        <v>111</v>
      </c>
    </row>
    <row r="183" spans="2:6">
      <c r="B183" s="15">
        <f t="shared" si="2"/>
        <v>175</v>
      </c>
      <c r="C183" s="136" t="s">
        <v>114</v>
      </c>
      <c r="D183" s="15" t="s">
        <v>18</v>
      </c>
      <c r="E183" s="16" t="s">
        <v>115</v>
      </c>
      <c r="F183" s="92" t="s">
        <v>111</v>
      </c>
    </row>
    <row r="184" spans="2:6">
      <c r="B184" s="15">
        <f t="shared" si="2"/>
        <v>176</v>
      </c>
      <c r="C184" s="136" t="s">
        <v>116</v>
      </c>
      <c r="D184" s="15" t="s">
        <v>18</v>
      </c>
      <c r="E184" s="16" t="s">
        <v>117</v>
      </c>
      <c r="F184" s="92" t="s">
        <v>111</v>
      </c>
    </row>
    <row r="185" spans="2:6">
      <c r="B185" s="15">
        <f t="shared" si="2"/>
        <v>177</v>
      </c>
      <c r="C185" s="136" t="s">
        <v>118</v>
      </c>
      <c r="D185" s="15" t="s">
        <v>18</v>
      </c>
      <c r="E185" s="16" t="s">
        <v>119</v>
      </c>
      <c r="F185" s="18" t="s">
        <v>111</v>
      </c>
    </row>
    <row r="186" spans="2:6">
      <c r="B186" s="15">
        <f t="shared" si="2"/>
        <v>178</v>
      </c>
      <c r="C186" s="136" t="s">
        <v>120</v>
      </c>
      <c r="D186" s="15" t="s">
        <v>18</v>
      </c>
      <c r="E186" s="16" t="s">
        <v>121</v>
      </c>
      <c r="F186" s="92" t="s">
        <v>111</v>
      </c>
    </row>
    <row r="187" spans="2:6">
      <c r="B187" s="15">
        <f t="shared" si="2"/>
        <v>179</v>
      </c>
      <c r="C187" s="136" t="s">
        <v>122</v>
      </c>
      <c r="D187" s="15" t="s">
        <v>18</v>
      </c>
      <c r="E187" s="16" t="s">
        <v>123</v>
      </c>
      <c r="F187" s="92" t="s">
        <v>111</v>
      </c>
    </row>
    <row r="188" spans="2:6">
      <c r="B188" s="15">
        <f t="shared" si="2"/>
        <v>180</v>
      </c>
      <c r="C188" s="136" t="s">
        <v>124</v>
      </c>
      <c r="D188" s="15" t="s">
        <v>18</v>
      </c>
      <c r="E188" s="16" t="s">
        <v>125</v>
      </c>
      <c r="F188" s="92" t="s">
        <v>111</v>
      </c>
    </row>
    <row r="189" spans="2:6">
      <c r="B189" s="15">
        <f t="shared" si="2"/>
        <v>181</v>
      </c>
      <c r="C189" s="136" t="s">
        <v>126</v>
      </c>
      <c r="D189" s="15" t="s">
        <v>18</v>
      </c>
      <c r="E189" s="16" t="s">
        <v>127</v>
      </c>
      <c r="F189" s="92" t="s">
        <v>111</v>
      </c>
    </row>
    <row r="190" spans="2:6">
      <c r="B190" s="15">
        <f t="shared" si="2"/>
        <v>182</v>
      </c>
      <c r="C190" s="136" t="s">
        <v>128</v>
      </c>
      <c r="D190" s="15" t="s">
        <v>18</v>
      </c>
      <c r="E190" s="16" t="s">
        <v>129</v>
      </c>
      <c r="F190" s="92" t="s">
        <v>111</v>
      </c>
    </row>
    <row r="191" spans="2:6">
      <c r="B191" s="15">
        <f t="shared" si="2"/>
        <v>183</v>
      </c>
      <c r="C191" s="136" t="s">
        <v>130</v>
      </c>
      <c r="D191" s="15" t="s">
        <v>18</v>
      </c>
      <c r="E191" s="16" t="s">
        <v>131</v>
      </c>
      <c r="F191" s="92" t="s">
        <v>111</v>
      </c>
    </row>
    <row r="192" spans="2:6">
      <c r="B192" s="15">
        <f t="shared" si="2"/>
        <v>184</v>
      </c>
      <c r="C192" s="139" t="s">
        <v>560</v>
      </c>
      <c r="D192" s="15" t="s">
        <v>18</v>
      </c>
      <c r="E192" s="98" t="s">
        <v>562</v>
      </c>
      <c r="F192" s="92" t="s">
        <v>111</v>
      </c>
    </row>
    <row r="193" spans="2:6">
      <c r="B193" s="15">
        <f t="shared" si="2"/>
        <v>185</v>
      </c>
      <c r="C193" s="139" t="s">
        <v>561</v>
      </c>
      <c r="D193" s="15" t="s">
        <v>18</v>
      </c>
      <c r="E193" s="98" t="s">
        <v>563</v>
      </c>
      <c r="F193" s="92" t="s">
        <v>111</v>
      </c>
    </row>
    <row r="194" spans="2:6">
      <c r="B194" s="15">
        <f t="shared" si="2"/>
        <v>186</v>
      </c>
      <c r="C194" s="139" t="s">
        <v>30</v>
      </c>
      <c r="D194" s="15" t="s">
        <v>18</v>
      </c>
      <c r="E194" s="98" t="s">
        <v>564</v>
      </c>
      <c r="F194" s="92" t="s">
        <v>111</v>
      </c>
    </row>
    <row r="195" spans="2:6">
      <c r="B195" s="15">
        <f t="shared" si="2"/>
        <v>187</v>
      </c>
      <c r="C195" s="139" t="s">
        <v>28</v>
      </c>
      <c r="D195" s="15" t="s">
        <v>18</v>
      </c>
      <c r="E195" s="98" t="s">
        <v>565</v>
      </c>
      <c r="F195" s="92" t="s">
        <v>111</v>
      </c>
    </row>
    <row r="196" spans="2:6">
      <c r="B196" s="15">
        <f t="shared" si="2"/>
        <v>188</v>
      </c>
      <c r="C196" s="140" t="s">
        <v>566</v>
      </c>
      <c r="D196" s="15" t="s">
        <v>18</v>
      </c>
      <c r="E196" s="114" t="s">
        <v>571</v>
      </c>
      <c r="F196" s="92" t="s">
        <v>111</v>
      </c>
    </row>
    <row r="197" spans="2:6">
      <c r="B197" s="15">
        <f t="shared" si="2"/>
        <v>189</v>
      </c>
      <c r="C197" s="139" t="s">
        <v>567</v>
      </c>
      <c r="D197" s="15" t="s">
        <v>18</v>
      </c>
      <c r="E197" s="98" t="s">
        <v>573</v>
      </c>
      <c r="F197" s="92" t="s">
        <v>111</v>
      </c>
    </row>
    <row r="198" spans="2:6">
      <c r="B198" s="15">
        <f t="shared" si="2"/>
        <v>190</v>
      </c>
      <c r="C198" s="139" t="s">
        <v>568</v>
      </c>
      <c r="D198" s="15" t="s">
        <v>18</v>
      </c>
      <c r="E198" s="98" t="s">
        <v>572</v>
      </c>
      <c r="F198" s="92" t="s">
        <v>111</v>
      </c>
    </row>
    <row r="199" spans="2:6">
      <c r="B199" s="15">
        <f t="shared" si="2"/>
        <v>191</v>
      </c>
      <c r="C199" s="139" t="s">
        <v>569</v>
      </c>
      <c r="D199" s="15" t="s">
        <v>18</v>
      </c>
      <c r="E199" s="98" t="s">
        <v>570</v>
      </c>
      <c r="F199" s="92" t="s">
        <v>111</v>
      </c>
    </row>
    <row r="200" spans="2:6">
      <c r="B200" s="15">
        <f t="shared" si="2"/>
        <v>192</v>
      </c>
      <c r="C200" s="136" t="s">
        <v>132</v>
      </c>
      <c r="D200" s="15" t="s">
        <v>18</v>
      </c>
      <c r="E200" s="16" t="s">
        <v>133</v>
      </c>
      <c r="F200" s="94" t="s">
        <v>47</v>
      </c>
    </row>
    <row r="201" spans="2:6">
      <c r="B201" s="15">
        <f t="shared" ref="B201:B264" si="3">ROW(A193)</f>
        <v>193</v>
      </c>
      <c r="C201" s="136" t="s">
        <v>134</v>
      </c>
      <c r="D201" s="15" t="s">
        <v>18</v>
      </c>
      <c r="E201" s="16" t="s">
        <v>135</v>
      </c>
      <c r="F201" s="94" t="s">
        <v>47</v>
      </c>
    </row>
    <row r="202" spans="2:6">
      <c r="B202" s="15">
        <f t="shared" si="3"/>
        <v>194</v>
      </c>
      <c r="C202" s="136" t="s">
        <v>136</v>
      </c>
      <c r="D202" s="15" t="s">
        <v>18</v>
      </c>
      <c r="E202" s="16" t="s">
        <v>137</v>
      </c>
      <c r="F202" s="94" t="s">
        <v>47</v>
      </c>
    </row>
    <row r="203" spans="2:6">
      <c r="B203" s="15">
        <f t="shared" si="3"/>
        <v>195</v>
      </c>
      <c r="C203" s="139" t="s">
        <v>547</v>
      </c>
      <c r="D203" s="97" t="s">
        <v>18</v>
      </c>
      <c r="E203" s="98" t="s">
        <v>548</v>
      </c>
      <c r="F203" s="94"/>
    </row>
    <row r="204" spans="2:6">
      <c r="B204" s="15">
        <f t="shared" si="3"/>
        <v>196</v>
      </c>
      <c r="C204" s="136" t="s">
        <v>138</v>
      </c>
      <c r="D204" s="15" t="s">
        <v>18</v>
      </c>
      <c r="E204" s="16" t="s">
        <v>139</v>
      </c>
      <c r="F204" s="94" t="s">
        <v>47</v>
      </c>
    </row>
    <row r="205" spans="2:6">
      <c r="B205" s="15">
        <f t="shared" si="3"/>
        <v>197</v>
      </c>
      <c r="C205" s="136" t="s">
        <v>140</v>
      </c>
      <c r="D205" s="15" t="s">
        <v>18</v>
      </c>
      <c r="E205" s="16" t="s">
        <v>141</v>
      </c>
      <c r="F205" s="94" t="s">
        <v>47</v>
      </c>
    </row>
    <row r="206" spans="2:6">
      <c r="B206" s="15">
        <f t="shared" si="3"/>
        <v>198</v>
      </c>
      <c r="C206" s="136" t="s">
        <v>142</v>
      </c>
      <c r="D206" s="15" t="s">
        <v>18</v>
      </c>
      <c r="E206" s="16" t="s">
        <v>143</v>
      </c>
      <c r="F206" s="94" t="s">
        <v>47</v>
      </c>
    </row>
    <row r="207" spans="2:6">
      <c r="B207" s="15">
        <f t="shared" si="3"/>
        <v>199</v>
      </c>
      <c r="C207" s="136" t="s">
        <v>144</v>
      </c>
      <c r="D207" s="15" t="s">
        <v>18</v>
      </c>
      <c r="E207" s="16" t="s">
        <v>145</v>
      </c>
      <c r="F207" s="94" t="s">
        <v>146</v>
      </c>
    </row>
    <row r="208" spans="2:6">
      <c r="B208" s="15">
        <f t="shared" si="3"/>
        <v>200</v>
      </c>
      <c r="C208" s="136" t="s">
        <v>147</v>
      </c>
      <c r="D208" s="15" t="s">
        <v>18</v>
      </c>
      <c r="E208" s="16" t="s">
        <v>148</v>
      </c>
      <c r="F208" s="94" t="s">
        <v>146</v>
      </c>
    </row>
    <row r="209" spans="2:6">
      <c r="B209" s="15">
        <f t="shared" si="3"/>
        <v>201</v>
      </c>
      <c r="C209" s="136" t="s">
        <v>149</v>
      </c>
      <c r="D209" s="15" t="s">
        <v>18</v>
      </c>
      <c r="E209" s="16" t="s">
        <v>150</v>
      </c>
      <c r="F209" s="20" t="s">
        <v>146</v>
      </c>
    </row>
    <row r="210" spans="2:6">
      <c r="B210" s="15">
        <f t="shared" si="3"/>
        <v>202</v>
      </c>
      <c r="C210" s="136" t="s">
        <v>151</v>
      </c>
      <c r="D210" s="15" t="s">
        <v>18</v>
      </c>
      <c r="E210" s="16" t="s">
        <v>152</v>
      </c>
      <c r="F210" s="94" t="s">
        <v>146</v>
      </c>
    </row>
    <row r="211" spans="2:6">
      <c r="B211" s="15">
        <f t="shared" si="3"/>
        <v>203</v>
      </c>
      <c r="C211" s="136" t="s">
        <v>153</v>
      </c>
      <c r="D211" s="15" t="s">
        <v>18</v>
      </c>
      <c r="E211" s="16" t="s">
        <v>154</v>
      </c>
      <c r="F211" s="93"/>
    </row>
    <row r="212" spans="2:6">
      <c r="B212" s="15">
        <f t="shared" si="3"/>
        <v>204</v>
      </c>
      <c r="C212" s="136" t="s">
        <v>500</v>
      </c>
      <c r="D212" s="15" t="s">
        <v>18</v>
      </c>
      <c r="E212" s="16" t="s">
        <v>501</v>
      </c>
      <c r="F212" s="25"/>
    </row>
    <row r="213" spans="2:6">
      <c r="B213" s="15">
        <f t="shared" si="3"/>
        <v>205</v>
      </c>
      <c r="C213" s="136" t="s">
        <v>502</v>
      </c>
      <c r="D213" s="15" t="s">
        <v>18</v>
      </c>
      <c r="E213" s="16" t="s">
        <v>503</v>
      </c>
      <c r="F213" s="25"/>
    </row>
    <row r="214" spans="2:6">
      <c r="B214" s="15">
        <f t="shared" si="3"/>
        <v>206</v>
      </c>
      <c r="C214" s="136" t="s">
        <v>504</v>
      </c>
      <c r="D214" s="15" t="s">
        <v>18</v>
      </c>
      <c r="E214" s="16" t="s">
        <v>505</v>
      </c>
      <c r="F214" s="25"/>
    </row>
    <row r="215" spans="2:6">
      <c r="B215" s="15">
        <f t="shared" si="3"/>
        <v>207</v>
      </c>
      <c r="C215" s="136" t="s">
        <v>506</v>
      </c>
      <c r="D215" s="15" t="s">
        <v>18</v>
      </c>
      <c r="E215" s="16" t="s">
        <v>507</v>
      </c>
      <c r="F215" s="25"/>
    </row>
    <row r="216" spans="2:6">
      <c r="B216" s="15">
        <f t="shared" si="3"/>
        <v>208</v>
      </c>
      <c r="C216" s="26" t="s">
        <v>297</v>
      </c>
      <c r="D216" s="23" t="s">
        <v>298</v>
      </c>
      <c r="E216" s="24" t="s">
        <v>299</v>
      </c>
      <c r="F216" s="25"/>
    </row>
    <row r="217" spans="2:6">
      <c r="B217" s="15">
        <f t="shared" si="3"/>
        <v>209</v>
      </c>
      <c r="C217" s="26" t="s">
        <v>603</v>
      </c>
      <c r="D217" s="23" t="s">
        <v>298</v>
      </c>
      <c r="E217" s="24" t="s">
        <v>611</v>
      </c>
      <c r="F217" s="25"/>
    </row>
    <row r="218" spans="2:6">
      <c r="B218" s="15">
        <f t="shared" si="3"/>
        <v>210</v>
      </c>
      <c r="C218" s="26" t="s">
        <v>604</v>
      </c>
      <c r="D218" s="23" t="s">
        <v>298</v>
      </c>
      <c r="E218" s="24" t="s">
        <v>609</v>
      </c>
      <c r="F218" s="25"/>
    </row>
    <row r="219" spans="2:6">
      <c r="B219" s="15">
        <f t="shared" si="3"/>
        <v>211</v>
      </c>
      <c r="C219" s="26" t="s">
        <v>605</v>
      </c>
      <c r="D219" s="23" t="s">
        <v>298</v>
      </c>
      <c r="E219" s="24" t="s">
        <v>612</v>
      </c>
      <c r="F219" s="25"/>
    </row>
    <row r="220" spans="2:6">
      <c r="B220" s="15">
        <f t="shared" si="3"/>
        <v>212</v>
      </c>
      <c r="C220" s="26" t="s">
        <v>606</v>
      </c>
      <c r="D220" s="23" t="s">
        <v>298</v>
      </c>
      <c r="E220" s="24" t="s">
        <v>610</v>
      </c>
      <c r="F220" s="25"/>
    </row>
    <row r="221" spans="2:6">
      <c r="B221" s="15">
        <f t="shared" si="3"/>
        <v>213</v>
      </c>
      <c r="C221" s="26" t="s">
        <v>607</v>
      </c>
      <c r="D221" s="23" t="s">
        <v>298</v>
      </c>
      <c r="E221" s="24" t="s">
        <v>613</v>
      </c>
      <c r="F221" s="25"/>
    </row>
    <row r="222" spans="2:6">
      <c r="B222" s="15">
        <f t="shared" si="3"/>
        <v>214</v>
      </c>
      <c r="C222" s="26" t="s">
        <v>608</v>
      </c>
      <c r="D222" s="23" t="s">
        <v>298</v>
      </c>
      <c r="E222" s="24" t="s">
        <v>614</v>
      </c>
      <c r="F222" s="25"/>
    </row>
    <row r="223" spans="2:6">
      <c r="B223" s="15">
        <f t="shared" si="3"/>
        <v>215</v>
      </c>
      <c r="C223" s="26" t="s">
        <v>300</v>
      </c>
      <c r="D223" s="23" t="s">
        <v>301</v>
      </c>
      <c r="E223" s="24" t="s">
        <v>302</v>
      </c>
      <c r="F223" s="25"/>
    </row>
    <row r="224" spans="2:6">
      <c r="B224" s="15">
        <f t="shared" si="3"/>
        <v>216</v>
      </c>
      <c r="C224" s="26" t="s">
        <v>303</v>
      </c>
      <c r="D224" s="23" t="s">
        <v>301</v>
      </c>
      <c r="E224" s="24" t="s">
        <v>304</v>
      </c>
      <c r="F224" s="25"/>
    </row>
    <row r="225" spans="2:6">
      <c r="B225" s="15">
        <f t="shared" si="3"/>
        <v>217</v>
      </c>
      <c r="C225" s="26" t="s">
        <v>305</v>
      </c>
      <c r="D225" s="23" t="s">
        <v>301</v>
      </c>
      <c r="E225" s="24" t="s">
        <v>306</v>
      </c>
      <c r="F225" s="25"/>
    </row>
    <row r="226" spans="2:6">
      <c r="B226" s="15">
        <f t="shared" si="3"/>
        <v>218</v>
      </c>
      <c r="C226" s="26" t="s">
        <v>307</v>
      </c>
      <c r="D226" s="23" t="s">
        <v>301</v>
      </c>
      <c r="E226" s="24" t="s">
        <v>308</v>
      </c>
      <c r="F226" s="25"/>
    </row>
    <row r="227" spans="2:6">
      <c r="B227" s="15">
        <f t="shared" si="3"/>
        <v>219</v>
      </c>
      <c r="C227" s="26" t="s">
        <v>309</v>
      </c>
      <c r="D227" s="23" t="s">
        <v>301</v>
      </c>
      <c r="E227" s="24" t="s">
        <v>310</v>
      </c>
      <c r="F227" s="25"/>
    </row>
    <row r="228" spans="2:6">
      <c r="B228" s="15">
        <f t="shared" si="3"/>
        <v>220</v>
      </c>
      <c r="C228" s="26" t="s">
        <v>311</v>
      </c>
      <c r="D228" s="23" t="s">
        <v>301</v>
      </c>
      <c r="E228" s="24" t="s">
        <v>312</v>
      </c>
      <c r="F228" s="25"/>
    </row>
    <row r="229" spans="2:6">
      <c r="B229" s="15">
        <f t="shared" si="3"/>
        <v>221</v>
      </c>
      <c r="C229" s="26" t="s">
        <v>313</v>
      </c>
      <c r="D229" s="23" t="s">
        <v>301</v>
      </c>
      <c r="E229" s="24" t="s">
        <v>314</v>
      </c>
      <c r="F229" s="25"/>
    </row>
    <row r="230" spans="2:6">
      <c r="B230" s="15">
        <f t="shared" si="3"/>
        <v>222</v>
      </c>
      <c r="C230" s="26" t="s">
        <v>315</v>
      </c>
      <c r="D230" s="23" t="s">
        <v>301</v>
      </c>
      <c r="E230" s="24" t="s">
        <v>316</v>
      </c>
      <c r="F230" s="25"/>
    </row>
    <row r="231" spans="2:6">
      <c r="B231" s="15">
        <f t="shared" si="3"/>
        <v>223</v>
      </c>
      <c r="C231" s="26" t="s">
        <v>317</v>
      </c>
      <c r="D231" s="23" t="s">
        <v>301</v>
      </c>
      <c r="E231" s="24" t="s">
        <v>318</v>
      </c>
      <c r="F231" s="19"/>
    </row>
    <row r="232" spans="2:6">
      <c r="B232" s="15">
        <f t="shared" si="3"/>
        <v>224</v>
      </c>
      <c r="C232" s="26" t="s">
        <v>319</v>
      </c>
      <c r="D232" s="23" t="s">
        <v>301</v>
      </c>
      <c r="E232" s="24" t="s">
        <v>320</v>
      </c>
      <c r="F232" s="25"/>
    </row>
    <row r="233" spans="2:6">
      <c r="B233" s="15">
        <f t="shared" si="3"/>
        <v>225</v>
      </c>
      <c r="C233" s="26" t="s">
        <v>321</v>
      </c>
      <c r="D233" s="23" t="s">
        <v>301</v>
      </c>
      <c r="E233" s="24" t="s">
        <v>322</v>
      </c>
      <c r="F233" s="19"/>
    </row>
    <row r="234" spans="2:6">
      <c r="B234" s="15">
        <f t="shared" si="3"/>
        <v>226</v>
      </c>
      <c r="C234" s="26" t="s">
        <v>323</v>
      </c>
      <c r="D234" s="23" t="s">
        <v>301</v>
      </c>
      <c r="E234" s="24" t="s">
        <v>324</v>
      </c>
      <c r="F234" s="19"/>
    </row>
    <row r="235" spans="2:6">
      <c r="B235" s="15">
        <f t="shared" si="3"/>
        <v>227</v>
      </c>
      <c r="C235" s="26" t="s">
        <v>325</v>
      </c>
      <c r="D235" s="23" t="s">
        <v>301</v>
      </c>
      <c r="E235" s="24" t="s">
        <v>326</v>
      </c>
      <c r="F235" s="25"/>
    </row>
    <row r="236" spans="2:6">
      <c r="B236" s="15">
        <f t="shared" si="3"/>
        <v>228</v>
      </c>
      <c r="C236" s="26" t="s">
        <v>327</v>
      </c>
      <c r="D236" s="23" t="s">
        <v>301</v>
      </c>
      <c r="E236" s="24" t="s">
        <v>328</v>
      </c>
      <c r="F236" s="25"/>
    </row>
    <row r="237" spans="2:6">
      <c r="B237" s="15">
        <f t="shared" si="3"/>
        <v>229</v>
      </c>
      <c r="C237" s="26" t="s">
        <v>329</v>
      </c>
      <c r="D237" s="23" t="s">
        <v>301</v>
      </c>
      <c r="E237" s="24" t="s">
        <v>330</v>
      </c>
      <c r="F237" s="25"/>
    </row>
    <row r="238" spans="2:6">
      <c r="B238" s="15">
        <f t="shared" si="3"/>
        <v>230</v>
      </c>
      <c r="C238" s="26" t="s">
        <v>331</v>
      </c>
      <c r="D238" s="23" t="s">
        <v>301</v>
      </c>
      <c r="E238" s="24" t="s">
        <v>332</v>
      </c>
      <c r="F238" s="25"/>
    </row>
    <row r="239" spans="2:6">
      <c r="B239" s="15">
        <f t="shared" si="3"/>
        <v>231</v>
      </c>
      <c r="C239" s="26" t="s">
        <v>333</v>
      </c>
      <c r="D239" s="23" t="s">
        <v>301</v>
      </c>
      <c r="E239" s="24" t="s">
        <v>334</v>
      </c>
      <c r="F239" s="25"/>
    </row>
    <row r="240" spans="2:6">
      <c r="B240" s="15">
        <f t="shared" si="3"/>
        <v>232</v>
      </c>
      <c r="C240" s="26" t="s">
        <v>335</v>
      </c>
      <c r="D240" s="23" t="s">
        <v>301</v>
      </c>
      <c r="E240" s="24" t="s">
        <v>336</v>
      </c>
      <c r="F240" s="25"/>
    </row>
    <row r="241" spans="2:6">
      <c r="B241" s="15">
        <f t="shared" si="3"/>
        <v>233</v>
      </c>
      <c r="C241" s="136" t="s">
        <v>11</v>
      </c>
      <c r="D241" s="15" t="s">
        <v>12</v>
      </c>
      <c r="E241" s="16" t="s">
        <v>13</v>
      </c>
      <c r="F241" s="95"/>
    </row>
    <row r="242" spans="2:6">
      <c r="B242" s="15">
        <f t="shared" si="3"/>
        <v>234</v>
      </c>
      <c r="C242" s="136" t="s">
        <v>14</v>
      </c>
      <c r="D242" s="15" t="s">
        <v>12</v>
      </c>
      <c r="E242" s="16" t="s">
        <v>15</v>
      </c>
      <c r="F242" s="96"/>
    </row>
    <row r="243" spans="2:6">
      <c r="B243" s="15">
        <f t="shared" si="3"/>
        <v>235</v>
      </c>
      <c r="C243" s="136" t="s">
        <v>514</v>
      </c>
      <c r="D243" s="15" t="s">
        <v>12</v>
      </c>
      <c r="E243" s="16" t="s">
        <v>16</v>
      </c>
      <c r="F243" s="95"/>
    </row>
    <row r="244" spans="2:6">
      <c r="B244" s="15">
        <f t="shared" si="3"/>
        <v>236</v>
      </c>
      <c r="C244" s="139" t="s">
        <v>546</v>
      </c>
      <c r="D244" s="97" t="s">
        <v>12</v>
      </c>
      <c r="E244" s="98" t="s">
        <v>545</v>
      </c>
      <c r="F244" s="95"/>
    </row>
    <row r="245" spans="2:6">
      <c r="B245" s="15">
        <f t="shared" si="3"/>
        <v>237</v>
      </c>
      <c r="C245" s="26" t="s">
        <v>337</v>
      </c>
      <c r="D245" s="23" t="s">
        <v>338</v>
      </c>
      <c r="E245" s="24" t="s">
        <v>339</v>
      </c>
      <c r="F245" s="25"/>
    </row>
    <row r="246" spans="2:6">
      <c r="B246" s="15">
        <f t="shared" si="3"/>
        <v>238</v>
      </c>
      <c r="C246" s="26" t="s">
        <v>340</v>
      </c>
      <c r="D246" s="23" t="s">
        <v>338</v>
      </c>
      <c r="E246" s="24" t="s">
        <v>341</v>
      </c>
      <c r="F246" s="25"/>
    </row>
    <row r="247" spans="2:6">
      <c r="B247" s="15">
        <f t="shared" si="3"/>
        <v>239</v>
      </c>
      <c r="C247" s="26" t="s">
        <v>342</v>
      </c>
      <c r="D247" s="23" t="s">
        <v>338</v>
      </c>
      <c r="E247" s="24" t="s">
        <v>343</v>
      </c>
      <c r="F247" s="25"/>
    </row>
    <row r="248" spans="2:6">
      <c r="B248" s="15">
        <f t="shared" si="3"/>
        <v>240</v>
      </c>
      <c r="C248" s="26" t="s">
        <v>344</v>
      </c>
      <c r="D248" s="23" t="s">
        <v>338</v>
      </c>
      <c r="E248" s="24" t="s">
        <v>345</v>
      </c>
      <c r="F248" s="25"/>
    </row>
    <row r="249" spans="2:6">
      <c r="B249" s="15">
        <f t="shared" si="3"/>
        <v>241</v>
      </c>
      <c r="C249" s="26" t="s">
        <v>346</v>
      </c>
      <c r="D249" s="23" t="s">
        <v>338</v>
      </c>
      <c r="E249" s="24" t="s">
        <v>347</v>
      </c>
      <c r="F249" s="25"/>
    </row>
    <row r="250" spans="2:6">
      <c r="B250" s="15">
        <f t="shared" si="3"/>
        <v>242</v>
      </c>
      <c r="C250" s="26" t="s">
        <v>348</v>
      </c>
      <c r="D250" s="23" t="s">
        <v>338</v>
      </c>
      <c r="E250" s="24" t="s">
        <v>349</v>
      </c>
      <c r="F250" s="25"/>
    </row>
    <row r="251" spans="2:6">
      <c r="B251" s="15">
        <f t="shared" si="3"/>
        <v>243</v>
      </c>
      <c r="C251" s="26" t="s">
        <v>350</v>
      </c>
      <c r="D251" s="23" t="s">
        <v>338</v>
      </c>
      <c r="E251" s="24" t="s">
        <v>351</v>
      </c>
      <c r="F251" s="25"/>
    </row>
    <row r="252" spans="2:6">
      <c r="B252" s="15">
        <f t="shared" si="3"/>
        <v>244</v>
      </c>
      <c r="C252" s="26" t="s">
        <v>352</v>
      </c>
      <c r="D252" s="23" t="s">
        <v>338</v>
      </c>
      <c r="E252" s="24" t="s">
        <v>353</v>
      </c>
      <c r="F252" s="25"/>
    </row>
    <row r="253" spans="2:6">
      <c r="B253" s="15">
        <f t="shared" si="3"/>
        <v>245</v>
      </c>
      <c r="C253" s="26" t="s">
        <v>354</v>
      </c>
      <c r="D253" s="23" t="s">
        <v>338</v>
      </c>
      <c r="E253" s="24" t="s">
        <v>355</v>
      </c>
      <c r="F253" s="25"/>
    </row>
    <row r="254" spans="2:6">
      <c r="B254" s="15">
        <f t="shared" si="3"/>
        <v>246</v>
      </c>
      <c r="C254" s="26" t="s">
        <v>356</v>
      </c>
      <c r="D254" s="23" t="s">
        <v>338</v>
      </c>
      <c r="E254" s="24" t="s">
        <v>357</v>
      </c>
      <c r="F254" s="25"/>
    </row>
    <row r="255" spans="2:6">
      <c r="B255" s="15">
        <f t="shared" si="3"/>
        <v>247</v>
      </c>
      <c r="C255" s="26" t="s">
        <v>358</v>
      </c>
      <c r="D255" s="23" t="s">
        <v>338</v>
      </c>
      <c r="E255" s="24" t="s">
        <v>359</v>
      </c>
      <c r="F255" s="25"/>
    </row>
    <row r="256" spans="2:6">
      <c r="B256" s="15">
        <f t="shared" si="3"/>
        <v>248</v>
      </c>
      <c r="C256" s="26" t="s">
        <v>360</v>
      </c>
      <c r="D256" s="23" t="s">
        <v>338</v>
      </c>
      <c r="E256" s="24" t="s">
        <v>361</v>
      </c>
      <c r="F256" s="25"/>
    </row>
    <row r="257" spans="2:6">
      <c r="B257" s="15">
        <f t="shared" si="3"/>
        <v>249</v>
      </c>
      <c r="C257" s="26" t="s">
        <v>362</v>
      </c>
      <c r="D257" s="23" t="s">
        <v>338</v>
      </c>
      <c r="E257" s="24" t="s">
        <v>363</v>
      </c>
      <c r="F257" s="25"/>
    </row>
    <row r="258" spans="2:6">
      <c r="B258" s="15">
        <f t="shared" si="3"/>
        <v>250</v>
      </c>
      <c r="C258" s="26" t="s">
        <v>364</v>
      </c>
      <c r="D258" s="23" t="s">
        <v>338</v>
      </c>
      <c r="E258" s="24" t="s">
        <v>365</v>
      </c>
      <c r="F258" s="25"/>
    </row>
    <row r="259" spans="2:6">
      <c r="B259" s="15">
        <f t="shared" si="3"/>
        <v>251</v>
      </c>
      <c r="C259" s="26" t="s">
        <v>366</v>
      </c>
      <c r="D259" s="23" t="s">
        <v>338</v>
      </c>
      <c r="E259" s="24" t="s">
        <v>367</v>
      </c>
      <c r="F259" s="25"/>
    </row>
    <row r="260" spans="2:6">
      <c r="B260" s="15">
        <f t="shared" si="3"/>
        <v>252</v>
      </c>
      <c r="C260" s="26" t="s">
        <v>368</v>
      </c>
      <c r="D260" s="23" t="s">
        <v>338</v>
      </c>
      <c r="E260" s="24" t="s">
        <v>369</v>
      </c>
      <c r="F260" s="25"/>
    </row>
    <row r="261" spans="2:6">
      <c r="B261" s="15">
        <f t="shared" si="3"/>
        <v>253</v>
      </c>
      <c r="C261" s="26" t="s">
        <v>370</v>
      </c>
      <c r="D261" s="23" t="s">
        <v>338</v>
      </c>
      <c r="E261" s="24" t="s">
        <v>371</v>
      </c>
      <c r="F261" s="25"/>
    </row>
    <row r="262" spans="2:6">
      <c r="B262" s="15">
        <f t="shared" si="3"/>
        <v>254</v>
      </c>
      <c r="C262" s="26" t="s">
        <v>372</v>
      </c>
      <c r="D262" s="23" t="s">
        <v>338</v>
      </c>
      <c r="E262" s="24" t="s">
        <v>373</v>
      </c>
      <c r="F262" s="25"/>
    </row>
    <row r="263" spans="2:6">
      <c r="B263" s="15">
        <f t="shared" si="3"/>
        <v>255</v>
      </c>
      <c r="C263" s="26" t="s">
        <v>374</v>
      </c>
      <c r="D263" s="23" t="s">
        <v>338</v>
      </c>
      <c r="E263" s="24" t="s">
        <v>375</v>
      </c>
      <c r="F263" s="25"/>
    </row>
    <row r="264" spans="2:6">
      <c r="B264" s="15">
        <f t="shared" si="3"/>
        <v>256</v>
      </c>
      <c r="C264" s="26" t="s">
        <v>376</v>
      </c>
      <c r="D264" s="23" t="s">
        <v>338</v>
      </c>
      <c r="E264" s="24" t="s">
        <v>377</v>
      </c>
      <c r="F264" s="25"/>
    </row>
    <row r="265" spans="2:6">
      <c r="B265" s="15">
        <f t="shared" ref="B265:B267" si="4">ROW(A257)</f>
        <v>257</v>
      </c>
      <c r="C265" s="26" t="s">
        <v>378</v>
      </c>
      <c r="D265" s="23" t="s">
        <v>338</v>
      </c>
      <c r="E265" s="24" t="s">
        <v>379</v>
      </c>
      <c r="F265" s="25"/>
    </row>
    <row r="266" spans="2:6">
      <c r="B266" s="15">
        <f t="shared" si="4"/>
        <v>258</v>
      </c>
      <c r="C266" s="26" t="s">
        <v>380</v>
      </c>
      <c r="D266" s="23" t="s">
        <v>338</v>
      </c>
      <c r="E266" s="24" t="s">
        <v>381</v>
      </c>
      <c r="F266" s="25"/>
    </row>
    <row r="267" spans="2:6">
      <c r="B267" s="15">
        <f t="shared" si="4"/>
        <v>259</v>
      </c>
      <c r="C267" s="26" t="s">
        <v>382</v>
      </c>
      <c r="D267" s="23" t="s">
        <v>338</v>
      </c>
      <c r="E267" s="24" t="s">
        <v>383</v>
      </c>
      <c r="F267" s="25"/>
    </row>
  </sheetData>
  <mergeCells count="4">
    <mergeCell ref="E2:F2"/>
    <mergeCell ref="E3:F3"/>
    <mergeCell ref="E4:F4"/>
    <mergeCell ref="B6:F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Control de Stok</vt:lpstr>
      <vt:lpstr>Ingreso</vt:lpstr>
      <vt:lpstr>Salida</vt:lpstr>
      <vt:lpstr>Trazabilidad SW</vt:lpstr>
      <vt:lpstr>RM L018-106</vt:lpstr>
      <vt:lpstr>ING L018-106</vt:lpstr>
      <vt:lpstr>Nómina (2)</vt:lpstr>
      <vt:lpstr>'Trazabilidad SW'!Títulos_a_imprimir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Llanes Gustavo</dc:creator>
  <cp:lastModifiedBy>Emilio Ryan</cp:lastModifiedBy>
  <cp:lastPrinted>2021-01-27T18:27:20Z</cp:lastPrinted>
  <dcterms:created xsi:type="dcterms:W3CDTF">2019-01-17T09:59:30Z</dcterms:created>
  <dcterms:modified xsi:type="dcterms:W3CDTF">2022-03-09T21:20:02Z</dcterms:modified>
</cp:coreProperties>
</file>