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\Downloads\"/>
    </mc:Choice>
  </mc:AlternateContent>
  <xr:revisionPtr revIDLastSave="0" documentId="13_ncr:1_{13F3B044-4287-40B1-BA0E-5086A3402EF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rst Iteration Category" sheetId="5" r:id="rId1"/>
    <sheet name="SecondIterationCategory" sheetId="7" r:id="rId2"/>
    <sheet name="ThirdIterationCategory" sheetId="8" r:id="rId3"/>
    <sheet name="Impurity Characteristic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7" l="1"/>
  <c r="H17" i="7"/>
  <c r="H16" i="7"/>
  <c r="H27" i="7"/>
  <c r="H26" i="7"/>
  <c r="H25" i="7"/>
  <c r="N18" i="7"/>
  <c r="N17" i="7"/>
  <c r="N16" i="7"/>
  <c r="K18" i="7"/>
  <c r="K17" i="7"/>
  <c r="K16" i="7"/>
  <c r="N27" i="7"/>
  <c r="N26" i="7"/>
  <c r="N25" i="7"/>
  <c r="K27" i="7"/>
  <c r="K26" i="7"/>
  <c r="K25" i="7"/>
  <c r="D13" i="7"/>
  <c r="N32" i="7" s="1"/>
  <c r="D12" i="7"/>
  <c r="D11" i="7"/>
  <c r="H30" i="7" s="1"/>
  <c r="F4" i="6"/>
  <c r="F3" i="6"/>
  <c r="E3" i="6"/>
  <c r="C3" i="6"/>
  <c r="D3" i="6"/>
  <c r="B4" i="6"/>
  <c r="B5" i="6" s="1"/>
  <c r="C4" i="6"/>
  <c r="E4" i="6" s="1"/>
  <c r="D4" i="6"/>
  <c r="T14" i="5"/>
  <c r="T13" i="5"/>
  <c r="T12" i="5"/>
  <c r="T23" i="5"/>
  <c r="T22" i="5"/>
  <c r="T21" i="5"/>
  <c r="T31" i="5"/>
  <c r="T30" i="5"/>
  <c r="T29" i="5"/>
  <c r="C17" i="5"/>
  <c r="P32" i="5"/>
  <c r="C16" i="5"/>
  <c r="P31" i="5"/>
  <c r="L31" i="5"/>
  <c r="C15" i="5"/>
  <c r="P30" i="5"/>
  <c r="L30" i="5"/>
  <c r="L29" i="5"/>
  <c r="I25" i="5"/>
  <c r="I24" i="5"/>
  <c r="L23" i="5"/>
  <c r="I23" i="5"/>
  <c r="L22" i="5"/>
  <c r="L21" i="5"/>
  <c r="P20" i="5"/>
  <c r="P19" i="5"/>
  <c r="P18" i="5"/>
  <c r="I14" i="5"/>
  <c r="I13" i="5"/>
  <c r="I29" i="5" s="1"/>
  <c r="C22" i="5" s="1"/>
  <c r="L12" i="5"/>
  <c r="I12" i="5"/>
  <c r="P11" i="5"/>
  <c r="L11" i="5"/>
  <c r="P10" i="5"/>
  <c r="L10" i="5"/>
  <c r="P9" i="5"/>
  <c r="T36" i="5" l="1"/>
  <c r="E22" i="5" s="1"/>
  <c r="T37" i="5"/>
  <c r="E23" i="5" s="1"/>
  <c r="N31" i="7"/>
  <c r="H31" i="7"/>
  <c r="B6" i="6"/>
  <c r="E5" i="6"/>
  <c r="C5" i="6"/>
  <c r="K31" i="7"/>
  <c r="H32" i="7"/>
  <c r="I28" i="5"/>
  <c r="C21" i="5" s="1"/>
  <c r="T35" i="5"/>
  <c r="E21" i="5" s="1"/>
  <c r="K30" i="7"/>
  <c r="K32" i="7"/>
  <c r="I30" i="5"/>
  <c r="C23" i="5" s="1"/>
  <c r="N30" i="7"/>
  <c r="L34" i="5"/>
  <c r="D21" i="5" s="1"/>
  <c r="L35" i="5"/>
  <c r="D22" i="5" s="1"/>
  <c r="P35" i="5"/>
  <c r="F21" i="5" s="1"/>
  <c r="L36" i="5"/>
  <c r="D23" i="5" s="1"/>
  <c r="P36" i="5"/>
  <c r="F22" i="5" s="1"/>
  <c r="P37" i="5"/>
  <c r="F23" i="5" s="1"/>
  <c r="F5" i="6" l="1"/>
  <c r="D5" i="6"/>
  <c r="C6" i="6"/>
  <c r="B7" i="6"/>
  <c r="F6" i="6" l="1"/>
  <c r="D6" i="6"/>
  <c r="E6" i="6"/>
  <c r="B8" i="6"/>
  <c r="C7" i="6"/>
  <c r="B9" i="6" l="1"/>
  <c r="C8" i="6"/>
  <c r="E8" i="6" s="1"/>
  <c r="F7" i="6"/>
  <c r="D7" i="6"/>
  <c r="E7" i="6"/>
  <c r="F8" i="6" l="1"/>
  <c r="D8" i="6"/>
  <c r="C9" i="6"/>
  <c r="B10" i="6"/>
  <c r="D9" i="6" l="1"/>
  <c r="F9" i="6"/>
  <c r="E9" i="6"/>
  <c r="C10" i="6"/>
  <c r="E10" i="6" s="1"/>
  <c r="B11" i="6"/>
  <c r="C11" i="6" l="1"/>
  <c r="E11" i="6" s="1"/>
  <c r="B12" i="6"/>
  <c r="F10" i="6"/>
  <c r="D10" i="6"/>
  <c r="C12" i="6" l="1"/>
  <c r="B13" i="6"/>
  <c r="E12" i="6"/>
  <c r="D11" i="6"/>
  <c r="F11" i="6"/>
  <c r="B14" i="6" l="1"/>
  <c r="C13" i="6"/>
  <c r="F12" i="6"/>
  <c r="D12" i="6"/>
  <c r="F13" i="6" l="1"/>
  <c r="D13" i="6"/>
  <c r="E13" i="6"/>
  <c r="C14" i="6"/>
  <c r="B15" i="6"/>
  <c r="E14" i="6"/>
  <c r="F14" i="6" l="1"/>
  <c r="D14" i="6"/>
  <c r="B16" i="6"/>
  <c r="C15" i="6"/>
  <c r="B17" i="6" l="1"/>
  <c r="C16" i="6"/>
  <c r="E16" i="6" s="1"/>
  <c r="F15" i="6"/>
  <c r="D15" i="6"/>
  <c r="E15" i="6"/>
  <c r="F16" i="6" l="1"/>
  <c r="D16" i="6"/>
  <c r="E17" i="6"/>
  <c r="C17" i="6"/>
  <c r="B18" i="6"/>
  <c r="B19" i="6" l="1"/>
  <c r="C18" i="6"/>
  <c r="D17" i="6"/>
  <c r="F17" i="6"/>
  <c r="E18" i="6" l="1"/>
  <c r="F18" i="6"/>
  <c r="D18" i="6"/>
  <c r="B20" i="6"/>
  <c r="C19" i="6"/>
  <c r="E19" i="6"/>
  <c r="D19" i="6" l="1"/>
  <c r="F19" i="6"/>
  <c r="B21" i="6"/>
  <c r="C20" i="6"/>
  <c r="E20" i="6"/>
  <c r="D20" i="6" l="1"/>
  <c r="F20" i="6"/>
  <c r="B22" i="6"/>
  <c r="C21" i="6"/>
  <c r="E21" i="6"/>
  <c r="B23" i="6" l="1"/>
  <c r="C22" i="6"/>
  <c r="E22" i="6"/>
  <c r="D21" i="6"/>
  <c r="F21" i="6"/>
  <c r="D22" i="6" l="1"/>
  <c r="F22" i="6"/>
  <c r="B24" i="6"/>
  <c r="C23" i="6"/>
  <c r="E23" i="6"/>
  <c r="D23" i="6" l="1"/>
  <c r="F23" i="6"/>
  <c r="B25" i="6"/>
  <c r="C24" i="6"/>
  <c r="D24" i="6" l="1"/>
  <c r="F24" i="6"/>
  <c r="B26" i="6"/>
  <c r="C25" i="6"/>
  <c r="E25" i="6"/>
  <c r="E24" i="6"/>
  <c r="D25" i="6" l="1"/>
  <c r="F25" i="6"/>
  <c r="C26" i="6"/>
  <c r="B27" i="6"/>
  <c r="E26" i="6"/>
  <c r="D26" i="6" l="1"/>
  <c r="F26" i="6"/>
  <c r="C27" i="6"/>
  <c r="B28" i="6"/>
  <c r="E27" i="6"/>
  <c r="D27" i="6" l="1"/>
  <c r="F27" i="6"/>
  <c r="B29" i="6"/>
  <c r="C28" i="6"/>
  <c r="E28" i="6"/>
  <c r="C29" i="6" l="1"/>
  <c r="B30" i="6"/>
  <c r="E29" i="6"/>
  <c r="D28" i="6"/>
  <c r="F28" i="6"/>
  <c r="B31" i="6" l="1"/>
  <c r="C30" i="6"/>
  <c r="E30" i="6"/>
  <c r="D29" i="6"/>
  <c r="F29" i="6"/>
  <c r="D30" i="6" l="1"/>
  <c r="F30" i="6"/>
  <c r="C31" i="6"/>
  <c r="B32" i="6"/>
  <c r="E31" i="6"/>
  <c r="C32" i="6" l="1"/>
  <c r="B33" i="6"/>
  <c r="E32" i="6"/>
  <c r="D31" i="6"/>
  <c r="F31" i="6"/>
  <c r="B34" i="6" l="1"/>
  <c r="C33" i="6"/>
  <c r="E33" i="6"/>
  <c r="D32" i="6"/>
  <c r="F32" i="6"/>
  <c r="D33" i="6" l="1"/>
  <c r="F33" i="6"/>
  <c r="B35" i="6"/>
  <c r="C34" i="6"/>
  <c r="D34" i="6" l="1"/>
  <c r="F34" i="6"/>
  <c r="B36" i="6"/>
  <c r="C35" i="6"/>
  <c r="E35" i="6"/>
  <c r="E34" i="6"/>
  <c r="D35" i="6" l="1"/>
  <c r="F35" i="6"/>
  <c r="B37" i="6"/>
  <c r="C36" i="6"/>
  <c r="E36" i="6"/>
  <c r="D36" i="6" l="1"/>
  <c r="F36" i="6"/>
  <c r="B38" i="6"/>
  <c r="C37" i="6"/>
  <c r="E37" i="6"/>
  <c r="D37" i="6" l="1"/>
  <c r="F37" i="6"/>
  <c r="C38" i="6"/>
  <c r="B39" i="6"/>
  <c r="E38" i="6"/>
  <c r="D38" i="6" l="1"/>
  <c r="F38" i="6"/>
  <c r="B40" i="6"/>
  <c r="C39" i="6"/>
  <c r="E39" i="6" s="1"/>
  <c r="D39" i="6" l="1"/>
  <c r="F39" i="6"/>
  <c r="C40" i="6"/>
  <c r="B41" i="6"/>
  <c r="E40" i="6"/>
  <c r="C41" i="6" l="1"/>
  <c r="B42" i="6"/>
  <c r="E41" i="6"/>
  <c r="D40" i="6"/>
  <c r="F40" i="6"/>
  <c r="B43" i="6" l="1"/>
  <c r="C42" i="6"/>
  <c r="E42" i="6" s="1"/>
  <c r="D41" i="6"/>
  <c r="F41" i="6"/>
  <c r="D42" i="6" l="1"/>
  <c r="F42" i="6"/>
  <c r="C43" i="6"/>
  <c r="B44" i="6"/>
  <c r="E43" i="6"/>
  <c r="D43" i="6" l="1"/>
  <c r="F43" i="6"/>
  <c r="B45" i="6"/>
  <c r="C44" i="6"/>
  <c r="E44" i="6"/>
  <c r="D44" i="6" l="1"/>
  <c r="F44" i="6"/>
  <c r="B46" i="6"/>
  <c r="C45" i="6"/>
  <c r="E45" i="6"/>
  <c r="D45" i="6" l="1"/>
  <c r="F45" i="6"/>
  <c r="B47" i="6"/>
  <c r="C46" i="6"/>
  <c r="E46" i="6" s="1"/>
  <c r="C47" i="6" l="1"/>
  <c r="B48" i="6"/>
  <c r="E47" i="6"/>
  <c r="D46" i="6"/>
  <c r="F46" i="6"/>
  <c r="C48" i="6" l="1"/>
  <c r="B49" i="6"/>
  <c r="E48" i="6"/>
  <c r="D47" i="6"/>
  <c r="F47" i="6"/>
  <c r="B50" i="6" l="1"/>
  <c r="C49" i="6"/>
  <c r="E49" i="6"/>
  <c r="D48" i="6"/>
  <c r="F48" i="6"/>
  <c r="D49" i="6" l="1"/>
  <c r="F49" i="6"/>
  <c r="B51" i="6"/>
  <c r="C50" i="6"/>
  <c r="E50" i="6"/>
  <c r="D50" i="6" l="1"/>
  <c r="F50" i="6"/>
  <c r="B52" i="6"/>
  <c r="C51" i="6"/>
  <c r="E51" i="6"/>
  <c r="D51" i="6" l="1"/>
  <c r="F51" i="6"/>
  <c r="B53" i="6"/>
  <c r="C52" i="6"/>
  <c r="B54" i="6" l="1"/>
  <c r="C53" i="6"/>
  <c r="E53" i="6"/>
  <c r="D52" i="6"/>
  <c r="F52" i="6"/>
  <c r="E52" i="6"/>
  <c r="D53" i="6" l="1"/>
  <c r="F53" i="6"/>
  <c r="C54" i="6"/>
  <c r="B55" i="6"/>
  <c r="E54" i="6"/>
  <c r="B56" i="6" l="1"/>
  <c r="C55" i="6"/>
  <c r="E55" i="6" s="1"/>
  <c r="D54" i="6"/>
  <c r="F54" i="6"/>
  <c r="D55" i="6" l="1"/>
  <c r="F55" i="6"/>
  <c r="B57" i="6"/>
  <c r="C56" i="6"/>
  <c r="E56" i="6"/>
  <c r="D56" i="6" l="1"/>
  <c r="F56" i="6"/>
  <c r="B58" i="6"/>
  <c r="C57" i="6"/>
  <c r="E57" i="6"/>
  <c r="B59" i="6" l="1"/>
  <c r="C58" i="6"/>
  <c r="E58" i="6"/>
  <c r="D57" i="6"/>
  <c r="F57" i="6"/>
  <c r="D58" i="6" l="1"/>
  <c r="F58" i="6"/>
  <c r="B60" i="6"/>
  <c r="C59" i="6"/>
  <c r="E59" i="6"/>
  <c r="D59" i="6" l="1"/>
  <c r="F59" i="6"/>
  <c r="B61" i="6"/>
  <c r="C60" i="6"/>
  <c r="E60" i="6"/>
  <c r="D60" i="6" l="1"/>
  <c r="F60" i="6"/>
  <c r="B62" i="6"/>
  <c r="C61" i="6"/>
  <c r="D61" i="6" l="1"/>
  <c r="F61" i="6"/>
  <c r="B63" i="6"/>
  <c r="C62" i="6"/>
  <c r="E62" i="6"/>
  <c r="E61" i="6"/>
  <c r="B64" i="6" l="1"/>
  <c r="C63" i="6"/>
  <c r="E63" i="6"/>
  <c r="D62" i="6"/>
  <c r="F62" i="6"/>
  <c r="D63" i="6" l="1"/>
  <c r="F63" i="6"/>
  <c r="B65" i="6"/>
  <c r="C64" i="6"/>
  <c r="E64" i="6"/>
  <c r="D64" i="6" l="1"/>
  <c r="F64" i="6"/>
  <c r="B66" i="6"/>
  <c r="C65" i="6"/>
  <c r="E65" i="6"/>
  <c r="D65" i="6" l="1"/>
  <c r="F65" i="6"/>
  <c r="C66" i="6"/>
  <c r="B67" i="6"/>
  <c r="E66" i="6"/>
  <c r="C67" i="6" l="1"/>
  <c r="B68" i="6"/>
  <c r="E67" i="6"/>
  <c r="D66" i="6"/>
  <c r="F66" i="6"/>
  <c r="B69" i="6" l="1"/>
  <c r="C68" i="6"/>
  <c r="E68" i="6" s="1"/>
  <c r="D67" i="6"/>
  <c r="F67" i="6"/>
  <c r="D68" i="6" l="1"/>
  <c r="F68" i="6"/>
  <c r="B70" i="6"/>
  <c r="C69" i="6"/>
  <c r="E69" i="6"/>
  <c r="B71" i="6" l="1"/>
  <c r="C70" i="6"/>
  <c r="E70" i="6"/>
  <c r="D69" i="6"/>
  <c r="F69" i="6"/>
  <c r="D70" i="6" l="1"/>
  <c r="F70" i="6"/>
  <c r="B72" i="6"/>
  <c r="C71" i="6"/>
  <c r="E71" i="6"/>
  <c r="D71" i="6" l="1"/>
  <c r="F71" i="6"/>
  <c r="B73" i="6"/>
  <c r="C72" i="6"/>
  <c r="D72" i="6" l="1"/>
  <c r="F72" i="6"/>
  <c r="B74" i="6"/>
  <c r="C73" i="6"/>
  <c r="E73" i="6"/>
  <c r="E72" i="6"/>
  <c r="D73" i="6" l="1"/>
  <c r="F73" i="6"/>
  <c r="B75" i="6"/>
  <c r="C74" i="6"/>
  <c r="E74" i="6"/>
  <c r="D74" i="6" l="1"/>
  <c r="F74" i="6"/>
  <c r="B76" i="6"/>
  <c r="C75" i="6"/>
  <c r="E75" i="6"/>
  <c r="D75" i="6" l="1"/>
  <c r="F75" i="6"/>
  <c r="B77" i="6"/>
  <c r="C76" i="6"/>
  <c r="E76" i="6"/>
  <c r="D76" i="6" l="1"/>
  <c r="F76" i="6"/>
  <c r="B78" i="6"/>
  <c r="C77" i="6"/>
  <c r="E77" i="6"/>
  <c r="B79" i="6" l="1"/>
  <c r="C78" i="6"/>
  <c r="E78" i="6"/>
  <c r="D77" i="6"/>
  <c r="F77" i="6"/>
  <c r="D78" i="6" l="1"/>
  <c r="F78" i="6"/>
  <c r="B80" i="6"/>
  <c r="C79" i="6"/>
  <c r="E79" i="6"/>
  <c r="B81" i="6" l="1"/>
  <c r="C80" i="6"/>
  <c r="E80" i="6"/>
  <c r="D79" i="6"/>
  <c r="F79" i="6"/>
  <c r="D80" i="6" l="1"/>
  <c r="F80" i="6"/>
  <c r="B82" i="6"/>
  <c r="C81" i="6"/>
  <c r="E81" i="6"/>
  <c r="D81" i="6" l="1"/>
  <c r="F81" i="6"/>
  <c r="B83" i="6"/>
  <c r="C82" i="6"/>
  <c r="E82" i="6"/>
  <c r="D82" i="6" l="1"/>
  <c r="F82" i="6"/>
  <c r="B84" i="6"/>
  <c r="C83" i="6"/>
  <c r="E83" i="6"/>
  <c r="B85" i="6" l="1"/>
  <c r="C84" i="6"/>
  <c r="D83" i="6"/>
  <c r="F83" i="6"/>
  <c r="D84" i="6" l="1"/>
  <c r="F84" i="6"/>
  <c r="E84" i="6"/>
  <c r="B86" i="6"/>
  <c r="C85" i="6"/>
  <c r="E85" i="6"/>
  <c r="D85" i="6" l="1"/>
  <c r="F85" i="6"/>
  <c r="C86" i="6"/>
  <c r="B87" i="6"/>
  <c r="E86" i="6"/>
  <c r="B88" i="6" l="1"/>
  <c r="C87" i="6"/>
  <c r="E87" i="6"/>
  <c r="D86" i="6"/>
  <c r="F86" i="6"/>
  <c r="D87" i="6" l="1"/>
  <c r="F87" i="6"/>
  <c r="B89" i="6"/>
  <c r="C88" i="6"/>
  <c r="E88" i="6"/>
  <c r="D88" i="6" l="1"/>
  <c r="F88" i="6"/>
  <c r="B90" i="6"/>
  <c r="C89" i="6"/>
  <c r="E89" i="6"/>
  <c r="B91" i="6" l="1"/>
  <c r="C90" i="6"/>
  <c r="E90" i="6"/>
  <c r="D89" i="6"/>
  <c r="F89" i="6"/>
  <c r="D90" i="6" l="1"/>
  <c r="F90" i="6"/>
  <c r="B92" i="6"/>
  <c r="C91" i="6"/>
  <c r="E91" i="6"/>
  <c r="B93" i="6" l="1"/>
  <c r="C92" i="6"/>
  <c r="E92" i="6"/>
  <c r="D91" i="6"/>
  <c r="F91" i="6"/>
  <c r="D92" i="6" l="1"/>
  <c r="F92" i="6"/>
  <c r="B94" i="6"/>
  <c r="C93" i="6"/>
  <c r="E93" i="6"/>
  <c r="B95" i="6" l="1"/>
  <c r="C94" i="6"/>
  <c r="E94" i="6" s="1"/>
  <c r="D93" i="6"/>
  <c r="F93" i="6"/>
  <c r="D94" i="6" l="1"/>
  <c r="F94" i="6"/>
  <c r="B96" i="6"/>
  <c r="C95" i="6"/>
  <c r="E95" i="6"/>
  <c r="B97" i="6" l="1"/>
  <c r="C96" i="6"/>
  <c r="E96" i="6"/>
  <c r="D95" i="6"/>
  <c r="F95" i="6"/>
  <c r="D96" i="6" l="1"/>
  <c r="F96" i="6"/>
  <c r="B98" i="6"/>
  <c r="C97" i="6"/>
  <c r="E97" i="6"/>
  <c r="B99" i="6" l="1"/>
  <c r="C98" i="6"/>
  <c r="E98" i="6"/>
  <c r="D97" i="6"/>
  <c r="F97" i="6"/>
  <c r="D98" i="6" l="1"/>
  <c r="F98" i="6"/>
  <c r="B100" i="6"/>
  <c r="C99" i="6"/>
  <c r="E99" i="6"/>
  <c r="D99" i="6" l="1"/>
  <c r="F99" i="6"/>
  <c r="B101" i="6"/>
  <c r="C100" i="6"/>
  <c r="B102" i="6" l="1"/>
  <c r="C101" i="6"/>
  <c r="E101" i="6"/>
  <c r="D100" i="6"/>
  <c r="F100" i="6"/>
  <c r="E100" i="6"/>
  <c r="D101" i="6" l="1"/>
  <c r="F101" i="6"/>
  <c r="B103" i="6"/>
  <c r="C102" i="6"/>
  <c r="E102" i="6"/>
  <c r="B104" i="6" l="1"/>
  <c r="C103" i="6"/>
  <c r="D102" i="6"/>
  <c r="F102" i="6"/>
  <c r="D103" i="6" l="1"/>
  <c r="F103" i="6"/>
  <c r="E103" i="6"/>
  <c r="B105" i="6"/>
  <c r="C104" i="6"/>
  <c r="E104" i="6"/>
  <c r="D104" i="6" l="1"/>
  <c r="F104" i="6"/>
  <c r="B106" i="6"/>
  <c r="C105" i="6"/>
  <c r="E105" i="6"/>
  <c r="B107" i="6" l="1"/>
  <c r="C106" i="6"/>
  <c r="E106" i="6"/>
  <c r="D105" i="6"/>
  <c r="F105" i="6"/>
  <c r="D106" i="6" l="1"/>
  <c r="F106" i="6"/>
  <c r="B108" i="6"/>
  <c r="C107" i="6"/>
  <c r="E107" i="6" s="1"/>
  <c r="D107" i="6" l="1"/>
  <c r="F107" i="6"/>
  <c r="B109" i="6"/>
  <c r="C108" i="6"/>
  <c r="E108" i="6"/>
  <c r="D108" i="6" l="1"/>
  <c r="F108" i="6"/>
  <c r="B110" i="6"/>
  <c r="C109" i="6"/>
  <c r="E109" i="6"/>
  <c r="D109" i="6" l="1"/>
  <c r="F109" i="6"/>
  <c r="B111" i="6"/>
  <c r="C110" i="6"/>
  <c r="D110" i="6" l="1"/>
  <c r="F110" i="6"/>
  <c r="E110" i="6"/>
  <c r="B112" i="6"/>
  <c r="C111" i="6"/>
  <c r="D111" i="6" l="1"/>
  <c r="F111" i="6"/>
  <c r="E111" i="6"/>
  <c r="B113" i="6"/>
  <c r="C112" i="6"/>
  <c r="E112" i="6"/>
  <c r="B114" i="6" l="1"/>
  <c r="C113" i="6"/>
  <c r="E113" i="6"/>
  <c r="D112" i="6"/>
  <c r="F112" i="6"/>
  <c r="D113" i="6" l="1"/>
  <c r="F113" i="6"/>
  <c r="B115" i="6"/>
  <c r="C114" i="6"/>
  <c r="E114" i="6"/>
  <c r="D114" i="6" l="1"/>
  <c r="F114" i="6"/>
  <c r="B116" i="6"/>
  <c r="C115" i="6"/>
  <c r="E115" i="6"/>
  <c r="D115" i="6" l="1"/>
  <c r="F115" i="6"/>
  <c r="B117" i="6"/>
  <c r="C116" i="6"/>
  <c r="E116" i="6"/>
  <c r="D116" i="6" l="1"/>
  <c r="F116" i="6"/>
  <c r="B118" i="6"/>
  <c r="C117" i="6"/>
  <c r="E117" i="6"/>
  <c r="D117" i="6" l="1"/>
  <c r="F117" i="6"/>
  <c r="B119" i="6"/>
  <c r="C118" i="6"/>
  <c r="E118" i="6"/>
  <c r="D118" i="6" l="1"/>
  <c r="F118" i="6"/>
  <c r="B120" i="6"/>
  <c r="C119" i="6"/>
  <c r="E119" i="6"/>
  <c r="D119" i="6" l="1"/>
  <c r="F119" i="6"/>
  <c r="B121" i="6"/>
  <c r="C120" i="6"/>
  <c r="E120" i="6"/>
  <c r="B122" i="6" l="1"/>
  <c r="C121" i="6"/>
  <c r="E121" i="6"/>
  <c r="D120" i="6"/>
  <c r="F120" i="6"/>
  <c r="D121" i="6" l="1"/>
  <c r="F121" i="6"/>
  <c r="C122" i="6"/>
  <c r="B123" i="6"/>
  <c r="E122" i="6"/>
  <c r="B124" i="6" l="1"/>
  <c r="C123" i="6"/>
  <c r="D122" i="6"/>
  <c r="F122" i="6"/>
  <c r="D123" i="6" l="1"/>
  <c r="F123" i="6"/>
  <c r="E123" i="6"/>
  <c r="B125" i="6"/>
  <c r="C124" i="6"/>
  <c r="E124" i="6"/>
  <c r="B126" i="6" l="1"/>
  <c r="C125" i="6"/>
  <c r="E125" i="6"/>
  <c r="D124" i="6"/>
  <c r="F124" i="6"/>
  <c r="B127" i="6" l="1"/>
  <c r="C126" i="6"/>
  <c r="E126" i="6"/>
  <c r="D125" i="6"/>
  <c r="F125" i="6"/>
  <c r="B128" i="6" l="1"/>
  <c r="C127" i="6"/>
  <c r="E127" i="6"/>
  <c r="D126" i="6"/>
  <c r="F126" i="6"/>
  <c r="B129" i="6" l="1"/>
  <c r="C128" i="6"/>
  <c r="E128" i="6"/>
  <c r="D127" i="6"/>
  <c r="F127" i="6"/>
  <c r="B130" i="6" l="1"/>
  <c r="C129" i="6"/>
  <c r="D128" i="6"/>
  <c r="F128" i="6"/>
  <c r="D129" i="6" l="1"/>
  <c r="F129" i="6"/>
  <c r="E129" i="6"/>
  <c r="B131" i="6"/>
  <c r="C130" i="6"/>
  <c r="E130" i="6"/>
  <c r="D130" i="6" l="1"/>
  <c r="F130" i="6"/>
  <c r="B132" i="6"/>
  <c r="C131" i="6"/>
  <c r="E131" i="6"/>
  <c r="D131" i="6" l="1"/>
  <c r="F131" i="6"/>
  <c r="B133" i="6"/>
  <c r="C132" i="6"/>
  <c r="E132" i="6"/>
  <c r="D132" i="6" l="1"/>
  <c r="F132" i="6"/>
  <c r="B134" i="6"/>
  <c r="C133" i="6"/>
  <c r="E133" i="6"/>
  <c r="D133" i="6" l="1"/>
  <c r="F133" i="6"/>
  <c r="B135" i="6"/>
  <c r="C134" i="6"/>
  <c r="E134" i="6"/>
  <c r="B136" i="6" l="1"/>
  <c r="C135" i="6"/>
  <c r="E135" i="6" s="1"/>
  <c r="D134" i="6"/>
  <c r="F134" i="6"/>
  <c r="D135" i="6" l="1"/>
  <c r="F135" i="6"/>
  <c r="C136" i="6"/>
  <c r="B137" i="6"/>
  <c r="E136" i="6"/>
  <c r="B138" i="6" l="1"/>
  <c r="C137" i="6"/>
  <c r="E137" i="6"/>
  <c r="D136" i="6"/>
  <c r="F136" i="6"/>
  <c r="D137" i="6" l="1"/>
  <c r="F137" i="6"/>
  <c r="B139" i="6"/>
  <c r="C138" i="6"/>
  <c r="E138" i="6"/>
  <c r="D138" i="6" l="1"/>
  <c r="F138" i="6"/>
  <c r="B140" i="6"/>
  <c r="C139" i="6"/>
  <c r="E139" i="6"/>
  <c r="D139" i="6" l="1"/>
  <c r="F139" i="6"/>
  <c r="B141" i="6"/>
  <c r="C140" i="6"/>
  <c r="E140" i="6"/>
  <c r="D140" i="6" l="1"/>
  <c r="F140" i="6"/>
  <c r="B142" i="6"/>
  <c r="C141" i="6"/>
  <c r="E141" i="6"/>
  <c r="D141" i="6" l="1"/>
  <c r="F141" i="6"/>
  <c r="B143" i="6"/>
  <c r="C142" i="6"/>
  <c r="D142" i="6" l="1"/>
  <c r="F142" i="6"/>
  <c r="E142" i="6"/>
  <c r="B144" i="6"/>
  <c r="C143" i="6"/>
  <c r="E143" i="6"/>
  <c r="D143" i="6" l="1"/>
  <c r="F143" i="6"/>
  <c r="B145" i="6"/>
  <c r="C144" i="6"/>
  <c r="E144" i="6"/>
  <c r="D144" i="6" l="1"/>
  <c r="F144" i="6"/>
  <c r="B146" i="6"/>
  <c r="C145" i="6"/>
  <c r="E145" i="6"/>
  <c r="D145" i="6" l="1"/>
  <c r="F145" i="6"/>
  <c r="B147" i="6"/>
  <c r="C146" i="6"/>
  <c r="E146" i="6"/>
  <c r="D146" i="6" l="1"/>
  <c r="F146" i="6"/>
  <c r="B148" i="6"/>
  <c r="C147" i="6"/>
  <c r="E147" i="6"/>
  <c r="D147" i="6" l="1"/>
  <c r="F147" i="6"/>
  <c r="B149" i="6"/>
  <c r="C148" i="6"/>
  <c r="E148" i="6"/>
  <c r="D148" i="6" l="1"/>
  <c r="F148" i="6"/>
  <c r="B150" i="6"/>
  <c r="C149" i="6"/>
  <c r="D149" i="6" l="1"/>
  <c r="F149" i="6"/>
  <c r="E149" i="6"/>
  <c r="B151" i="6"/>
  <c r="C150" i="6"/>
  <c r="D150" i="6" l="1"/>
  <c r="F150" i="6"/>
  <c r="E150" i="6"/>
  <c r="B152" i="6"/>
  <c r="C151" i="6"/>
  <c r="E151" i="6"/>
  <c r="D151" i="6" l="1"/>
  <c r="F151" i="6"/>
  <c r="B153" i="6"/>
  <c r="C152" i="6"/>
  <c r="E152" i="6"/>
  <c r="D152" i="6" l="1"/>
  <c r="F152" i="6"/>
  <c r="C153" i="6"/>
  <c r="B154" i="6"/>
  <c r="E153" i="6"/>
  <c r="C154" i="6" l="1"/>
  <c r="B155" i="6"/>
  <c r="E154" i="6"/>
  <c r="D153" i="6"/>
  <c r="F153" i="6"/>
  <c r="C155" i="6" l="1"/>
  <c r="B156" i="6"/>
  <c r="E155" i="6"/>
  <c r="D154" i="6"/>
  <c r="F154" i="6"/>
  <c r="B157" i="6" l="1"/>
  <c r="C156" i="6"/>
  <c r="E156" i="6"/>
  <c r="D155" i="6"/>
  <c r="F155" i="6"/>
  <c r="D156" i="6" l="1"/>
  <c r="F156" i="6"/>
  <c r="B158" i="6"/>
  <c r="C157" i="6"/>
  <c r="E157" i="6"/>
  <c r="D157" i="6" l="1"/>
  <c r="F157" i="6"/>
  <c r="C158" i="6"/>
  <c r="B159" i="6"/>
  <c r="E158" i="6"/>
  <c r="D158" i="6" l="1"/>
  <c r="F158" i="6"/>
  <c r="B160" i="6"/>
  <c r="C159" i="6"/>
  <c r="E159" i="6"/>
  <c r="C160" i="6" l="1"/>
  <c r="B161" i="6"/>
  <c r="E160" i="6"/>
  <c r="D159" i="6"/>
  <c r="F159" i="6"/>
  <c r="C161" i="6" l="1"/>
  <c r="B162" i="6"/>
  <c r="E161" i="6"/>
  <c r="D160" i="6"/>
  <c r="F160" i="6"/>
  <c r="B163" i="6" l="1"/>
  <c r="C162" i="6"/>
  <c r="D161" i="6"/>
  <c r="F161" i="6"/>
  <c r="D162" i="6" l="1"/>
  <c r="F162" i="6"/>
  <c r="E162" i="6"/>
  <c r="C163" i="6"/>
  <c r="B164" i="6"/>
  <c r="D163" i="6" l="1"/>
  <c r="F163" i="6"/>
  <c r="E163" i="6"/>
  <c r="B165" i="6"/>
  <c r="C164" i="6"/>
  <c r="E164" i="6"/>
  <c r="D164" i="6" l="1"/>
  <c r="F164" i="6"/>
  <c r="B166" i="6"/>
  <c r="C165" i="6"/>
  <c r="E165" i="6"/>
  <c r="D165" i="6" l="1"/>
  <c r="F165" i="6"/>
  <c r="B167" i="6"/>
  <c r="C166" i="6"/>
  <c r="E166" i="6"/>
  <c r="B168" i="6" l="1"/>
  <c r="C167" i="6"/>
  <c r="E167" i="6"/>
  <c r="D166" i="6"/>
  <c r="F166" i="6"/>
  <c r="D167" i="6" l="1"/>
  <c r="F167" i="6"/>
  <c r="B169" i="6"/>
  <c r="C168" i="6"/>
  <c r="E168" i="6"/>
  <c r="C169" i="6" l="1"/>
  <c r="B170" i="6"/>
  <c r="E169" i="6"/>
  <c r="D168" i="6"/>
  <c r="F168" i="6"/>
  <c r="B171" i="6" l="1"/>
  <c r="C170" i="6"/>
  <c r="E170" i="6"/>
  <c r="D169" i="6"/>
  <c r="F169" i="6"/>
  <c r="D170" i="6" l="1"/>
  <c r="F170" i="6"/>
  <c r="B172" i="6"/>
  <c r="C171" i="6"/>
  <c r="E171" i="6"/>
  <c r="D171" i="6" l="1"/>
  <c r="F171" i="6"/>
  <c r="B173" i="6"/>
  <c r="C172" i="6"/>
  <c r="E172" i="6" s="1"/>
  <c r="B174" i="6" l="1"/>
  <c r="C173" i="6"/>
  <c r="E173" i="6"/>
  <c r="D172" i="6"/>
  <c r="F172" i="6"/>
  <c r="D173" i="6" l="1"/>
  <c r="F173" i="6"/>
  <c r="C174" i="6"/>
  <c r="B175" i="6"/>
  <c r="E174" i="6"/>
  <c r="C175" i="6" l="1"/>
  <c r="B176" i="6"/>
  <c r="E175" i="6"/>
  <c r="D174" i="6"/>
  <c r="F174" i="6"/>
  <c r="B177" i="6" l="1"/>
  <c r="C176" i="6"/>
  <c r="E176" i="6"/>
  <c r="D175" i="6"/>
  <c r="F175" i="6"/>
  <c r="D176" i="6" l="1"/>
  <c r="F176" i="6"/>
  <c r="B178" i="6"/>
  <c r="C177" i="6"/>
  <c r="E177" i="6"/>
  <c r="D177" i="6" l="1"/>
  <c r="F177" i="6"/>
  <c r="B179" i="6"/>
  <c r="C178" i="6"/>
  <c r="E178" i="6"/>
  <c r="D178" i="6" l="1"/>
  <c r="F178" i="6"/>
  <c r="C179" i="6"/>
  <c r="B180" i="6"/>
  <c r="E179" i="6"/>
  <c r="C180" i="6" l="1"/>
  <c r="B181" i="6"/>
  <c r="E180" i="6"/>
  <c r="D179" i="6"/>
  <c r="F179" i="6"/>
  <c r="B182" i="6" l="1"/>
  <c r="C181" i="6"/>
  <c r="E181" i="6"/>
  <c r="D180" i="6"/>
  <c r="F180" i="6"/>
  <c r="D181" i="6" l="1"/>
  <c r="F181" i="6"/>
  <c r="B183" i="6"/>
  <c r="C182" i="6"/>
  <c r="E182" i="6"/>
  <c r="D182" i="6" l="1"/>
  <c r="F182" i="6"/>
  <c r="C183" i="6"/>
  <c r="B184" i="6"/>
  <c r="E183" i="6"/>
  <c r="B185" i="6" l="1"/>
  <c r="C184" i="6"/>
  <c r="E184" i="6"/>
  <c r="D183" i="6"/>
  <c r="F183" i="6"/>
  <c r="D184" i="6" l="1"/>
  <c r="F184" i="6"/>
  <c r="C185" i="6"/>
  <c r="B186" i="6"/>
  <c r="E185" i="6"/>
  <c r="C186" i="6" l="1"/>
  <c r="B187" i="6"/>
  <c r="E186" i="6"/>
  <c r="D185" i="6"/>
  <c r="F185" i="6"/>
  <c r="C187" i="6" l="1"/>
  <c r="B188" i="6"/>
  <c r="E187" i="6"/>
  <c r="D186" i="6"/>
  <c r="F186" i="6"/>
  <c r="B189" i="6" l="1"/>
  <c r="C188" i="6"/>
  <c r="E188" i="6"/>
  <c r="D187" i="6"/>
  <c r="F187" i="6"/>
  <c r="D188" i="6" l="1"/>
  <c r="F188" i="6"/>
  <c r="C189" i="6"/>
  <c r="B190" i="6"/>
  <c r="E189" i="6"/>
  <c r="B191" i="6" l="1"/>
  <c r="C190" i="6"/>
  <c r="E190" i="6"/>
  <c r="D189" i="6"/>
  <c r="F189" i="6"/>
  <c r="D190" i="6" l="1"/>
  <c r="F190" i="6"/>
  <c r="B192" i="6"/>
  <c r="C191" i="6"/>
  <c r="E191" i="6"/>
  <c r="B193" i="6" l="1"/>
  <c r="C192" i="6"/>
  <c r="E192" i="6"/>
  <c r="D191" i="6"/>
  <c r="F191" i="6"/>
  <c r="D192" i="6" l="1"/>
  <c r="F192" i="6"/>
  <c r="B194" i="6"/>
  <c r="C193" i="6"/>
  <c r="D193" i="6" l="1"/>
  <c r="F193" i="6"/>
  <c r="E193" i="6"/>
  <c r="C194" i="6"/>
  <c r="E194" i="6" s="1"/>
  <c r="B195" i="6"/>
  <c r="B196" i="6" l="1"/>
  <c r="C195" i="6"/>
  <c r="E195" i="6"/>
  <c r="D194" i="6"/>
  <c r="F194" i="6"/>
  <c r="D195" i="6" l="1"/>
  <c r="F195" i="6"/>
  <c r="C196" i="6"/>
  <c r="B197" i="6"/>
  <c r="E196" i="6"/>
  <c r="B198" i="6" l="1"/>
  <c r="C197" i="6"/>
  <c r="E197" i="6"/>
  <c r="D196" i="6"/>
  <c r="F196" i="6"/>
  <c r="D197" i="6" l="1"/>
  <c r="F197" i="6"/>
  <c r="B199" i="6"/>
  <c r="C198" i="6"/>
  <c r="E198" i="6"/>
  <c r="B200" i="6" l="1"/>
  <c r="C199" i="6"/>
  <c r="E199" i="6"/>
  <c r="D198" i="6"/>
  <c r="F198" i="6"/>
  <c r="D199" i="6" l="1"/>
  <c r="F199" i="6"/>
  <c r="B201" i="6"/>
  <c r="C200" i="6"/>
  <c r="E200" i="6"/>
  <c r="D200" i="6" l="1"/>
  <c r="F200" i="6"/>
  <c r="B202" i="6"/>
  <c r="C201" i="6"/>
  <c r="D201" i="6" l="1"/>
  <c r="F201" i="6"/>
  <c r="E201" i="6"/>
  <c r="C202" i="6"/>
  <c r="B203" i="6"/>
  <c r="E202" i="6"/>
  <c r="B204" i="6" l="1"/>
  <c r="C203" i="6"/>
  <c r="E203" i="6"/>
  <c r="D202" i="6"/>
  <c r="F202" i="6"/>
  <c r="D203" i="6" l="1"/>
  <c r="F203" i="6"/>
  <c r="B205" i="6"/>
  <c r="C204" i="6"/>
  <c r="E204" i="6"/>
  <c r="D204" i="6" l="1"/>
  <c r="F204" i="6"/>
  <c r="C205" i="6"/>
  <c r="B206" i="6"/>
  <c r="E205" i="6"/>
  <c r="B207" i="6" l="1"/>
  <c r="C206" i="6"/>
  <c r="D205" i="6"/>
  <c r="F205" i="6"/>
  <c r="D206" i="6" l="1"/>
  <c r="F206" i="6"/>
  <c r="E206" i="6"/>
  <c r="B208" i="6"/>
  <c r="C207" i="6"/>
  <c r="E207" i="6"/>
  <c r="D207" i="6" l="1"/>
  <c r="F207" i="6"/>
  <c r="B209" i="6"/>
  <c r="C208" i="6"/>
  <c r="E208" i="6"/>
  <c r="D208" i="6" l="1"/>
  <c r="F208" i="6"/>
  <c r="C209" i="6"/>
  <c r="B210" i="6"/>
  <c r="E209" i="6"/>
  <c r="B211" i="6" l="1"/>
  <c r="C210" i="6"/>
  <c r="E210" i="6"/>
  <c r="D209" i="6"/>
  <c r="F209" i="6"/>
  <c r="D210" i="6" l="1"/>
  <c r="F210" i="6"/>
  <c r="B212" i="6"/>
  <c r="C211" i="6"/>
  <c r="E211" i="6"/>
  <c r="C212" i="6" l="1"/>
  <c r="B213" i="6"/>
  <c r="E212" i="6"/>
  <c r="D211" i="6"/>
  <c r="F211" i="6"/>
  <c r="B214" i="6" l="1"/>
  <c r="C213" i="6"/>
  <c r="E213" i="6"/>
  <c r="D212" i="6"/>
  <c r="F212" i="6"/>
  <c r="D213" i="6" l="1"/>
  <c r="F213" i="6"/>
  <c r="C214" i="6"/>
  <c r="B215" i="6"/>
  <c r="E214" i="6"/>
  <c r="D214" i="6" l="1"/>
  <c r="F214" i="6"/>
  <c r="C215" i="6"/>
  <c r="B216" i="6"/>
  <c r="E215" i="6"/>
  <c r="B217" i="6" l="1"/>
  <c r="C216" i="6"/>
  <c r="E216" i="6"/>
  <c r="D215" i="6"/>
  <c r="F215" i="6"/>
  <c r="D216" i="6" l="1"/>
  <c r="F216" i="6"/>
  <c r="B218" i="6"/>
  <c r="C217" i="6"/>
  <c r="E217" i="6" s="1"/>
  <c r="C218" i="6" l="1"/>
  <c r="B219" i="6"/>
  <c r="E218" i="6"/>
  <c r="D217" i="6"/>
  <c r="F217" i="6"/>
  <c r="B220" i="6" l="1"/>
  <c r="C219" i="6"/>
  <c r="E219" i="6"/>
  <c r="D218" i="6"/>
  <c r="F218" i="6"/>
  <c r="D219" i="6" l="1"/>
  <c r="F219" i="6"/>
  <c r="C220" i="6"/>
  <c r="B221" i="6"/>
  <c r="E220" i="6"/>
  <c r="B222" i="6" l="1"/>
  <c r="C221" i="6"/>
  <c r="E221" i="6"/>
  <c r="D220" i="6"/>
  <c r="F220" i="6"/>
  <c r="D221" i="6" l="1"/>
  <c r="F221" i="6"/>
  <c r="B223" i="6"/>
  <c r="C222" i="6"/>
  <c r="E222" i="6"/>
  <c r="D222" i="6" l="1"/>
  <c r="F222" i="6"/>
  <c r="B224" i="6"/>
  <c r="C223" i="6"/>
  <c r="D223" i="6" l="1"/>
  <c r="F223" i="6"/>
  <c r="E223" i="6"/>
  <c r="C224" i="6"/>
  <c r="B225" i="6"/>
  <c r="E224" i="6"/>
  <c r="B226" i="6" l="1"/>
  <c r="C225" i="6"/>
  <c r="E225" i="6"/>
  <c r="D224" i="6"/>
  <c r="F224" i="6"/>
  <c r="D225" i="6" l="1"/>
  <c r="F225" i="6"/>
  <c r="B227" i="6"/>
  <c r="C226" i="6"/>
  <c r="E226" i="6"/>
  <c r="D226" i="6" l="1"/>
  <c r="F226" i="6"/>
  <c r="B228" i="6"/>
  <c r="C227" i="6"/>
  <c r="E227" i="6"/>
  <c r="C228" i="6" l="1"/>
  <c r="B229" i="6"/>
  <c r="E228" i="6"/>
  <c r="D227" i="6"/>
  <c r="F227" i="6"/>
  <c r="B230" i="6" l="1"/>
  <c r="C229" i="6"/>
  <c r="E229" i="6"/>
  <c r="D228" i="6"/>
  <c r="F228" i="6"/>
  <c r="D229" i="6" l="1"/>
  <c r="F229" i="6"/>
  <c r="C230" i="6"/>
  <c r="B231" i="6"/>
  <c r="E230" i="6"/>
  <c r="B232" i="6" l="1"/>
  <c r="C231" i="6"/>
  <c r="E231" i="6"/>
  <c r="D230" i="6"/>
  <c r="F230" i="6"/>
  <c r="D231" i="6" l="1"/>
  <c r="F231" i="6"/>
  <c r="C232" i="6"/>
  <c r="B233" i="6"/>
  <c r="D232" i="6" l="1"/>
  <c r="F232" i="6"/>
  <c r="E232" i="6"/>
  <c r="C233" i="6"/>
  <c r="E233" i="6" s="1"/>
  <c r="B234" i="6"/>
  <c r="B235" i="6" l="1"/>
  <c r="C234" i="6"/>
  <c r="E234" i="6"/>
  <c r="D233" i="6"/>
  <c r="F233" i="6"/>
  <c r="D234" i="6" l="1"/>
  <c r="F234" i="6"/>
  <c r="C235" i="6"/>
  <c r="B236" i="6"/>
  <c r="D235" i="6" l="1"/>
  <c r="F235" i="6"/>
  <c r="E235" i="6"/>
  <c r="B237" i="6"/>
  <c r="C236" i="6"/>
  <c r="E236" i="6"/>
  <c r="D236" i="6" l="1"/>
  <c r="F236" i="6"/>
  <c r="C237" i="6"/>
  <c r="B238" i="6"/>
  <c r="E237" i="6"/>
  <c r="C238" i="6" l="1"/>
  <c r="B239" i="6"/>
  <c r="E238" i="6"/>
  <c r="D237" i="6"/>
  <c r="F237" i="6"/>
  <c r="B240" i="6" l="1"/>
  <c r="C239" i="6"/>
  <c r="E239" i="6"/>
  <c r="D238" i="6"/>
  <c r="F238" i="6"/>
  <c r="D239" i="6" l="1"/>
  <c r="F239" i="6"/>
  <c r="B241" i="6"/>
  <c r="C240" i="6"/>
  <c r="E240" i="6"/>
  <c r="D240" i="6" l="1"/>
  <c r="F240" i="6"/>
  <c r="C241" i="6"/>
  <c r="B242" i="6"/>
  <c r="E241" i="6"/>
  <c r="B243" i="6" l="1"/>
  <c r="C242" i="6"/>
  <c r="E242" i="6"/>
  <c r="D241" i="6"/>
  <c r="F241" i="6"/>
  <c r="D242" i="6" l="1"/>
  <c r="F242" i="6"/>
  <c r="B244" i="6"/>
  <c r="C243" i="6"/>
  <c r="E243" i="6"/>
  <c r="D243" i="6" l="1"/>
  <c r="F243" i="6"/>
  <c r="C244" i="6"/>
  <c r="B245" i="6"/>
  <c r="D244" i="6" l="1"/>
  <c r="F244" i="6"/>
  <c r="C245" i="6"/>
  <c r="B246" i="6"/>
  <c r="E245" i="6"/>
  <c r="E244" i="6"/>
  <c r="D245" i="6" l="1"/>
  <c r="F245" i="6"/>
  <c r="C246" i="6"/>
  <c r="B247" i="6"/>
  <c r="E246" i="6"/>
  <c r="B248" i="6" l="1"/>
  <c r="C247" i="6"/>
  <c r="D246" i="6"/>
  <c r="F246" i="6"/>
  <c r="D247" i="6" l="1"/>
  <c r="F247" i="6"/>
  <c r="E247" i="6"/>
  <c r="B249" i="6"/>
  <c r="C248" i="6"/>
  <c r="E248" i="6"/>
  <c r="B250" i="6" l="1"/>
  <c r="C249" i="6"/>
  <c r="E249" i="6"/>
  <c r="D248" i="6"/>
  <c r="F248" i="6"/>
  <c r="D249" i="6" l="1"/>
  <c r="F249" i="6"/>
  <c r="C250" i="6"/>
  <c r="B251" i="6"/>
  <c r="E250" i="6"/>
  <c r="B252" i="6" l="1"/>
  <c r="C251" i="6"/>
  <c r="E251" i="6"/>
  <c r="D250" i="6"/>
  <c r="F250" i="6"/>
  <c r="D251" i="6" l="1"/>
  <c r="F251" i="6"/>
  <c r="C252" i="6"/>
  <c r="B253" i="6"/>
  <c r="E252" i="6"/>
  <c r="B254" i="6" l="1"/>
  <c r="C253" i="6"/>
  <c r="E253" i="6"/>
  <c r="D252" i="6"/>
  <c r="F252" i="6"/>
  <c r="D253" i="6" l="1"/>
  <c r="F253" i="6"/>
  <c r="B255" i="6"/>
  <c r="C254" i="6"/>
  <c r="E254" i="6"/>
  <c r="D254" i="6" l="1"/>
  <c r="F254" i="6"/>
  <c r="C255" i="6"/>
  <c r="B256" i="6"/>
  <c r="E255" i="6"/>
  <c r="B257" i="6" l="1"/>
  <c r="C256" i="6"/>
  <c r="E256" i="6"/>
  <c r="D255" i="6"/>
  <c r="F255" i="6"/>
  <c r="D256" i="6" l="1"/>
  <c r="F256" i="6"/>
  <c r="C257" i="6"/>
  <c r="B258" i="6"/>
  <c r="E257" i="6"/>
  <c r="C258" i="6" l="1"/>
  <c r="D257" i="6"/>
  <c r="F257" i="6"/>
  <c r="D258" i="6" l="1"/>
  <c r="F258" i="6"/>
  <c r="E25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Sagre</author>
  </authors>
  <commentList>
    <comment ref="C17" authorId="0" shapeId="0" xr:uid="{EEFBCA4D-7A8D-4D53-97B0-139D36D1C935}">
      <text>
        <r>
          <rPr>
            <b/>
            <sz val="9"/>
            <color indexed="81"/>
            <rFont val="Tahoma"/>
            <charset val="1"/>
          </rPr>
          <t>Emilio Sagre:</t>
        </r>
        <r>
          <rPr>
            <sz val="9"/>
            <color indexed="81"/>
            <rFont val="Tahoma"/>
            <charset val="1"/>
          </rPr>
          <t xml:space="preserve">
1 minus max probability of each category)</t>
        </r>
      </text>
    </comment>
  </commentList>
</comments>
</file>

<file path=xl/sharedStrings.xml><?xml version="1.0" encoding="utf-8"?>
<sst xmlns="http://schemas.openxmlformats.org/spreadsheetml/2006/main" count="507" uniqueCount="59">
  <si>
    <t>Gender</t>
  </si>
  <si>
    <t>Car ownership</t>
  </si>
  <si>
    <t>Travel Cost ($)/km</t>
  </si>
  <si>
    <t>Income Level</t>
  </si>
  <si>
    <t>Classes</t>
  </si>
  <si>
    <t>Male</t>
  </si>
  <si>
    <t>Low</t>
  </si>
  <si>
    <t>Bus</t>
  </si>
  <si>
    <t>Medium</t>
  </si>
  <si>
    <t>Female</t>
  </si>
  <si>
    <t>Train</t>
  </si>
  <si>
    <t>High</t>
  </si>
  <si>
    <t>Car</t>
  </si>
  <si>
    <t>Data</t>
  </si>
  <si>
    <t>Subset</t>
  </si>
  <si>
    <t>1B, 2C, 2T</t>
  </si>
  <si>
    <t>3B, 1C, 1T</t>
  </si>
  <si>
    <t>2B, 1T</t>
  </si>
  <si>
    <t>2B, 1C, 2T</t>
  </si>
  <si>
    <t>2C</t>
  </si>
  <si>
    <t>2B</t>
  </si>
  <si>
    <t>2B, 1C, 3T</t>
  </si>
  <si>
    <t>4B, 3C, 3T</t>
  </si>
  <si>
    <t>Entropy</t>
  </si>
  <si>
    <t>Gini index</t>
  </si>
  <si>
    <t>classification error</t>
  </si>
  <si>
    <t>Gain of Gender based on</t>
  </si>
  <si>
    <t>Gain of Car ownership (multiway) based on</t>
  </si>
  <si>
    <t>Gain of Income Level (multiway) based on</t>
  </si>
  <si>
    <t>3C</t>
  </si>
  <si>
    <t xml:space="preserve">Gain </t>
  </si>
  <si>
    <t>Travel Cost/KM</t>
  </si>
  <si>
    <t>Max Gain is using Travel Cost/KM</t>
  </si>
  <si>
    <t>Gain of Car ownership based on</t>
  </si>
  <si>
    <t>Gain of Income Level based on</t>
  </si>
  <si>
    <t>Results of first Iteration</t>
  </si>
  <si>
    <t>2T</t>
  </si>
  <si>
    <t>Transportation mode</t>
  </si>
  <si>
    <t>Attributes</t>
  </si>
  <si>
    <t>Classification error</t>
  </si>
  <si>
    <t>Cheap</t>
  </si>
  <si>
    <t>Standard</t>
  </si>
  <si>
    <t>Expensive</t>
  </si>
  <si>
    <t>4B, 1T</t>
  </si>
  <si>
    <t>Gain of Travel Cost/km (multiway) based on</t>
  </si>
  <si>
    <t>max entropy</t>
  </si>
  <si>
    <t>p</t>
  </si>
  <si>
    <t>n</t>
  </si>
  <si>
    <t>number of classes</t>
  </si>
  <si>
    <t>equal probability</t>
  </si>
  <si>
    <t>max Gini</t>
  </si>
  <si>
    <t>max Classification error</t>
  </si>
  <si>
    <t>Travel Cost /km</t>
  </si>
  <si>
    <t>1B, 1T</t>
  </si>
  <si>
    <t>3B</t>
  </si>
  <si>
    <t>Data second iteration</t>
  </si>
  <si>
    <t>Subsets of second iterations</t>
  </si>
  <si>
    <t>Data third iteration</t>
  </si>
  <si>
    <t>&lt;- overall entrophy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</si>
</sst>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indexed="19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1" fillId="2" borderId="3" xfId="1" applyBorder="1" applyAlignment="1">
      <alignment horizontal="center" wrapText="1"/>
    </xf>
    <xf numFmtId="0" fontId="1" fillId="2" borderId="4" xfId="1" applyBorder="1" applyAlignment="1">
      <alignment horizontal="center" wrapText="1"/>
    </xf>
    <xf numFmtId="0" fontId="6" fillId="4" borderId="1" xfId="3" applyFont="1" applyBorder="1" applyAlignment="1">
      <alignment horizontal="center" vertical="top" wrapText="1"/>
    </xf>
    <xf numFmtId="0" fontId="6" fillId="4" borderId="2" xfId="3" applyFont="1" applyBorder="1" applyAlignment="1">
      <alignment horizontal="center" vertical="top" wrapText="1"/>
    </xf>
    <xf numFmtId="0" fontId="4" fillId="0" borderId="0" xfId="0" applyFont="1"/>
    <xf numFmtId="0" fontId="6" fillId="4" borderId="5" xfId="3" applyFont="1" applyBorder="1" applyAlignment="1">
      <alignment horizontal="center" vertical="top" wrapText="1"/>
    </xf>
    <xf numFmtId="0" fontId="6" fillId="4" borderId="6" xfId="3" applyFont="1" applyBorder="1" applyAlignment="1">
      <alignment horizontal="center" vertical="top" wrapText="1"/>
    </xf>
    <xf numFmtId="0" fontId="1" fillId="2" borderId="7" xfId="1" applyBorder="1" applyAlignment="1">
      <alignment horizontal="center" wrapText="1"/>
    </xf>
    <xf numFmtId="0" fontId="1" fillId="2" borderId="8" xfId="1" applyBorder="1" applyAlignment="1">
      <alignment horizontal="center" wrapText="1"/>
    </xf>
    <xf numFmtId="0" fontId="1" fillId="2" borderId="9" xfId="1" applyBorder="1" applyAlignment="1">
      <alignment horizontal="center" wrapText="1"/>
    </xf>
    <xf numFmtId="0" fontId="1" fillId="2" borderId="10" xfId="1" applyBorder="1" applyAlignment="1">
      <alignment horizontal="center" wrapText="1"/>
    </xf>
    <xf numFmtId="164" fontId="0" fillId="0" borderId="0" xfId="0" applyNumberFormat="1"/>
    <xf numFmtId="0" fontId="2" fillId="3" borderId="0" xfId="2"/>
    <xf numFmtId="164" fontId="2" fillId="3" borderId="0" xfId="2" applyNumberFormat="1"/>
    <xf numFmtId="0" fontId="6" fillId="4" borderId="3" xfId="3" applyFont="1" applyBorder="1" applyAlignment="1">
      <alignment horizontal="center" vertical="top" wrapText="1"/>
    </xf>
    <xf numFmtId="0" fontId="6" fillId="4" borderId="4" xfId="3" applyFont="1" applyBorder="1" applyAlignment="1">
      <alignment horizontal="center" vertical="top" wrapText="1"/>
    </xf>
    <xf numFmtId="0" fontId="0" fillId="0" borderId="20" xfId="0" applyBorder="1"/>
    <xf numFmtId="164" fontId="3" fillId="4" borderId="11" xfId="3" applyNumberFormat="1" applyBorder="1" applyAlignment="1">
      <alignment horizontal="left"/>
    </xf>
    <xf numFmtId="164" fontId="5" fillId="4" borderId="11" xfId="3" applyNumberFormat="1" applyFont="1" applyBorder="1" applyAlignment="1">
      <alignment horizontal="left"/>
    </xf>
    <xf numFmtId="0" fontId="3" fillId="4" borderId="12" xfId="3" applyBorder="1" applyAlignment="1">
      <alignment horizontal="left"/>
    </xf>
    <xf numFmtId="164" fontId="3" fillId="4" borderId="13" xfId="3" applyNumberFormat="1" applyBorder="1" applyAlignment="1">
      <alignment horizontal="left"/>
    </xf>
    <xf numFmtId="0" fontId="3" fillId="4" borderId="14" xfId="3" applyBorder="1" applyAlignment="1">
      <alignment horizontal="left"/>
    </xf>
    <xf numFmtId="164" fontId="3" fillId="4" borderId="16" xfId="3" applyNumberFormat="1" applyBorder="1" applyAlignment="1">
      <alignment horizontal="left"/>
    </xf>
    <xf numFmtId="164" fontId="5" fillId="4" borderId="16" xfId="3" applyNumberFormat="1" applyFont="1" applyBorder="1" applyAlignment="1">
      <alignment horizontal="left"/>
    </xf>
    <xf numFmtId="164" fontId="3" fillId="4" borderId="15" xfId="3" applyNumberFormat="1" applyBorder="1" applyAlignment="1">
      <alignment horizontal="left"/>
    </xf>
    <xf numFmtId="0" fontId="3" fillId="4" borderId="24" xfId="3" applyBorder="1" applyAlignment="1">
      <alignment horizontal="left"/>
    </xf>
    <xf numFmtId="164" fontId="3" fillId="4" borderId="25" xfId="3" applyNumberFormat="1" applyBorder="1" applyAlignment="1">
      <alignment horizontal="left"/>
    </xf>
    <xf numFmtId="164" fontId="3" fillId="4" borderId="26" xfId="3" applyNumberFormat="1" applyBorder="1" applyAlignment="1">
      <alignment horizontal="left"/>
    </xf>
    <xf numFmtId="0" fontId="7" fillId="2" borderId="17" xfId="1" applyFont="1" applyBorder="1" applyAlignment="1">
      <alignment horizontal="left" wrapText="1"/>
    </xf>
    <xf numFmtId="0" fontId="7" fillId="2" borderId="18" xfId="1" applyFont="1" applyBorder="1" applyAlignment="1">
      <alignment horizontal="left" wrapText="1"/>
    </xf>
    <xf numFmtId="0" fontId="7" fillId="2" borderId="19" xfId="1" applyFont="1" applyBorder="1" applyAlignment="1">
      <alignment horizontal="left" wrapText="1"/>
    </xf>
    <xf numFmtId="0" fontId="6" fillId="4" borderId="7" xfId="3" applyFont="1" applyBorder="1" applyAlignment="1">
      <alignment horizontal="center" vertical="top" wrapText="1"/>
    </xf>
    <xf numFmtId="0" fontId="6" fillId="4" borderId="8" xfId="3" applyFont="1" applyBorder="1" applyAlignment="1">
      <alignment horizontal="center" vertical="top" wrapText="1"/>
    </xf>
    <xf numFmtId="0" fontId="1" fillId="2" borderId="27" xfId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10" fillId="0" borderId="0" xfId="4" applyAlignment="1" applyProtection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2" borderId="0" xfId="1" applyBorder="1" applyAlignment="1">
      <alignment horizontal="center" wrapText="1"/>
    </xf>
    <xf numFmtId="164" fontId="14" fillId="4" borderId="25" xfId="3" applyNumberFormat="1" applyFont="1" applyBorder="1" applyAlignment="1">
      <alignment horizontal="left"/>
    </xf>
    <xf numFmtId="164" fontId="11" fillId="5" borderId="0" xfId="2" applyNumberFormat="1" applyFont="1" applyFill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'Impurity Characteristics'!$D$2</c:f>
              <c:strCache>
                <c:ptCount val="1"/>
                <c:pt idx="0">
                  <c:v>max entropy</c:v>
                </c:pt>
              </c:strCache>
            </c:strRef>
          </c:tx>
          <c:xVal>
            <c:numRef>
              <c:f>'Impurity Characteristics'!$B$3:$B$18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'Impurity Characteristics'!$D$3:$D$18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1.5849625007211561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2.8073549220576046</c:v>
                </c:pt>
                <c:pt idx="7">
                  <c:v>3</c:v>
                </c:pt>
                <c:pt idx="8">
                  <c:v>3.1699250014423122</c:v>
                </c:pt>
                <c:pt idx="9">
                  <c:v>3.3219280948873626</c:v>
                </c:pt>
                <c:pt idx="10">
                  <c:v>3.4594316186372982</c:v>
                </c:pt>
                <c:pt idx="11">
                  <c:v>3.5849625007211561</c:v>
                </c:pt>
                <c:pt idx="12">
                  <c:v>3.7004397181410926</c:v>
                </c:pt>
                <c:pt idx="13">
                  <c:v>3.8073549220576042</c:v>
                </c:pt>
                <c:pt idx="14">
                  <c:v>3.9068905956085191</c:v>
                </c:pt>
                <c:pt idx="1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C-4505-9C93-A8564CBD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536"/>
        <c:axId val="68660224"/>
      </c:scatterChart>
      <c:scatterChart>
        <c:scatterStyle val="smoothMarker"/>
        <c:varyColors val="0"/>
        <c:ser>
          <c:idx val="0"/>
          <c:order val="0"/>
          <c:tx>
            <c:strRef>
              <c:f>'Impurity Characteristics'!$C$2</c:f>
              <c:strCache>
                <c:ptCount val="1"/>
                <c:pt idx="0">
                  <c:v>p</c:v>
                </c:pt>
              </c:strCache>
            </c:strRef>
          </c:tx>
          <c:xVal>
            <c:numRef>
              <c:f>'Impurity Characteristics'!$B$3:$B$18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'Impurity Characteristics'!$C$3:$C$18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C-4505-9C93-A8564CBD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120"/>
        <c:axId val="110377984"/>
      </c:scatterChart>
      <c:valAx>
        <c:axId val="68657536"/>
        <c:scaling>
          <c:orientation val="minMax"/>
          <c:max val="16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classes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60224"/>
        <c:crosses val="autoZero"/>
        <c:crossBetween val="midCat"/>
        <c:majorUnit val="2"/>
      </c:valAx>
      <c:valAx>
        <c:axId val="68660224"/>
        <c:scaling>
          <c:orientation val="minMax"/>
          <c:max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Entropy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57536"/>
        <c:crosses val="autoZero"/>
        <c:crossBetween val="midCat"/>
        <c:majorUnit val="1"/>
      </c:valAx>
      <c:valAx>
        <c:axId val="11037798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probability (equal for all clases)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077120"/>
        <c:crosses val="max"/>
        <c:crossBetween val="midCat"/>
        <c:majorUnit val="0.25"/>
      </c:valAx>
      <c:valAx>
        <c:axId val="11707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03779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'Impurity Characteristics'!$E$2</c:f>
              <c:strCache>
                <c:ptCount val="1"/>
                <c:pt idx="0">
                  <c:v>max Gini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'Impurity Characteristics'!$B$3:$B$258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'Impurity Characteristics'!$E$3:$E$258</c:f>
              <c:numCache>
                <c:formatCode>General</c:formatCode>
                <c:ptCount val="256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0.75</c:v>
                </c:pt>
                <c:pt idx="4">
                  <c:v>0.79999999999999993</c:v>
                </c:pt>
                <c:pt idx="5">
                  <c:v>0.83333333333333337</c:v>
                </c:pt>
                <c:pt idx="6">
                  <c:v>0.85714285714285721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0.94736842105263164</c:v>
                </c:pt>
                <c:pt idx="19">
                  <c:v>0.95</c:v>
                </c:pt>
                <c:pt idx="20">
                  <c:v>0.95238095238095244</c:v>
                </c:pt>
                <c:pt idx="21">
                  <c:v>0.95454545454545459</c:v>
                </c:pt>
                <c:pt idx="22">
                  <c:v>0.95652173913043481</c:v>
                </c:pt>
                <c:pt idx="23">
                  <c:v>0.95833333333333337</c:v>
                </c:pt>
                <c:pt idx="24">
                  <c:v>0.96</c:v>
                </c:pt>
                <c:pt idx="25">
                  <c:v>0.96153846153846156</c:v>
                </c:pt>
                <c:pt idx="26">
                  <c:v>0.96296296296296302</c:v>
                </c:pt>
                <c:pt idx="27">
                  <c:v>0.9642857142857143</c:v>
                </c:pt>
                <c:pt idx="28">
                  <c:v>0.96551724137931039</c:v>
                </c:pt>
                <c:pt idx="29">
                  <c:v>0.96666666666666667</c:v>
                </c:pt>
                <c:pt idx="30">
                  <c:v>0.967741935483871</c:v>
                </c:pt>
                <c:pt idx="31">
                  <c:v>0.96875</c:v>
                </c:pt>
                <c:pt idx="32">
                  <c:v>0.96969696969696972</c:v>
                </c:pt>
                <c:pt idx="33">
                  <c:v>0.97058823529411764</c:v>
                </c:pt>
                <c:pt idx="34">
                  <c:v>0.97142857142857142</c:v>
                </c:pt>
                <c:pt idx="35">
                  <c:v>0.97222222222222221</c:v>
                </c:pt>
                <c:pt idx="36">
                  <c:v>0.97297297297297292</c:v>
                </c:pt>
                <c:pt idx="37">
                  <c:v>0.97368421052631582</c:v>
                </c:pt>
                <c:pt idx="38">
                  <c:v>0.97435897435897434</c:v>
                </c:pt>
                <c:pt idx="39">
                  <c:v>0.97499999999999998</c:v>
                </c:pt>
                <c:pt idx="40">
                  <c:v>0.97560975609756095</c:v>
                </c:pt>
                <c:pt idx="41">
                  <c:v>0.97619047619047616</c:v>
                </c:pt>
                <c:pt idx="42">
                  <c:v>0.97674418604651159</c:v>
                </c:pt>
                <c:pt idx="43">
                  <c:v>0.97727272727272729</c:v>
                </c:pt>
                <c:pt idx="44">
                  <c:v>0.97777777777777775</c:v>
                </c:pt>
                <c:pt idx="45">
                  <c:v>0.97826086956521741</c:v>
                </c:pt>
                <c:pt idx="46">
                  <c:v>0.97872340425531912</c:v>
                </c:pt>
                <c:pt idx="47">
                  <c:v>0.97916666666666663</c:v>
                </c:pt>
                <c:pt idx="48">
                  <c:v>0.97959183673469385</c:v>
                </c:pt>
                <c:pt idx="49">
                  <c:v>0.98</c:v>
                </c:pt>
                <c:pt idx="50">
                  <c:v>0.98039215686274506</c:v>
                </c:pt>
                <c:pt idx="51">
                  <c:v>0.98076923076923073</c:v>
                </c:pt>
                <c:pt idx="52">
                  <c:v>0.98113207547169812</c:v>
                </c:pt>
                <c:pt idx="53">
                  <c:v>0.98148148148148151</c:v>
                </c:pt>
                <c:pt idx="54">
                  <c:v>0.98181818181818181</c:v>
                </c:pt>
                <c:pt idx="55">
                  <c:v>0.9821428571428571</c:v>
                </c:pt>
                <c:pt idx="56">
                  <c:v>0.98245614035087714</c:v>
                </c:pt>
                <c:pt idx="57">
                  <c:v>0.98275862068965514</c:v>
                </c:pt>
                <c:pt idx="58">
                  <c:v>0.98305084745762716</c:v>
                </c:pt>
                <c:pt idx="59">
                  <c:v>0.98333333333333328</c:v>
                </c:pt>
                <c:pt idx="60">
                  <c:v>0.98360655737704916</c:v>
                </c:pt>
                <c:pt idx="61">
                  <c:v>0.9838709677419355</c:v>
                </c:pt>
                <c:pt idx="62">
                  <c:v>0.98412698412698418</c:v>
                </c:pt>
                <c:pt idx="63">
                  <c:v>0.984375</c:v>
                </c:pt>
                <c:pt idx="64">
                  <c:v>0.98461538461538467</c:v>
                </c:pt>
                <c:pt idx="65">
                  <c:v>0.98484848484848486</c:v>
                </c:pt>
                <c:pt idx="66">
                  <c:v>0.9850746268656716</c:v>
                </c:pt>
                <c:pt idx="67">
                  <c:v>0.98529411764705888</c:v>
                </c:pt>
                <c:pt idx="68">
                  <c:v>0.98550724637681164</c:v>
                </c:pt>
                <c:pt idx="69">
                  <c:v>0.98571428571428577</c:v>
                </c:pt>
                <c:pt idx="70">
                  <c:v>0.9859154929577465</c:v>
                </c:pt>
                <c:pt idx="71">
                  <c:v>0.98611111111111116</c:v>
                </c:pt>
                <c:pt idx="72">
                  <c:v>0.98630136986301364</c:v>
                </c:pt>
                <c:pt idx="73">
                  <c:v>0.98648648648648651</c:v>
                </c:pt>
                <c:pt idx="74">
                  <c:v>0.98666666666666669</c:v>
                </c:pt>
                <c:pt idx="75">
                  <c:v>0.98684210526315785</c:v>
                </c:pt>
                <c:pt idx="76">
                  <c:v>0.98701298701298701</c:v>
                </c:pt>
                <c:pt idx="77">
                  <c:v>0.98717948717948723</c:v>
                </c:pt>
                <c:pt idx="78">
                  <c:v>0.98734177215189878</c:v>
                </c:pt>
                <c:pt idx="79">
                  <c:v>0.98750000000000004</c:v>
                </c:pt>
                <c:pt idx="80">
                  <c:v>0.98765432098765438</c:v>
                </c:pt>
                <c:pt idx="81">
                  <c:v>0.98780487804878048</c:v>
                </c:pt>
                <c:pt idx="82">
                  <c:v>0.98795180722891562</c:v>
                </c:pt>
                <c:pt idx="83">
                  <c:v>0.98809523809523814</c:v>
                </c:pt>
                <c:pt idx="84">
                  <c:v>0.9882352941176471</c:v>
                </c:pt>
                <c:pt idx="85">
                  <c:v>0.98837209302325579</c:v>
                </c:pt>
                <c:pt idx="86">
                  <c:v>0.9885057471264368</c:v>
                </c:pt>
                <c:pt idx="87">
                  <c:v>0.98863636363636365</c:v>
                </c:pt>
                <c:pt idx="88">
                  <c:v>0.9887640449438202</c:v>
                </c:pt>
                <c:pt idx="89">
                  <c:v>0.98888888888888893</c:v>
                </c:pt>
                <c:pt idx="90">
                  <c:v>0.98901098901098905</c:v>
                </c:pt>
                <c:pt idx="91">
                  <c:v>0.98913043478260865</c:v>
                </c:pt>
                <c:pt idx="92">
                  <c:v>0.989247311827957</c:v>
                </c:pt>
                <c:pt idx="93">
                  <c:v>0.98936170212765961</c:v>
                </c:pt>
                <c:pt idx="94">
                  <c:v>0.98947368421052628</c:v>
                </c:pt>
                <c:pt idx="95">
                  <c:v>0.98958333333333337</c:v>
                </c:pt>
                <c:pt idx="96">
                  <c:v>0.98969072164948457</c:v>
                </c:pt>
                <c:pt idx="97">
                  <c:v>0.98979591836734693</c:v>
                </c:pt>
                <c:pt idx="98">
                  <c:v>0.98989898989898994</c:v>
                </c:pt>
                <c:pt idx="99">
                  <c:v>0.99</c:v>
                </c:pt>
                <c:pt idx="100">
                  <c:v>0.99009900990099009</c:v>
                </c:pt>
                <c:pt idx="101">
                  <c:v>0.99019607843137258</c:v>
                </c:pt>
                <c:pt idx="102">
                  <c:v>0.99029126213592233</c:v>
                </c:pt>
                <c:pt idx="103">
                  <c:v>0.99038461538461542</c:v>
                </c:pt>
                <c:pt idx="104">
                  <c:v>0.99047619047619051</c:v>
                </c:pt>
                <c:pt idx="105">
                  <c:v>0.99056603773584906</c:v>
                </c:pt>
                <c:pt idx="106">
                  <c:v>0.99065420560747663</c:v>
                </c:pt>
                <c:pt idx="107">
                  <c:v>0.9907407407407407</c:v>
                </c:pt>
                <c:pt idx="108">
                  <c:v>0.99082568807339455</c:v>
                </c:pt>
                <c:pt idx="109">
                  <c:v>0.99090909090909096</c:v>
                </c:pt>
                <c:pt idx="110">
                  <c:v>0.99099099099099097</c:v>
                </c:pt>
                <c:pt idx="111">
                  <c:v>0.9910714285714286</c:v>
                </c:pt>
                <c:pt idx="112">
                  <c:v>0.99115044247787609</c:v>
                </c:pt>
                <c:pt idx="113">
                  <c:v>0.99122807017543857</c:v>
                </c:pt>
                <c:pt idx="114">
                  <c:v>0.99130434782608701</c:v>
                </c:pt>
                <c:pt idx="115">
                  <c:v>0.99137931034482762</c:v>
                </c:pt>
                <c:pt idx="116">
                  <c:v>0.99145299145299148</c:v>
                </c:pt>
                <c:pt idx="117">
                  <c:v>0.99152542372881358</c:v>
                </c:pt>
                <c:pt idx="118">
                  <c:v>0.99159663865546221</c:v>
                </c:pt>
                <c:pt idx="119">
                  <c:v>0.9916666666666667</c:v>
                </c:pt>
                <c:pt idx="120">
                  <c:v>0.99173553719008267</c:v>
                </c:pt>
                <c:pt idx="121">
                  <c:v>0.99180327868852458</c:v>
                </c:pt>
                <c:pt idx="122">
                  <c:v>0.99186991869918695</c:v>
                </c:pt>
                <c:pt idx="123">
                  <c:v>0.99193548387096775</c:v>
                </c:pt>
                <c:pt idx="124">
                  <c:v>0.99199999999999999</c:v>
                </c:pt>
                <c:pt idx="125">
                  <c:v>0.99206349206349209</c:v>
                </c:pt>
                <c:pt idx="126">
                  <c:v>0.99212598425196852</c:v>
                </c:pt>
                <c:pt idx="127">
                  <c:v>0.9921875</c:v>
                </c:pt>
                <c:pt idx="128">
                  <c:v>0.99224806201550386</c:v>
                </c:pt>
                <c:pt idx="129">
                  <c:v>0.99230769230769234</c:v>
                </c:pt>
                <c:pt idx="130">
                  <c:v>0.99236641221374045</c:v>
                </c:pt>
                <c:pt idx="131">
                  <c:v>0.99242424242424243</c:v>
                </c:pt>
                <c:pt idx="132">
                  <c:v>0.99248120300751874</c:v>
                </c:pt>
                <c:pt idx="133">
                  <c:v>0.9925373134328358</c:v>
                </c:pt>
                <c:pt idx="134">
                  <c:v>0.99259259259259258</c:v>
                </c:pt>
                <c:pt idx="135">
                  <c:v>0.99264705882352944</c:v>
                </c:pt>
                <c:pt idx="136">
                  <c:v>0.99270072992700731</c:v>
                </c:pt>
                <c:pt idx="137">
                  <c:v>0.99275362318840576</c:v>
                </c:pt>
                <c:pt idx="138">
                  <c:v>0.9928057553956835</c:v>
                </c:pt>
                <c:pt idx="139">
                  <c:v>0.99285714285714288</c:v>
                </c:pt>
                <c:pt idx="140">
                  <c:v>0.99290780141843971</c:v>
                </c:pt>
                <c:pt idx="141">
                  <c:v>0.99295774647887325</c:v>
                </c:pt>
                <c:pt idx="142">
                  <c:v>0.99300699300699302</c:v>
                </c:pt>
                <c:pt idx="143">
                  <c:v>0.99305555555555558</c:v>
                </c:pt>
                <c:pt idx="144">
                  <c:v>0.99310344827586206</c:v>
                </c:pt>
                <c:pt idx="145">
                  <c:v>0.99315068493150682</c:v>
                </c:pt>
                <c:pt idx="146">
                  <c:v>0.99319727891156462</c:v>
                </c:pt>
                <c:pt idx="147">
                  <c:v>0.9932432432432432</c:v>
                </c:pt>
                <c:pt idx="148">
                  <c:v>0.99328859060402686</c:v>
                </c:pt>
                <c:pt idx="149">
                  <c:v>0.99333333333333329</c:v>
                </c:pt>
                <c:pt idx="150">
                  <c:v>0.99337748344370858</c:v>
                </c:pt>
                <c:pt idx="151">
                  <c:v>0.99342105263157898</c:v>
                </c:pt>
                <c:pt idx="152">
                  <c:v>0.99346405228758172</c:v>
                </c:pt>
                <c:pt idx="153">
                  <c:v>0.99350649350649356</c:v>
                </c:pt>
                <c:pt idx="154">
                  <c:v>0.99354838709677418</c:v>
                </c:pt>
                <c:pt idx="155">
                  <c:v>0.99358974358974361</c:v>
                </c:pt>
                <c:pt idx="156">
                  <c:v>0.99363057324840764</c:v>
                </c:pt>
                <c:pt idx="157">
                  <c:v>0.99367088607594933</c:v>
                </c:pt>
                <c:pt idx="158">
                  <c:v>0.99371069182389937</c:v>
                </c:pt>
                <c:pt idx="159">
                  <c:v>0.99375000000000002</c:v>
                </c:pt>
                <c:pt idx="160">
                  <c:v>0.99378881987577639</c:v>
                </c:pt>
                <c:pt idx="161">
                  <c:v>0.99382716049382713</c:v>
                </c:pt>
                <c:pt idx="162">
                  <c:v>0.99386503067484666</c:v>
                </c:pt>
                <c:pt idx="163">
                  <c:v>0.99390243902439024</c:v>
                </c:pt>
                <c:pt idx="164">
                  <c:v>0.9939393939393939</c:v>
                </c:pt>
                <c:pt idx="165">
                  <c:v>0.99397590361445787</c:v>
                </c:pt>
                <c:pt idx="166">
                  <c:v>0.99401197604790414</c:v>
                </c:pt>
                <c:pt idx="167">
                  <c:v>0.99404761904761907</c:v>
                </c:pt>
                <c:pt idx="168">
                  <c:v>0.99408284023668636</c:v>
                </c:pt>
                <c:pt idx="169">
                  <c:v>0.99411764705882355</c:v>
                </c:pt>
                <c:pt idx="170">
                  <c:v>0.99415204678362579</c:v>
                </c:pt>
                <c:pt idx="171">
                  <c:v>0.9941860465116279</c:v>
                </c:pt>
                <c:pt idx="172">
                  <c:v>0.9942196531791907</c:v>
                </c:pt>
                <c:pt idx="173">
                  <c:v>0.99425287356321834</c:v>
                </c:pt>
                <c:pt idx="174">
                  <c:v>0.99428571428571433</c:v>
                </c:pt>
                <c:pt idx="175">
                  <c:v>0.99431818181818177</c:v>
                </c:pt>
                <c:pt idx="176">
                  <c:v>0.99435028248587576</c:v>
                </c:pt>
                <c:pt idx="177">
                  <c:v>0.9943820224719101</c:v>
                </c:pt>
                <c:pt idx="178">
                  <c:v>0.994413407821229</c:v>
                </c:pt>
                <c:pt idx="179">
                  <c:v>0.99444444444444446</c:v>
                </c:pt>
                <c:pt idx="180">
                  <c:v>0.99447513812154698</c:v>
                </c:pt>
                <c:pt idx="181">
                  <c:v>0.99450549450549453</c:v>
                </c:pt>
                <c:pt idx="182">
                  <c:v>0.99453551912568305</c:v>
                </c:pt>
                <c:pt idx="183">
                  <c:v>0.99456521739130432</c:v>
                </c:pt>
                <c:pt idx="184">
                  <c:v>0.99459459459459465</c:v>
                </c:pt>
                <c:pt idx="185">
                  <c:v>0.9946236559139785</c:v>
                </c:pt>
                <c:pt idx="186">
                  <c:v>0.99465240641711228</c:v>
                </c:pt>
                <c:pt idx="187">
                  <c:v>0.99468085106382975</c:v>
                </c:pt>
                <c:pt idx="188">
                  <c:v>0.99470899470899465</c:v>
                </c:pt>
                <c:pt idx="189">
                  <c:v>0.99473684210526314</c:v>
                </c:pt>
                <c:pt idx="190">
                  <c:v>0.99476439790575921</c:v>
                </c:pt>
                <c:pt idx="191">
                  <c:v>0.99479166666666663</c:v>
                </c:pt>
                <c:pt idx="192">
                  <c:v>0.99481865284974091</c:v>
                </c:pt>
                <c:pt idx="193">
                  <c:v>0.99484536082474229</c:v>
                </c:pt>
                <c:pt idx="194">
                  <c:v>0.99487179487179489</c:v>
                </c:pt>
                <c:pt idx="195">
                  <c:v>0.99489795918367352</c:v>
                </c:pt>
                <c:pt idx="196">
                  <c:v>0.99492385786802029</c:v>
                </c:pt>
                <c:pt idx="197">
                  <c:v>0.99494949494949492</c:v>
                </c:pt>
                <c:pt idx="198">
                  <c:v>0.99497487437185927</c:v>
                </c:pt>
                <c:pt idx="199">
                  <c:v>0.995</c:v>
                </c:pt>
                <c:pt idx="200">
                  <c:v>0.99502487562189057</c:v>
                </c:pt>
                <c:pt idx="201">
                  <c:v>0.99504950495049505</c:v>
                </c:pt>
                <c:pt idx="202">
                  <c:v>0.99507389162561577</c:v>
                </c:pt>
                <c:pt idx="203">
                  <c:v>0.99509803921568629</c:v>
                </c:pt>
                <c:pt idx="204">
                  <c:v>0.99512195121951219</c:v>
                </c:pt>
                <c:pt idx="205">
                  <c:v>0.99514563106796117</c:v>
                </c:pt>
                <c:pt idx="206">
                  <c:v>0.99516908212560384</c:v>
                </c:pt>
                <c:pt idx="207">
                  <c:v>0.99519230769230771</c:v>
                </c:pt>
                <c:pt idx="208">
                  <c:v>0.99521531100478466</c:v>
                </c:pt>
                <c:pt idx="209">
                  <c:v>0.99523809523809526</c:v>
                </c:pt>
                <c:pt idx="210">
                  <c:v>0.99526066350710896</c:v>
                </c:pt>
                <c:pt idx="211">
                  <c:v>0.99528301886792447</c:v>
                </c:pt>
                <c:pt idx="212">
                  <c:v>0.99530516431924887</c:v>
                </c:pt>
                <c:pt idx="213">
                  <c:v>0.99532710280373837</c:v>
                </c:pt>
                <c:pt idx="214">
                  <c:v>0.99534883720930234</c:v>
                </c:pt>
                <c:pt idx="215">
                  <c:v>0.99537037037037035</c:v>
                </c:pt>
                <c:pt idx="216">
                  <c:v>0.99539170506912444</c:v>
                </c:pt>
                <c:pt idx="217">
                  <c:v>0.99541284403669728</c:v>
                </c:pt>
                <c:pt idx="218">
                  <c:v>0.99543378995433796</c:v>
                </c:pt>
                <c:pt idx="219">
                  <c:v>0.99545454545454548</c:v>
                </c:pt>
                <c:pt idx="220">
                  <c:v>0.99547511312217196</c:v>
                </c:pt>
                <c:pt idx="221">
                  <c:v>0.99549549549549554</c:v>
                </c:pt>
                <c:pt idx="222">
                  <c:v>0.99551569506726456</c:v>
                </c:pt>
                <c:pt idx="223">
                  <c:v>0.9955357142857143</c:v>
                </c:pt>
                <c:pt idx="224">
                  <c:v>0.99555555555555553</c:v>
                </c:pt>
                <c:pt idx="225">
                  <c:v>0.99557522123893805</c:v>
                </c:pt>
                <c:pt idx="226">
                  <c:v>0.99559471365638763</c:v>
                </c:pt>
                <c:pt idx="227">
                  <c:v>0.99561403508771928</c:v>
                </c:pt>
                <c:pt idx="228">
                  <c:v>0.99563318777292575</c:v>
                </c:pt>
                <c:pt idx="229">
                  <c:v>0.9956521739130435</c:v>
                </c:pt>
                <c:pt idx="230">
                  <c:v>0.99567099567099571</c:v>
                </c:pt>
                <c:pt idx="231">
                  <c:v>0.99568965517241381</c:v>
                </c:pt>
                <c:pt idx="232">
                  <c:v>0.99570815450643779</c:v>
                </c:pt>
                <c:pt idx="233">
                  <c:v>0.99572649572649574</c:v>
                </c:pt>
                <c:pt idx="234">
                  <c:v>0.99574468085106382</c:v>
                </c:pt>
                <c:pt idx="235">
                  <c:v>0.99576271186440679</c:v>
                </c:pt>
                <c:pt idx="236">
                  <c:v>0.99578059071729963</c:v>
                </c:pt>
                <c:pt idx="237">
                  <c:v>0.99579831932773111</c:v>
                </c:pt>
                <c:pt idx="238">
                  <c:v>0.99581589958159</c:v>
                </c:pt>
                <c:pt idx="239">
                  <c:v>0.99583333333333335</c:v>
                </c:pt>
                <c:pt idx="240">
                  <c:v>0.99585062240663902</c:v>
                </c:pt>
                <c:pt idx="241">
                  <c:v>0.99586776859504134</c:v>
                </c:pt>
                <c:pt idx="242">
                  <c:v>0.99588477366255146</c:v>
                </c:pt>
                <c:pt idx="243">
                  <c:v>0.99590163934426235</c:v>
                </c:pt>
                <c:pt idx="244">
                  <c:v>0.99591836734693873</c:v>
                </c:pt>
                <c:pt idx="245">
                  <c:v>0.99593495934959353</c:v>
                </c:pt>
                <c:pt idx="246">
                  <c:v>0.99595141700404854</c:v>
                </c:pt>
                <c:pt idx="247">
                  <c:v>0.99596774193548387</c:v>
                </c:pt>
                <c:pt idx="248">
                  <c:v>0.99598393574297184</c:v>
                </c:pt>
                <c:pt idx="249">
                  <c:v>0.996</c:v>
                </c:pt>
                <c:pt idx="250">
                  <c:v>0.99601593625498008</c:v>
                </c:pt>
                <c:pt idx="251">
                  <c:v>0.99603174603174605</c:v>
                </c:pt>
                <c:pt idx="252">
                  <c:v>0.99604743083003955</c:v>
                </c:pt>
                <c:pt idx="253">
                  <c:v>0.99606299212598426</c:v>
                </c:pt>
                <c:pt idx="254">
                  <c:v>0.99607843137254903</c:v>
                </c:pt>
                <c:pt idx="255">
                  <c:v>0.99609375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E-440E-97FC-3CA4292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1824"/>
        <c:axId val="111663744"/>
      </c:scatterChart>
      <c:scatterChart>
        <c:scatterStyle val="lineMarker"/>
        <c:varyColors val="0"/>
        <c:ser>
          <c:idx val="0"/>
          <c:order val="0"/>
          <c:tx>
            <c:strRef>
              <c:f>'Impurity Characteristics'!$C$2</c:f>
              <c:strCache>
                <c:ptCount val="1"/>
                <c:pt idx="0">
                  <c:v>p</c:v>
                </c:pt>
              </c:strCache>
            </c:strRef>
          </c:tx>
          <c:spPr>
            <a:ln w="63500"/>
          </c:spPr>
          <c:marker>
            <c:symbol val="none"/>
          </c:marker>
          <c:xVal>
            <c:numRef>
              <c:f>'Impurity Characteristics'!$B$3:$B$258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'Impurity Characteristics'!$C$3:$C$258</c:f>
              <c:numCache>
                <c:formatCode>General</c:formatCode>
                <c:ptCount val="25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3.2258064516129031E-2</c:v>
                </c:pt>
                <c:pt idx="31">
                  <c:v>3.125E-2</c:v>
                </c:pt>
                <c:pt idx="32">
                  <c:v>3.0303030303030304E-2</c:v>
                </c:pt>
                <c:pt idx="33">
                  <c:v>2.9411764705882353E-2</c:v>
                </c:pt>
                <c:pt idx="34">
                  <c:v>2.8571428571428571E-2</c:v>
                </c:pt>
                <c:pt idx="35">
                  <c:v>2.7777777777777776E-2</c:v>
                </c:pt>
                <c:pt idx="36">
                  <c:v>2.7027027027027029E-2</c:v>
                </c:pt>
                <c:pt idx="37">
                  <c:v>2.6315789473684209E-2</c:v>
                </c:pt>
                <c:pt idx="38">
                  <c:v>2.564102564102564E-2</c:v>
                </c:pt>
                <c:pt idx="39">
                  <c:v>2.5000000000000001E-2</c:v>
                </c:pt>
                <c:pt idx="40">
                  <c:v>2.4390243902439025E-2</c:v>
                </c:pt>
                <c:pt idx="41">
                  <c:v>2.3809523809523808E-2</c:v>
                </c:pt>
                <c:pt idx="42">
                  <c:v>2.3255813953488372E-2</c:v>
                </c:pt>
                <c:pt idx="43">
                  <c:v>2.2727272727272728E-2</c:v>
                </c:pt>
                <c:pt idx="44">
                  <c:v>2.2222222222222223E-2</c:v>
                </c:pt>
                <c:pt idx="45">
                  <c:v>2.1739130434782608E-2</c:v>
                </c:pt>
                <c:pt idx="46">
                  <c:v>2.1276595744680851E-2</c:v>
                </c:pt>
                <c:pt idx="47">
                  <c:v>2.0833333333333332E-2</c:v>
                </c:pt>
                <c:pt idx="48">
                  <c:v>2.0408163265306121E-2</c:v>
                </c:pt>
                <c:pt idx="49">
                  <c:v>0.02</c:v>
                </c:pt>
                <c:pt idx="50">
                  <c:v>1.9607843137254902E-2</c:v>
                </c:pt>
                <c:pt idx="51">
                  <c:v>1.9230769230769232E-2</c:v>
                </c:pt>
                <c:pt idx="52">
                  <c:v>1.8867924528301886E-2</c:v>
                </c:pt>
                <c:pt idx="53">
                  <c:v>1.8518518518518517E-2</c:v>
                </c:pt>
                <c:pt idx="54">
                  <c:v>1.8181818181818181E-2</c:v>
                </c:pt>
                <c:pt idx="55">
                  <c:v>1.7857142857142856E-2</c:v>
                </c:pt>
                <c:pt idx="56">
                  <c:v>1.7543859649122806E-2</c:v>
                </c:pt>
                <c:pt idx="57">
                  <c:v>1.7241379310344827E-2</c:v>
                </c:pt>
                <c:pt idx="58">
                  <c:v>1.6949152542372881E-2</c:v>
                </c:pt>
                <c:pt idx="59">
                  <c:v>1.6666666666666666E-2</c:v>
                </c:pt>
                <c:pt idx="60">
                  <c:v>1.6393442622950821E-2</c:v>
                </c:pt>
                <c:pt idx="61">
                  <c:v>1.6129032258064516E-2</c:v>
                </c:pt>
                <c:pt idx="62">
                  <c:v>1.5873015873015872E-2</c:v>
                </c:pt>
                <c:pt idx="63">
                  <c:v>1.5625E-2</c:v>
                </c:pt>
                <c:pt idx="64">
                  <c:v>1.5384615384615385E-2</c:v>
                </c:pt>
                <c:pt idx="65">
                  <c:v>1.5151515151515152E-2</c:v>
                </c:pt>
                <c:pt idx="66">
                  <c:v>1.4925373134328358E-2</c:v>
                </c:pt>
                <c:pt idx="67">
                  <c:v>1.4705882352941176E-2</c:v>
                </c:pt>
                <c:pt idx="68">
                  <c:v>1.4492753623188406E-2</c:v>
                </c:pt>
                <c:pt idx="69">
                  <c:v>1.4285714285714285E-2</c:v>
                </c:pt>
                <c:pt idx="70">
                  <c:v>1.4084507042253521E-2</c:v>
                </c:pt>
                <c:pt idx="71">
                  <c:v>1.3888888888888888E-2</c:v>
                </c:pt>
                <c:pt idx="72">
                  <c:v>1.3698630136986301E-2</c:v>
                </c:pt>
                <c:pt idx="73">
                  <c:v>1.3513513513513514E-2</c:v>
                </c:pt>
                <c:pt idx="74">
                  <c:v>1.3333333333333334E-2</c:v>
                </c:pt>
                <c:pt idx="75">
                  <c:v>1.3157894736842105E-2</c:v>
                </c:pt>
                <c:pt idx="76">
                  <c:v>1.2987012987012988E-2</c:v>
                </c:pt>
                <c:pt idx="77">
                  <c:v>1.282051282051282E-2</c:v>
                </c:pt>
                <c:pt idx="78">
                  <c:v>1.2658227848101266E-2</c:v>
                </c:pt>
                <c:pt idx="79">
                  <c:v>1.2500000000000001E-2</c:v>
                </c:pt>
                <c:pt idx="80">
                  <c:v>1.2345679012345678E-2</c:v>
                </c:pt>
                <c:pt idx="81">
                  <c:v>1.2195121951219513E-2</c:v>
                </c:pt>
                <c:pt idx="82">
                  <c:v>1.2048192771084338E-2</c:v>
                </c:pt>
                <c:pt idx="83">
                  <c:v>1.1904761904761904E-2</c:v>
                </c:pt>
                <c:pt idx="84">
                  <c:v>1.1764705882352941E-2</c:v>
                </c:pt>
                <c:pt idx="85">
                  <c:v>1.1627906976744186E-2</c:v>
                </c:pt>
                <c:pt idx="86">
                  <c:v>1.1494252873563218E-2</c:v>
                </c:pt>
                <c:pt idx="87">
                  <c:v>1.1363636363636364E-2</c:v>
                </c:pt>
                <c:pt idx="88">
                  <c:v>1.1235955056179775E-2</c:v>
                </c:pt>
                <c:pt idx="89">
                  <c:v>1.1111111111111112E-2</c:v>
                </c:pt>
                <c:pt idx="90">
                  <c:v>1.098901098901099E-2</c:v>
                </c:pt>
                <c:pt idx="91">
                  <c:v>1.0869565217391304E-2</c:v>
                </c:pt>
                <c:pt idx="92">
                  <c:v>1.0752688172043012E-2</c:v>
                </c:pt>
                <c:pt idx="93">
                  <c:v>1.0638297872340425E-2</c:v>
                </c:pt>
                <c:pt idx="94">
                  <c:v>1.0526315789473684E-2</c:v>
                </c:pt>
                <c:pt idx="95">
                  <c:v>1.0416666666666666E-2</c:v>
                </c:pt>
                <c:pt idx="96">
                  <c:v>1.0309278350515464E-2</c:v>
                </c:pt>
                <c:pt idx="97">
                  <c:v>1.020408163265306E-2</c:v>
                </c:pt>
                <c:pt idx="98">
                  <c:v>1.0101010101010102E-2</c:v>
                </c:pt>
                <c:pt idx="99">
                  <c:v>0.01</c:v>
                </c:pt>
                <c:pt idx="100">
                  <c:v>9.9009900990099011E-3</c:v>
                </c:pt>
                <c:pt idx="101">
                  <c:v>9.8039215686274508E-3</c:v>
                </c:pt>
                <c:pt idx="102">
                  <c:v>9.7087378640776691E-3</c:v>
                </c:pt>
                <c:pt idx="103">
                  <c:v>9.6153846153846159E-3</c:v>
                </c:pt>
                <c:pt idx="104">
                  <c:v>9.5238095238095247E-3</c:v>
                </c:pt>
                <c:pt idx="105">
                  <c:v>9.433962264150943E-3</c:v>
                </c:pt>
                <c:pt idx="106">
                  <c:v>9.3457943925233638E-3</c:v>
                </c:pt>
                <c:pt idx="107">
                  <c:v>9.2592592592592587E-3</c:v>
                </c:pt>
                <c:pt idx="108">
                  <c:v>9.1743119266055051E-3</c:v>
                </c:pt>
                <c:pt idx="109">
                  <c:v>9.0909090909090905E-3</c:v>
                </c:pt>
                <c:pt idx="110">
                  <c:v>9.0090090090090089E-3</c:v>
                </c:pt>
                <c:pt idx="111">
                  <c:v>8.9285714285714281E-3</c:v>
                </c:pt>
                <c:pt idx="112">
                  <c:v>8.8495575221238937E-3</c:v>
                </c:pt>
                <c:pt idx="113">
                  <c:v>8.771929824561403E-3</c:v>
                </c:pt>
                <c:pt idx="114">
                  <c:v>8.6956521739130436E-3</c:v>
                </c:pt>
                <c:pt idx="115">
                  <c:v>8.6206896551724137E-3</c:v>
                </c:pt>
                <c:pt idx="116">
                  <c:v>8.5470085470085479E-3</c:v>
                </c:pt>
                <c:pt idx="117">
                  <c:v>8.4745762711864406E-3</c:v>
                </c:pt>
                <c:pt idx="118">
                  <c:v>8.4033613445378148E-3</c:v>
                </c:pt>
                <c:pt idx="119">
                  <c:v>8.3333333333333332E-3</c:v>
                </c:pt>
                <c:pt idx="120">
                  <c:v>8.2644628099173556E-3</c:v>
                </c:pt>
                <c:pt idx="121">
                  <c:v>8.1967213114754103E-3</c:v>
                </c:pt>
                <c:pt idx="122">
                  <c:v>8.130081300813009E-3</c:v>
                </c:pt>
                <c:pt idx="123">
                  <c:v>8.0645161290322578E-3</c:v>
                </c:pt>
                <c:pt idx="124">
                  <c:v>8.0000000000000002E-3</c:v>
                </c:pt>
                <c:pt idx="125">
                  <c:v>7.9365079365079361E-3</c:v>
                </c:pt>
                <c:pt idx="126">
                  <c:v>7.874015748031496E-3</c:v>
                </c:pt>
                <c:pt idx="127">
                  <c:v>7.8125E-3</c:v>
                </c:pt>
                <c:pt idx="128">
                  <c:v>7.7519379844961239E-3</c:v>
                </c:pt>
                <c:pt idx="129">
                  <c:v>7.6923076923076927E-3</c:v>
                </c:pt>
                <c:pt idx="130">
                  <c:v>7.6335877862595417E-3</c:v>
                </c:pt>
                <c:pt idx="131">
                  <c:v>7.575757575757576E-3</c:v>
                </c:pt>
                <c:pt idx="132">
                  <c:v>7.5187969924812026E-3</c:v>
                </c:pt>
                <c:pt idx="133">
                  <c:v>7.462686567164179E-3</c:v>
                </c:pt>
                <c:pt idx="134">
                  <c:v>7.4074074074074077E-3</c:v>
                </c:pt>
                <c:pt idx="135">
                  <c:v>7.3529411764705881E-3</c:v>
                </c:pt>
                <c:pt idx="136">
                  <c:v>7.2992700729927005E-3</c:v>
                </c:pt>
                <c:pt idx="137">
                  <c:v>7.246376811594203E-3</c:v>
                </c:pt>
                <c:pt idx="138">
                  <c:v>7.1942446043165471E-3</c:v>
                </c:pt>
                <c:pt idx="139">
                  <c:v>7.1428571428571426E-3</c:v>
                </c:pt>
                <c:pt idx="140">
                  <c:v>7.0921985815602835E-3</c:v>
                </c:pt>
                <c:pt idx="141">
                  <c:v>7.0422535211267607E-3</c:v>
                </c:pt>
                <c:pt idx="142">
                  <c:v>6.993006993006993E-3</c:v>
                </c:pt>
                <c:pt idx="143">
                  <c:v>6.9444444444444441E-3</c:v>
                </c:pt>
                <c:pt idx="144">
                  <c:v>6.8965517241379309E-3</c:v>
                </c:pt>
                <c:pt idx="145">
                  <c:v>6.8493150684931503E-3</c:v>
                </c:pt>
                <c:pt idx="146">
                  <c:v>6.8027210884353739E-3</c:v>
                </c:pt>
                <c:pt idx="147">
                  <c:v>6.7567567567567571E-3</c:v>
                </c:pt>
                <c:pt idx="148">
                  <c:v>6.7114093959731542E-3</c:v>
                </c:pt>
                <c:pt idx="149">
                  <c:v>6.6666666666666671E-3</c:v>
                </c:pt>
                <c:pt idx="150">
                  <c:v>6.6225165562913907E-3</c:v>
                </c:pt>
                <c:pt idx="151">
                  <c:v>6.5789473684210523E-3</c:v>
                </c:pt>
                <c:pt idx="152">
                  <c:v>6.5359477124183009E-3</c:v>
                </c:pt>
                <c:pt idx="153">
                  <c:v>6.4935064935064939E-3</c:v>
                </c:pt>
                <c:pt idx="154">
                  <c:v>6.4516129032258064E-3</c:v>
                </c:pt>
                <c:pt idx="155">
                  <c:v>6.41025641025641E-3</c:v>
                </c:pt>
                <c:pt idx="156">
                  <c:v>6.369426751592357E-3</c:v>
                </c:pt>
                <c:pt idx="157">
                  <c:v>6.3291139240506328E-3</c:v>
                </c:pt>
                <c:pt idx="158">
                  <c:v>6.2893081761006293E-3</c:v>
                </c:pt>
                <c:pt idx="159">
                  <c:v>6.2500000000000003E-3</c:v>
                </c:pt>
                <c:pt idx="160">
                  <c:v>6.2111801242236021E-3</c:v>
                </c:pt>
                <c:pt idx="161">
                  <c:v>6.1728395061728392E-3</c:v>
                </c:pt>
                <c:pt idx="162">
                  <c:v>6.1349693251533744E-3</c:v>
                </c:pt>
                <c:pt idx="163">
                  <c:v>6.0975609756097563E-3</c:v>
                </c:pt>
                <c:pt idx="164">
                  <c:v>6.0606060606060606E-3</c:v>
                </c:pt>
                <c:pt idx="165">
                  <c:v>6.024096385542169E-3</c:v>
                </c:pt>
                <c:pt idx="166">
                  <c:v>5.9880239520958087E-3</c:v>
                </c:pt>
                <c:pt idx="167">
                  <c:v>5.9523809523809521E-3</c:v>
                </c:pt>
                <c:pt idx="168">
                  <c:v>5.9171597633136093E-3</c:v>
                </c:pt>
                <c:pt idx="169">
                  <c:v>5.8823529411764705E-3</c:v>
                </c:pt>
                <c:pt idx="170">
                  <c:v>5.8479532163742687E-3</c:v>
                </c:pt>
                <c:pt idx="171">
                  <c:v>5.8139534883720929E-3</c:v>
                </c:pt>
                <c:pt idx="172">
                  <c:v>5.7803468208092483E-3</c:v>
                </c:pt>
                <c:pt idx="173">
                  <c:v>5.7471264367816091E-3</c:v>
                </c:pt>
                <c:pt idx="174">
                  <c:v>5.7142857142857143E-3</c:v>
                </c:pt>
                <c:pt idx="175">
                  <c:v>5.681818181818182E-3</c:v>
                </c:pt>
                <c:pt idx="176">
                  <c:v>5.6497175141242938E-3</c:v>
                </c:pt>
                <c:pt idx="177">
                  <c:v>5.6179775280898875E-3</c:v>
                </c:pt>
                <c:pt idx="178">
                  <c:v>5.5865921787709499E-3</c:v>
                </c:pt>
                <c:pt idx="179">
                  <c:v>5.5555555555555558E-3</c:v>
                </c:pt>
                <c:pt idx="180">
                  <c:v>5.5248618784530384E-3</c:v>
                </c:pt>
                <c:pt idx="181">
                  <c:v>5.4945054945054949E-3</c:v>
                </c:pt>
                <c:pt idx="182">
                  <c:v>5.4644808743169399E-3</c:v>
                </c:pt>
                <c:pt idx="183">
                  <c:v>5.434782608695652E-3</c:v>
                </c:pt>
                <c:pt idx="184">
                  <c:v>5.4054054054054057E-3</c:v>
                </c:pt>
                <c:pt idx="185">
                  <c:v>5.3763440860215058E-3</c:v>
                </c:pt>
                <c:pt idx="186">
                  <c:v>5.3475935828877002E-3</c:v>
                </c:pt>
                <c:pt idx="187">
                  <c:v>5.3191489361702126E-3</c:v>
                </c:pt>
                <c:pt idx="188">
                  <c:v>5.2910052910052907E-3</c:v>
                </c:pt>
                <c:pt idx="189">
                  <c:v>5.263157894736842E-3</c:v>
                </c:pt>
                <c:pt idx="190">
                  <c:v>5.235602094240838E-3</c:v>
                </c:pt>
                <c:pt idx="191">
                  <c:v>5.208333333333333E-3</c:v>
                </c:pt>
                <c:pt idx="192">
                  <c:v>5.1813471502590676E-3</c:v>
                </c:pt>
                <c:pt idx="193">
                  <c:v>5.1546391752577319E-3</c:v>
                </c:pt>
                <c:pt idx="194">
                  <c:v>5.1282051282051282E-3</c:v>
                </c:pt>
                <c:pt idx="195">
                  <c:v>5.1020408163265302E-3</c:v>
                </c:pt>
                <c:pt idx="196">
                  <c:v>5.076142131979695E-3</c:v>
                </c:pt>
                <c:pt idx="197">
                  <c:v>5.0505050505050509E-3</c:v>
                </c:pt>
                <c:pt idx="198">
                  <c:v>5.0251256281407036E-3</c:v>
                </c:pt>
                <c:pt idx="199">
                  <c:v>5.0000000000000001E-3</c:v>
                </c:pt>
                <c:pt idx="200">
                  <c:v>4.9751243781094526E-3</c:v>
                </c:pt>
                <c:pt idx="201">
                  <c:v>4.9504950495049506E-3</c:v>
                </c:pt>
                <c:pt idx="202">
                  <c:v>4.9261083743842365E-3</c:v>
                </c:pt>
                <c:pt idx="203">
                  <c:v>4.9019607843137254E-3</c:v>
                </c:pt>
                <c:pt idx="204">
                  <c:v>4.8780487804878049E-3</c:v>
                </c:pt>
                <c:pt idx="205">
                  <c:v>4.8543689320388345E-3</c:v>
                </c:pt>
                <c:pt idx="206">
                  <c:v>4.830917874396135E-3</c:v>
                </c:pt>
                <c:pt idx="207">
                  <c:v>4.807692307692308E-3</c:v>
                </c:pt>
                <c:pt idx="208">
                  <c:v>4.7846889952153108E-3</c:v>
                </c:pt>
                <c:pt idx="209">
                  <c:v>4.7619047619047623E-3</c:v>
                </c:pt>
                <c:pt idx="210">
                  <c:v>4.7393364928909956E-3</c:v>
                </c:pt>
                <c:pt idx="211">
                  <c:v>4.7169811320754715E-3</c:v>
                </c:pt>
                <c:pt idx="212">
                  <c:v>4.6948356807511738E-3</c:v>
                </c:pt>
                <c:pt idx="213">
                  <c:v>4.6728971962616819E-3</c:v>
                </c:pt>
                <c:pt idx="214">
                  <c:v>4.6511627906976744E-3</c:v>
                </c:pt>
                <c:pt idx="215">
                  <c:v>4.6296296296296294E-3</c:v>
                </c:pt>
                <c:pt idx="216">
                  <c:v>4.608294930875576E-3</c:v>
                </c:pt>
                <c:pt idx="217">
                  <c:v>4.5871559633027525E-3</c:v>
                </c:pt>
                <c:pt idx="218">
                  <c:v>4.5662100456621002E-3</c:v>
                </c:pt>
                <c:pt idx="219">
                  <c:v>4.5454545454545452E-3</c:v>
                </c:pt>
                <c:pt idx="220">
                  <c:v>4.5248868778280547E-3</c:v>
                </c:pt>
                <c:pt idx="221">
                  <c:v>4.5045045045045045E-3</c:v>
                </c:pt>
                <c:pt idx="222">
                  <c:v>4.4843049327354259E-3</c:v>
                </c:pt>
                <c:pt idx="223">
                  <c:v>4.464285714285714E-3</c:v>
                </c:pt>
                <c:pt idx="224">
                  <c:v>4.4444444444444444E-3</c:v>
                </c:pt>
                <c:pt idx="225">
                  <c:v>4.4247787610619468E-3</c:v>
                </c:pt>
                <c:pt idx="226">
                  <c:v>4.4052863436123352E-3</c:v>
                </c:pt>
                <c:pt idx="227">
                  <c:v>4.3859649122807015E-3</c:v>
                </c:pt>
                <c:pt idx="228">
                  <c:v>4.3668122270742356E-3</c:v>
                </c:pt>
                <c:pt idx="229">
                  <c:v>4.3478260869565218E-3</c:v>
                </c:pt>
                <c:pt idx="230">
                  <c:v>4.329004329004329E-3</c:v>
                </c:pt>
                <c:pt idx="231">
                  <c:v>4.3103448275862068E-3</c:v>
                </c:pt>
                <c:pt idx="232">
                  <c:v>4.2918454935622317E-3</c:v>
                </c:pt>
                <c:pt idx="233">
                  <c:v>4.2735042735042739E-3</c:v>
                </c:pt>
                <c:pt idx="234">
                  <c:v>4.2553191489361703E-3</c:v>
                </c:pt>
                <c:pt idx="235">
                  <c:v>4.2372881355932203E-3</c:v>
                </c:pt>
                <c:pt idx="236">
                  <c:v>4.2194092827004216E-3</c:v>
                </c:pt>
                <c:pt idx="237">
                  <c:v>4.2016806722689074E-3</c:v>
                </c:pt>
                <c:pt idx="238">
                  <c:v>4.1841004184100415E-3</c:v>
                </c:pt>
                <c:pt idx="239">
                  <c:v>4.1666666666666666E-3</c:v>
                </c:pt>
                <c:pt idx="240">
                  <c:v>4.1493775933609959E-3</c:v>
                </c:pt>
                <c:pt idx="241">
                  <c:v>4.1322314049586778E-3</c:v>
                </c:pt>
                <c:pt idx="242">
                  <c:v>4.11522633744856E-3</c:v>
                </c:pt>
                <c:pt idx="243">
                  <c:v>4.0983606557377051E-3</c:v>
                </c:pt>
                <c:pt idx="244">
                  <c:v>4.0816326530612249E-3</c:v>
                </c:pt>
                <c:pt idx="245">
                  <c:v>4.0650406504065045E-3</c:v>
                </c:pt>
                <c:pt idx="246">
                  <c:v>4.048582995951417E-3</c:v>
                </c:pt>
                <c:pt idx="247">
                  <c:v>4.0322580645161289E-3</c:v>
                </c:pt>
                <c:pt idx="248">
                  <c:v>4.0160642570281121E-3</c:v>
                </c:pt>
                <c:pt idx="249">
                  <c:v>4.0000000000000001E-3</c:v>
                </c:pt>
                <c:pt idx="250">
                  <c:v>3.9840637450199202E-3</c:v>
                </c:pt>
                <c:pt idx="251">
                  <c:v>3.968253968253968E-3</c:v>
                </c:pt>
                <c:pt idx="252">
                  <c:v>3.952569169960474E-3</c:v>
                </c:pt>
                <c:pt idx="253">
                  <c:v>3.937007874015748E-3</c:v>
                </c:pt>
                <c:pt idx="254">
                  <c:v>3.9215686274509803E-3</c:v>
                </c:pt>
                <c:pt idx="255">
                  <c:v>3.90625E-3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DE-440E-97FC-3CA4292ED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1680"/>
        <c:axId val="116949760"/>
      </c:scatterChart>
      <c:valAx>
        <c:axId val="111661824"/>
        <c:scaling>
          <c:logBase val="2"/>
          <c:orientation val="minMax"/>
          <c:max val="25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classes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63744"/>
        <c:crosses val="autoZero"/>
        <c:crossBetween val="midCat"/>
        <c:majorUnit val="4"/>
      </c:valAx>
      <c:valAx>
        <c:axId val="111663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Gini 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61824"/>
        <c:crosses val="autoZero"/>
        <c:crossBetween val="midCat"/>
        <c:majorUnit val="0.25"/>
      </c:valAx>
      <c:valAx>
        <c:axId val="11694976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aseline="0"/>
                </a:pPr>
                <a:r>
                  <a:rPr lang="en-US" sz="1000" b="1" i="0" baseline="0"/>
                  <a:t>probability (equal for all clases)</a:t>
                </a:r>
                <a:endParaRPr lang="en-US" sz="100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51680"/>
        <c:crosses val="max"/>
        <c:crossBetween val="midCat"/>
        <c:majorUnit val="0.25"/>
      </c:valAx>
      <c:valAx>
        <c:axId val="116951680"/>
        <c:scaling>
          <c:logBase val="2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69497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180975</xdr:rowOff>
    </xdr:from>
    <xdr:to>
      <xdr:col>15</xdr:col>
      <xdr:colOff>85725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18</xdr:row>
      <xdr:rowOff>9525</xdr:rowOff>
    </xdr:from>
    <xdr:to>
      <xdr:col>15</xdr:col>
      <xdr:colOff>85725</xdr:colOff>
      <xdr:row>35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4"/>
  <sheetViews>
    <sheetView showGridLines="0" zoomScale="90" zoomScaleNormal="90" workbookViewId="0">
      <selection activeCell="E21" sqref="E21"/>
    </sheetView>
  </sheetViews>
  <sheetFormatPr defaultRowHeight="15" x14ac:dyDescent="0.25"/>
  <cols>
    <col min="1" max="1" width="9" customWidth="1"/>
    <col min="2" max="2" width="19" customWidth="1"/>
    <col min="3" max="3" width="22.85546875" customWidth="1"/>
    <col min="4" max="4" width="20.5703125" customWidth="1"/>
    <col min="5" max="5" width="16.28515625" customWidth="1"/>
    <col min="6" max="6" width="23" customWidth="1"/>
    <col min="8" max="8" width="17.5703125" customWidth="1"/>
    <col min="9" max="9" width="10.42578125" customWidth="1"/>
    <col min="10" max="10" width="2.5703125" customWidth="1"/>
    <col min="11" max="11" width="20.7109375" customWidth="1"/>
    <col min="12" max="12" width="10.5703125" customWidth="1"/>
    <col min="13" max="13" width="2.28515625" customWidth="1"/>
    <col min="14" max="14" width="5.140625" customWidth="1"/>
    <col min="15" max="15" width="19" customWidth="1"/>
    <col min="19" max="19" width="24.85546875" customWidth="1"/>
    <col min="20" max="20" width="18.7109375" customWidth="1"/>
    <col min="23" max="23" width="20" customWidth="1"/>
    <col min="24" max="24" width="25.140625" customWidth="1"/>
  </cols>
  <sheetData>
    <row r="1" spans="2:24" ht="15.75" thickBot="1" x14ac:dyDescent="0.3">
      <c r="B1" s="5" t="s">
        <v>13</v>
      </c>
    </row>
    <row r="2" spans="2:24" ht="15.75" thickBot="1" x14ac:dyDescent="0.3">
      <c r="B2" s="38" t="s">
        <v>38</v>
      </c>
      <c r="C2" s="39"/>
      <c r="D2" s="39"/>
      <c r="E2" s="40"/>
      <c r="F2" s="17" t="s">
        <v>4</v>
      </c>
    </row>
    <row r="3" spans="2:24" ht="16.5" thickBot="1" x14ac:dyDescent="0.3">
      <c r="B3" s="15" t="s">
        <v>0</v>
      </c>
      <c r="C3" s="16" t="s">
        <v>1</v>
      </c>
      <c r="D3" s="16" t="s">
        <v>2</v>
      </c>
      <c r="E3" s="16" t="s">
        <v>3</v>
      </c>
      <c r="F3" s="16" t="s">
        <v>37</v>
      </c>
    </row>
    <row r="4" spans="2:24" ht="15.75" thickBot="1" x14ac:dyDescent="0.3">
      <c r="B4" s="1" t="s">
        <v>5</v>
      </c>
      <c r="C4" s="2">
        <v>0</v>
      </c>
      <c r="D4" s="2" t="s">
        <v>40</v>
      </c>
      <c r="E4" s="2" t="s">
        <v>6</v>
      </c>
      <c r="F4" s="2" t="s">
        <v>7</v>
      </c>
      <c r="H4" s="5" t="s">
        <v>14</v>
      </c>
    </row>
    <row r="5" spans="2:24" ht="16.5" customHeight="1" thickBot="1" x14ac:dyDescent="0.3">
      <c r="B5" s="1" t="s">
        <v>5</v>
      </c>
      <c r="C5" s="2">
        <v>1</v>
      </c>
      <c r="D5" s="2" t="s">
        <v>40</v>
      </c>
      <c r="E5" s="2" t="s">
        <v>8</v>
      </c>
      <c r="F5" s="2" t="s">
        <v>7</v>
      </c>
      <c r="H5" s="3" t="s">
        <v>0</v>
      </c>
      <c r="I5" s="4" t="s">
        <v>4</v>
      </c>
      <c r="K5" s="6" t="s">
        <v>1</v>
      </c>
      <c r="L5" s="7" t="s">
        <v>4</v>
      </c>
      <c r="O5" s="6" t="s">
        <v>3</v>
      </c>
      <c r="P5" s="7" t="s">
        <v>4</v>
      </c>
      <c r="S5" s="6" t="s">
        <v>2</v>
      </c>
      <c r="T5" s="7" t="s">
        <v>4</v>
      </c>
      <c r="W5" s="6" t="s">
        <v>2</v>
      </c>
      <c r="X5" s="7" t="s">
        <v>37</v>
      </c>
    </row>
    <row r="6" spans="2:24" ht="15.75" thickBot="1" x14ac:dyDescent="0.3">
      <c r="B6" s="1" t="s">
        <v>9</v>
      </c>
      <c r="C6" s="2">
        <v>0</v>
      </c>
      <c r="D6" s="2" t="s">
        <v>40</v>
      </c>
      <c r="E6" s="2" t="s">
        <v>6</v>
      </c>
      <c r="F6" s="2" t="s">
        <v>7</v>
      </c>
      <c r="H6" s="1" t="s">
        <v>9</v>
      </c>
      <c r="I6" s="2" t="s">
        <v>7</v>
      </c>
      <c r="K6" s="8">
        <v>0</v>
      </c>
      <c r="L6" s="9" t="s">
        <v>7</v>
      </c>
      <c r="O6" s="8" t="s">
        <v>11</v>
      </c>
      <c r="P6" s="9" t="s">
        <v>12</v>
      </c>
      <c r="S6" s="8" t="s">
        <v>40</v>
      </c>
      <c r="T6" s="9" t="s">
        <v>7</v>
      </c>
      <c r="W6" s="8" t="s">
        <v>40</v>
      </c>
      <c r="X6" s="9" t="s">
        <v>7</v>
      </c>
    </row>
    <row r="7" spans="2:24" ht="15.75" thickBot="1" x14ac:dyDescent="0.3">
      <c r="B7" s="1" t="s">
        <v>5</v>
      </c>
      <c r="C7" s="2">
        <v>1</v>
      </c>
      <c r="D7" s="2" t="s">
        <v>40</v>
      </c>
      <c r="E7" s="2" t="s">
        <v>8</v>
      </c>
      <c r="F7" s="2" t="s">
        <v>7</v>
      </c>
      <c r="H7" s="1" t="s">
        <v>9</v>
      </c>
      <c r="I7" s="2" t="s">
        <v>12</v>
      </c>
      <c r="K7" s="8">
        <v>0</v>
      </c>
      <c r="L7" s="9" t="s">
        <v>7</v>
      </c>
      <c r="O7" s="10" t="s">
        <v>11</v>
      </c>
      <c r="P7" s="11" t="s">
        <v>12</v>
      </c>
      <c r="S7" s="8" t="s">
        <v>40</v>
      </c>
      <c r="T7" s="9" t="s">
        <v>7</v>
      </c>
      <c r="W7" s="8" t="s">
        <v>40</v>
      </c>
      <c r="X7" s="9" t="s">
        <v>7</v>
      </c>
    </row>
    <row r="8" spans="2:24" ht="15.75" thickBot="1" x14ac:dyDescent="0.3">
      <c r="B8" s="1" t="s">
        <v>9</v>
      </c>
      <c r="C8" s="2">
        <v>1</v>
      </c>
      <c r="D8" s="2" t="s">
        <v>40</v>
      </c>
      <c r="E8" s="2" t="s">
        <v>8</v>
      </c>
      <c r="F8" s="2" t="s">
        <v>10</v>
      </c>
      <c r="H8" s="1" t="s">
        <v>9</v>
      </c>
      <c r="I8" s="2" t="s">
        <v>12</v>
      </c>
      <c r="K8" s="8">
        <v>0</v>
      </c>
      <c r="L8" s="9" t="s">
        <v>10</v>
      </c>
      <c r="O8" s="5" t="s">
        <v>19</v>
      </c>
      <c r="S8" s="8" t="s">
        <v>40</v>
      </c>
      <c r="T8" s="9" t="s">
        <v>7</v>
      </c>
      <c r="W8" s="8" t="s">
        <v>40</v>
      </c>
      <c r="X8" s="9" t="s">
        <v>7</v>
      </c>
    </row>
    <row r="9" spans="2:24" ht="15.75" thickBot="1" x14ac:dyDescent="0.3">
      <c r="B9" s="1" t="s">
        <v>9</v>
      </c>
      <c r="C9" s="2">
        <v>1</v>
      </c>
      <c r="D9" s="2" t="s">
        <v>42</v>
      </c>
      <c r="E9" s="2" t="s">
        <v>11</v>
      </c>
      <c r="F9" s="2" t="s">
        <v>12</v>
      </c>
      <c r="H9" s="1" t="s">
        <v>9</v>
      </c>
      <c r="I9" s="2" t="s">
        <v>10</v>
      </c>
      <c r="K9" s="5" t="s">
        <v>17</v>
      </c>
      <c r="O9" t="s">
        <v>23</v>
      </c>
      <c r="P9" s="12">
        <f>-2/2*LOG(2/2,2)</f>
        <v>0</v>
      </c>
      <c r="S9" s="8" t="s">
        <v>40</v>
      </c>
      <c r="T9" s="9" t="s">
        <v>7</v>
      </c>
      <c r="W9" s="8" t="s">
        <v>40</v>
      </c>
      <c r="X9" s="9" t="s">
        <v>7</v>
      </c>
    </row>
    <row r="10" spans="2:24" ht="15.75" thickBot="1" x14ac:dyDescent="0.3">
      <c r="B10" s="1" t="s">
        <v>5</v>
      </c>
      <c r="C10" s="2">
        <v>2</v>
      </c>
      <c r="D10" s="2" t="s">
        <v>42</v>
      </c>
      <c r="E10" s="2" t="s">
        <v>8</v>
      </c>
      <c r="F10" s="2" t="s">
        <v>12</v>
      </c>
      <c r="H10" s="1" t="s">
        <v>9</v>
      </c>
      <c r="I10" s="2" t="s">
        <v>10</v>
      </c>
      <c r="K10" t="s">
        <v>23</v>
      </c>
      <c r="L10" s="12">
        <f>-2/3*LOG(2/3,2)-1/3*LOG(1/3,2)</f>
        <v>0.91829583405448956</v>
      </c>
      <c r="O10" t="s">
        <v>24</v>
      </c>
      <c r="P10" s="12">
        <f>1-((2/2)^2)</f>
        <v>0</v>
      </c>
      <c r="S10" s="8" t="s">
        <v>40</v>
      </c>
      <c r="T10" s="9" t="s">
        <v>10</v>
      </c>
      <c r="W10" s="8" t="s">
        <v>40</v>
      </c>
      <c r="X10" s="9" t="s">
        <v>10</v>
      </c>
    </row>
    <row r="11" spans="2:24" ht="15.75" thickBot="1" x14ac:dyDescent="0.3">
      <c r="B11" s="1" t="s">
        <v>9</v>
      </c>
      <c r="C11" s="2">
        <v>2</v>
      </c>
      <c r="D11" s="2" t="s">
        <v>42</v>
      </c>
      <c r="E11" s="2" t="s">
        <v>11</v>
      </c>
      <c r="F11" s="2" t="s">
        <v>12</v>
      </c>
      <c r="H11" s="5" t="s">
        <v>15</v>
      </c>
      <c r="K11" t="s">
        <v>24</v>
      </c>
      <c r="L11" s="12">
        <f>1-((2/3)^2+(1/3)^2)</f>
        <v>0.44444444444444442</v>
      </c>
      <c r="O11" t="s">
        <v>25</v>
      </c>
      <c r="P11" s="12">
        <f>1-MAX(2/2)</f>
        <v>0</v>
      </c>
      <c r="S11" s="5" t="s">
        <v>43</v>
      </c>
      <c r="W11" s="8" t="s">
        <v>42</v>
      </c>
      <c r="X11" s="9" t="s">
        <v>12</v>
      </c>
    </row>
    <row r="12" spans="2:24" ht="15.75" thickBot="1" x14ac:dyDescent="0.3">
      <c r="B12" s="1" t="s">
        <v>5</v>
      </c>
      <c r="C12" s="2">
        <v>0</v>
      </c>
      <c r="D12" s="2" t="s">
        <v>41</v>
      </c>
      <c r="E12" s="2" t="s">
        <v>8</v>
      </c>
      <c r="F12" s="2" t="s">
        <v>10</v>
      </c>
      <c r="H12" t="s">
        <v>23</v>
      </c>
      <c r="I12" s="12">
        <f>-1/5*LOG(1/5,2)-2/5*LOG(2/5,2)-2/5*LOG(2/5,2)</f>
        <v>1.5219280948873621</v>
      </c>
      <c r="K12" t="s">
        <v>25</v>
      </c>
      <c r="L12" s="12">
        <f>1-MAX(2/3,1/3)</f>
        <v>0.33333333333333337</v>
      </c>
      <c r="S12" t="s">
        <v>23</v>
      </c>
      <c r="T12" s="12">
        <f>-4/5*LOG(4/5,2)-1/5*LOG(1/5,2)</f>
        <v>0.72192809488736231</v>
      </c>
      <c r="W12" s="8" t="s">
        <v>42</v>
      </c>
      <c r="X12" s="9" t="s">
        <v>12</v>
      </c>
    </row>
    <row r="13" spans="2:24" ht="15.75" thickBot="1" x14ac:dyDescent="0.3">
      <c r="B13" s="1" t="s">
        <v>9</v>
      </c>
      <c r="C13" s="2">
        <v>1</v>
      </c>
      <c r="D13" s="2" t="s">
        <v>41</v>
      </c>
      <c r="E13" s="2" t="s">
        <v>8</v>
      </c>
      <c r="F13" s="2" t="s">
        <v>10</v>
      </c>
      <c r="H13" t="s">
        <v>24</v>
      </c>
      <c r="I13" s="12">
        <f>1-((1/5)^2+(2/5)^2+(2/5)^2)</f>
        <v>0.6399999999999999</v>
      </c>
      <c r="S13" t="s">
        <v>24</v>
      </c>
      <c r="T13" s="12">
        <f>1-((4/5)^2+(1/5)^2)</f>
        <v>0.31999999999999984</v>
      </c>
      <c r="W13" s="8" t="s">
        <v>42</v>
      </c>
      <c r="X13" s="9" t="s">
        <v>12</v>
      </c>
    </row>
    <row r="14" spans="2:24" ht="16.5" thickBot="1" x14ac:dyDescent="0.3">
      <c r="B14" s="5" t="s">
        <v>22</v>
      </c>
      <c r="H14" t="s">
        <v>25</v>
      </c>
      <c r="I14" s="12">
        <f>1-MAX(1/5,2/5,2/5)</f>
        <v>0.6</v>
      </c>
      <c r="K14" s="6" t="s">
        <v>1</v>
      </c>
      <c r="L14" s="7" t="s">
        <v>4</v>
      </c>
      <c r="O14" s="6" t="s">
        <v>3</v>
      </c>
      <c r="P14" s="7" t="s">
        <v>4</v>
      </c>
      <c r="S14" t="s">
        <v>25</v>
      </c>
      <c r="T14" s="12">
        <f>1-MAX(4/5,1/5)</f>
        <v>0.19999999999999996</v>
      </c>
      <c r="W14" s="8" t="s">
        <v>41</v>
      </c>
      <c r="X14" s="9" t="s">
        <v>10</v>
      </c>
    </row>
    <row r="15" spans="2:24" ht="15.75" thickBot="1" x14ac:dyDescent="0.3">
      <c r="B15" t="s">
        <v>23</v>
      </c>
      <c r="C15" s="12">
        <f>-4/10*LOG(4/10,2)-3/10*LOG(3/10,2)-3/10*LOG(3/10,2)</f>
        <v>1.5709505944546684</v>
      </c>
      <c r="D15" s="41" t="s">
        <v>58</v>
      </c>
      <c r="K15" s="8">
        <v>1</v>
      </c>
      <c r="L15" s="9" t="s">
        <v>7</v>
      </c>
      <c r="O15" s="8" t="s">
        <v>6</v>
      </c>
      <c r="P15" s="9" t="s">
        <v>7</v>
      </c>
      <c r="W15" s="10" t="s">
        <v>41</v>
      </c>
      <c r="X15" s="11" t="s">
        <v>10</v>
      </c>
    </row>
    <row r="16" spans="2:24" ht="16.5" thickBot="1" x14ac:dyDescent="0.3">
      <c r="B16" t="s">
        <v>24</v>
      </c>
      <c r="C16" s="12">
        <f>1-((4/10)^2+(3/10)^2+(3/10)^2)</f>
        <v>0.66</v>
      </c>
      <c r="H16" s="3" t="s">
        <v>0</v>
      </c>
      <c r="I16" s="4" t="s">
        <v>4</v>
      </c>
      <c r="K16" s="8">
        <v>1</v>
      </c>
      <c r="L16" s="9" t="s">
        <v>7</v>
      </c>
      <c r="O16" s="10" t="s">
        <v>6</v>
      </c>
      <c r="P16" s="11" t="s">
        <v>7</v>
      </c>
      <c r="S16" s="6" t="s">
        <v>2</v>
      </c>
      <c r="T16" s="7" t="s">
        <v>4</v>
      </c>
    </row>
    <row r="17" spans="2:20" ht="15.75" thickBot="1" x14ac:dyDescent="0.3">
      <c r="B17" t="s">
        <v>39</v>
      </c>
      <c r="C17" s="12">
        <f>1-MAX(4/10,3/10,3/10)</f>
        <v>0.6</v>
      </c>
      <c r="H17" s="1" t="s">
        <v>5</v>
      </c>
      <c r="I17" s="2" t="s">
        <v>7</v>
      </c>
      <c r="K17" s="8">
        <v>1</v>
      </c>
      <c r="L17" s="9" t="s">
        <v>12</v>
      </c>
      <c r="O17" s="5" t="s">
        <v>20</v>
      </c>
      <c r="S17" s="8" t="s">
        <v>42</v>
      </c>
      <c r="T17" s="9" t="s">
        <v>12</v>
      </c>
    </row>
    <row r="18" spans="2:20" ht="15.75" thickBot="1" x14ac:dyDescent="0.3">
      <c r="H18" s="1" t="s">
        <v>5</v>
      </c>
      <c r="I18" s="2" t="s">
        <v>7</v>
      </c>
      <c r="K18" s="8">
        <v>1</v>
      </c>
      <c r="L18" s="9" t="s">
        <v>10</v>
      </c>
      <c r="O18" t="s">
        <v>23</v>
      </c>
      <c r="P18" s="12">
        <f>-2/2*LOG(2/2,2)</f>
        <v>0</v>
      </c>
      <c r="S18" s="8" t="s">
        <v>42</v>
      </c>
      <c r="T18" s="9" t="s">
        <v>12</v>
      </c>
    </row>
    <row r="19" spans="2:20" ht="15.75" thickBot="1" x14ac:dyDescent="0.3">
      <c r="B19" s="5" t="s">
        <v>35</v>
      </c>
      <c r="H19" s="1" t="s">
        <v>5</v>
      </c>
      <c r="I19" s="2" t="s">
        <v>7</v>
      </c>
      <c r="K19" s="8">
        <v>1</v>
      </c>
      <c r="L19" s="9" t="s">
        <v>10</v>
      </c>
      <c r="O19" t="s">
        <v>24</v>
      </c>
      <c r="P19" s="12">
        <f>1-((2/2)^2)</f>
        <v>0</v>
      </c>
      <c r="S19" s="8" t="s">
        <v>42</v>
      </c>
      <c r="T19" s="9" t="s">
        <v>12</v>
      </c>
    </row>
    <row r="20" spans="2:20" ht="15.75" thickBot="1" x14ac:dyDescent="0.3">
      <c r="B20" s="29" t="s">
        <v>30</v>
      </c>
      <c r="C20" s="30" t="s">
        <v>0</v>
      </c>
      <c r="D20" s="30" t="s">
        <v>1</v>
      </c>
      <c r="E20" s="30" t="s">
        <v>31</v>
      </c>
      <c r="F20" s="31" t="s">
        <v>3</v>
      </c>
      <c r="H20" s="1" t="s">
        <v>5</v>
      </c>
      <c r="I20" s="2" t="s">
        <v>12</v>
      </c>
      <c r="K20" s="5" t="s">
        <v>18</v>
      </c>
      <c r="O20" t="s">
        <v>25</v>
      </c>
      <c r="P20" s="12">
        <f>1-MAX(2/2)</f>
        <v>0</v>
      </c>
      <c r="S20" s="5" t="s">
        <v>29</v>
      </c>
    </row>
    <row r="21" spans="2:20" ht="15.75" thickBot="1" x14ac:dyDescent="0.3">
      <c r="B21" s="26" t="s">
        <v>23</v>
      </c>
      <c r="C21" s="27">
        <f>I28</f>
        <v>0.12451124978365291</v>
      </c>
      <c r="D21" s="27">
        <f>L34</f>
        <v>0.53449779679464049</v>
      </c>
      <c r="E21" s="42">
        <f>T35</f>
        <v>1.2099865470109874</v>
      </c>
      <c r="F21" s="28">
        <f>P35</f>
        <v>0.69546184423832158</v>
      </c>
      <c r="H21" s="1" t="s">
        <v>5</v>
      </c>
      <c r="I21" s="2" t="s">
        <v>10</v>
      </c>
      <c r="K21" t="s">
        <v>23</v>
      </c>
      <c r="L21" s="12">
        <f>-2/5*LOG(2/5,2)-1/5*LOG(1/5,2)-2/5*LOG(2/5,2)</f>
        <v>1.5219280948873621</v>
      </c>
      <c r="S21" t="s">
        <v>23</v>
      </c>
      <c r="T21" s="12">
        <f>-3/3*LOG(3/3,2)</f>
        <v>0</v>
      </c>
    </row>
    <row r="22" spans="2:20" ht="16.5" thickBot="1" x14ac:dyDescent="0.3">
      <c r="B22" s="20" t="s">
        <v>24</v>
      </c>
      <c r="C22" s="18">
        <f>I29</f>
        <v>6.0000000000000164E-2</v>
      </c>
      <c r="D22" s="18">
        <f>L35</f>
        <v>0.20666666666666678</v>
      </c>
      <c r="E22" s="19">
        <f>T36</f>
        <v>0.50000000000000011</v>
      </c>
      <c r="F22" s="21">
        <f>P36</f>
        <v>0.29333333333333333</v>
      </c>
      <c r="H22" s="5" t="s">
        <v>16</v>
      </c>
      <c r="K22" t="s">
        <v>24</v>
      </c>
      <c r="L22" s="12">
        <f>1-((2/5)^2+(1/5)^2+(2/5)^2)</f>
        <v>0.6399999999999999</v>
      </c>
      <c r="O22" s="6" t="s">
        <v>3</v>
      </c>
      <c r="P22" s="7" t="s">
        <v>4</v>
      </c>
      <c r="S22" t="s">
        <v>24</v>
      </c>
      <c r="T22" s="12">
        <f>1-((3/3)^2)</f>
        <v>0</v>
      </c>
    </row>
    <row r="23" spans="2:20" ht="15.75" thickBot="1" x14ac:dyDescent="0.3">
      <c r="B23" s="22" t="s">
        <v>39</v>
      </c>
      <c r="C23" s="23">
        <f>I30</f>
        <v>9.9999999999999978E-2</v>
      </c>
      <c r="D23" s="23">
        <f>L36</f>
        <v>0.19999999999999996</v>
      </c>
      <c r="E23" s="24">
        <f>T37</f>
        <v>0.5</v>
      </c>
      <c r="F23" s="25">
        <f>P37</f>
        <v>0.3</v>
      </c>
      <c r="H23" t="s">
        <v>23</v>
      </c>
      <c r="I23" s="12">
        <f>-3/5*LOG(3/5,2)-1/5*LOG(1/5,2)-1/5*LOG(1/5,2)</f>
        <v>1.3709505944546687</v>
      </c>
      <c r="K23" t="s">
        <v>25</v>
      </c>
      <c r="L23" s="12">
        <f>1-MAX(2/5,1/5,2/5)</f>
        <v>0.6</v>
      </c>
      <c r="O23" s="8" t="s">
        <v>8</v>
      </c>
      <c r="P23" s="9" t="s">
        <v>7</v>
      </c>
      <c r="S23" t="s">
        <v>25</v>
      </c>
      <c r="T23" s="12">
        <f>1-MAX(3/3)</f>
        <v>0</v>
      </c>
    </row>
    <row r="24" spans="2:20" ht="15.75" thickBot="1" x14ac:dyDescent="0.3">
      <c r="B24" t="s">
        <v>32</v>
      </c>
      <c r="H24" t="s">
        <v>24</v>
      </c>
      <c r="I24" s="12">
        <f>1-((3/5)^2+(1/5)^2+(1/5)^2)</f>
        <v>0.55999999999999994</v>
      </c>
      <c r="O24" s="8" t="s">
        <v>8</v>
      </c>
      <c r="P24" s="9" t="s">
        <v>7</v>
      </c>
    </row>
    <row r="25" spans="2:20" ht="16.5" thickBot="1" x14ac:dyDescent="0.3">
      <c r="H25" t="s">
        <v>25</v>
      </c>
      <c r="I25" s="12">
        <f>1-MAX(3/5,1/5,1/5)</f>
        <v>0.4</v>
      </c>
      <c r="K25" s="6" t="s">
        <v>1</v>
      </c>
      <c r="L25" s="7" t="s">
        <v>4</v>
      </c>
      <c r="O25" s="8" t="s">
        <v>8</v>
      </c>
      <c r="P25" s="9" t="s">
        <v>12</v>
      </c>
      <c r="S25" s="6" t="s">
        <v>2</v>
      </c>
      <c r="T25" s="7" t="s">
        <v>4</v>
      </c>
    </row>
    <row r="26" spans="2:20" ht="15.75" thickBot="1" x14ac:dyDescent="0.3">
      <c r="K26" s="8">
        <v>2</v>
      </c>
      <c r="L26" s="9" t="s">
        <v>12</v>
      </c>
      <c r="O26" s="8" t="s">
        <v>8</v>
      </c>
      <c r="P26" s="9" t="s">
        <v>10</v>
      </c>
      <c r="S26" s="8" t="s">
        <v>41</v>
      </c>
      <c r="T26" s="9" t="s">
        <v>10</v>
      </c>
    </row>
    <row r="27" spans="2:20" ht="15.75" thickBot="1" x14ac:dyDescent="0.3">
      <c r="H27" s="5" t="s">
        <v>26</v>
      </c>
      <c r="K27" s="10">
        <v>2</v>
      </c>
      <c r="L27" s="11" t="s">
        <v>12</v>
      </c>
      <c r="O27" s="8" t="s">
        <v>8</v>
      </c>
      <c r="P27" s="9" t="s">
        <v>10</v>
      </c>
      <c r="S27" s="10" t="s">
        <v>41</v>
      </c>
      <c r="T27" s="11" t="s">
        <v>10</v>
      </c>
    </row>
    <row r="28" spans="2:20" ht="15.75" thickBot="1" x14ac:dyDescent="0.3">
      <c r="B28" s="35"/>
      <c r="H28" s="13" t="s">
        <v>23</v>
      </c>
      <c r="I28" s="14">
        <f>C15-(5/10*I12+5/10*I23)</f>
        <v>0.12451124978365291</v>
      </c>
      <c r="K28" s="5" t="s">
        <v>19</v>
      </c>
      <c r="O28" s="10" t="s">
        <v>8</v>
      </c>
      <c r="P28" s="11" t="s">
        <v>10</v>
      </c>
      <c r="S28" s="5" t="s">
        <v>36</v>
      </c>
    </row>
    <row r="29" spans="2:20" x14ac:dyDescent="0.25">
      <c r="B29" s="36"/>
      <c r="H29" s="13" t="s">
        <v>24</v>
      </c>
      <c r="I29" s="14">
        <f>C16-(5/10*I13+5/10*I24)</f>
        <v>6.0000000000000164E-2</v>
      </c>
      <c r="K29" t="s">
        <v>23</v>
      </c>
      <c r="L29" s="12">
        <f>-2/2*LOG(2/2,2)</f>
        <v>0</v>
      </c>
      <c r="O29" s="5" t="s">
        <v>21</v>
      </c>
      <c r="S29" t="s">
        <v>23</v>
      </c>
      <c r="T29" s="12">
        <f>-2/2*LOG(2/2,2)</f>
        <v>0</v>
      </c>
    </row>
    <row r="30" spans="2:20" x14ac:dyDescent="0.25">
      <c r="B30" s="37"/>
      <c r="H30" s="13" t="s">
        <v>25</v>
      </c>
      <c r="I30" s="14">
        <f>C17-(5/10*I14+5/10*I25)</f>
        <v>9.9999999999999978E-2</v>
      </c>
      <c r="K30" t="s">
        <v>24</v>
      </c>
      <c r="L30" s="12">
        <f>1-((2/2)^2)</f>
        <v>0</v>
      </c>
      <c r="O30" t="s">
        <v>23</v>
      </c>
      <c r="P30" s="12">
        <f>-2/6*LOG(2/6,2)-1/6*LOG(1/6,2)-3/6*LOG(3/6,2)</f>
        <v>1.4591479170272448</v>
      </c>
      <c r="S30" t="s">
        <v>24</v>
      </c>
      <c r="T30" s="12">
        <f>1-((2/2)^2)</f>
        <v>0</v>
      </c>
    </row>
    <row r="31" spans="2:20" x14ac:dyDescent="0.25">
      <c r="K31" t="s">
        <v>25</v>
      </c>
      <c r="L31" s="12">
        <f>1-MAX(2/2)</f>
        <v>0</v>
      </c>
      <c r="O31" t="s">
        <v>24</v>
      </c>
      <c r="P31" s="12">
        <f>1-((2/6)^2+(1/6)^2+(3/6)^2)</f>
        <v>0.61111111111111116</v>
      </c>
      <c r="S31" t="s">
        <v>25</v>
      </c>
      <c r="T31" s="12">
        <f>1-MAX(2/2)</f>
        <v>0</v>
      </c>
    </row>
    <row r="32" spans="2:20" x14ac:dyDescent="0.25">
      <c r="O32" t="s">
        <v>25</v>
      </c>
      <c r="P32" s="12">
        <f>1-MAX(2/6,1/6,3/6)</f>
        <v>0.5</v>
      </c>
    </row>
    <row r="33" spans="2:20" x14ac:dyDescent="0.25">
      <c r="K33" s="5" t="s">
        <v>27</v>
      </c>
    </row>
    <row r="34" spans="2:20" x14ac:dyDescent="0.25">
      <c r="K34" s="13" t="s">
        <v>23</v>
      </c>
      <c r="L34" s="14">
        <f>C15-(3/10*L10+5/10*L21+2/10*L29)</f>
        <v>0.53449779679464049</v>
      </c>
      <c r="O34" s="5" t="s">
        <v>28</v>
      </c>
      <c r="S34" s="5" t="s">
        <v>44</v>
      </c>
    </row>
    <row r="35" spans="2:20" x14ac:dyDescent="0.25">
      <c r="K35" s="13" t="s">
        <v>24</v>
      </c>
      <c r="L35" s="14">
        <f>C16-(3/10*L11+5/10*L22+2/10*L30)</f>
        <v>0.20666666666666678</v>
      </c>
      <c r="O35" s="13" t="s">
        <v>23</v>
      </c>
      <c r="P35" s="14">
        <f>C15-(2/10*P9+2/10*P18+6/10*P30)</f>
        <v>0.69546184423832158</v>
      </c>
      <c r="S35" s="13" t="s">
        <v>23</v>
      </c>
      <c r="T35" s="14">
        <f>C15-(5/10*T12+3/10*T21+2/10*T29)</f>
        <v>1.2099865470109874</v>
      </c>
    </row>
    <row r="36" spans="2:20" x14ac:dyDescent="0.25">
      <c r="K36" s="13" t="s">
        <v>25</v>
      </c>
      <c r="L36" s="14">
        <f>C17-(3/10*L12+5/10*L23+2/10*L31)</f>
        <v>0.19999999999999996</v>
      </c>
      <c r="O36" s="13" t="s">
        <v>24</v>
      </c>
      <c r="P36" s="14">
        <f>C16-(2/10*P10+2/10*P19+6/10*P31)</f>
        <v>0.29333333333333333</v>
      </c>
      <c r="S36" s="13" t="s">
        <v>24</v>
      </c>
      <c r="T36" s="14">
        <f t="shared" ref="T36:T37" si="0">C16-(5/10*T13+3/10*T22+2/10*T30)</f>
        <v>0.50000000000000011</v>
      </c>
    </row>
    <row r="37" spans="2:20" x14ac:dyDescent="0.25">
      <c r="O37" s="13" t="s">
        <v>25</v>
      </c>
      <c r="P37" s="14">
        <f>C17-(2/10*P11+2/10*P20+6/10*P32)</f>
        <v>0.3</v>
      </c>
      <c r="S37" s="13" t="s">
        <v>25</v>
      </c>
      <c r="T37" s="14">
        <f t="shared" si="0"/>
        <v>0.5</v>
      </c>
    </row>
    <row r="46" spans="2:20" ht="15.75" thickBot="1" x14ac:dyDescent="0.3"/>
    <row r="47" spans="2:20" ht="15.75" thickBot="1" x14ac:dyDescent="0.3">
      <c r="B47" s="38" t="s">
        <v>38</v>
      </c>
      <c r="C47" s="39"/>
      <c r="D47" s="39"/>
      <c r="E47" s="40"/>
      <c r="F47" s="17" t="s">
        <v>4</v>
      </c>
    </row>
    <row r="48" spans="2:20" ht="16.5" thickBot="1" x14ac:dyDescent="0.3">
      <c r="B48" s="15" t="s">
        <v>0</v>
      </c>
      <c r="C48" s="16" t="s">
        <v>1</v>
      </c>
      <c r="D48" s="16" t="s">
        <v>52</v>
      </c>
      <c r="E48" s="16" t="s">
        <v>3</v>
      </c>
      <c r="F48" s="16" t="s">
        <v>37</v>
      </c>
    </row>
    <row r="49" spans="2:6" ht="15.75" thickBot="1" x14ac:dyDescent="0.3">
      <c r="B49" s="1" t="s">
        <v>9</v>
      </c>
      <c r="C49" s="2">
        <v>0</v>
      </c>
      <c r="D49" s="2" t="s">
        <v>40</v>
      </c>
      <c r="E49" s="2" t="s">
        <v>6</v>
      </c>
      <c r="F49" s="2" t="s">
        <v>7</v>
      </c>
    </row>
    <row r="50" spans="2:6" ht="15.75" thickBot="1" x14ac:dyDescent="0.3">
      <c r="B50" s="1" t="s">
        <v>5</v>
      </c>
      <c r="C50" s="2">
        <v>0</v>
      </c>
      <c r="D50" s="2" t="s">
        <v>40</v>
      </c>
      <c r="E50" s="2" t="s">
        <v>6</v>
      </c>
      <c r="F50" s="2" t="s">
        <v>7</v>
      </c>
    </row>
    <row r="51" spans="2:6" ht="15.75" thickBot="1" x14ac:dyDescent="0.3">
      <c r="B51" s="1" t="s">
        <v>5</v>
      </c>
      <c r="C51" s="2">
        <v>1</v>
      </c>
      <c r="D51" s="2" t="s">
        <v>40</v>
      </c>
      <c r="E51" s="2" t="s">
        <v>8</v>
      </c>
      <c r="F51" s="2" t="s">
        <v>7</v>
      </c>
    </row>
    <row r="52" spans="2:6" ht="15.75" thickBot="1" x14ac:dyDescent="0.3">
      <c r="B52" s="1" t="s">
        <v>5</v>
      </c>
      <c r="C52" s="2">
        <v>1</v>
      </c>
      <c r="D52" s="2" t="s">
        <v>40</v>
      </c>
      <c r="E52" s="2" t="s">
        <v>8</v>
      </c>
      <c r="F52" s="2" t="s">
        <v>7</v>
      </c>
    </row>
    <row r="53" spans="2:6" ht="15.75" thickBot="1" x14ac:dyDescent="0.3">
      <c r="B53" s="1" t="s">
        <v>9</v>
      </c>
      <c r="C53" s="2">
        <v>1</v>
      </c>
      <c r="D53" s="2" t="s">
        <v>40</v>
      </c>
      <c r="E53" s="2" t="s">
        <v>8</v>
      </c>
      <c r="F53" s="2" t="s">
        <v>10</v>
      </c>
    </row>
    <row r="54" spans="2:6" ht="15.75" thickBot="1" x14ac:dyDescent="0.3"/>
    <row r="55" spans="2:6" ht="15.75" thickBot="1" x14ac:dyDescent="0.3">
      <c r="B55" s="38" t="s">
        <v>38</v>
      </c>
      <c r="C55" s="39"/>
      <c r="D55" s="39"/>
      <c r="E55" s="40"/>
      <c r="F55" s="17" t="s">
        <v>4</v>
      </c>
    </row>
    <row r="56" spans="2:6" ht="16.5" thickBot="1" x14ac:dyDescent="0.3">
      <c r="B56" s="15" t="s">
        <v>0</v>
      </c>
      <c r="C56" s="16" t="s">
        <v>1</v>
      </c>
      <c r="D56" s="16" t="s">
        <v>52</v>
      </c>
      <c r="E56" s="16" t="s">
        <v>3</v>
      </c>
      <c r="F56" s="16" t="s">
        <v>37</v>
      </c>
    </row>
    <row r="57" spans="2:6" ht="15.75" thickBot="1" x14ac:dyDescent="0.3">
      <c r="B57" s="1" t="s">
        <v>9</v>
      </c>
      <c r="C57" s="2">
        <v>1</v>
      </c>
      <c r="D57" s="2" t="s">
        <v>42</v>
      </c>
      <c r="E57" s="2" t="s">
        <v>11</v>
      </c>
      <c r="F57" s="2" t="s">
        <v>12</v>
      </c>
    </row>
    <row r="58" spans="2:6" ht="15.75" thickBot="1" x14ac:dyDescent="0.3">
      <c r="B58" s="1" t="s">
        <v>9</v>
      </c>
      <c r="C58" s="2">
        <v>2</v>
      </c>
      <c r="D58" s="2" t="s">
        <v>42</v>
      </c>
      <c r="E58" s="2" t="s">
        <v>11</v>
      </c>
      <c r="F58" s="2" t="s">
        <v>12</v>
      </c>
    </row>
    <row r="59" spans="2:6" ht="15.75" thickBot="1" x14ac:dyDescent="0.3">
      <c r="B59" s="1" t="s">
        <v>5</v>
      </c>
      <c r="C59" s="2">
        <v>2</v>
      </c>
      <c r="D59" s="2" t="s">
        <v>42</v>
      </c>
      <c r="E59" s="2" t="s">
        <v>8</v>
      </c>
      <c r="F59" s="2" t="s">
        <v>12</v>
      </c>
    </row>
    <row r="60" spans="2:6" ht="15.75" thickBot="1" x14ac:dyDescent="0.3"/>
    <row r="61" spans="2:6" ht="15.75" thickBot="1" x14ac:dyDescent="0.3">
      <c r="B61" s="38" t="s">
        <v>38</v>
      </c>
      <c r="C61" s="39"/>
      <c r="D61" s="39"/>
      <c r="E61" s="40"/>
      <c r="F61" s="17" t="s">
        <v>4</v>
      </c>
    </row>
    <row r="62" spans="2:6" ht="16.5" thickBot="1" x14ac:dyDescent="0.3">
      <c r="B62" s="15" t="s">
        <v>0</v>
      </c>
      <c r="C62" s="16" t="s">
        <v>1</v>
      </c>
      <c r="D62" s="16" t="s">
        <v>52</v>
      </c>
      <c r="E62" s="16" t="s">
        <v>3</v>
      </c>
      <c r="F62" s="16" t="s">
        <v>37</v>
      </c>
    </row>
    <row r="63" spans="2:6" ht="15.75" thickBot="1" x14ac:dyDescent="0.3">
      <c r="B63" s="1" t="s">
        <v>9</v>
      </c>
      <c r="C63" s="2">
        <v>1</v>
      </c>
      <c r="D63" s="2" t="s">
        <v>41</v>
      </c>
      <c r="E63" s="2" t="s">
        <v>8</v>
      </c>
      <c r="F63" s="2" t="s">
        <v>10</v>
      </c>
    </row>
    <row r="64" spans="2:6" ht="15.75" thickBot="1" x14ac:dyDescent="0.3">
      <c r="B64" s="1" t="s">
        <v>5</v>
      </c>
      <c r="C64" s="2">
        <v>0</v>
      </c>
      <c r="D64" s="2" t="s">
        <v>41</v>
      </c>
      <c r="E64" s="2" t="s">
        <v>8</v>
      </c>
      <c r="F64" s="2" t="s">
        <v>10</v>
      </c>
    </row>
  </sheetData>
  <sortState xmlns:xlrd2="http://schemas.microsoft.com/office/spreadsheetml/2017/richdata2" ref="B49:F58">
    <sortCondition ref="D49:D58"/>
    <sortCondition ref="F49:F58"/>
    <sortCondition ref="B49:B58"/>
    <sortCondition ref="C49:C58"/>
    <sortCondition ref="E49:E58"/>
  </sortState>
  <mergeCells count="4">
    <mergeCell ref="B47:E47"/>
    <mergeCell ref="B55:E55"/>
    <mergeCell ref="B61:E61"/>
    <mergeCell ref="B2:E2"/>
  </mergeCells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9"/>
  <sheetViews>
    <sheetView showGridLines="0" tabSelected="1" workbookViewId="0">
      <selection activeCell="D25" sqref="D25"/>
    </sheetView>
  </sheetViews>
  <sheetFormatPr defaultRowHeight="15" x14ac:dyDescent="0.25"/>
  <cols>
    <col min="2" max="2" width="14" customWidth="1"/>
    <col min="3" max="3" width="18.85546875" customWidth="1"/>
    <col min="4" max="4" width="19.28515625" customWidth="1"/>
    <col min="5" max="5" width="26.28515625" customWidth="1"/>
    <col min="7" max="7" width="11.5703125" customWidth="1"/>
    <col min="8" max="8" width="13.85546875" customWidth="1"/>
    <col min="9" max="9" width="3.140625" customWidth="1"/>
    <col min="10" max="10" width="18" customWidth="1"/>
    <col min="11" max="11" width="12.140625" customWidth="1"/>
    <col min="12" max="12" width="3.5703125" customWidth="1"/>
    <col min="13" max="13" width="17.42578125" customWidth="1"/>
    <col min="14" max="14" width="13.140625" customWidth="1"/>
    <col min="17" max="17" width="11" customWidth="1"/>
    <col min="18" max="18" width="13.42578125" customWidth="1"/>
    <col min="19" max="19" width="10.85546875" customWidth="1"/>
    <col min="20" max="20" width="16.7109375" customWidth="1"/>
  </cols>
  <sheetData>
    <row r="2" spans="2:20" ht="15.75" thickBot="1" x14ac:dyDescent="0.3">
      <c r="B2" s="5" t="s">
        <v>55</v>
      </c>
    </row>
    <row r="3" spans="2:20" ht="15.75" thickBot="1" x14ac:dyDescent="0.3">
      <c r="B3" s="38" t="s">
        <v>38</v>
      </c>
      <c r="C3" s="39"/>
      <c r="D3" s="40"/>
      <c r="E3" s="17" t="s">
        <v>4</v>
      </c>
    </row>
    <row r="4" spans="2:20" ht="16.5" thickBot="1" x14ac:dyDescent="0.3">
      <c r="B4" s="15" t="s">
        <v>0</v>
      </c>
      <c r="C4" s="16" t="s">
        <v>1</v>
      </c>
      <c r="D4" s="16" t="s">
        <v>3</v>
      </c>
      <c r="E4" s="16" t="s">
        <v>37</v>
      </c>
      <c r="G4" s="6" t="s">
        <v>0</v>
      </c>
      <c r="H4" s="7" t="s">
        <v>4</v>
      </c>
      <c r="J4" s="6" t="s">
        <v>1</v>
      </c>
      <c r="K4" s="7" t="s">
        <v>4</v>
      </c>
      <c r="M4" s="6" t="s">
        <v>3</v>
      </c>
      <c r="N4" s="7" t="s">
        <v>4</v>
      </c>
      <c r="Q4" s="38" t="s">
        <v>38</v>
      </c>
      <c r="R4" s="39"/>
      <c r="S4" s="40"/>
      <c r="T4" s="17" t="s">
        <v>4</v>
      </c>
    </row>
    <row r="5" spans="2:20" ht="32.25" thickBot="1" x14ac:dyDescent="0.3">
      <c r="B5" s="1" t="s">
        <v>9</v>
      </c>
      <c r="C5" s="2">
        <v>0</v>
      </c>
      <c r="D5" s="2" t="s">
        <v>6</v>
      </c>
      <c r="E5" s="2" t="s">
        <v>7</v>
      </c>
      <c r="G5" s="8" t="s">
        <v>9</v>
      </c>
      <c r="H5" s="9" t="s">
        <v>7</v>
      </c>
      <c r="J5" s="8">
        <v>0</v>
      </c>
      <c r="K5" s="9" t="s">
        <v>7</v>
      </c>
      <c r="M5" s="8" t="s">
        <v>6</v>
      </c>
      <c r="N5" s="9" t="s">
        <v>7</v>
      </c>
      <c r="Q5" s="15" t="s">
        <v>0</v>
      </c>
      <c r="R5" s="16" t="s">
        <v>1</v>
      </c>
      <c r="S5" s="16" t="s">
        <v>3</v>
      </c>
      <c r="T5" s="16" t="s">
        <v>37</v>
      </c>
    </row>
    <row r="6" spans="2:20" ht="15.75" thickBot="1" x14ac:dyDescent="0.3">
      <c r="B6" s="1" t="s">
        <v>9</v>
      </c>
      <c r="C6" s="2">
        <v>1</v>
      </c>
      <c r="D6" s="2" t="s">
        <v>8</v>
      </c>
      <c r="E6" s="2" t="s">
        <v>10</v>
      </c>
      <c r="G6" s="8" t="s">
        <v>9</v>
      </c>
      <c r="H6" s="9" t="s">
        <v>10</v>
      </c>
      <c r="J6" s="8">
        <v>0</v>
      </c>
      <c r="K6" s="9" t="s">
        <v>7</v>
      </c>
      <c r="M6" s="8" t="s">
        <v>6</v>
      </c>
      <c r="N6" s="9" t="s">
        <v>7</v>
      </c>
      <c r="Q6" s="1" t="s">
        <v>9</v>
      </c>
      <c r="R6" s="2">
        <v>0</v>
      </c>
      <c r="S6" s="2" t="s">
        <v>6</v>
      </c>
      <c r="T6" s="2" t="s">
        <v>7</v>
      </c>
    </row>
    <row r="7" spans="2:20" ht="15.75" thickBot="1" x14ac:dyDescent="0.3">
      <c r="B7" s="1" t="s">
        <v>5</v>
      </c>
      <c r="C7" s="2">
        <v>0</v>
      </c>
      <c r="D7" s="2" t="s">
        <v>6</v>
      </c>
      <c r="E7" s="2" t="s">
        <v>7</v>
      </c>
      <c r="G7" s="8" t="s">
        <v>5</v>
      </c>
      <c r="H7" s="9" t="s">
        <v>7</v>
      </c>
      <c r="J7" s="8">
        <v>1</v>
      </c>
      <c r="K7" s="9" t="s">
        <v>7</v>
      </c>
      <c r="M7" s="8" t="s">
        <v>8</v>
      </c>
      <c r="N7" s="9" t="s">
        <v>7</v>
      </c>
      <c r="Q7" s="1" t="s">
        <v>9</v>
      </c>
      <c r="R7" s="2">
        <v>1</v>
      </c>
      <c r="S7" s="2" t="s">
        <v>8</v>
      </c>
      <c r="T7" s="2" t="s">
        <v>10</v>
      </c>
    </row>
    <row r="8" spans="2:20" ht="15.75" thickBot="1" x14ac:dyDescent="0.3">
      <c r="B8" s="1" t="s">
        <v>5</v>
      </c>
      <c r="C8" s="2">
        <v>1</v>
      </c>
      <c r="D8" s="2" t="s">
        <v>8</v>
      </c>
      <c r="E8" s="2" t="s">
        <v>7</v>
      </c>
      <c r="G8" s="8" t="s">
        <v>5</v>
      </c>
      <c r="H8" s="9" t="s">
        <v>7</v>
      </c>
      <c r="J8" s="8">
        <v>1</v>
      </c>
      <c r="K8" s="9" t="s">
        <v>7</v>
      </c>
      <c r="M8" s="8" t="s">
        <v>8</v>
      </c>
      <c r="N8" s="9" t="s">
        <v>7</v>
      </c>
      <c r="Q8" s="1" t="s">
        <v>5</v>
      </c>
      <c r="R8" s="2">
        <v>0</v>
      </c>
      <c r="S8" s="2" t="s">
        <v>6</v>
      </c>
      <c r="T8" s="2" t="s">
        <v>7</v>
      </c>
    </row>
    <row r="9" spans="2:20" ht="15.75" thickBot="1" x14ac:dyDescent="0.3">
      <c r="B9" s="1" t="s">
        <v>5</v>
      </c>
      <c r="C9" s="2">
        <v>1</v>
      </c>
      <c r="D9" s="2" t="s">
        <v>8</v>
      </c>
      <c r="E9" s="2" t="s">
        <v>7</v>
      </c>
      <c r="G9" s="10" t="s">
        <v>5</v>
      </c>
      <c r="H9" s="11" t="s">
        <v>7</v>
      </c>
      <c r="J9" s="10">
        <v>1</v>
      </c>
      <c r="K9" s="11" t="s">
        <v>10</v>
      </c>
      <c r="M9" s="10" t="s">
        <v>8</v>
      </c>
      <c r="N9" s="11" t="s">
        <v>10</v>
      </c>
      <c r="Q9" s="1" t="s">
        <v>5</v>
      </c>
      <c r="R9" s="2">
        <v>1</v>
      </c>
      <c r="S9" s="2" t="s">
        <v>8</v>
      </c>
      <c r="T9" s="2" t="s">
        <v>7</v>
      </c>
    </row>
    <row r="10" spans="2:20" ht="15.75" thickBot="1" x14ac:dyDescent="0.3">
      <c r="C10" s="5" t="s">
        <v>43</v>
      </c>
      <c r="Q10" s="1" t="s">
        <v>5</v>
      </c>
      <c r="R10" s="2">
        <v>1</v>
      </c>
      <c r="S10" s="2" t="s">
        <v>8</v>
      </c>
      <c r="T10" s="2" t="s">
        <v>7</v>
      </c>
    </row>
    <row r="11" spans="2:20" ht="15.75" thickBot="1" x14ac:dyDescent="0.3">
      <c r="C11" t="s">
        <v>23</v>
      </c>
      <c r="D11" s="12">
        <f>-4/5*LOG(4/5,2)-1/5*LOG(1/5,2)</f>
        <v>0.72192809488736231</v>
      </c>
      <c r="G11" s="5" t="s">
        <v>56</v>
      </c>
    </row>
    <row r="12" spans="2:20" ht="16.5" thickBot="1" x14ac:dyDescent="0.3">
      <c r="C12" t="s">
        <v>24</v>
      </c>
      <c r="D12" s="12">
        <f>1-((4/5)^2+(1/5)^2)</f>
        <v>0.31999999999999984</v>
      </c>
      <c r="G12" s="6" t="s">
        <v>0</v>
      </c>
      <c r="H12" s="7" t="s">
        <v>4</v>
      </c>
      <c r="J12" s="6" t="s">
        <v>1</v>
      </c>
      <c r="K12" s="7" t="s">
        <v>4</v>
      </c>
      <c r="M12" s="6" t="s">
        <v>3</v>
      </c>
      <c r="N12" s="7" t="s">
        <v>4</v>
      </c>
      <c r="Q12" s="38" t="s">
        <v>38</v>
      </c>
      <c r="R12" s="39"/>
      <c r="S12" s="40"/>
      <c r="T12" s="17" t="s">
        <v>4</v>
      </c>
    </row>
    <row r="13" spans="2:20" ht="32.25" thickBot="1" x14ac:dyDescent="0.3">
      <c r="C13" t="s">
        <v>25</v>
      </c>
      <c r="D13" s="12">
        <f>1-MAX(4/5,1/5)</f>
        <v>0.19999999999999996</v>
      </c>
      <c r="G13" s="8" t="s">
        <v>9</v>
      </c>
      <c r="H13" s="9" t="s">
        <v>7</v>
      </c>
      <c r="J13" s="8">
        <v>0</v>
      </c>
      <c r="K13" s="9" t="s">
        <v>7</v>
      </c>
      <c r="M13" s="8" t="s">
        <v>6</v>
      </c>
      <c r="N13" s="9" t="s">
        <v>7</v>
      </c>
      <c r="Q13" s="15" t="s">
        <v>0</v>
      </c>
      <c r="R13" s="16" t="s">
        <v>1</v>
      </c>
      <c r="S13" s="16" t="s">
        <v>3</v>
      </c>
      <c r="T13" s="16" t="s">
        <v>37</v>
      </c>
    </row>
    <row r="14" spans="2:20" ht="15.75" thickBot="1" x14ac:dyDescent="0.3">
      <c r="G14" s="8" t="s">
        <v>9</v>
      </c>
      <c r="H14" s="9" t="s">
        <v>10</v>
      </c>
      <c r="J14" s="8">
        <v>0</v>
      </c>
      <c r="K14" s="9" t="s">
        <v>7</v>
      </c>
      <c r="M14" s="8" t="s">
        <v>6</v>
      </c>
      <c r="N14" s="9" t="s">
        <v>7</v>
      </c>
      <c r="Q14" s="1" t="s">
        <v>9</v>
      </c>
      <c r="R14" s="2">
        <v>0</v>
      </c>
      <c r="S14" s="2" t="s">
        <v>6</v>
      </c>
      <c r="T14" s="2" t="s">
        <v>7</v>
      </c>
    </row>
    <row r="15" spans="2:20" ht="15.75" thickBot="1" x14ac:dyDescent="0.3">
      <c r="G15" t="s">
        <v>53</v>
      </c>
      <c r="J15" t="s">
        <v>20</v>
      </c>
      <c r="M15" t="s">
        <v>20</v>
      </c>
      <c r="Q15" s="1" t="s">
        <v>9</v>
      </c>
      <c r="R15" s="2">
        <v>1</v>
      </c>
      <c r="S15" s="2" t="s">
        <v>8</v>
      </c>
      <c r="T15" s="2" t="s">
        <v>10</v>
      </c>
    </row>
    <row r="16" spans="2:20" x14ac:dyDescent="0.25">
      <c r="G16" t="s">
        <v>23</v>
      </c>
      <c r="H16" s="12">
        <f>-1/2*LOG(1/2,2)-1/2*LOG(1/2,2)</f>
        <v>1</v>
      </c>
      <c r="J16" t="s">
        <v>23</v>
      </c>
      <c r="K16" s="12">
        <f>-2/2*LOG(2/2,2)</f>
        <v>0</v>
      </c>
      <c r="M16" t="s">
        <v>23</v>
      </c>
      <c r="N16" s="12">
        <f>-2/2*LOG(2/2,2)</f>
        <v>0</v>
      </c>
    </row>
    <row r="17" spans="7:20" ht="15.75" thickBot="1" x14ac:dyDescent="0.3">
      <c r="G17" t="s">
        <v>24</v>
      </c>
      <c r="H17" s="12">
        <f>1-((1/2)^2+(1/2)^2)</f>
        <v>0.5</v>
      </c>
      <c r="J17" t="s">
        <v>24</v>
      </c>
      <c r="K17" s="12">
        <f>1-((2/2)^2)</f>
        <v>0</v>
      </c>
      <c r="M17" t="s">
        <v>24</v>
      </c>
      <c r="N17" s="12">
        <f>1-((2/2)^2)</f>
        <v>0</v>
      </c>
    </row>
    <row r="18" spans="7:20" ht="15.75" thickBot="1" x14ac:dyDescent="0.3">
      <c r="G18" t="s">
        <v>25</v>
      </c>
      <c r="H18" s="12">
        <f>1-MAX(1/2, 1/2)</f>
        <v>0.5</v>
      </c>
      <c r="J18" t="s">
        <v>25</v>
      </c>
      <c r="K18" s="12">
        <f>1-MAX(2/2)</f>
        <v>0</v>
      </c>
      <c r="M18" t="s">
        <v>25</v>
      </c>
      <c r="N18" s="12">
        <f>1-MAX(2/2)</f>
        <v>0</v>
      </c>
      <c r="Q18" s="38" t="s">
        <v>38</v>
      </c>
      <c r="R18" s="39"/>
      <c r="S18" s="40"/>
      <c r="T18" s="17" t="s">
        <v>4</v>
      </c>
    </row>
    <row r="19" spans="7:20" ht="32.25" thickBot="1" x14ac:dyDescent="0.3">
      <c r="Q19" s="15" t="s">
        <v>0</v>
      </c>
      <c r="R19" s="16" t="s">
        <v>1</v>
      </c>
      <c r="S19" s="16" t="s">
        <v>3</v>
      </c>
      <c r="T19" s="16" t="s">
        <v>37</v>
      </c>
    </row>
    <row r="20" spans="7:20" ht="16.5" thickBot="1" x14ac:dyDescent="0.3">
      <c r="G20" s="6" t="s">
        <v>0</v>
      </c>
      <c r="H20" s="7" t="s">
        <v>4</v>
      </c>
      <c r="J20" s="6" t="s">
        <v>1</v>
      </c>
      <c r="K20" s="7" t="s">
        <v>4</v>
      </c>
      <c r="M20" s="6" t="s">
        <v>3</v>
      </c>
      <c r="N20" s="7" t="s">
        <v>4</v>
      </c>
      <c r="Q20" s="1" t="s">
        <v>5</v>
      </c>
      <c r="R20" s="2">
        <v>0</v>
      </c>
      <c r="S20" s="2" t="s">
        <v>6</v>
      </c>
      <c r="T20" s="2" t="s">
        <v>7</v>
      </c>
    </row>
    <row r="21" spans="7:20" ht="15.75" thickBot="1" x14ac:dyDescent="0.3">
      <c r="G21" s="8" t="s">
        <v>5</v>
      </c>
      <c r="H21" s="9" t="s">
        <v>7</v>
      </c>
      <c r="J21" s="8">
        <v>1</v>
      </c>
      <c r="K21" s="9" t="s">
        <v>7</v>
      </c>
      <c r="M21" s="8" t="s">
        <v>8</v>
      </c>
      <c r="N21" s="9" t="s">
        <v>7</v>
      </c>
      <c r="Q21" s="1" t="s">
        <v>5</v>
      </c>
      <c r="R21" s="2">
        <v>1</v>
      </c>
      <c r="S21" s="2" t="s">
        <v>8</v>
      </c>
      <c r="T21" s="2" t="s">
        <v>7</v>
      </c>
    </row>
    <row r="22" spans="7:20" ht="15.75" thickBot="1" x14ac:dyDescent="0.3">
      <c r="G22" s="8" t="s">
        <v>5</v>
      </c>
      <c r="H22" s="9" t="s">
        <v>7</v>
      </c>
      <c r="J22" s="8">
        <v>1</v>
      </c>
      <c r="K22" s="9" t="s">
        <v>7</v>
      </c>
      <c r="M22" s="8" t="s">
        <v>8</v>
      </c>
      <c r="N22" s="9" t="s">
        <v>7</v>
      </c>
      <c r="Q22" s="1" t="s">
        <v>5</v>
      </c>
      <c r="R22" s="2">
        <v>1</v>
      </c>
      <c r="S22" s="2" t="s">
        <v>8</v>
      </c>
      <c r="T22" s="2" t="s">
        <v>7</v>
      </c>
    </row>
    <row r="23" spans="7:20" ht="15.75" thickBot="1" x14ac:dyDescent="0.3">
      <c r="G23" s="10" t="s">
        <v>5</v>
      </c>
      <c r="H23" s="11" t="s">
        <v>7</v>
      </c>
      <c r="J23" s="10">
        <v>1</v>
      </c>
      <c r="K23" s="11" t="s">
        <v>10</v>
      </c>
      <c r="M23" s="10" t="s">
        <v>8</v>
      </c>
      <c r="N23" s="11" t="s">
        <v>10</v>
      </c>
    </row>
    <row r="24" spans="7:20" x14ac:dyDescent="0.25">
      <c r="G24" t="s">
        <v>54</v>
      </c>
      <c r="J24" t="s">
        <v>17</v>
      </c>
      <c r="M24" t="s">
        <v>17</v>
      </c>
    </row>
    <row r="25" spans="7:20" x14ac:dyDescent="0.25">
      <c r="G25" t="s">
        <v>23</v>
      </c>
      <c r="H25" s="12">
        <f>-3/3*LOG(3/3,2)</f>
        <v>0</v>
      </c>
      <c r="J25" t="s">
        <v>23</v>
      </c>
      <c r="K25" s="12">
        <f>-1/3*LOG(1/3,2)-2/3*LOG(2/3,2)</f>
        <v>0.91829583405448956</v>
      </c>
      <c r="M25" t="s">
        <v>23</v>
      </c>
      <c r="N25" s="12">
        <f>-1/3*LOG(1/3,2)-2/3*LOG(2/3,2)</f>
        <v>0.91829583405448956</v>
      </c>
    </row>
    <row r="26" spans="7:20" x14ac:dyDescent="0.25">
      <c r="G26" t="s">
        <v>24</v>
      </c>
      <c r="H26" s="12">
        <f>1-((3/3)^2)</f>
        <v>0</v>
      </c>
      <c r="J26" t="s">
        <v>24</v>
      </c>
      <c r="K26" s="12">
        <f>1-((1/3)^2+(2/3)^2)</f>
        <v>0.44444444444444442</v>
      </c>
      <c r="M26" t="s">
        <v>24</v>
      </c>
      <c r="N26" s="12">
        <f>1-((1/3)^2+(2/3)^2)</f>
        <v>0.44444444444444442</v>
      </c>
    </row>
    <row r="27" spans="7:20" x14ac:dyDescent="0.25">
      <c r="G27" t="s">
        <v>25</v>
      </c>
      <c r="H27" s="12">
        <f>1-MAX(3/3)</f>
        <v>0</v>
      </c>
      <c r="J27" t="s">
        <v>25</v>
      </c>
      <c r="K27" s="12">
        <f>1-MAX(1/3,2/3)</f>
        <v>0.33333333333333337</v>
      </c>
      <c r="M27" t="s">
        <v>25</v>
      </c>
      <c r="N27" s="12">
        <f>1-MAX(1/3,2/3)</f>
        <v>0.33333333333333337</v>
      </c>
    </row>
    <row r="29" spans="7:20" x14ac:dyDescent="0.25">
      <c r="G29" s="5" t="s">
        <v>26</v>
      </c>
      <c r="J29" s="5" t="s">
        <v>33</v>
      </c>
      <c r="M29" s="5" t="s">
        <v>34</v>
      </c>
    </row>
    <row r="30" spans="7:20" x14ac:dyDescent="0.25">
      <c r="G30" s="13" t="s">
        <v>23</v>
      </c>
      <c r="H30" s="43">
        <f>$D11-(2/5*H16+3/5*H25)</f>
        <v>0.32192809488736229</v>
      </c>
      <c r="J30" s="13" t="s">
        <v>23</v>
      </c>
      <c r="K30" s="14">
        <f>$D11-(2/5*K16+3/5*K25)</f>
        <v>0.17095059445466865</v>
      </c>
      <c r="M30" s="13" t="s">
        <v>23</v>
      </c>
      <c r="N30" s="14">
        <f>$D11-(2/5*N16+3/5*N25)</f>
        <v>0.17095059445466865</v>
      </c>
    </row>
    <row r="31" spans="7:20" x14ac:dyDescent="0.25">
      <c r="G31" s="13" t="s">
        <v>24</v>
      </c>
      <c r="H31" s="14">
        <f>$D12-(2/5*H17+3/5*H26)</f>
        <v>0.11999999999999983</v>
      </c>
      <c r="J31" s="13" t="s">
        <v>24</v>
      </c>
      <c r="K31" s="14">
        <f>$D12-(2/5*K17+3/5*K26)</f>
        <v>5.3333333333333177E-2</v>
      </c>
      <c r="M31" s="13" t="s">
        <v>24</v>
      </c>
      <c r="N31" s="14">
        <f>$D12-(2/5*N17+3/5*N26)</f>
        <v>5.3333333333333177E-2</v>
      </c>
    </row>
    <row r="32" spans="7:20" x14ac:dyDescent="0.25">
      <c r="G32" s="13" t="s">
        <v>25</v>
      </c>
      <c r="H32" s="14">
        <f>$D13-(2/5*H18+3/5*H27)</f>
        <v>0</v>
      </c>
      <c r="J32" s="13" t="s">
        <v>25</v>
      </c>
      <c r="K32" s="14">
        <f>$D13-(2/5*K18+3/5*K27)</f>
        <v>0</v>
      </c>
      <c r="M32" s="13" t="s">
        <v>25</v>
      </c>
      <c r="N32" s="14">
        <f>$D13-(2/5*N18+3/5*N27)</f>
        <v>0</v>
      </c>
    </row>
    <row r="37" spans="12:12" x14ac:dyDescent="0.25">
      <c r="L37" s="35"/>
    </row>
    <row r="38" spans="12:12" x14ac:dyDescent="0.25">
      <c r="L38" s="36"/>
    </row>
    <row r="39" spans="12:12" x14ac:dyDescent="0.25">
      <c r="L39" s="37"/>
    </row>
  </sheetData>
  <sortState xmlns:xlrd2="http://schemas.microsoft.com/office/spreadsheetml/2017/richdata2" ref="B5:E9">
    <sortCondition ref="B5:B9"/>
    <sortCondition ref="E5:E9"/>
    <sortCondition ref="C5:C9"/>
  </sortState>
  <mergeCells count="4">
    <mergeCell ref="Q18:S18"/>
    <mergeCell ref="B3:D3"/>
    <mergeCell ref="Q4:S4"/>
    <mergeCell ref="Q12:S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I14"/>
  <sheetViews>
    <sheetView showGridLines="0" zoomScaleNormal="100" workbookViewId="0">
      <selection activeCell="C12" sqref="C12"/>
    </sheetView>
  </sheetViews>
  <sheetFormatPr defaultRowHeight="15" x14ac:dyDescent="0.25"/>
  <cols>
    <col min="2" max="2" width="10" customWidth="1"/>
    <col min="3" max="3" width="17" customWidth="1"/>
    <col min="4" max="4" width="15.5703125" customWidth="1"/>
    <col min="5" max="5" width="23.28515625" customWidth="1"/>
    <col min="7" max="7" width="19.140625" customWidth="1"/>
    <col min="8" max="8" width="16" customWidth="1"/>
    <col min="9" max="9" width="25.28515625" customWidth="1"/>
  </cols>
  <sheetData>
    <row r="4" spans="2:9" ht="15.75" thickBot="1" x14ac:dyDescent="0.3">
      <c r="G4" s="5" t="s">
        <v>57</v>
      </c>
    </row>
    <row r="5" spans="2:9" ht="15.75" thickBot="1" x14ac:dyDescent="0.3">
      <c r="B5" s="38" t="s">
        <v>38</v>
      </c>
      <c r="C5" s="39"/>
      <c r="D5" s="40"/>
      <c r="E5" s="17" t="s">
        <v>4</v>
      </c>
      <c r="G5" s="38" t="s">
        <v>38</v>
      </c>
      <c r="H5" s="40"/>
      <c r="I5" s="17" t="s">
        <v>4</v>
      </c>
    </row>
    <row r="6" spans="2:9" ht="16.5" thickBot="1" x14ac:dyDescent="0.3">
      <c r="B6" s="15" t="s">
        <v>0</v>
      </c>
      <c r="C6" s="16" t="s">
        <v>1</v>
      </c>
      <c r="D6" s="16" t="s">
        <v>3</v>
      </c>
      <c r="E6" s="16" t="s">
        <v>37</v>
      </c>
      <c r="G6" s="32" t="s">
        <v>1</v>
      </c>
      <c r="H6" s="16" t="s">
        <v>3</v>
      </c>
      <c r="I6" s="33" t="s">
        <v>37</v>
      </c>
    </row>
    <row r="7" spans="2:9" ht="15.75" thickBot="1" x14ac:dyDescent="0.3">
      <c r="B7" s="1" t="s">
        <v>9</v>
      </c>
      <c r="C7" s="2">
        <v>0</v>
      </c>
      <c r="D7" s="2" t="s">
        <v>6</v>
      </c>
      <c r="E7" s="2" t="s">
        <v>7</v>
      </c>
      <c r="G7" s="8">
        <v>0</v>
      </c>
      <c r="H7" s="2" t="s">
        <v>6</v>
      </c>
      <c r="I7" s="9" t="s">
        <v>7</v>
      </c>
    </row>
    <row r="8" spans="2:9" ht="15.75" thickBot="1" x14ac:dyDescent="0.3">
      <c r="B8" s="1" t="s">
        <v>9</v>
      </c>
      <c r="C8" s="2">
        <v>1</v>
      </c>
      <c r="D8" s="2" t="s">
        <v>8</v>
      </c>
      <c r="E8" s="2" t="s">
        <v>10</v>
      </c>
      <c r="G8" s="10">
        <v>1</v>
      </c>
      <c r="H8" s="34" t="s">
        <v>8</v>
      </c>
      <c r="I8" s="11" t="s">
        <v>10</v>
      </c>
    </row>
    <row r="12" spans="2:9" x14ac:dyDescent="0.25">
      <c r="D12" s="35"/>
    </row>
    <row r="13" spans="2:9" x14ac:dyDescent="0.25">
      <c r="D13" s="36"/>
    </row>
    <row r="14" spans="2:9" x14ac:dyDescent="0.25">
      <c r="D14" s="37"/>
    </row>
  </sheetData>
  <mergeCells count="2">
    <mergeCell ref="B5:D5"/>
    <mergeCell ref="G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58"/>
  <sheetViews>
    <sheetView workbookViewId="0">
      <selection activeCell="H38" sqref="H38"/>
    </sheetView>
  </sheetViews>
  <sheetFormatPr defaultRowHeight="15" x14ac:dyDescent="0.25"/>
  <sheetData>
    <row r="1" spans="2:6" x14ac:dyDescent="0.25">
      <c r="B1" t="s">
        <v>48</v>
      </c>
      <c r="C1" t="s">
        <v>49</v>
      </c>
    </row>
    <row r="2" spans="2:6" x14ac:dyDescent="0.25">
      <c r="B2" t="s">
        <v>47</v>
      </c>
      <c r="C2" t="s">
        <v>46</v>
      </c>
      <c r="D2" t="s">
        <v>45</v>
      </c>
      <c r="E2" t="s">
        <v>50</v>
      </c>
      <c r="F2" t="s">
        <v>51</v>
      </c>
    </row>
    <row r="3" spans="2:6" x14ac:dyDescent="0.25">
      <c r="B3">
        <v>1</v>
      </c>
      <c r="C3">
        <f t="shared" ref="C3:C18" si="0">1/B3</f>
        <v>1</v>
      </c>
      <c r="D3">
        <f t="shared" ref="D3:D18" si="1">-C3*LOG(C3,2)*B3</f>
        <v>0</v>
      </c>
      <c r="E3">
        <f>1-B3*C3^2</f>
        <v>0</v>
      </c>
      <c r="F3">
        <f>1-C3</f>
        <v>0</v>
      </c>
    </row>
    <row r="4" spans="2:6" x14ac:dyDescent="0.25">
      <c r="B4">
        <f t="shared" ref="B4:B18" si="2">+B3+1</f>
        <v>2</v>
      </c>
      <c r="C4">
        <f t="shared" si="0"/>
        <v>0.5</v>
      </c>
      <c r="D4">
        <f t="shared" si="1"/>
        <v>1</v>
      </c>
      <c r="E4">
        <f t="shared" ref="E4:E18" si="3">1-B4*C4^2</f>
        <v>0.5</v>
      </c>
      <c r="F4">
        <f t="shared" ref="F4:F67" si="4">1-C4</f>
        <v>0.5</v>
      </c>
    </row>
    <row r="5" spans="2:6" x14ac:dyDescent="0.25">
      <c r="B5">
        <f t="shared" si="2"/>
        <v>3</v>
      </c>
      <c r="C5">
        <f t="shared" si="0"/>
        <v>0.33333333333333331</v>
      </c>
      <c r="D5">
        <f t="shared" si="1"/>
        <v>1.5849625007211561</v>
      </c>
      <c r="E5">
        <f t="shared" si="3"/>
        <v>0.66666666666666674</v>
      </c>
      <c r="F5">
        <f t="shared" si="4"/>
        <v>0.66666666666666674</v>
      </c>
    </row>
    <row r="6" spans="2:6" x14ac:dyDescent="0.25">
      <c r="B6">
        <f t="shared" si="2"/>
        <v>4</v>
      </c>
      <c r="C6">
        <f t="shared" si="0"/>
        <v>0.25</v>
      </c>
      <c r="D6">
        <f t="shared" si="1"/>
        <v>2</v>
      </c>
      <c r="E6">
        <f t="shared" si="3"/>
        <v>0.75</v>
      </c>
      <c r="F6">
        <f t="shared" si="4"/>
        <v>0.75</v>
      </c>
    </row>
    <row r="7" spans="2:6" x14ac:dyDescent="0.25">
      <c r="B7">
        <f t="shared" si="2"/>
        <v>5</v>
      </c>
      <c r="C7">
        <f t="shared" si="0"/>
        <v>0.2</v>
      </c>
      <c r="D7">
        <f t="shared" si="1"/>
        <v>2.3219280948873622</v>
      </c>
      <c r="E7">
        <f t="shared" si="3"/>
        <v>0.79999999999999993</v>
      </c>
      <c r="F7">
        <f t="shared" si="4"/>
        <v>0.8</v>
      </c>
    </row>
    <row r="8" spans="2:6" x14ac:dyDescent="0.25">
      <c r="B8">
        <f t="shared" si="2"/>
        <v>6</v>
      </c>
      <c r="C8">
        <f t="shared" si="0"/>
        <v>0.16666666666666666</v>
      </c>
      <c r="D8">
        <f t="shared" si="1"/>
        <v>2.5849625007211561</v>
      </c>
      <c r="E8">
        <f t="shared" si="3"/>
        <v>0.83333333333333337</v>
      </c>
      <c r="F8">
        <f t="shared" si="4"/>
        <v>0.83333333333333337</v>
      </c>
    </row>
    <row r="9" spans="2:6" x14ac:dyDescent="0.25">
      <c r="B9">
        <f t="shared" si="2"/>
        <v>7</v>
      </c>
      <c r="C9">
        <f t="shared" si="0"/>
        <v>0.14285714285714285</v>
      </c>
      <c r="D9">
        <f t="shared" si="1"/>
        <v>2.8073549220576046</v>
      </c>
      <c r="E9">
        <f t="shared" si="3"/>
        <v>0.85714285714285721</v>
      </c>
      <c r="F9">
        <f t="shared" si="4"/>
        <v>0.85714285714285721</v>
      </c>
    </row>
    <row r="10" spans="2:6" x14ac:dyDescent="0.25">
      <c r="B10">
        <f t="shared" si="2"/>
        <v>8</v>
      </c>
      <c r="C10">
        <f t="shared" si="0"/>
        <v>0.125</v>
      </c>
      <c r="D10">
        <f t="shared" si="1"/>
        <v>3</v>
      </c>
      <c r="E10">
        <f t="shared" si="3"/>
        <v>0.875</v>
      </c>
      <c r="F10">
        <f t="shared" si="4"/>
        <v>0.875</v>
      </c>
    </row>
    <row r="11" spans="2:6" x14ac:dyDescent="0.25">
      <c r="B11">
        <f t="shared" si="2"/>
        <v>9</v>
      </c>
      <c r="C11">
        <f t="shared" si="0"/>
        <v>0.1111111111111111</v>
      </c>
      <c r="D11">
        <f t="shared" si="1"/>
        <v>3.1699250014423122</v>
      </c>
      <c r="E11">
        <f t="shared" si="3"/>
        <v>0.88888888888888884</v>
      </c>
      <c r="F11">
        <f t="shared" si="4"/>
        <v>0.88888888888888884</v>
      </c>
    </row>
    <row r="12" spans="2:6" x14ac:dyDescent="0.25">
      <c r="B12">
        <f t="shared" si="2"/>
        <v>10</v>
      </c>
      <c r="C12">
        <f t="shared" si="0"/>
        <v>0.1</v>
      </c>
      <c r="D12">
        <f t="shared" si="1"/>
        <v>3.3219280948873626</v>
      </c>
      <c r="E12">
        <f t="shared" si="3"/>
        <v>0.9</v>
      </c>
      <c r="F12">
        <f t="shared" si="4"/>
        <v>0.9</v>
      </c>
    </row>
    <row r="13" spans="2:6" x14ac:dyDescent="0.25">
      <c r="B13">
        <f t="shared" si="2"/>
        <v>11</v>
      </c>
      <c r="C13">
        <f t="shared" si="0"/>
        <v>9.0909090909090912E-2</v>
      </c>
      <c r="D13">
        <f t="shared" si="1"/>
        <v>3.4594316186372982</v>
      </c>
      <c r="E13">
        <f t="shared" si="3"/>
        <v>0.90909090909090906</v>
      </c>
      <c r="F13">
        <f t="shared" si="4"/>
        <v>0.90909090909090906</v>
      </c>
    </row>
    <row r="14" spans="2:6" x14ac:dyDescent="0.25">
      <c r="B14">
        <f t="shared" si="2"/>
        <v>12</v>
      </c>
      <c r="C14">
        <f t="shared" si="0"/>
        <v>8.3333333333333329E-2</v>
      </c>
      <c r="D14">
        <f t="shared" si="1"/>
        <v>3.5849625007211561</v>
      </c>
      <c r="E14">
        <f t="shared" si="3"/>
        <v>0.91666666666666663</v>
      </c>
      <c r="F14">
        <f t="shared" si="4"/>
        <v>0.91666666666666663</v>
      </c>
    </row>
    <row r="15" spans="2:6" x14ac:dyDescent="0.25">
      <c r="B15">
        <f t="shared" si="2"/>
        <v>13</v>
      </c>
      <c r="C15">
        <f t="shared" si="0"/>
        <v>7.6923076923076927E-2</v>
      </c>
      <c r="D15">
        <f t="shared" si="1"/>
        <v>3.7004397181410926</v>
      </c>
      <c r="E15">
        <f t="shared" si="3"/>
        <v>0.92307692307692313</v>
      </c>
      <c r="F15">
        <f t="shared" si="4"/>
        <v>0.92307692307692313</v>
      </c>
    </row>
    <row r="16" spans="2:6" x14ac:dyDescent="0.25">
      <c r="B16">
        <f t="shared" si="2"/>
        <v>14</v>
      </c>
      <c r="C16">
        <f t="shared" si="0"/>
        <v>7.1428571428571425E-2</v>
      </c>
      <c r="D16">
        <f t="shared" si="1"/>
        <v>3.8073549220576042</v>
      </c>
      <c r="E16">
        <f t="shared" si="3"/>
        <v>0.9285714285714286</v>
      </c>
      <c r="F16">
        <f t="shared" si="4"/>
        <v>0.9285714285714286</v>
      </c>
    </row>
    <row r="17" spans="2:6" x14ac:dyDescent="0.25">
      <c r="B17">
        <f t="shared" si="2"/>
        <v>15</v>
      </c>
      <c r="C17">
        <f t="shared" si="0"/>
        <v>6.6666666666666666E-2</v>
      </c>
      <c r="D17">
        <f t="shared" si="1"/>
        <v>3.9068905956085191</v>
      </c>
      <c r="E17">
        <f t="shared" si="3"/>
        <v>0.93333333333333335</v>
      </c>
      <c r="F17">
        <f t="shared" si="4"/>
        <v>0.93333333333333335</v>
      </c>
    </row>
    <row r="18" spans="2:6" x14ac:dyDescent="0.25">
      <c r="B18">
        <f t="shared" si="2"/>
        <v>16</v>
      </c>
      <c r="C18">
        <f t="shared" si="0"/>
        <v>6.25E-2</v>
      </c>
      <c r="D18">
        <f t="shared" si="1"/>
        <v>4</v>
      </c>
      <c r="E18">
        <f t="shared" si="3"/>
        <v>0.9375</v>
      </c>
      <c r="F18">
        <f t="shared" si="4"/>
        <v>0.9375</v>
      </c>
    </row>
    <row r="19" spans="2:6" x14ac:dyDescent="0.25">
      <c r="B19">
        <f t="shared" ref="B19:B51" si="5">+B18+1</f>
        <v>17</v>
      </c>
      <c r="C19">
        <f t="shared" ref="C19:C82" si="6">1/B19</f>
        <v>5.8823529411764705E-2</v>
      </c>
      <c r="D19">
        <f t="shared" ref="D19:D51" si="7">-C19*LOG(C19,2)*B19</f>
        <v>4.08746284125034</v>
      </c>
      <c r="E19">
        <f t="shared" ref="E19:E51" si="8">1-B19*C19^2</f>
        <v>0.94117647058823528</v>
      </c>
      <c r="F19">
        <f t="shared" si="4"/>
        <v>0.94117647058823528</v>
      </c>
    </row>
    <row r="20" spans="2:6" x14ac:dyDescent="0.25">
      <c r="B20">
        <f t="shared" si="5"/>
        <v>18</v>
      </c>
      <c r="C20">
        <f t="shared" si="6"/>
        <v>5.5555555555555552E-2</v>
      </c>
      <c r="D20">
        <f t="shared" si="7"/>
        <v>4.169925001442313</v>
      </c>
      <c r="E20">
        <f t="shared" si="8"/>
        <v>0.94444444444444442</v>
      </c>
      <c r="F20">
        <f t="shared" si="4"/>
        <v>0.94444444444444442</v>
      </c>
    </row>
    <row r="21" spans="2:6" x14ac:dyDescent="0.25">
      <c r="B21">
        <f t="shared" si="5"/>
        <v>19</v>
      </c>
      <c r="C21">
        <f t="shared" si="6"/>
        <v>5.2631578947368418E-2</v>
      </c>
      <c r="D21">
        <f t="shared" si="7"/>
        <v>4.2479275134435861</v>
      </c>
      <c r="E21">
        <f t="shared" si="8"/>
        <v>0.94736842105263164</v>
      </c>
      <c r="F21">
        <f t="shared" si="4"/>
        <v>0.94736842105263164</v>
      </c>
    </row>
    <row r="22" spans="2:6" x14ac:dyDescent="0.25">
      <c r="B22">
        <f t="shared" si="5"/>
        <v>20</v>
      </c>
      <c r="C22">
        <f t="shared" si="6"/>
        <v>0.05</v>
      </c>
      <c r="D22">
        <f t="shared" si="7"/>
        <v>4.3219280948873626</v>
      </c>
      <c r="E22">
        <f t="shared" si="8"/>
        <v>0.95</v>
      </c>
      <c r="F22">
        <f t="shared" si="4"/>
        <v>0.95</v>
      </c>
    </row>
    <row r="23" spans="2:6" x14ac:dyDescent="0.25">
      <c r="B23">
        <f t="shared" si="5"/>
        <v>21</v>
      </c>
      <c r="C23">
        <f t="shared" si="6"/>
        <v>4.7619047619047616E-2</v>
      </c>
      <c r="D23">
        <f t="shared" si="7"/>
        <v>4.3923174227787607</v>
      </c>
      <c r="E23">
        <f t="shared" si="8"/>
        <v>0.95238095238095244</v>
      </c>
      <c r="F23">
        <f t="shared" si="4"/>
        <v>0.95238095238095233</v>
      </c>
    </row>
    <row r="24" spans="2:6" x14ac:dyDescent="0.25">
      <c r="B24">
        <f t="shared" si="5"/>
        <v>22</v>
      </c>
      <c r="C24">
        <f t="shared" si="6"/>
        <v>4.5454545454545456E-2</v>
      </c>
      <c r="D24">
        <f t="shared" si="7"/>
        <v>4.4594316186372973</v>
      </c>
      <c r="E24">
        <f t="shared" si="8"/>
        <v>0.95454545454545459</v>
      </c>
      <c r="F24">
        <f t="shared" si="4"/>
        <v>0.95454545454545459</v>
      </c>
    </row>
    <row r="25" spans="2:6" x14ac:dyDescent="0.25">
      <c r="B25">
        <f t="shared" si="5"/>
        <v>23</v>
      </c>
      <c r="C25">
        <f t="shared" si="6"/>
        <v>4.3478260869565216E-2</v>
      </c>
      <c r="D25">
        <f t="shared" si="7"/>
        <v>4.5235619560570131</v>
      </c>
      <c r="E25">
        <f t="shared" si="8"/>
        <v>0.95652173913043481</v>
      </c>
      <c r="F25">
        <f t="shared" si="4"/>
        <v>0.95652173913043481</v>
      </c>
    </row>
    <row r="26" spans="2:6" x14ac:dyDescent="0.25">
      <c r="B26">
        <f t="shared" si="5"/>
        <v>24</v>
      </c>
      <c r="C26">
        <f t="shared" si="6"/>
        <v>4.1666666666666664E-2</v>
      </c>
      <c r="D26">
        <f t="shared" si="7"/>
        <v>4.5849625007211561</v>
      </c>
      <c r="E26">
        <f t="shared" si="8"/>
        <v>0.95833333333333337</v>
      </c>
      <c r="F26">
        <f t="shared" si="4"/>
        <v>0.95833333333333337</v>
      </c>
    </row>
    <row r="27" spans="2:6" x14ac:dyDescent="0.25">
      <c r="B27">
        <f t="shared" si="5"/>
        <v>25</v>
      </c>
      <c r="C27">
        <f t="shared" si="6"/>
        <v>0.04</v>
      </c>
      <c r="D27">
        <f t="shared" si="7"/>
        <v>4.6438561897747244</v>
      </c>
      <c r="E27">
        <f t="shared" si="8"/>
        <v>0.96</v>
      </c>
      <c r="F27">
        <f t="shared" si="4"/>
        <v>0.96</v>
      </c>
    </row>
    <row r="28" spans="2:6" x14ac:dyDescent="0.25">
      <c r="B28">
        <f t="shared" si="5"/>
        <v>26</v>
      </c>
      <c r="C28">
        <f t="shared" si="6"/>
        <v>3.8461538461538464E-2</v>
      </c>
      <c r="D28">
        <f t="shared" si="7"/>
        <v>4.7004397181410926</v>
      </c>
      <c r="E28">
        <f t="shared" si="8"/>
        <v>0.96153846153846156</v>
      </c>
      <c r="F28">
        <f t="shared" si="4"/>
        <v>0.96153846153846156</v>
      </c>
    </row>
    <row r="29" spans="2:6" x14ac:dyDescent="0.25">
      <c r="B29">
        <f t="shared" si="5"/>
        <v>27</v>
      </c>
      <c r="C29">
        <f t="shared" si="6"/>
        <v>3.7037037037037035E-2</v>
      </c>
      <c r="D29">
        <f t="shared" si="7"/>
        <v>4.7548875021634691</v>
      </c>
      <c r="E29">
        <f t="shared" si="8"/>
        <v>0.96296296296296302</v>
      </c>
      <c r="F29">
        <f t="shared" si="4"/>
        <v>0.96296296296296302</v>
      </c>
    </row>
    <row r="30" spans="2:6" x14ac:dyDescent="0.25">
      <c r="B30">
        <f t="shared" si="5"/>
        <v>28</v>
      </c>
      <c r="C30">
        <f t="shared" si="6"/>
        <v>3.5714285714285712E-2</v>
      </c>
      <c r="D30">
        <f t="shared" si="7"/>
        <v>4.8073549220576037</v>
      </c>
      <c r="E30">
        <f t="shared" si="8"/>
        <v>0.9642857142857143</v>
      </c>
      <c r="F30">
        <f t="shared" si="4"/>
        <v>0.9642857142857143</v>
      </c>
    </row>
    <row r="31" spans="2:6" x14ac:dyDescent="0.25">
      <c r="B31">
        <f t="shared" si="5"/>
        <v>29</v>
      </c>
      <c r="C31">
        <f t="shared" si="6"/>
        <v>3.4482758620689655E-2</v>
      </c>
      <c r="D31">
        <f t="shared" si="7"/>
        <v>4.8579809951275728</v>
      </c>
      <c r="E31">
        <f t="shared" si="8"/>
        <v>0.96551724137931039</v>
      </c>
      <c r="F31">
        <f t="shared" si="4"/>
        <v>0.96551724137931039</v>
      </c>
    </row>
    <row r="32" spans="2:6" x14ac:dyDescent="0.25">
      <c r="B32">
        <f t="shared" si="5"/>
        <v>30</v>
      </c>
      <c r="C32">
        <f t="shared" si="6"/>
        <v>3.3333333333333333E-2</v>
      </c>
      <c r="D32">
        <f t="shared" si="7"/>
        <v>4.9068905956085187</v>
      </c>
      <c r="E32">
        <f t="shared" si="8"/>
        <v>0.96666666666666667</v>
      </c>
      <c r="F32">
        <f t="shared" si="4"/>
        <v>0.96666666666666667</v>
      </c>
    </row>
    <row r="33" spans="2:10" x14ac:dyDescent="0.25">
      <c r="B33">
        <f t="shared" si="5"/>
        <v>31</v>
      </c>
      <c r="C33">
        <f t="shared" si="6"/>
        <v>3.2258064516129031E-2</v>
      </c>
      <c r="D33">
        <f t="shared" si="7"/>
        <v>4.9541963103868749</v>
      </c>
      <c r="E33">
        <f t="shared" si="8"/>
        <v>0.967741935483871</v>
      </c>
      <c r="F33">
        <f t="shared" si="4"/>
        <v>0.967741935483871</v>
      </c>
    </row>
    <row r="34" spans="2:10" x14ac:dyDescent="0.25">
      <c r="B34">
        <f t="shared" si="5"/>
        <v>32</v>
      </c>
      <c r="C34">
        <f t="shared" si="6"/>
        <v>3.125E-2</v>
      </c>
      <c r="D34">
        <f t="shared" si="7"/>
        <v>5</v>
      </c>
      <c r="E34">
        <f t="shared" si="8"/>
        <v>0.96875</v>
      </c>
      <c r="F34">
        <f t="shared" si="4"/>
        <v>0.96875</v>
      </c>
    </row>
    <row r="35" spans="2:10" x14ac:dyDescent="0.25">
      <c r="B35">
        <f t="shared" si="5"/>
        <v>33</v>
      </c>
      <c r="C35">
        <f t="shared" si="6"/>
        <v>3.0303030303030304E-2</v>
      </c>
      <c r="D35">
        <f t="shared" si="7"/>
        <v>5.0443941193584543</v>
      </c>
      <c r="E35">
        <f t="shared" si="8"/>
        <v>0.96969696969696972</v>
      </c>
      <c r="F35">
        <f t="shared" si="4"/>
        <v>0.96969696969696972</v>
      </c>
    </row>
    <row r="36" spans="2:10" x14ac:dyDescent="0.25">
      <c r="B36">
        <f t="shared" si="5"/>
        <v>34</v>
      </c>
      <c r="C36">
        <f t="shared" si="6"/>
        <v>2.9411764705882353E-2</v>
      </c>
      <c r="D36">
        <f t="shared" si="7"/>
        <v>5.08746284125034</v>
      </c>
      <c r="E36">
        <f t="shared" si="8"/>
        <v>0.97058823529411764</v>
      </c>
      <c r="F36">
        <f t="shared" si="4"/>
        <v>0.97058823529411764</v>
      </c>
    </row>
    <row r="37" spans="2:10" x14ac:dyDescent="0.25">
      <c r="B37">
        <f t="shared" si="5"/>
        <v>35</v>
      </c>
      <c r="C37">
        <f t="shared" si="6"/>
        <v>2.8571428571428571E-2</v>
      </c>
      <c r="D37">
        <f t="shared" si="7"/>
        <v>5.1292830169449655</v>
      </c>
      <c r="E37">
        <f t="shared" si="8"/>
        <v>0.97142857142857142</v>
      </c>
      <c r="F37">
        <f t="shared" si="4"/>
        <v>0.97142857142857142</v>
      </c>
    </row>
    <row r="38" spans="2:10" x14ac:dyDescent="0.25">
      <c r="B38">
        <f t="shared" si="5"/>
        <v>36</v>
      </c>
      <c r="C38">
        <f t="shared" si="6"/>
        <v>2.7777777777777776E-2</v>
      </c>
      <c r="D38">
        <f t="shared" si="7"/>
        <v>5.1699250014423113</v>
      </c>
      <c r="E38">
        <f t="shared" si="8"/>
        <v>0.97222222222222221</v>
      </c>
      <c r="F38">
        <f t="shared" si="4"/>
        <v>0.97222222222222221</v>
      </c>
    </row>
    <row r="39" spans="2:10" x14ac:dyDescent="0.25">
      <c r="B39">
        <f t="shared" si="5"/>
        <v>37</v>
      </c>
      <c r="C39">
        <f t="shared" si="6"/>
        <v>2.7027027027027029E-2</v>
      </c>
      <c r="D39">
        <f t="shared" si="7"/>
        <v>5.209453365628951</v>
      </c>
      <c r="E39">
        <f t="shared" si="8"/>
        <v>0.97297297297297292</v>
      </c>
      <c r="F39">
        <f t="shared" si="4"/>
        <v>0.97297297297297303</v>
      </c>
    </row>
    <row r="40" spans="2:10" x14ac:dyDescent="0.25">
      <c r="B40">
        <f t="shared" si="5"/>
        <v>38</v>
      </c>
      <c r="C40">
        <f t="shared" si="6"/>
        <v>2.6315789473684209E-2</v>
      </c>
      <c r="D40">
        <f t="shared" si="7"/>
        <v>5.2479275134435852</v>
      </c>
      <c r="E40">
        <f t="shared" si="8"/>
        <v>0.97368421052631582</v>
      </c>
      <c r="F40">
        <f t="shared" si="4"/>
        <v>0.97368421052631582</v>
      </c>
      <c r="J40" s="35"/>
    </row>
    <row r="41" spans="2:10" x14ac:dyDescent="0.25">
      <c r="B41">
        <f t="shared" si="5"/>
        <v>39</v>
      </c>
      <c r="C41">
        <f t="shared" si="6"/>
        <v>2.564102564102564E-2</v>
      </c>
      <c r="D41">
        <f t="shared" si="7"/>
        <v>5.2854022188622478</v>
      </c>
      <c r="E41">
        <f t="shared" si="8"/>
        <v>0.97435897435897434</v>
      </c>
      <c r="F41">
        <f t="shared" si="4"/>
        <v>0.97435897435897434</v>
      </c>
      <c r="J41" s="36"/>
    </row>
    <row r="42" spans="2:10" x14ac:dyDescent="0.25">
      <c r="B42">
        <f t="shared" si="5"/>
        <v>40</v>
      </c>
      <c r="C42">
        <f t="shared" si="6"/>
        <v>2.5000000000000001E-2</v>
      </c>
      <c r="D42">
        <f t="shared" si="7"/>
        <v>5.3219280948873626</v>
      </c>
      <c r="E42">
        <f t="shared" si="8"/>
        <v>0.97499999999999998</v>
      </c>
      <c r="F42">
        <f t="shared" si="4"/>
        <v>0.97499999999999998</v>
      </c>
      <c r="J42" s="37"/>
    </row>
    <row r="43" spans="2:10" x14ac:dyDescent="0.25">
      <c r="B43">
        <f t="shared" si="5"/>
        <v>41</v>
      </c>
      <c r="C43">
        <f t="shared" si="6"/>
        <v>2.4390243902439025E-2</v>
      </c>
      <c r="D43">
        <f t="shared" si="7"/>
        <v>5.3575520046180838</v>
      </c>
      <c r="E43">
        <f t="shared" si="8"/>
        <v>0.97560975609756095</v>
      </c>
      <c r="F43">
        <f t="shared" si="4"/>
        <v>0.97560975609756095</v>
      </c>
    </row>
    <row r="44" spans="2:10" x14ac:dyDescent="0.25">
      <c r="B44">
        <f t="shared" si="5"/>
        <v>42</v>
      </c>
      <c r="C44">
        <f t="shared" si="6"/>
        <v>2.3809523809523808E-2</v>
      </c>
      <c r="D44">
        <f t="shared" si="7"/>
        <v>5.3923174227787598</v>
      </c>
      <c r="E44">
        <f t="shared" si="8"/>
        <v>0.97619047619047616</v>
      </c>
      <c r="F44">
        <f t="shared" si="4"/>
        <v>0.97619047619047616</v>
      </c>
    </row>
    <row r="45" spans="2:10" x14ac:dyDescent="0.25">
      <c r="B45">
        <f t="shared" si="5"/>
        <v>43</v>
      </c>
      <c r="C45">
        <f t="shared" si="6"/>
        <v>2.3255813953488372E-2</v>
      </c>
      <c r="D45">
        <f t="shared" si="7"/>
        <v>5.4262647547020979</v>
      </c>
      <c r="E45">
        <f t="shared" si="8"/>
        <v>0.97674418604651159</v>
      </c>
      <c r="F45">
        <f t="shared" si="4"/>
        <v>0.97674418604651159</v>
      </c>
    </row>
    <row r="46" spans="2:10" x14ac:dyDescent="0.25">
      <c r="B46">
        <f t="shared" si="5"/>
        <v>44</v>
      </c>
      <c r="C46">
        <f t="shared" si="6"/>
        <v>2.2727272727272728E-2</v>
      </c>
      <c r="D46">
        <f t="shared" si="7"/>
        <v>5.4594316186372973</v>
      </c>
      <c r="E46">
        <f t="shared" si="8"/>
        <v>0.97727272727272729</v>
      </c>
      <c r="F46">
        <f t="shared" si="4"/>
        <v>0.97727272727272729</v>
      </c>
    </row>
    <row r="47" spans="2:10" x14ac:dyDescent="0.25">
      <c r="B47">
        <f t="shared" si="5"/>
        <v>45</v>
      </c>
      <c r="C47">
        <f t="shared" si="6"/>
        <v>2.2222222222222223E-2</v>
      </c>
      <c r="D47">
        <f t="shared" si="7"/>
        <v>5.4918530963296757</v>
      </c>
      <c r="E47">
        <f t="shared" si="8"/>
        <v>0.97777777777777775</v>
      </c>
      <c r="F47">
        <f t="shared" si="4"/>
        <v>0.97777777777777775</v>
      </c>
    </row>
    <row r="48" spans="2:10" x14ac:dyDescent="0.25">
      <c r="B48">
        <f t="shared" si="5"/>
        <v>46</v>
      </c>
      <c r="C48">
        <f t="shared" si="6"/>
        <v>2.1739130434782608E-2</v>
      </c>
      <c r="D48">
        <f t="shared" si="7"/>
        <v>5.5235619560570131</v>
      </c>
      <c r="E48">
        <f t="shared" si="8"/>
        <v>0.97826086956521741</v>
      </c>
      <c r="F48">
        <f t="shared" si="4"/>
        <v>0.97826086956521741</v>
      </c>
    </row>
    <row r="49" spans="2:6" x14ac:dyDescent="0.25">
      <c r="B49">
        <f t="shared" si="5"/>
        <v>47</v>
      </c>
      <c r="C49">
        <f t="shared" si="6"/>
        <v>2.1276595744680851E-2</v>
      </c>
      <c r="D49">
        <f t="shared" si="7"/>
        <v>5.5545888516776376</v>
      </c>
      <c r="E49">
        <f t="shared" si="8"/>
        <v>0.97872340425531912</v>
      </c>
      <c r="F49">
        <f t="shared" si="4"/>
        <v>0.97872340425531912</v>
      </c>
    </row>
    <row r="50" spans="2:6" x14ac:dyDescent="0.25">
      <c r="B50">
        <f t="shared" si="5"/>
        <v>48</v>
      </c>
      <c r="C50">
        <f t="shared" si="6"/>
        <v>2.0833333333333332E-2</v>
      </c>
      <c r="D50">
        <f t="shared" si="7"/>
        <v>5.584962500721157</v>
      </c>
      <c r="E50">
        <f t="shared" si="8"/>
        <v>0.97916666666666663</v>
      </c>
      <c r="F50">
        <f t="shared" si="4"/>
        <v>0.97916666666666663</v>
      </c>
    </row>
    <row r="51" spans="2:6" x14ac:dyDescent="0.25">
      <c r="B51">
        <f t="shared" si="5"/>
        <v>49</v>
      </c>
      <c r="C51">
        <f t="shared" si="6"/>
        <v>2.0408163265306121E-2</v>
      </c>
      <c r="D51">
        <f t="shared" si="7"/>
        <v>5.6147098441152083</v>
      </c>
      <c r="E51">
        <f t="shared" si="8"/>
        <v>0.97959183673469385</v>
      </c>
      <c r="F51">
        <f t="shared" si="4"/>
        <v>0.97959183673469385</v>
      </c>
    </row>
    <row r="52" spans="2:6" x14ac:dyDescent="0.25">
      <c r="B52">
        <f t="shared" ref="B52:B115" si="9">+B51+1</f>
        <v>50</v>
      </c>
      <c r="C52">
        <f t="shared" si="6"/>
        <v>0.02</v>
      </c>
      <c r="D52">
        <f t="shared" ref="D52:D115" si="10">-C52*LOG(C52,2)*B52</f>
        <v>5.6438561897747244</v>
      </c>
      <c r="E52">
        <f t="shared" ref="E52:E115" si="11">1-B52*C52^2</f>
        <v>0.98</v>
      </c>
      <c r="F52">
        <f t="shared" si="4"/>
        <v>0.98</v>
      </c>
    </row>
    <row r="53" spans="2:6" x14ac:dyDescent="0.25">
      <c r="B53">
        <f t="shared" si="9"/>
        <v>51</v>
      </c>
      <c r="C53">
        <f t="shared" si="6"/>
        <v>1.9607843137254902E-2</v>
      </c>
      <c r="D53">
        <f t="shared" si="10"/>
        <v>5.6724253419714961</v>
      </c>
      <c r="E53">
        <f t="shared" si="11"/>
        <v>0.98039215686274506</v>
      </c>
      <c r="F53">
        <f t="shared" si="4"/>
        <v>0.98039215686274506</v>
      </c>
    </row>
    <row r="54" spans="2:6" x14ac:dyDescent="0.25">
      <c r="B54">
        <f t="shared" si="9"/>
        <v>52</v>
      </c>
      <c r="C54">
        <f t="shared" si="6"/>
        <v>1.9230769230769232E-2</v>
      </c>
      <c r="D54">
        <f t="shared" si="10"/>
        <v>5.7004397181410917</v>
      </c>
      <c r="E54">
        <f t="shared" si="11"/>
        <v>0.98076923076923073</v>
      </c>
      <c r="F54">
        <f t="shared" si="4"/>
        <v>0.98076923076923073</v>
      </c>
    </row>
    <row r="55" spans="2:6" x14ac:dyDescent="0.25">
      <c r="B55">
        <f t="shared" si="9"/>
        <v>53</v>
      </c>
      <c r="C55">
        <f t="shared" si="6"/>
        <v>1.8867924528301886E-2</v>
      </c>
      <c r="D55">
        <f t="shared" si="10"/>
        <v>5.7279204545631996</v>
      </c>
      <c r="E55">
        <f t="shared" si="11"/>
        <v>0.98113207547169812</v>
      </c>
      <c r="F55">
        <f t="shared" si="4"/>
        <v>0.98113207547169812</v>
      </c>
    </row>
    <row r="56" spans="2:6" x14ac:dyDescent="0.25">
      <c r="B56">
        <f t="shared" si="9"/>
        <v>54</v>
      </c>
      <c r="C56">
        <f t="shared" si="6"/>
        <v>1.8518518518518517E-2</v>
      </c>
      <c r="D56">
        <f t="shared" si="10"/>
        <v>5.7548875021634691</v>
      </c>
      <c r="E56">
        <f t="shared" si="11"/>
        <v>0.98148148148148151</v>
      </c>
      <c r="F56">
        <f t="shared" si="4"/>
        <v>0.98148148148148151</v>
      </c>
    </row>
    <row r="57" spans="2:6" x14ac:dyDescent="0.25">
      <c r="B57">
        <f t="shared" si="9"/>
        <v>55</v>
      </c>
      <c r="C57">
        <f t="shared" si="6"/>
        <v>1.8181818181818181E-2</v>
      </c>
      <c r="D57">
        <f t="shared" si="10"/>
        <v>5.7813597135246599</v>
      </c>
      <c r="E57">
        <f t="shared" si="11"/>
        <v>0.98181818181818181</v>
      </c>
      <c r="F57">
        <f t="shared" si="4"/>
        <v>0.98181818181818181</v>
      </c>
    </row>
    <row r="58" spans="2:6" x14ac:dyDescent="0.25">
      <c r="B58">
        <f t="shared" si="9"/>
        <v>56</v>
      </c>
      <c r="C58">
        <f t="shared" si="6"/>
        <v>1.7857142857142856E-2</v>
      </c>
      <c r="D58">
        <f t="shared" si="10"/>
        <v>5.8073549220576037</v>
      </c>
      <c r="E58">
        <f t="shared" si="11"/>
        <v>0.9821428571428571</v>
      </c>
      <c r="F58">
        <f t="shared" si="4"/>
        <v>0.9821428571428571</v>
      </c>
    </row>
    <row r="59" spans="2:6" x14ac:dyDescent="0.25">
      <c r="B59">
        <f t="shared" si="9"/>
        <v>57</v>
      </c>
      <c r="C59">
        <f t="shared" si="6"/>
        <v>1.7543859649122806E-2</v>
      </c>
      <c r="D59">
        <f t="shared" si="10"/>
        <v>5.8328900141647422</v>
      </c>
      <c r="E59">
        <f t="shared" si="11"/>
        <v>0.98245614035087714</v>
      </c>
      <c r="F59">
        <f t="shared" si="4"/>
        <v>0.98245614035087714</v>
      </c>
    </row>
    <row r="60" spans="2:6" x14ac:dyDescent="0.25">
      <c r="B60">
        <f t="shared" si="9"/>
        <v>58</v>
      </c>
      <c r="C60">
        <f t="shared" si="6"/>
        <v>1.7241379310344827E-2</v>
      </c>
      <c r="D60">
        <f t="shared" si="10"/>
        <v>5.8579809951275719</v>
      </c>
      <c r="E60">
        <f t="shared" si="11"/>
        <v>0.98275862068965514</v>
      </c>
      <c r="F60">
        <f t="shared" si="4"/>
        <v>0.98275862068965514</v>
      </c>
    </row>
    <row r="61" spans="2:6" x14ac:dyDescent="0.25">
      <c r="B61">
        <f t="shared" si="9"/>
        <v>59</v>
      </c>
      <c r="C61">
        <f t="shared" si="6"/>
        <v>1.6949152542372881E-2</v>
      </c>
      <c r="D61">
        <f t="shared" si="10"/>
        <v>5.8826430493618416</v>
      </c>
      <c r="E61">
        <f t="shared" si="11"/>
        <v>0.98305084745762716</v>
      </c>
      <c r="F61">
        <f t="shared" si="4"/>
        <v>0.98305084745762716</v>
      </c>
    </row>
    <row r="62" spans="2:6" x14ac:dyDescent="0.25">
      <c r="B62">
        <f t="shared" si="9"/>
        <v>60</v>
      </c>
      <c r="C62">
        <f t="shared" si="6"/>
        <v>1.6666666666666666E-2</v>
      </c>
      <c r="D62">
        <f t="shared" si="10"/>
        <v>5.9068905956085187</v>
      </c>
      <c r="E62">
        <f t="shared" si="11"/>
        <v>0.98333333333333328</v>
      </c>
      <c r="F62">
        <f t="shared" si="4"/>
        <v>0.98333333333333328</v>
      </c>
    </row>
    <row r="63" spans="2:6" x14ac:dyDescent="0.25">
      <c r="B63">
        <f t="shared" si="9"/>
        <v>61</v>
      </c>
      <c r="C63">
        <f t="shared" si="6"/>
        <v>1.6393442622950821E-2</v>
      </c>
      <c r="D63">
        <f t="shared" si="10"/>
        <v>5.9307373375628867</v>
      </c>
      <c r="E63">
        <f t="shared" si="11"/>
        <v>0.98360655737704916</v>
      </c>
      <c r="F63">
        <f t="shared" si="4"/>
        <v>0.98360655737704916</v>
      </c>
    </row>
    <row r="64" spans="2:6" x14ac:dyDescent="0.25">
      <c r="B64">
        <f t="shared" si="9"/>
        <v>62</v>
      </c>
      <c r="C64">
        <f t="shared" si="6"/>
        <v>1.6129032258064516E-2</v>
      </c>
      <c r="D64">
        <f t="shared" si="10"/>
        <v>5.9541963103868749</v>
      </c>
      <c r="E64">
        <f t="shared" si="11"/>
        <v>0.9838709677419355</v>
      </c>
      <c r="F64">
        <f t="shared" si="4"/>
        <v>0.9838709677419355</v>
      </c>
    </row>
    <row r="65" spans="2:6" x14ac:dyDescent="0.25">
      <c r="B65">
        <f t="shared" si="9"/>
        <v>63</v>
      </c>
      <c r="C65">
        <f t="shared" si="6"/>
        <v>1.5873015873015872E-2</v>
      </c>
      <c r="D65">
        <f t="shared" si="10"/>
        <v>5.9772799234999159</v>
      </c>
      <c r="E65">
        <f t="shared" si="11"/>
        <v>0.98412698412698418</v>
      </c>
      <c r="F65">
        <f t="shared" si="4"/>
        <v>0.98412698412698418</v>
      </c>
    </row>
    <row r="66" spans="2:6" x14ac:dyDescent="0.25">
      <c r="B66">
        <f t="shared" si="9"/>
        <v>64</v>
      </c>
      <c r="C66">
        <f t="shared" si="6"/>
        <v>1.5625E-2</v>
      </c>
      <c r="D66">
        <f t="shared" si="10"/>
        <v>6</v>
      </c>
      <c r="E66">
        <f t="shared" si="11"/>
        <v>0.984375</v>
      </c>
      <c r="F66">
        <f t="shared" si="4"/>
        <v>0.984375</v>
      </c>
    </row>
    <row r="67" spans="2:6" x14ac:dyDescent="0.25">
      <c r="B67">
        <f t="shared" si="9"/>
        <v>65</v>
      </c>
      <c r="C67">
        <f t="shared" si="6"/>
        <v>1.5384615384615385E-2</v>
      </c>
      <c r="D67">
        <f t="shared" si="10"/>
        <v>6.0223678130284544</v>
      </c>
      <c r="E67">
        <f t="shared" si="11"/>
        <v>0.98461538461538467</v>
      </c>
      <c r="F67">
        <f t="shared" si="4"/>
        <v>0.98461538461538467</v>
      </c>
    </row>
    <row r="68" spans="2:6" x14ac:dyDescent="0.25">
      <c r="B68">
        <f t="shared" si="9"/>
        <v>66</v>
      </c>
      <c r="C68">
        <f t="shared" si="6"/>
        <v>1.5151515151515152E-2</v>
      </c>
      <c r="D68">
        <f t="shared" si="10"/>
        <v>6.0443941193584543</v>
      </c>
      <c r="E68">
        <f t="shared" si="11"/>
        <v>0.98484848484848486</v>
      </c>
      <c r="F68">
        <f t="shared" ref="F68:F131" si="12">1-C68</f>
        <v>0.98484848484848486</v>
      </c>
    </row>
    <row r="69" spans="2:6" x14ac:dyDescent="0.25">
      <c r="B69">
        <f t="shared" si="9"/>
        <v>67</v>
      </c>
      <c r="C69">
        <f t="shared" si="6"/>
        <v>1.4925373134328358E-2</v>
      </c>
      <c r="D69">
        <f t="shared" si="10"/>
        <v>6.0660891904577721</v>
      </c>
      <c r="E69">
        <f t="shared" si="11"/>
        <v>0.9850746268656716</v>
      </c>
      <c r="F69">
        <f t="shared" si="12"/>
        <v>0.9850746268656716</v>
      </c>
    </row>
    <row r="70" spans="2:6" x14ac:dyDescent="0.25">
      <c r="B70">
        <f t="shared" si="9"/>
        <v>68</v>
      </c>
      <c r="C70">
        <f t="shared" si="6"/>
        <v>1.4705882352941176E-2</v>
      </c>
      <c r="D70">
        <f t="shared" si="10"/>
        <v>6.0874628412503391</v>
      </c>
      <c r="E70">
        <f t="shared" si="11"/>
        <v>0.98529411764705888</v>
      </c>
      <c r="F70">
        <f t="shared" si="12"/>
        <v>0.98529411764705888</v>
      </c>
    </row>
    <row r="71" spans="2:6" x14ac:dyDescent="0.25">
      <c r="B71">
        <f t="shared" si="9"/>
        <v>69</v>
      </c>
      <c r="C71">
        <f t="shared" si="6"/>
        <v>1.4492753623188406E-2</v>
      </c>
      <c r="D71">
        <f t="shared" si="10"/>
        <v>6.10852445677817</v>
      </c>
      <c r="E71">
        <f t="shared" si="11"/>
        <v>0.98550724637681164</v>
      </c>
      <c r="F71">
        <f t="shared" si="12"/>
        <v>0.98550724637681164</v>
      </c>
    </row>
    <row r="72" spans="2:6" x14ac:dyDescent="0.25">
      <c r="B72">
        <f t="shared" si="9"/>
        <v>70</v>
      </c>
      <c r="C72">
        <f t="shared" si="6"/>
        <v>1.4285714285714285E-2</v>
      </c>
      <c r="D72">
        <f t="shared" si="10"/>
        <v>6.1292830169449672</v>
      </c>
      <c r="E72">
        <f t="shared" si="11"/>
        <v>0.98571428571428577</v>
      </c>
      <c r="F72">
        <f t="shared" si="12"/>
        <v>0.98571428571428577</v>
      </c>
    </row>
    <row r="73" spans="2:6" x14ac:dyDescent="0.25">
      <c r="B73">
        <f t="shared" si="9"/>
        <v>71</v>
      </c>
      <c r="C73">
        <f t="shared" si="6"/>
        <v>1.4084507042253521E-2</v>
      </c>
      <c r="D73">
        <f t="shared" si="10"/>
        <v>6.1497471195046831</v>
      </c>
      <c r="E73">
        <f t="shared" si="11"/>
        <v>0.9859154929577465</v>
      </c>
      <c r="F73">
        <f t="shared" si="12"/>
        <v>0.9859154929577465</v>
      </c>
    </row>
    <row r="74" spans="2:6" x14ac:dyDescent="0.25">
      <c r="B74">
        <f t="shared" si="9"/>
        <v>72</v>
      </c>
      <c r="C74">
        <f t="shared" si="6"/>
        <v>1.3888888888888888E-2</v>
      </c>
      <c r="D74">
        <f t="shared" si="10"/>
        <v>6.1699250014423122</v>
      </c>
      <c r="E74">
        <f t="shared" si="11"/>
        <v>0.98611111111111116</v>
      </c>
      <c r="F74">
        <f t="shared" si="12"/>
        <v>0.98611111111111116</v>
      </c>
    </row>
    <row r="75" spans="2:6" x14ac:dyDescent="0.25">
      <c r="B75">
        <f t="shared" si="9"/>
        <v>73</v>
      </c>
      <c r="C75">
        <f t="shared" si="6"/>
        <v>1.3698630136986301E-2</v>
      </c>
      <c r="D75">
        <f t="shared" si="10"/>
        <v>6.1898245588800176</v>
      </c>
      <c r="E75">
        <f t="shared" si="11"/>
        <v>0.98630136986301364</v>
      </c>
      <c r="F75">
        <f t="shared" si="12"/>
        <v>0.98630136986301364</v>
      </c>
    </row>
    <row r="76" spans="2:6" x14ac:dyDescent="0.25">
      <c r="B76">
        <f t="shared" si="9"/>
        <v>74</v>
      </c>
      <c r="C76">
        <f t="shared" si="6"/>
        <v>1.3513513513513514E-2</v>
      </c>
      <c r="D76">
        <f t="shared" si="10"/>
        <v>6.2094533656289501</v>
      </c>
      <c r="E76">
        <f t="shared" si="11"/>
        <v>0.98648648648648651</v>
      </c>
      <c r="F76">
        <f t="shared" si="12"/>
        <v>0.98648648648648651</v>
      </c>
    </row>
    <row r="77" spans="2:6" x14ac:dyDescent="0.25">
      <c r="B77">
        <f t="shared" si="9"/>
        <v>75</v>
      </c>
      <c r="C77">
        <f t="shared" si="6"/>
        <v>1.3333333333333334E-2</v>
      </c>
      <c r="D77">
        <f t="shared" si="10"/>
        <v>6.2288186904958804</v>
      </c>
      <c r="E77">
        <f t="shared" si="11"/>
        <v>0.98666666666666669</v>
      </c>
      <c r="F77">
        <f t="shared" si="12"/>
        <v>0.98666666666666669</v>
      </c>
    </row>
    <row r="78" spans="2:6" x14ac:dyDescent="0.25">
      <c r="B78">
        <f t="shared" si="9"/>
        <v>76</v>
      </c>
      <c r="C78">
        <f t="shared" si="6"/>
        <v>1.3157894736842105E-2</v>
      </c>
      <c r="D78">
        <f t="shared" si="10"/>
        <v>6.2479275134435852</v>
      </c>
      <c r="E78">
        <f t="shared" si="11"/>
        <v>0.98684210526315785</v>
      </c>
      <c r="F78">
        <f t="shared" si="12"/>
        <v>0.98684210526315785</v>
      </c>
    </row>
    <row r="79" spans="2:6" x14ac:dyDescent="0.25">
      <c r="B79">
        <f t="shared" si="9"/>
        <v>77</v>
      </c>
      <c r="C79">
        <f t="shared" si="6"/>
        <v>1.2987012987012988E-2</v>
      </c>
      <c r="D79">
        <f t="shared" si="10"/>
        <v>6.2667865406949019</v>
      </c>
      <c r="E79">
        <f t="shared" si="11"/>
        <v>0.98701298701298701</v>
      </c>
      <c r="F79">
        <f t="shared" si="12"/>
        <v>0.98701298701298701</v>
      </c>
    </row>
    <row r="80" spans="2:6" x14ac:dyDescent="0.25">
      <c r="B80">
        <f t="shared" si="9"/>
        <v>78</v>
      </c>
      <c r="C80">
        <f t="shared" si="6"/>
        <v>1.282051282051282E-2</v>
      </c>
      <c r="D80">
        <f t="shared" si="10"/>
        <v>6.2854022188622487</v>
      </c>
      <c r="E80">
        <f t="shared" si="11"/>
        <v>0.98717948717948723</v>
      </c>
      <c r="F80">
        <f t="shared" si="12"/>
        <v>0.98717948717948723</v>
      </c>
    </row>
    <row r="81" spans="2:6" x14ac:dyDescent="0.25">
      <c r="B81">
        <f t="shared" si="9"/>
        <v>79</v>
      </c>
      <c r="C81">
        <f t="shared" si="6"/>
        <v>1.2658227848101266E-2</v>
      </c>
      <c r="D81">
        <f t="shared" si="10"/>
        <v>6.3037807481771031</v>
      </c>
      <c r="E81">
        <f t="shared" si="11"/>
        <v>0.98734177215189878</v>
      </c>
      <c r="F81">
        <f t="shared" si="12"/>
        <v>0.98734177215189878</v>
      </c>
    </row>
    <row r="82" spans="2:6" x14ac:dyDescent="0.25">
      <c r="B82">
        <f t="shared" si="9"/>
        <v>80</v>
      </c>
      <c r="C82">
        <f t="shared" si="6"/>
        <v>1.2500000000000001E-2</v>
      </c>
      <c r="D82">
        <f t="shared" si="10"/>
        <v>6.3219280948873626</v>
      </c>
      <c r="E82">
        <f t="shared" si="11"/>
        <v>0.98750000000000004</v>
      </c>
      <c r="F82">
        <f t="shared" si="12"/>
        <v>0.98750000000000004</v>
      </c>
    </row>
    <row r="83" spans="2:6" x14ac:dyDescent="0.25">
      <c r="B83">
        <f t="shared" si="9"/>
        <v>81</v>
      </c>
      <c r="C83">
        <f t="shared" ref="C83:C146" si="13">1/B83</f>
        <v>1.2345679012345678E-2</v>
      </c>
      <c r="D83">
        <f t="shared" si="10"/>
        <v>6.3398500028846252</v>
      </c>
      <c r="E83">
        <f t="shared" si="11"/>
        <v>0.98765432098765438</v>
      </c>
      <c r="F83">
        <f t="shared" si="12"/>
        <v>0.98765432098765427</v>
      </c>
    </row>
    <row r="84" spans="2:6" x14ac:dyDescent="0.25">
      <c r="B84">
        <f t="shared" si="9"/>
        <v>82</v>
      </c>
      <c r="C84">
        <f t="shared" si="13"/>
        <v>1.2195121951219513E-2</v>
      </c>
      <c r="D84">
        <f t="shared" si="10"/>
        <v>6.3575520046180847</v>
      </c>
      <c r="E84">
        <f t="shared" si="11"/>
        <v>0.98780487804878048</v>
      </c>
      <c r="F84">
        <f t="shared" si="12"/>
        <v>0.98780487804878048</v>
      </c>
    </row>
    <row r="85" spans="2:6" x14ac:dyDescent="0.25">
      <c r="B85">
        <f t="shared" si="9"/>
        <v>83</v>
      </c>
      <c r="C85">
        <f t="shared" si="13"/>
        <v>1.2048192771084338E-2</v>
      </c>
      <c r="D85">
        <f t="shared" si="10"/>
        <v>6.3750394313469254</v>
      </c>
      <c r="E85">
        <f t="shared" si="11"/>
        <v>0.98795180722891562</v>
      </c>
      <c r="F85">
        <f t="shared" si="12"/>
        <v>0.98795180722891562</v>
      </c>
    </row>
    <row r="86" spans="2:6" x14ac:dyDescent="0.25">
      <c r="B86">
        <f t="shared" si="9"/>
        <v>84</v>
      </c>
      <c r="C86">
        <f t="shared" si="13"/>
        <v>1.1904761904761904E-2</v>
      </c>
      <c r="D86">
        <f t="shared" si="10"/>
        <v>6.3923174227787598</v>
      </c>
      <c r="E86">
        <f t="shared" si="11"/>
        <v>0.98809523809523814</v>
      </c>
      <c r="F86">
        <f t="shared" si="12"/>
        <v>0.98809523809523814</v>
      </c>
    </row>
    <row r="87" spans="2:6" x14ac:dyDescent="0.25">
      <c r="B87">
        <f t="shared" si="9"/>
        <v>85</v>
      </c>
      <c r="C87">
        <f t="shared" si="13"/>
        <v>1.1764705882352941E-2</v>
      </c>
      <c r="D87">
        <f t="shared" si="10"/>
        <v>6.4093909361377026</v>
      </c>
      <c r="E87">
        <f t="shared" si="11"/>
        <v>0.9882352941176471</v>
      </c>
      <c r="F87">
        <f t="shared" si="12"/>
        <v>0.9882352941176471</v>
      </c>
    </row>
    <row r="88" spans="2:6" x14ac:dyDescent="0.25">
      <c r="B88">
        <f t="shared" si="9"/>
        <v>86</v>
      </c>
      <c r="C88">
        <f t="shared" si="13"/>
        <v>1.1627906976744186E-2</v>
      </c>
      <c r="D88">
        <f t="shared" si="10"/>
        <v>6.426264754702097</v>
      </c>
      <c r="E88">
        <f t="shared" si="11"/>
        <v>0.98837209302325579</v>
      </c>
      <c r="F88">
        <f t="shared" si="12"/>
        <v>0.98837209302325579</v>
      </c>
    </row>
    <row r="89" spans="2:6" x14ac:dyDescent="0.25">
      <c r="B89">
        <f t="shared" si="9"/>
        <v>87</v>
      </c>
      <c r="C89">
        <f t="shared" si="13"/>
        <v>1.1494252873563218E-2</v>
      </c>
      <c r="D89">
        <f t="shared" si="10"/>
        <v>6.4429434958487297</v>
      </c>
      <c r="E89">
        <f t="shared" si="11"/>
        <v>0.9885057471264368</v>
      </c>
      <c r="F89">
        <f t="shared" si="12"/>
        <v>0.9885057471264368</v>
      </c>
    </row>
    <row r="90" spans="2:6" x14ac:dyDescent="0.25">
      <c r="B90">
        <f t="shared" si="9"/>
        <v>88</v>
      </c>
      <c r="C90">
        <f t="shared" si="13"/>
        <v>1.1363636363636364E-2</v>
      </c>
      <c r="D90">
        <f t="shared" si="10"/>
        <v>6.4594316186372982</v>
      </c>
      <c r="E90">
        <f t="shared" si="11"/>
        <v>0.98863636363636365</v>
      </c>
      <c r="F90">
        <f t="shared" si="12"/>
        <v>0.98863636363636365</v>
      </c>
    </row>
    <row r="91" spans="2:6" x14ac:dyDescent="0.25">
      <c r="B91">
        <f t="shared" si="9"/>
        <v>89</v>
      </c>
      <c r="C91">
        <f t="shared" si="13"/>
        <v>1.1235955056179775E-2</v>
      </c>
      <c r="D91">
        <f t="shared" si="10"/>
        <v>6.4757334309663976</v>
      </c>
      <c r="E91">
        <f t="shared" si="11"/>
        <v>0.9887640449438202</v>
      </c>
      <c r="F91">
        <f t="shared" si="12"/>
        <v>0.9887640449438202</v>
      </c>
    </row>
    <row r="92" spans="2:6" x14ac:dyDescent="0.25">
      <c r="B92">
        <f t="shared" si="9"/>
        <v>90</v>
      </c>
      <c r="C92">
        <f t="shared" si="13"/>
        <v>1.1111111111111112E-2</v>
      </c>
      <c r="D92">
        <f t="shared" si="10"/>
        <v>6.4918530963296748</v>
      </c>
      <c r="E92">
        <f t="shared" si="11"/>
        <v>0.98888888888888893</v>
      </c>
      <c r="F92">
        <f t="shared" si="12"/>
        <v>0.98888888888888893</v>
      </c>
    </row>
    <row r="93" spans="2:6" x14ac:dyDescent="0.25">
      <c r="B93">
        <f t="shared" si="9"/>
        <v>91</v>
      </c>
      <c r="C93">
        <f t="shared" si="13"/>
        <v>1.098901098901099E-2</v>
      </c>
      <c r="D93">
        <f t="shared" si="10"/>
        <v>6.5077946401986972</v>
      </c>
      <c r="E93">
        <f t="shared" si="11"/>
        <v>0.98901098901098905</v>
      </c>
      <c r="F93">
        <f t="shared" si="12"/>
        <v>0.98901098901098905</v>
      </c>
    </row>
    <row r="94" spans="2:6" x14ac:dyDescent="0.25">
      <c r="B94">
        <f t="shared" si="9"/>
        <v>92</v>
      </c>
      <c r="C94">
        <f t="shared" si="13"/>
        <v>1.0869565217391304E-2</v>
      </c>
      <c r="D94">
        <f t="shared" si="10"/>
        <v>6.5235619560570131</v>
      </c>
      <c r="E94">
        <f t="shared" si="11"/>
        <v>0.98913043478260865</v>
      </c>
      <c r="F94">
        <f t="shared" si="12"/>
        <v>0.98913043478260865</v>
      </c>
    </row>
    <row r="95" spans="2:6" x14ac:dyDescent="0.25">
      <c r="B95">
        <f t="shared" si="9"/>
        <v>93</v>
      </c>
      <c r="C95">
        <f t="shared" si="13"/>
        <v>1.0752688172043012E-2</v>
      </c>
      <c r="D95">
        <f t="shared" si="10"/>
        <v>6.5391588111080319</v>
      </c>
      <c r="E95">
        <f t="shared" si="11"/>
        <v>0.989247311827957</v>
      </c>
      <c r="F95">
        <f t="shared" si="12"/>
        <v>0.989247311827957</v>
      </c>
    </row>
    <row r="96" spans="2:6" x14ac:dyDescent="0.25">
      <c r="B96">
        <f t="shared" si="9"/>
        <v>94</v>
      </c>
      <c r="C96">
        <f t="shared" si="13"/>
        <v>1.0638297872340425E-2</v>
      </c>
      <c r="D96">
        <f t="shared" si="10"/>
        <v>6.5545888516776376</v>
      </c>
      <c r="E96">
        <f t="shared" si="11"/>
        <v>0.98936170212765961</v>
      </c>
      <c r="F96">
        <f t="shared" si="12"/>
        <v>0.98936170212765961</v>
      </c>
    </row>
    <row r="97" spans="2:6" x14ac:dyDescent="0.25">
      <c r="B97">
        <f t="shared" si="9"/>
        <v>95</v>
      </c>
      <c r="C97">
        <f t="shared" si="13"/>
        <v>1.0526315789473684E-2</v>
      </c>
      <c r="D97">
        <f t="shared" si="10"/>
        <v>6.5698556083309478</v>
      </c>
      <c r="E97">
        <f t="shared" si="11"/>
        <v>0.98947368421052628</v>
      </c>
      <c r="F97">
        <f t="shared" si="12"/>
        <v>0.98947368421052628</v>
      </c>
    </row>
    <row r="98" spans="2:6" x14ac:dyDescent="0.25">
      <c r="B98">
        <f t="shared" si="9"/>
        <v>96</v>
      </c>
      <c r="C98">
        <f t="shared" si="13"/>
        <v>1.0416666666666666E-2</v>
      </c>
      <c r="D98">
        <f t="shared" si="10"/>
        <v>6.5849625007211561</v>
      </c>
      <c r="E98">
        <f t="shared" si="11"/>
        <v>0.98958333333333337</v>
      </c>
      <c r="F98">
        <f t="shared" si="12"/>
        <v>0.98958333333333337</v>
      </c>
    </row>
    <row r="99" spans="2:6" x14ac:dyDescent="0.25">
      <c r="B99">
        <f t="shared" si="9"/>
        <v>97</v>
      </c>
      <c r="C99">
        <f t="shared" si="13"/>
        <v>1.0309278350515464E-2</v>
      </c>
      <c r="D99">
        <f t="shared" si="10"/>
        <v>6.5999128421871278</v>
      </c>
      <c r="E99">
        <f t="shared" si="11"/>
        <v>0.98969072164948457</v>
      </c>
      <c r="F99">
        <f t="shared" si="12"/>
        <v>0.98969072164948457</v>
      </c>
    </row>
    <row r="100" spans="2:6" x14ac:dyDescent="0.25">
      <c r="B100">
        <f t="shared" si="9"/>
        <v>98</v>
      </c>
      <c r="C100">
        <f t="shared" si="13"/>
        <v>1.020408163265306E-2</v>
      </c>
      <c r="D100">
        <f t="shared" si="10"/>
        <v>6.6147098441152092</v>
      </c>
      <c r="E100">
        <f t="shared" si="11"/>
        <v>0.98979591836734693</v>
      </c>
      <c r="F100">
        <f t="shared" si="12"/>
        <v>0.98979591836734693</v>
      </c>
    </row>
    <row r="101" spans="2:6" x14ac:dyDescent="0.25">
      <c r="B101">
        <f t="shared" si="9"/>
        <v>99</v>
      </c>
      <c r="C101">
        <f t="shared" si="13"/>
        <v>1.0101010101010102E-2</v>
      </c>
      <c r="D101">
        <f t="shared" si="10"/>
        <v>6.6293566200796095</v>
      </c>
      <c r="E101">
        <f t="shared" si="11"/>
        <v>0.98989898989898994</v>
      </c>
      <c r="F101">
        <f t="shared" si="12"/>
        <v>0.98989898989898994</v>
      </c>
    </row>
    <row r="102" spans="2:6" x14ac:dyDescent="0.25">
      <c r="B102">
        <f t="shared" si="9"/>
        <v>100</v>
      </c>
      <c r="C102">
        <f t="shared" si="13"/>
        <v>0.01</v>
      </c>
      <c r="D102">
        <f t="shared" si="10"/>
        <v>6.6438561897747244</v>
      </c>
      <c r="E102">
        <f t="shared" si="11"/>
        <v>0.99</v>
      </c>
      <c r="F102">
        <f t="shared" si="12"/>
        <v>0.99</v>
      </c>
    </row>
    <row r="103" spans="2:6" x14ac:dyDescent="0.25">
      <c r="B103">
        <f t="shared" si="9"/>
        <v>101</v>
      </c>
      <c r="C103">
        <f t="shared" si="13"/>
        <v>9.9009900990099011E-3</v>
      </c>
      <c r="D103">
        <f t="shared" si="10"/>
        <v>6.6582114827517955</v>
      </c>
      <c r="E103">
        <f t="shared" si="11"/>
        <v>0.99009900990099009</v>
      </c>
      <c r="F103">
        <f t="shared" si="12"/>
        <v>0.99009900990099009</v>
      </c>
    </row>
    <row r="104" spans="2:6" x14ac:dyDescent="0.25">
      <c r="B104">
        <f t="shared" si="9"/>
        <v>102</v>
      </c>
      <c r="C104">
        <f t="shared" si="13"/>
        <v>9.8039215686274508E-3</v>
      </c>
      <c r="D104">
        <f t="shared" si="10"/>
        <v>6.6724253419714952</v>
      </c>
      <c r="E104">
        <f t="shared" si="11"/>
        <v>0.99019607843137258</v>
      </c>
      <c r="F104">
        <f t="shared" si="12"/>
        <v>0.99019607843137258</v>
      </c>
    </row>
    <row r="105" spans="2:6" x14ac:dyDescent="0.25">
      <c r="B105">
        <f t="shared" si="9"/>
        <v>103</v>
      </c>
      <c r="C105">
        <f t="shared" si="13"/>
        <v>9.7087378640776691E-3</v>
      </c>
      <c r="D105">
        <f t="shared" si="10"/>
        <v>6.6865005271832185</v>
      </c>
      <c r="E105">
        <f t="shared" si="11"/>
        <v>0.99029126213592233</v>
      </c>
      <c r="F105">
        <f t="shared" si="12"/>
        <v>0.99029126213592233</v>
      </c>
    </row>
    <row r="106" spans="2:6" x14ac:dyDescent="0.25">
      <c r="B106">
        <f t="shared" si="9"/>
        <v>104</v>
      </c>
      <c r="C106">
        <f t="shared" si="13"/>
        <v>9.6153846153846159E-3</v>
      </c>
      <c r="D106">
        <f t="shared" si="10"/>
        <v>6.7004397181410917</v>
      </c>
      <c r="E106">
        <f t="shared" si="11"/>
        <v>0.99038461538461542</v>
      </c>
      <c r="F106">
        <f t="shared" si="12"/>
        <v>0.99038461538461542</v>
      </c>
    </row>
    <row r="107" spans="2:6" x14ac:dyDescent="0.25">
      <c r="B107">
        <f t="shared" si="9"/>
        <v>105</v>
      </c>
      <c r="C107">
        <f t="shared" si="13"/>
        <v>9.5238095238095247E-3</v>
      </c>
      <c r="D107">
        <f t="shared" si="10"/>
        <v>6.7142455176661224</v>
      </c>
      <c r="E107">
        <f t="shared" si="11"/>
        <v>0.99047619047619051</v>
      </c>
      <c r="F107">
        <f t="shared" si="12"/>
        <v>0.99047619047619051</v>
      </c>
    </row>
    <row r="108" spans="2:6" x14ac:dyDescent="0.25">
      <c r="B108">
        <f t="shared" si="9"/>
        <v>106</v>
      </c>
      <c r="C108">
        <f t="shared" si="13"/>
        <v>9.433962264150943E-3</v>
      </c>
      <c r="D108">
        <f t="shared" si="10"/>
        <v>6.7279204545631988</v>
      </c>
      <c r="E108">
        <f t="shared" si="11"/>
        <v>0.99056603773584906</v>
      </c>
      <c r="F108">
        <f t="shared" si="12"/>
        <v>0.99056603773584906</v>
      </c>
    </row>
    <row r="109" spans="2:6" x14ac:dyDescent="0.25">
      <c r="B109">
        <f t="shared" si="9"/>
        <v>107</v>
      </c>
      <c r="C109">
        <f t="shared" si="13"/>
        <v>9.3457943925233638E-3</v>
      </c>
      <c r="D109">
        <f t="shared" si="10"/>
        <v>6.7414669864011474</v>
      </c>
      <c r="E109">
        <f t="shared" si="11"/>
        <v>0.99065420560747663</v>
      </c>
      <c r="F109">
        <f t="shared" si="12"/>
        <v>0.99065420560747663</v>
      </c>
    </row>
    <row r="110" spans="2:6" x14ac:dyDescent="0.25">
      <c r="B110">
        <f t="shared" si="9"/>
        <v>108</v>
      </c>
      <c r="C110">
        <f t="shared" si="13"/>
        <v>9.2592592592592587E-3</v>
      </c>
      <c r="D110">
        <f t="shared" si="10"/>
        <v>6.7548875021634691</v>
      </c>
      <c r="E110">
        <f t="shared" si="11"/>
        <v>0.9907407407407407</v>
      </c>
      <c r="F110">
        <f t="shared" si="12"/>
        <v>0.9907407407407407</v>
      </c>
    </row>
    <row r="111" spans="2:6" x14ac:dyDescent="0.25">
      <c r="B111">
        <f t="shared" si="9"/>
        <v>109</v>
      </c>
      <c r="C111">
        <f t="shared" si="13"/>
        <v>9.1743119266055051E-3</v>
      </c>
      <c r="D111">
        <f t="shared" si="10"/>
        <v>6.768184324776926</v>
      </c>
      <c r="E111">
        <f t="shared" si="11"/>
        <v>0.99082568807339455</v>
      </c>
      <c r="F111">
        <f t="shared" si="12"/>
        <v>0.99082568807339455</v>
      </c>
    </row>
    <row r="112" spans="2:6" x14ac:dyDescent="0.25">
      <c r="B112">
        <f t="shared" si="9"/>
        <v>110</v>
      </c>
      <c r="C112">
        <f t="shared" si="13"/>
        <v>9.0909090909090905E-3</v>
      </c>
      <c r="D112">
        <f t="shared" si="10"/>
        <v>6.7813597135246599</v>
      </c>
      <c r="E112">
        <f t="shared" si="11"/>
        <v>0.99090909090909096</v>
      </c>
      <c r="F112">
        <f t="shared" si="12"/>
        <v>0.99090909090909096</v>
      </c>
    </row>
    <row r="113" spans="2:6" x14ac:dyDescent="0.25">
      <c r="B113">
        <f t="shared" si="9"/>
        <v>111</v>
      </c>
      <c r="C113">
        <f t="shared" si="13"/>
        <v>9.0090090090090089E-3</v>
      </c>
      <c r="D113">
        <f t="shared" si="10"/>
        <v>6.7944158663501062</v>
      </c>
      <c r="E113">
        <f t="shared" si="11"/>
        <v>0.99099099099099097</v>
      </c>
      <c r="F113">
        <f t="shared" si="12"/>
        <v>0.99099099099099097</v>
      </c>
    </row>
    <row r="114" spans="2:6" x14ac:dyDescent="0.25">
      <c r="B114">
        <f t="shared" si="9"/>
        <v>112</v>
      </c>
      <c r="C114">
        <f t="shared" si="13"/>
        <v>8.9285714285714281E-3</v>
      </c>
      <c r="D114">
        <f t="shared" si="10"/>
        <v>6.8073549220576037</v>
      </c>
      <c r="E114">
        <f t="shared" si="11"/>
        <v>0.9910714285714286</v>
      </c>
      <c r="F114">
        <f t="shared" si="12"/>
        <v>0.9910714285714286</v>
      </c>
    </row>
    <row r="115" spans="2:6" x14ac:dyDescent="0.25">
      <c r="B115">
        <f t="shared" si="9"/>
        <v>113</v>
      </c>
      <c r="C115">
        <f t="shared" si="13"/>
        <v>8.8495575221238937E-3</v>
      </c>
      <c r="D115">
        <f t="shared" si="10"/>
        <v>6.8201789624151887</v>
      </c>
      <c r="E115">
        <f t="shared" si="11"/>
        <v>0.99115044247787609</v>
      </c>
      <c r="F115">
        <f t="shared" si="12"/>
        <v>0.99115044247787609</v>
      </c>
    </row>
    <row r="116" spans="2:6" x14ac:dyDescent="0.25">
      <c r="B116">
        <f t="shared" ref="B116:B149" si="14">+B115+1</f>
        <v>114</v>
      </c>
      <c r="C116">
        <f t="shared" si="13"/>
        <v>8.771929824561403E-3</v>
      </c>
      <c r="D116">
        <f t="shared" ref="D116:D149" si="15">-C116*LOG(C116,2)*B116</f>
        <v>6.8328900141647422</v>
      </c>
      <c r="E116">
        <f t="shared" ref="E116:E149" si="16">1-B116*C116^2</f>
        <v>0.99122807017543857</v>
      </c>
      <c r="F116">
        <f t="shared" si="12"/>
        <v>0.99122807017543857</v>
      </c>
    </row>
    <row r="117" spans="2:6" x14ac:dyDescent="0.25">
      <c r="B117">
        <f t="shared" si="14"/>
        <v>115</v>
      </c>
      <c r="C117">
        <f t="shared" si="13"/>
        <v>8.6956521739130436E-3</v>
      </c>
      <c r="D117">
        <f t="shared" si="15"/>
        <v>6.8454900509443757</v>
      </c>
      <c r="E117">
        <f t="shared" si="16"/>
        <v>0.99130434782608701</v>
      </c>
      <c r="F117">
        <f t="shared" si="12"/>
        <v>0.99130434782608701</v>
      </c>
    </row>
    <row r="118" spans="2:6" x14ac:dyDescent="0.25">
      <c r="B118">
        <f t="shared" si="14"/>
        <v>116</v>
      </c>
      <c r="C118">
        <f t="shared" si="13"/>
        <v>8.6206896551724137E-3</v>
      </c>
      <c r="D118">
        <f t="shared" si="15"/>
        <v>6.8579809951275719</v>
      </c>
      <c r="E118">
        <f t="shared" si="16"/>
        <v>0.99137931034482762</v>
      </c>
      <c r="F118">
        <f t="shared" si="12"/>
        <v>0.99137931034482762</v>
      </c>
    </row>
    <row r="119" spans="2:6" x14ac:dyDescent="0.25">
      <c r="B119">
        <f t="shared" si="14"/>
        <v>117</v>
      </c>
      <c r="C119">
        <f t="shared" si="13"/>
        <v>8.5470085470085479E-3</v>
      </c>
      <c r="D119">
        <f t="shared" si="15"/>
        <v>6.8703647195834048</v>
      </c>
      <c r="E119">
        <f t="shared" si="16"/>
        <v>0.99145299145299148</v>
      </c>
      <c r="F119">
        <f t="shared" si="12"/>
        <v>0.99145299145299148</v>
      </c>
    </row>
    <row r="120" spans="2:6" x14ac:dyDescent="0.25">
      <c r="B120">
        <f t="shared" si="14"/>
        <v>118</v>
      </c>
      <c r="C120">
        <f t="shared" si="13"/>
        <v>8.4745762711864406E-3</v>
      </c>
      <c r="D120">
        <f t="shared" si="15"/>
        <v>6.8826430493618416</v>
      </c>
      <c r="E120">
        <f t="shared" si="16"/>
        <v>0.99152542372881358</v>
      </c>
      <c r="F120">
        <f t="shared" si="12"/>
        <v>0.99152542372881358</v>
      </c>
    </row>
    <row r="121" spans="2:6" x14ac:dyDescent="0.25">
      <c r="B121">
        <f t="shared" si="14"/>
        <v>119</v>
      </c>
      <c r="C121">
        <f t="shared" si="13"/>
        <v>8.4033613445378148E-3</v>
      </c>
      <c r="D121">
        <f t="shared" si="15"/>
        <v>6.8948177633079437</v>
      </c>
      <c r="E121">
        <f t="shared" si="16"/>
        <v>0.99159663865546221</v>
      </c>
      <c r="F121">
        <f t="shared" si="12"/>
        <v>0.99159663865546221</v>
      </c>
    </row>
    <row r="122" spans="2:6" x14ac:dyDescent="0.25">
      <c r="B122">
        <f t="shared" si="14"/>
        <v>120</v>
      </c>
      <c r="C122">
        <f t="shared" si="13"/>
        <v>8.3333333333333332E-3</v>
      </c>
      <c r="D122">
        <f t="shared" si="15"/>
        <v>6.9068905956085187</v>
      </c>
      <c r="E122">
        <f t="shared" si="16"/>
        <v>0.9916666666666667</v>
      </c>
      <c r="F122">
        <f t="shared" si="12"/>
        <v>0.9916666666666667</v>
      </c>
    </row>
    <row r="123" spans="2:6" x14ac:dyDescent="0.25">
      <c r="B123">
        <f t="shared" si="14"/>
        <v>121</v>
      </c>
      <c r="C123">
        <f t="shared" si="13"/>
        <v>8.2644628099173556E-3</v>
      </c>
      <c r="D123">
        <f t="shared" si="15"/>
        <v>6.9188632372745955</v>
      </c>
      <c r="E123">
        <f t="shared" si="16"/>
        <v>0.99173553719008267</v>
      </c>
      <c r="F123">
        <f t="shared" si="12"/>
        <v>0.99173553719008267</v>
      </c>
    </row>
    <row r="124" spans="2:6" x14ac:dyDescent="0.25">
      <c r="B124">
        <f t="shared" si="14"/>
        <v>122</v>
      </c>
      <c r="C124">
        <f t="shared" si="13"/>
        <v>8.1967213114754103E-3</v>
      </c>
      <c r="D124">
        <f t="shared" si="15"/>
        <v>6.9307373375628867</v>
      </c>
      <c r="E124">
        <f t="shared" si="16"/>
        <v>0.99180327868852458</v>
      </c>
      <c r="F124">
        <f t="shared" si="12"/>
        <v>0.99180327868852458</v>
      </c>
    </row>
    <row r="125" spans="2:6" x14ac:dyDescent="0.25">
      <c r="B125">
        <f t="shared" si="14"/>
        <v>123</v>
      </c>
      <c r="C125">
        <f t="shared" si="13"/>
        <v>8.130081300813009E-3</v>
      </c>
      <c r="D125">
        <f t="shared" si="15"/>
        <v>6.9425145053392407</v>
      </c>
      <c r="E125">
        <f t="shared" si="16"/>
        <v>0.99186991869918695</v>
      </c>
      <c r="F125">
        <f t="shared" si="12"/>
        <v>0.99186991869918695</v>
      </c>
    </row>
    <row r="126" spans="2:6" x14ac:dyDescent="0.25">
      <c r="B126">
        <f t="shared" si="14"/>
        <v>124</v>
      </c>
      <c r="C126">
        <f t="shared" si="13"/>
        <v>8.0645161290322578E-3</v>
      </c>
      <c r="D126">
        <f t="shared" si="15"/>
        <v>6.9541963103868749</v>
      </c>
      <c r="E126">
        <f t="shared" si="16"/>
        <v>0.99193548387096775</v>
      </c>
      <c r="F126">
        <f t="shared" si="12"/>
        <v>0.99193548387096775</v>
      </c>
    </row>
    <row r="127" spans="2:6" x14ac:dyDescent="0.25">
      <c r="B127">
        <f t="shared" si="14"/>
        <v>125</v>
      </c>
      <c r="C127">
        <f t="shared" si="13"/>
        <v>8.0000000000000002E-3</v>
      </c>
      <c r="D127">
        <f t="shared" si="15"/>
        <v>6.9657842846620879</v>
      </c>
      <c r="E127">
        <f t="shared" si="16"/>
        <v>0.99199999999999999</v>
      </c>
      <c r="F127">
        <f t="shared" si="12"/>
        <v>0.99199999999999999</v>
      </c>
    </row>
    <row r="128" spans="2:6" x14ac:dyDescent="0.25">
      <c r="B128">
        <f t="shared" si="14"/>
        <v>126</v>
      </c>
      <c r="C128">
        <f t="shared" si="13"/>
        <v>7.9365079365079361E-3</v>
      </c>
      <c r="D128">
        <f t="shared" si="15"/>
        <v>6.9772799234999159</v>
      </c>
      <c r="E128">
        <f t="shared" si="16"/>
        <v>0.99206349206349209</v>
      </c>
      <c r="F128">
        <f t="shared" si="12"/>
        <v>0.99206349206349209</v>
      </c>
    </row>
    <row r="129" spans="2:6" x14ac:dyDescent="0.25">
      <c r="B129">
        <f t="shared" si="14"/>
        <v>127</v>
      </c>
      <c r="C129">
        <f t="shared" si="13"/>
        <v>7.874015748031496E-3</v>
      </c>
      <c r="D129">
        <f t="shared" si="15"/>
        <v>6.9886846867721664</v>
      </c>
      <c r="E129">
        <f t="shared" si="16"/>
        <v>0.99212598425196852</v>
      </c>
      <c r="F129">
        <f t="shared" si="12"/>
        <v>0.99212598425196852</v>
      </c>
    </row>
    <row r="130" spans="2:6" x14ac:dyDescent="0.25">
      <c r="B130">
        <f t="shared" si="14"/>
        <v>128</v>
      </c>
      <c r="C130">
        <f t="shared" si="13"/>
        <v>7.8125E-3</v>
      </c>
      <c r="D130">
        <f t="shared" si="15"/>
        <v>7</v>
      </c>
      <c r="E130">
        <f t="shared" si="16"/>
        <v>0.9921875</v>
      </c>
      <c r="F130">
        <f t="shared" si="12"/>
        <v>0.9921875</v>
      </c>
    </row>
    <row r="131" spans="2:6" x14ac:dyDescent="0.25">
      <c r="B131">
        <f t="shared" si="14"/>
        <v>129</v>
      </c>
      <c r="C131">
        <f t="shared" si="13"/>
        <v>7.7519379844961239E-3</v>
      </c>
      <c r="D131">
        <f t="shared" si="15"/>
        <v>7.0112272554232531</v>
      </c>
      <c r="E131">
        <f t="shared" si="16"/>
        <v>0.99224806201550386</v>
      </c>
      <c r="F131">
        <f t="shared" si="12"/>
        <v>0.99224806201550386</v>
      </c>
    </row>
    <row r="132" spans="2:6" x14ac:dyDescent="0.25">
      <c r="B132">
        <f t="shared" si="14"/>
        <v>130</v>
      </c>
      <c r="C132">
        <f t="shared" si="13"/>
        <v>7.6923076923076927E-3</v>
      </c>
      <c r="D132">
        <f t="shared" si="15"/>
        <v>7.0223678130284544</v>
      </c>
      <c r="E132">
        <f t="shared" si="16"/>
        <v>0.99230769230769234</v>
      </c>
      <c r="F132">
        <f t="shared" ref="F132:F195" si="17">1-C132</f>
        <v>0.99230769230769234</v>
      </c>
    </row>
    <row r="133" spans="2:6" x14ac:dyDescent="0.25">
      <c r="B133">
        <f t="shared" si="14"/>
        <v>131</v>
      </c>
      <c r="C133">
        <f t="shared" si="13"/>
        <v>7.6335877862595417E-3</v>
      </c>
      <c r="D133">
        <f t="shared" si="15"/>
        <v>7.0334230015374501</v>
      </c>
      <c r="E133">
        <f t="shared" si="16"/>
        <v>0.99236641221374045</v>
      </c>
      <c r="F133">
        <f t="shared" si="17"/>
        <v>0.99236641221374045</v>
      </c>
    </row>
    <row r="134" spans="2:6" x14ac:dyDescent="0.25">
      <c r="B134">
        <f t="shared" si="14"/>
        <v>132</v>
      </c>
      <c r="C134">
        <f t="shared" si="13"/>
        <v>7.575757575757576E-3</v>
      </c>
      <c r="D134">
        <f t="shared" si="15"/>
        <v>7.0443941193584543</v>
      </c>
      <c r="E134">
        <f t="shared" si="16"/>
        <v>0.99242424242424243</v>
      </c>
      <c r="F134">
        <f t="shared" si="17"/>
        <v>0.99242424242424243</v>
      </c>
    </row>
    <row r="135" spans="2:6" x14ac:dyDescent="0.25">
      <c r="B135">
        <f t="shared" si="14"/>
        <v>133</v>
      </c>
      <c r="C135">
        <f t="shared" si="13"/>
        <v>7.5187969924812026E-3</v>
      </c>
      <c r="D135">
        <f t="shared" si="15"/>
        <v>7.0552824355011889</v>
      </c>
      <c r="E135">
        <f t="shared" si="16"/>
        <v>0.99248120300751874</v>
      </c>
      <c r="F135">
        <f t="shared" si="17"/>
        <v>0.99248120300751874</v>
      </c>
    </row>
    <row r="136" spans="2:6" x14ac:dyDescent="0.25">
      <c r="B136">
        <f t="shared" si="14"/>
        <v>134</v>
      </c>
      <c r="C136">
        <f t="shared" si="13"/>
        <v>7.462686567164179E-3</v>
      </c>
      <c r="D136">
        <f t="shared" si="15"/>
        <v>7.0660891904577712</v>
      </c>
      <c r="E136">
        <f t="shared" si="16"/>
        <v>0.9925373134328358</v>
      </c>
      <c r="F136">
        <f t="shared" si="17"/>
        <v>0.9925373134328358</v>
      </c>
    </row>
    <row r="137" spans="2:6" x14ac:dyDescent="0.25">
      <c r="B137">
        <f t="shared" si="14"/>
        <v>135</v>
      </c>
      <c r="C137">
        <f t="shared" si="13"/>
        <v>7.4074074074074077E-3</v>
      </c>
      <c r="D137">
        <f t="shared" si="15"/>
        <v>7.0768155970508326</v>
      </c>
      <c r="E137">
        <f t="shared" si="16"/>
        <v>0.99259259259259258</v>
      </c>
      <c r="F137">
        <f t="shared" si="17"/>
        <v>0.99259259259259258</v>
      </c>
    </row>
    <row r="138" spans="2:6" x14ac:dyDescent="0.25">
      <c r="B138">
        <f t="shared" si="14"/>
        <v>136</v>
      </c>
      <c r="C138">
        <f t="shared" si="13"/>
        <v>7.3529411764705881E-3</v>
      </c>
      <c r="D138">
        <f t="shared" si="15"/>
        <v>7.08746284125034</v>
      </c>
      <c r="E138">
        <f t="shared" si="16"/>
        <v>0.99264705882352944</v>
      </c>
      <c r="F138">
        <f t="shared" si="17"/>
        <v>0.99264705882352944</v>
      </c>
    </row>
    <row r="139" spans="2:6" x14ac:dyDescent="0.25">
      <c r="B139">
        <f t="shared" si="14"/>
        <v>137</v>
      </c>
      <c r="C139">
        <f t="shared" si="13"/>
        <v>7.2992700729927005E-3</v>
      </c>
      <c r="D139">
        <f t="shared" si="15"/>
        <v>7.0980320829605272</v>
      </c>
      <c r="E139">
        <f t="shared" si="16"/>
        <v>0.99270072992700731</v>
      </c>
      <c r="F139">
        <f t="shared" si="17"/>
        <v>0.99270072992700731</v>
      </c>
    </row>
    <row r="140" spans="2:6" x14ac:dyDescent="0.25">
      <c r="B140">
        <f t="shared" si="14"/>
        <v>138</v>
      </c>
      <c r="C140">
        <f t="shared" si="13"/>
        <v>7.246376811594203E-3</v>
      </c>
      <c r="D140">
        <f t="shared" si="15"/>
        <v>7.10852445677817</v>
      </c>
      <c r="E140">
        <f t="shared" si="16"/>
        <v>0.99275362318840576</v>
      </c>
      <c r="F140">
        <f t="shared" si="17"/>
        <v>0.99275362318840576</v>
      </c>
    </row>
    <row r="141" spans="2:6" x14ac:dyDescent="0.25">
      <c r="B141">
        <f t="shared" si="14"/>
        <v>139</v>
      </c>
      <c r="C141">
        <f t="shared" si="13"/>
        <v>7.1942446043165471E-3</v>
      </c>
      <c r="D141">
        <f t="shared" si="15"/>
        <v>7.1189410727235076</v>
      </c>
      <c r="E141">
        <f t="shared" si="16"/>
        <v>0.9928057553956835</v>
      </c>
      <c r="F141">
        <f t="shared" si="17"/>
        <v>0.9928057553956835</v>
      </c>
    </row>
    <row r="142" spans="2:6" x14ac:dyDescent="0.25">
      <c r="B142">
        <f t="shared" si="14"/>
        <v>140</v>
      </c>
      <c r="C142">
        <f t="shared" si="13"/>
        <v>7.1428571428571426E-3</v>
      </c>
      <c r="D142">
        <f t="shared" si="15"/>
        <v>7.1292830169449664</v>
      </c>
      <c r="E142">
        <f t="shared" si="16"/>
        <v>0.99285714285714288</v>
      </c>
      <c r="F142">
        <f t="shared" si="17"/>
        <v>0.99285714285714288</v>
      </c>
    </row>
    <row r="143" spans="2:6" x14ac:dyDescent="0.25">
      <c r="B143">
        <f t="shared" si="14"/>
        <v>141</v>
      </c>
      <c r="C143">
        <f t="shared" si="13"/>
        <v>7.0921985815602835E-3</v>
      </c>
      <c r="D143">
        <f t="shared" si="15"/>
        <v>7.1395513523987937</v>
      </c>
      <c r="E143">
        <f t="shared" si="16"/>
        <v>0.99290780141843971</v>
      </c>
      <c r="F143">
        <f t="shared" si="17"/>
        <v>0.99290780141843971</v>
      </c>
    </row>
    <row r="144" spans="2:6" x14ac:dyDescent="0.25">
      <c r="B144">
        <f t="shared" si="14"/>
        <v>142</v>
      </c>
      <c r="C144">
        <f t="shared" si="13"/>
        <v>7.0422535211267607E-3</v>
      </c>
      <c r="D144">
        <f t="shared" si="15"/>
        <v>7.1497471195046822</v>
      </c>
      <c r="E144">
        <f t="shared" si="16"/>
        <v>0.99295774647887325</v>
      </c>
      <c r="F144">
        <f t="shared" si="17"/>
        <v>0.99295774647887325</v>
      </c>
    </row>
    <row r="145" spans="2:6" x14ac:dyDescent="0.25">
      <c r="B145">
        <f t="shared" si="14"/>
        <v>143</v>
      </c>
      <c r="C145">
        <f t="shared" si="13"/>
        <v>6.993006993006993E-3</v>
      </c>
      <c r="D145">
        <f t="shared" si="15"/>
        <v>7.1598713367783891</v>
      </c>
      <c r="E145">
        <f t="shared" si="16"/>
        <v>0.99300699300699302</v>
      </c>
      <c r="F145">
        <f t="shared" si="17"/>
        <v>0.99300699300699302</v>
      </c>
    </row>
    <row r="146" spans="2:6" x14ac:dyDescent="0.25">
      <c r="B146">
        <f t="shared" si="14"/>
        <v>144</v>
      </c>
      <c r="C146">
        <f t="shared" si="13"/>
        <v>6.9444444444444441E-3</v>
      </c>
      <c r="D146">
        <f t="shared" si="15"/>
        <v>7.1699250014423122</v>
      </c>
      <c r="E146">
        <f t="shared" si="16"/>
        <v>0.99305555555555558</v>
      </c>
      <c r="F146">
        <f t="shared" si="17"/>
        <v>0.99305555555555558</v>
      </c>
    </row>
    <row r="147" spans="2:6" x14ac:dyDescent="0.25">
      <c r="B147">
        <f t="shared" si="14"/>
        <v>145</v>
      </c>
      <c r="C147">
        <f t="shared" ref="C147:C210" si="18">1/B147</f>
        <v>6.8965517241379309E-3</v>
      </c>
      <c r="D147">
        <f t="shared" si="15"/>
        <v>7.1799090900149345</v>
      </c>
      <c r="E147">
        <f t="shared" si="16"/>
        <v>0.99310344827586206</v>
      </c>
      <c r="F147">
        <f t="shared" si="17"/>
        <v>0.99310344827586206</v>
      </c>
    </row>
    <row r="148" spans="2:6" x14ac:dyDescent="0.25">
      <c r="B148">
        <f t="shared" si="14"/>
        <v>146</v>
      </c>
      <c r="C148">
        <f t="shared" si="18"/>
        <v>6.8493150684931503E-3</v>
      </c>
      <c r="D148">
        <f t="shared" si="15"/>
        <v>7.1898245588800167</v>
      </c>
      <c r="E148">
        <f t="shared" si="16"/>
        <v>0.99315068493150682</v>
      </c>
      <c r="F148">
        <f t="shared" si="17"/>
        <v>0.99315068493150682</v>
      </c>
    </row>
    <row r="149" spans="2:6" x14ac:dyDescent="0.25">
      <c r="B149">
        <f t="shared" si="14"/>
        <v>147</v>
      </c>
      <c r="C149">
        <f t="shared" si="18"/>
        <v>6.8027210884353739E-3</v>
      </c>
      <c r="D149">
        <f t="shared" si="15"/>
        <v>7.1996723448363644</v>
      </c>
      <c r="E149">
        <f t="shared" si="16"/>
        <v>0.99319727891156462</v>
      </c>
      <c r="F149">
        <f t="shared" si="17"/>
        <v>0.99319727891156462</v>
      </c>
    </row>
    <row r="150" spans="2:6" x14ac:dyDescent="0.25">
      <c r="B150">
        <f t="shared" ref="B150:B213" si="19">+B149+1</f>
        <v>148</v>
      </c>
      <c r="C150">
        <f t="shared" si="18"/>
        <v>6.7567567567567571E-3</v>
      </c>
      <c r="D150">
        <f t="shared" ref="D150:D213" si="20">-C150*LOG(C150,2)*B150</f>
        <v>7.2094533656289501</v>
      </c>
      <c r="E150">
        <f t="shared" ref="E150:E213" si="21">1-B150*C150^2</f>
        <v>0.9932432432432432</v>
      </c>
      <c r="F150">
        <f t="shared" si="17"/>
        <v>0.9932432432432432</v>
      </c>
    </row>
    <row r="151" spans="2:6" x14ac:dyDescent="0.25">
      <c r="B151">
        <f t="shared" si="19"/>
        <v>149</v>
      </c>
      <c r="C151">
        <f t="shared" si="18"/>
        <v>6.7114093959731542E-3</v>
      </c>
      <c r="D151">
        <f t="shared" si="20"/>
        <v>7.2191685204621612</v>
      </c>
      <c r="E151">
        <f t="shared" si="21"/>
        <v>0.99328859060402686</v>
      </c>
      <c r="F151">
        <f t="shared" si="17"/>
        <v>0.99328859060402686</v>
      </c>
    </row>
    <row r="152" spans="2:6" x14ac:dyDescent="0.25">
      <c r="B152">
        <f t="shared" si="19"/>
        <v>150</v>
      </c>
      <c r="C152">
        <f t="shared" si="18"/>
        <v>6.6666666666666671E-3</v>
      </c>
      <c r="D152">
        <f t="shared" si="20"/>
        <v>7.2288186904958813</v>
      </c>
      <c r="E152">
        <f t="shared" si="21"/>
        <v>0.99333333333333329</v>
      </c>
      <c r="F152">
        <f t="shared" si="17"/>
        <v>0.99333333333333329</v>
      </c>
    </row>
    <row r="153" spans="2:6" x14ac:dyDescent="0.25">
      <c r="B153">
        <f t="shared" si="19"/>
        <v>151</v>
      </c>
      <c r="C153">
        <f t="shared" si="18"/>
        <v>6.6225165562913907E-3</v>
      </c>
      <c r="D153">
        <f t="shared" si="20"/>
        <v>7.2384047393250803</v>
      </c>
      <c r="E153">
        <f t="shared" si="21"/>
        <v>0.99337748344370858</v>
      </c>
      <c r="F153">
        <f t="shared" si="17"/>
        <v>0.99337748344370858</v>
      </c>
    </row>
    <row r="154" spans="2:6" x14ac:dyDescent="0.25">
      <c r="B154">
        <f t="shared" si="19"/>
        <v>152</v>
      </c>
      <c r="C154">
        <f t="shared" si="18"/>
        <v>6.5789473684210523E-3</v>
      </c>
      <c r="D154">
        <f t="shared" si="20"/>
        <v>7.2479275134435852</v>
      </c>
      <c r="E154">
        <f t="shared" si="21"/>
        <v>0.99342105263157898</v>
      </c>
      <c r="F154">
        <f t="shared" si="17"/>
        <v>0.99342105263157898</v>
      </c>
    </row>
    <row r="155" spans="2:6" x14ac:dyDescent="0.25">
      <c r="B155">
        <f t="shared" si="19"/>
        <v>153</v>
      </c>
      <c r="C155">
        <f t="shared" si="18"/>
        <v>6.5359477124183009E-3</v>
      </c>
      <c r="D155">
        <f t="shared" si="20"/>
        <v>7.257387842692653</v>
      </c>
      <c r="E155">
        <f t="shared" si="21"/>
        <v>0.99346405228758172</v>
      </c>
      <c r="F155">
        <f t="shared" si="17"/>
        <v>0.99346405228758172</v>
      </c>
    </row>
    <row r="156" spans="2:6" x14ac:dyDescent="0.25">
      <c r="B156">
        <f t="shared" si="19"/>
        <v>154</v>
      </c>
      <c r="C156">
        <f t="shared" si="18"/>
        <v>6.4935064935064939E-3</v>
      </c>
      <c r="D156">
        <f t="shared" si="20"/>
        <v>7.2667865406949028</v>
      </c>
      <c r="E156">
        <f t="shared" si="21"/>
        <v>0.99350649350649356</v>
      </c>
      <c r="F156">
        <f t="shared" si="17"/>
        <v>0.99350649350649356</v>
      </c>
    </row>
    <row r="157" spans="2:6" x14ac:dyDescent="0.25">
      <c r="B157">
        <f t="shared" si="19"/>
        <v>155</v>
      </c>
      <c r="C157">
        <f t="shared" si="18"/>
        <v>6.4516129032258064E-3</v>
      </c>
      <c r="D157">
        <f t="shared" si="20"/>
        <v>7.2761244052742393</v>
      </c>
      <c r="E157">
        <f t="shared" si="21"/>
        <v>0.99354838709677418</v>
      </c>
      <c r="F157">
        <f t="shared" si="17"/>
        <v>0.99354838709677418</v>
      </c>
    </row>
    <row r="158" spans="2:6" x14ac:dyDescent="0.25">
      <c r="B158">
        <f t="shared" si="19"/>
        <v>156</v>
      </c>
      <c r="C158">
        <f t="shared" si="18"/>
        <v>6.41025641025641E-3</v>
      </c>
      <c r="D158">
        <f t="shared" si="20"/>
        <v>7.2854022188622487</v>
      </c>
      <c r="E158">
        <f t="shared" si="21"/>
        <v>0.99358974358974361</v>
      </c>
      <c r="F158">
        <f t="shared" si="17"/>
        <v>0.99358974358974361</v>
      </c>
    </row>
    <row r="159" spans="2:6" x14ac:dyDescent="0.25">
      <c r="B159">
        <f t="shared" si="19"/>
        <v>157</v>
      </c>
      <c r="C159">
        <f t="shared" si="18"/>
        <v>6.369426751592357E-3</v>
      </c>
      <c r="D159">
        <f t="shared" si="20"/>
        <v>7.294620748891627</v>
      </c>
      <c r="E159">
        <f t="shared" si="21"/>
        <v>0.99363057324840764</v>
      </c>
      <c r="F159">
        <f t="shared" si="17"/>
        <v>0.99363057324840764</v>
      </c>
    </row>
    <row r="160" spans="2:6" x14ac:dyDescent="0.25">
      <c r="B160">
        <f t="shared" si="19"/>
        <v>158</v>
      </c>
      <c r="C160">
        <f t="shared" si="18"/>
        <v>6.3291139240506328E-3</v>
      </c>
      <c r="D160">
        <f t="shared" si="20"/>
        <v>7.3037807481771031</v>
      </c>
      <c r="E160">
        <f t="shared" si="21"/>
        <v>0.99367088607594933</v>
      </c>
      <c r="F160">
        <f t="shared" si="17"/>
        <v>0.99367088607594933</v>
      </c>
    </row>
    <row r="161" spans="2:6" x14ac:dyDescent="0.25">
      <c r="B161">
        <f t="shared" si="19"/>
        <v>159</v>
      </c>
      <c r="C161">
        <f t="shared" si="18"/>
        <v>6.2893081761006293E-3</v>
      </c>
      <c r="D161">
        <f t="shared" si="20"/>
        <v>7.3128829552843557</v>
      </c>
      <c r="E161">
        <f t="shared" si="21"/>
        <v>0.99371069182389937</v>
      </c>
      <c r="F161">
        <f t="shared" si="17"/>
        <v>0.99371069182389937</v>
      </c>
    </row>
    <row r="162" spans="2:6" x14ac:dyDescent="0.25">
      <c r="B162">
        <f t="shared" si="19"/>
        <v>160</v>
      </c>
      <c r="C162">
        <f t="shared" si="18"/>
        <v>6.2500000000000003E-3</v>
      </c>
      <c r="D162">
        <f t="shared" si="20"/>
        <v>7.3219280948873617</v>
      </c>
      <c r="E162">
        <f t="shared" si="21"/>
        <v>0.99375000000000002</v>
      </c>
      <c r="F162">
        <f t="shared" si="17"/>
        <v>0.99375000000000002</v>
      </c>
    </row>
    <row r="163" spans="2:6" x14ac:dyDescent="0.25">
      <c r="B163">
        <f t="shared" si="19"/>
        <v>161</v>
      </c>
      <c r="C163">
        <f t="shared" si="18"/>
        <v>6.2111801242236021E-3</v>
      </c>
      <c r="D163">
        <f t="shared" si="20"/>
        <v>7.3309168781146168</v>
      </c>
      <c r="E163">
        <f t="shared" si="21"/>
        <v>0.99378881987577639</v>
      </c>
      <c r="F163">
        <f t="shared" si="17"/>
        <v>0.99378881987577639</v>
      </c>
    </row>
    <row r="164" spans="2:6" x14ac:dyDescent="0.25">
      <c r="B164">
        <f t="shared" si="19"/>
        <v>162</v>
      </c>
      <c r="C164">
        <f t="shared" si="18"/>
        <v>6.1728395061728392E-3</v>
      </c>
      <c r="D164">
        <f t="shared" si="20"/>
        <v>7.3398500028846252</v>
      </c>
      <c r="E164">
        <f t="shared" si="21"/>
        <v>0.99382716049382713</v>
      </c>
      <c r="F164">
        <f t="shared" si="17"/>
        <v>0.99382716049382713</v>
      </c>
    </row>
    <row r="165" spans="2:6" x14ac:dyDescent="0.25">
      <c r="B165">
        <f t="shared" si="19"/>
        <v>163</v>
      </c>
      <c r="C165">
        <f t="shared" si="18"/>
        <v>6.1349693251533744E-3</v>
      </c>
      <c r="D165">
        <f t="shared" si="20"/>
        <v>7.3487281542310789</v>
      </c>
      <c r="E165">
        <f t="shared" si="21"/>
        <v>0.99386503067484666</v>
      </c>
      <c r="F165">
        <f t="shared" si="17"/>
        <v>0.99386503067484666</v>
      </c>
    </row>
    <row r="166" spans="2:6" x14ac:dyDescent="0.25">
      <c r="B166">
        <f t="shared" si="19"/>
        <v>164</v>
      </c>
      <c r="C166">
        <f t="shared" si="18"/>
        <v>6.0975609756097563E-3</v>
      </c>
      <c r="D166">
        <f t="shared" si="20"/>
        <v>7.3575520046180847</v>
      </c>
      <c r="E166">
        <f t="shared" si="21"/>
        <v>0.99390243902439024</v>
      </c>
      <c r="F166">
        <f t="shared" si="17"/>
        <v>0.99390243902439024</v>
      </c>
    </row>
    <row r="167" spans="2:6" x14ac:dyDescent="0.25">
      <c r="B167">
        <f t="shared" si="19"/>
        <v>165</v>
      </c>
      <c r="C167">
        <f t="shared" si="18"/>
        <v>6.0606060606060606E-3</v>
      </c>
      <c r="D167">
        <f t="shared" si="20"/>
        <v>7.3663222142458151</v>
      </c>
      <c r="E167">
        <f t="shared" si="21"/>
        <v>0.9939393939393939</v>
      </c>
      <c r="F167">
        <f t="shared" si="17"/>
        <v>0.9939393939393939</v>
      </c>
    </row>
    <row r="168" spans="2:6" x14ac:dyDescent="0.25">
      <c r="B168">
        <f t="shared" si="19"/>
        <v>166</v>
      </c>
      <c r="C168">
        <f t="shared" si="18"/>
        <v>6.024096385542169E-3</v>
      </c>
      <c r="D168">
        <f t="shared" si="20"/>
        <v>7.3750394313469254</v>
      </c>
      <c r="E168">
        <f t="shared" si="21"/>
        <v>0.99397590361445787</v>
      </c>
      <c r="F168">
        <f t="shared" si="17"/>
        <v>0.99397590361445787</v>
      </c>
    </row>
    <row r="169" spans="2:6" x14ac:dyDescent="0.25">
      <c r="B169">
        <f t="shared" si="19"/>
        <v>167</v>
      </c>
      <c r="C169">
        <f t="shared" si="18"/>
        <v>5.9880239520958087E-3</v>
      </c>
      <c r="D169">
        <f t="shared" si="20"/>
        <v>7.3837042924740537</v>
      </c>
      <c r="E169">
        <f t="shared" si="21"/>
        <v>0.99401197604790414</v>
      </c>
      <c r="F169">
        <f t="shared" si="17"/>
        <v>0.99401197604790414</v>
      </c>
    </row>
    <row r="170" spans="2:6" x14ac:dyDescent="0.25">
      <c r="B170">
        <f t="shared" si="19"/>
        <v>168</v>
      </c>
      <c r="C170">
        <f t="shared" si="18"/>
        <v>5.9523809523809521E-3</v>
      </c>
      <c r="D170">
        <f t="shared" si="20"/>
        <v>7.3923174227787598</v>
      </c>
      <c r="E170">
        <f t="shared" si="21"/>
        <v>0.99404761904761907</v>
      </c>
      <c r="F170">
        <f t="shared" si="17"/>
        <v>0.99404761904761907</v>
      </c>
    </row>
    <row r="171" spans="2:6" x14ac:dyDescent="0.25">
      <c r="B171">
        <f t="shared" si="19"/>
        <v>169</v>
      </c>
      <c r="C171">
        <f t="shared" si="18"/>
        <v>5.9171597633136093E-3</v>
      </c>
      <c r="D171">
        <f t="shared" si="20"/>
        <v>7.4008794362821844</v>
      </c>
      <c r="E171">
        <f t="shared" si="21"/>
        <v>0.99408284023668636</v>
      </c>
      <c r="F171">
        <f t="shared" si="17"/>
        <v>0.99408284023668636</v>
      </c>
    </row>
    <row r="172" spans="2:6" x14ac:dyDescent="0.25">
      <c r="B172">
        <f t="shared" si="19"/>
        <v>170</v>
      </c>
      <c r="C172">
        <f t="shared" si="18"/>
        <v>5.8823529411764705E-3</v>
      </c>
      <c r="D172">
        <f t="shared" si="20"/>
        <v>7.4093909361377026</v>
      </c>
      <c r="E172">
        <f t="shared" si="21"/>
        <v>0.99411764705882355</v>
      </c>
      <c r="F172">
        <f t="shared" si="17"/>
        <v>0.99411764705882355</v>
      </c>
    </row>
    <row r="173" spans="2:6" x14ac:dyDescent="0.25">
      <c r="B173">
        <f t="shared" si="19"/>
        <v>171</v>
      </c>
      <c r="C173">
        <f t="shared" si="18"/>
        <v>5.8479532163742687E-3</v>
      </c>
      <c r="D173">
        <f t="shared" si="20"/>
        <v>7.4178525148858983</v>
      </c>
      <c r="E173">
        <f t="shared" si="21"/>
        <v>0.99415204678362579</v>
      </c>
      <c r="F173">
        <f t="shared" si="17"/>
        <v>0.99415204678362579</v>
      </c>
    </row>
    <row r="174" spans="2:6" x14ac:dyDescent="0.25">
      <c r="B174">
        <f t="shared" si="19"/>
        <v>172</v>
      </c>
      <c r="C174">
        <f t="shared" si="18"/>
        <v>5.8139534883720929E-3</v>
      </c>
      <c r="D174">
        <f t="shared" si="20"/>
        <v>7.4262647547020979</v>
      </c>
      <c r="E174">
        <f t="shared" si="21"/>
        <v>0.9941860465116279</v>
      </c>
      <c r="F174">
        <f t="shared" si="17"/>
        <v>0.9941860465116279</v>
      </c>
    </row>
    <row r="175" spans="2:6" x14ac:dyDescent="0.25">
      <c r="B175">
        <f t="shared" si="19"/>
        <v>173</v>
      </c>
      <c r="C175">
        <f t="shared" si="18"/>
        <v>5.7803468208092483E-3</v>
      </c>
      <c r="D175">
        <f t="shared" si="20"/>
        <v>7.4346282276367255</v>
      </c>
      <c r="E175">
        <f t="shared" si="21"/>
        <v>0.9942196531791907</v>
      </c>
      <c r="F175">
        <f t="shared" si="17"/>
        <v>0.9942196531791907</v>
      </c>
    </row>
    <row r="176" spans="2:6" x14ac:dyDescent="0.25">
      <c r="B176">
        <f t="shared" si="19"/>
        <v>174</v>
      </c>
      <c r="C176">
        <f t="shared" si="18"/>
        <v>5.7471264367816091E-3</v>
      </c>
      <c r="D176">
        <f t="shared" si="20"/>
        <v>7.4429434958487297</v>
      </c>
      <c r="E176">
        <f t="shared" si="21"/>
        <v>0.99425287356321834</v>
      </c>
      <c r="F176">
        <f t="shared" si="17"/>
        <v>0.99425287356321834</v>
      </c>
    </row>
    <row r="177" spans="2:6" x14ac:dyDescent="0.25">
      <c r="B177">
        <f t="shared" si="19"/>
        <v>175</v>
      </c>
      <c r="C177">
        <f t="shared" si="18"/>
        <v>5.7142857142857143E-3</v>
      </c>
      <c r="D177">
        <f t="shared" si="20"/>
        <v>7.4512111118323299</v>
      </c>
      <c r="E177">
        <f t="shared" si="21"/>
        <v>0.99428571428571433</v>
      </c>
      <c r="F177">
        <f t="shared" si="17"/>
        <v>0.99428571428571433</v>
      </c>
    </row>
    <row r="178" spans="2:6" x14ac:dyDescent="0.25">
      <c r="B178">
        <f t="shared" si="19"/>
        <v>176</v>
      </c>
      <c r="C178">
        <f t="shared" si="18"/>
        <v>5.681818181818182E-3</v>
      </c>
      <c r="D178">
        <f t="shared" si="20"/>
        <v>7.4594316186372973</v>
      </c>
      <c r="E178">
        <f t="shared" si="21"/>
        <v>0.99431818181818177</v>
      </c>
      <c r="F178">
        <f t="shared" si="17"/>
        <v>0.99431818181818177</v>
      </c>
    </row>
    <row r="179" spans="2:6" x14ac:dyDescent="0.25">
      <c r="B179">
        <f t="shared" si="19"/>
        <v>177</v>
      </c>
      <c r="C179">
        <f t="shared" si="18"/>
        <v>5.6497175141242938E-3</v>
      </c>
      <c r="D179">
        <f t="shared" si="20"/>
        <v>7.4676055500829976</v>
      </c>
      <c r="E179">
        <f t="shared" si="21"/>
        <v>0.99435028248587576</v>
      </c>
      <c r="F179">
        <f t="shared" si="17"/>
        <v>0.99435028248587576</v>
      </c>
    </row>
    <row r="180" spans="2:6" x14ac:dyDescent="0.25">
      <c r="B180">
        <f t="shared" si="19"/>
        <v>178</v>
      </c>
      <c r="C180">
        <f t="shared" si="18"/>
        <v>5.6179775280898875E-3</v>
      </c>
      <c r="D180">
        <f t="shared" si="20"/>
        <v>7.4757334309663976</v>
      </c>
      <c r="E180">
        <f t="shared" si="21"/>
        <v>0.9943820224719101</v>
      </c>
      <c r="F180">
        <f t="shared" si="17"/>
        <v>0.9943820224719101</v>
      </c>
    </row>
    <row r="181" spans="2:6" x14ac:dyDescent="0.25">
      <c r="B181">
        <f t="shared" si="19"/>
        <v>179</v>
      </c>
      <c r="C181">
        <f t="shared" si="18"/>
        <v>5.5865921787709499E-3</v>
      </c>
      <c r="D181">
        <f t="shared" si="20"/>
        <v>7.4838157772642573</v>
      </c>
      <c r="E181">
        <f t="shared" si="21"/>
        <v>0.994413407821229</v>
      </c>
      <c r="F181">
        <f t="shared" si="17"/>
        <v>0.994413407821229</v>
      </c>
    </row>
    <row r="182" spans="2:6" x14ac:dyDescent="0.25">
      <c r="B182">
        <f t="shared" si="19"/>
        <v>180</v>
      </c>
      <c r="C182">
        <f t="shared" si="18"/>
        <v>5.5555555555555558E-3</v>
      </c>
      <c r="D182">
        <f t="shared" si="20"/>
        <v>7.4918530963296748</v>
      </c>
      <c r="E182">
        <f t="shared" si="21"/>
        <v>0.99444444444444446</v>
      </c>
      <c r="F182">
        <f t="shared" si="17"/>
        <v>0.99444444444444446</v>
      </c>
    </row>
    <row r="183" spans="2:6" x14ac:dyDescent="0.25">
      <c r="B183">
        <f t="shared" si="19"/>
        <v>181</v>
      </c>
      <c r="C183">
        <f t="shared" si="18"/>
        <v>5.5248618784530384E-3</v>
      </c>
      <c r="D183">
        <f t="shared" si="20"/>
        <v>7.4998458870832048</v>
      </c>
      <c r="E183">
        <f t="shared" si="21"/>
        <v>0.99447513812154698</v>
      </c>
      <c r="F183">
        <f t="shared" si="17"/>
        <v>0.99447513812154698</v>
      </c>
    </row>
    <row r="184" spans="2:6" x14ac:dyDescent="0.25">
      <c r="B184">
        <f t="shared" si="19"/>
        <v>182</v>
      </c>
      <c r="C184">
        <f t="shared" si="18"/>
        <v>5.4945054945054949E-3</v>
      </c>
      <c r="D184">
        <f t="shared" si="20"/>
        <v>7.5077946401986972</v>
      </c>
      <c r="E184">
        <f t="shared" si="21"/>
        <v>0.99450549450549453</v>
      </c>
      <c r="F184">
        <f t="shared" si="17"/>
        <v>0.99450549450549453</v>
      </c>
    </row>
    <row r="185" spans="2:6" x14ac:dyDescent="0.25">
      <c r="B185">
        <f t="shared" si="19"/>
        <v>183</v>
      </c>
      <c r="C185">
        <f t="shared" si="18"/>
        <v>5.4644808743169399E-3</v>
      </c>
      <c r="D185">
        <f t="shared" si="20"/>
        <v>7.5156998382840436</v>
      </c>
      <c r="E185">
        <f t="shared" si="21"/>
        <v>0.99453551912568305</v>
      </c>
      <c r="F185">
        <f t="shared" si="17"/>
        <v>0.99453551912568305</v>
      </c>
    </row>
    <row r="186" spans="2:6" x14ac:dyDescent="0.25">
      <c r="B186">
        <f t="shared" si="19"/>
        <v>184</v>
      </c>
      <c r="C186">
        <f t="shared" si="18"/>
        <v>5.434782608695652E-3</v>
      </c>
      <c r="D186">
        <f t="shared" si="20"/>
        <v>7.5235619560570122</v>
      </c>
      <c r="E186">
        <f t="shared" si="21"/>
        <v>0.99456521739130432</v>
      </c>
      <c r="F186">
        <f t="shared" si="17"/>
        <v>0.99456521739130432</v>
      </c>
    </row>
    <row r="187" spans="2:6" x14ac:dyDescent="0.25">
      <c r="B187">
        <f t="shared" si="19"/>
        <v>185</v>
      </c>
      <c r="C187">
        <f t="shared" si="18"/>
        <v>5.4054054054054057E-3</v>
      </c>
      <c r="D187">
        <f t="shared" si="20"/>
        <v>7.5313814605163119</v>
      </c>
      <c r="E187">
        <f t="shared" si="21"/>
        <v>0.99459459459459465</v>
      </c>
      <c r="F187">
        <f t="shared" si="17"/>
        <v>0.99459459459459465</v>
      </c>
    </row>
    <row r="188" spans="2:6" x14ac:dyDescent="0.25">
      <c r="B188">
        <f t="shared" si="19"/>
        <v>186</v>
      </c>
      <c r="C188">
        <f t="shared" si="18"/>
        <v>5.3763440860215058E-3</v>
      </c>
      <c r="D188">
        <f t="shared" si="20"/>
        <v>7.539158811108031</v>
      </c>
      <c r="E188">
        <f t="shared" si="21"/>
        <v>0.9946236559139785</v>
      </c>
      <c r="F188">
        <f t="shared" si="17"/>
        <v>0.9946236559139785</v>
      </c>
    </row>
    <row r="189" spans="2:6" x14ac:dyDescent="0.25">
      <c r="B189">
        <f t="shared" si="19"/>
        <v>187</v>
      </c>
      <c r="C189">
        <f t="shared" si="18"/>
        <v>5.3475935828877002E-3</v>
      </c>
      <c r="D189">
        <f t="shared" si="20"/>
        <v>7.5468944598876364</v>
      </c>
      <c r="E189">
        <f t="shared" si="21"/>
        <v>0.99465240641711228</v>
      </c>
      <c r="F189">
        <f t="shared" si="17"/>
        <v>0.99465240641711228</v>
      </c>
    </row>
    <row r="190" spans="2:6" x14ac:dyDescent="0.25">
      <c r="B190">
        <f t="shared" si="19"/>
        <v>188</v>
      </c>
      <c r="C190">
        <f t="shared" si="18"/>
        <v>5.3191489361702126E-3</v>
      </c>
      <c r="D190">
        <f t="shared" si="20"/>
        <v>7.5545888516776376</v>
      </c>
      <c r="E190">
        <f t="shared" si="21"/>
        <v>0.99468085106382975</v>
      </c>
      <c r="F190">
        <f t="shared" si="17"/>
        <v>0.99468085106382975</v>
      </c>
    </row>
    <row r="191" spans="2:6" x14ac:dyDescent="0.25">
      <c r="B191">
        <f t="shared" si="19"/>
        <v>189</v>
      </c>
      <c r="C191">
        <f t="shared" si="18"/>
        <v>5.2910052910052907E-3</v>
      </c>
      <c r="D191">
        <f t="shared" si="20"/>
        <v>7.562242424221072</v>
      </c>
      <c r="E191">
        <f t="shared" si="21"/>
        <v>0.99470899470899465</v>
      </c>
      <c r="F191">
        <f t="shared" si="17"/>
        <v>0.99470899470899465</v>
      </c>
    </row>
    <row r="192" spans="2:6" x14ac:dyDescent="0.25">
      <c r="B192">
        <f t="shared" si="19"/>
        <v>190</v>
      </c>
      <c r="C192">
        <f t="shared" si="18"/>
        <v>5.263157894736842E-3</v>
      </c>
      <c r="D192">
        <f t="shared" si="20"/>
        <v>7.5698556083309487</v>
      </c>
      <c r="E192">
        <f t="shared" si="21"/>
        <v>0.99473684210526314</v>
      </c>
      <c r="F192">
        <f t="shared" si="17"/>
        <v>0.99473684210526314</v>
      </c>
    </row>
    <row r="193" spans="2:6" x14ac:dyDescent="0.25">
      <c r="B193">
        <f t="shared" si="19"/>
        <v>191</v>
      </c>
      <c r="C193">
        <f t="shared" si="18"/>
        <v>5.235602094240838E-3</v>
      </c>
      <c r="D193">
        <f t="shared" si="20"/>
        <v>7.5774288280357487</v>
      </c>
      <c r="E193">
        <f t="shared" si="21"/>
        <v>0.99476439790575921</v>
      </c>
      <c r="F193">
        <f t="shared" si="17"/>
        <v>0.99476439790575921</v>
      </c>
    </row>
    <row r="194" spans="2:6" x14ac:dyDescent="0.25">
      <c r="B194">
        <f t="shared" si="19"/>
        <v>192</v>
      </c>
      <c r="C194">
        <f t="shared" si="18"/>
        <v>5.208333333333333E-3</v>
      </c>
      <c r="D194">
        <f t="shared" si="20"/>
        <v>7.5849625007211552</v>
      </c>
      <c r="E194">
        <f t="shared" si="21"/>
        <v>0.99479166666666663</v>
      </c>
      <c r="F194">
        <f t="shared" si="17"/>
        <v>0.99479166666666663</v>
      </c>
    </row>
    <row r="195" spans="2:6" x14ac:dyDescent="0.25">
      <c r="B195">
        <f t="shared" si="19"/>
        <v>193</v>
      </c>
      <c r="C195">
        <f t="shared" si="18"/>
        <v>5.1813471502590676E-3</v>
      </c>
      <c r="D195">
        <f t="shared" si="20"/>
        <v>7.5924570372680815</v>
      </c>
      <c r="E195">
        <f t="shared" si="21"/>
        <v>0.99481865284974091</v>
      </c>
      <c r="F195">
        <f t="shared" si="17"/>
        <v>0.99481865284974091</v>
      </c>
    </row>
    <row r="196" spans="2:6" x14ac:dyDescent="0.25">
      <c r="B196">
        <f t="shared" si="19"/>
        <v>194</v>
      </c>
      <c r="C196">
        <f t="shared" si="18"/>
        <v>5.1546391752577319E-3</v>
      </c>
      <c r="D196">
        <f t="shared" si="20"/>
        <v>7.5999128421871278</v>
      </c>
      <c r="E196">
        <f t="shared" si="21"/>
        <v>0.99484536082474229</v>
      </c>
      <c r="F196">
        <f t="shared" ref="F196:F258" si="22">1-C196</f>
        <v>0.99484536082474229</v>
      </c>
    </row>
    <row r="197" spans="2:6" x14ac:dyDescent="0.25">
      <c r="B197">
        <f t="shared" si="19"/>
        <v>195</v>
      </c>
      <c r="C197">
        <f t="shared" si="18"/>
        <v>5.1282051282051282E-3</v>
      </c>
      <c r="D197">
        <f t="shared" si="20"/>
        <v>7.6073303137496113</v>
      </c>
      <c r="E197">
        <f t="shared" si="21"/>
        <v>0.99487179487179489</v>
      </c>
      <c r="F197">
        <f t="shared" si="22"/>
        <v>0.99487179487179489</v>
      </c>
    </row>
    <row r="198" spans="2:6" x14ac:dyDescent="0.25">
      <c r="B198">
        <f t="shared" si="19"/>
        <v>196</v>
      </c>
      <c r="C198">
        <f t="shared" si="18"/>
        <v>5.1020408163265302E-3</v>
      </c>
      <c r="D198">
        <f t="shared" si="20"/>
        <v>7.6147098441152083</v>
      </c>
      <c r="E198">
        <f t="shared" si="21"/>
        <v>0.99489795918367352</v>
      </c>
      <c r="F198">
        <f t="shared" si="22"/>
        <v>0.99489795918367352</v>
      </c>
    </row>
    <row r="199" spans="2:6" x14ac:dyDescent="0.25">
      <c r="B199">
        <f t="shared" si="19"/>
        <v>197</v>
      </c>
      <c r="C199">
        <f t="shared" si="18"/>
        <v>5.076142131979695E-3</v>
      </c>
      <c r="D199">
        <f t="shared" si="20"/>
        <v>7.6220518194563756</v>
      </c>
      <c r="E199">
        <f t="shared" si="21"/>
        <v>0.99492385786802029</v>
      </c>
      <c r="F199">
        <f t="shared" si="22"/>
        <v>0.99492385786802029</v>
      </c>
    </row>
    <row r="200" spans="2:6" x14ac:dyDescent="0.25">
      <c r="B200">
        <f t="shared" si="19"/>
        <v>198</v>
      </c>
      <c r="C200">
        <f t="shared" si="18"/>
        <v>5.0505050505050509E-3</v>
      </c>
      <c r="D200">
        <f t="shared" si="20"/>
        <v>7.6293566200796104</v>
      </c>
      <c r="E200">
        <f t="shared" si="21"/>
        <v>0.99494949494949492</v>
      </c>
      <c r="F200">
        <f t="shared" si="22"/>
        <v>0.99494949494949492</v>
      </c>
    </row>
    <row r="201" spans="2:6" x14ac:dyDescent="0.25">
      <c r="B201">
        <f t="shared" si="19"/>
        <v>199</v>
      </c>
      <c r="C201">
        <f t="shared" si="18"/>
        <v>5.0251256281407036E-3</v>
      </c>
      <c r="D201">
        <f t="shared" si="20"/>
        <v>7.6366246205436479</v>
      </c>
      <c r="E201">
        <f t="shared" si="21"/>
        <v>0.99497487437185927</v>
      </c>
      <c r="F201">
        <f t="shared" si="22"/>
        <v>0.99497487437185927</v>
      </c>
    </row>
    <row r="202" spans="2:6" x14ac:dyDescent="0.25">
      <c r="B202">
        <f t="shared" si="19"/>
        <v>200</v>
      </c>
      <c r="C202">
        <f t="shared" si="18"/>
        <v>5.0000000000000001E-3</v>
      </c>
      <c r="D202">
        <f t="shared" si="20"/>
        <v>7.6438561897747244</v>
      </c>
      <c r="E202">
        <f t="shared" si="21"/>
        <v>0.995</v>
      </c>
      <c r="F202">
        <f t="shared" si="22"/>
        <v>0.995</v>
      </c>
    </row>
    <row r="203" spans="2:6" x14ac:dyDescent="0.25">
      <c r="B203">
        <f t="shared" si="19"/>
        <v>201</v>
      </c>
      <c r="C203">
        <f t="shared" si="18"/>
        <v>4.9751243781094526E-3</v>
      </c>
      <c r="D203">
        <f t="shared" si="20"/>
        <v>7.651051691178929</v>
      </c>
      <c r="E203">
        <f t="shared" si="21"/>
        <v>0.99502487562189057</v>
      </c>
      <c r="F203">
        <f t="shared" si="22"/>
        <v>0.99502487562189057</v>
      </c>
    </row>
    <row r="204" spans="2:6" x14ac:dyDescent="0.25">
      <c r="B204">
        <f t="shared" si="19"/>
        <v>202</v>
      </c>
      <c r="C204">
        <f t="shared" si="18"/>
        <v>4.9504950495049506E-3</v>
      </c>
      <c r="D204">
        <f t="shared" si="20"/>
        <v>7.6582114827517946</v>
      </c>
      <c r="E204">
        <f t="shared" si="21"/>
        <v>0.99504950495049505</v>
      </c>
      <c r="F204">
        <f t="shared" si="22"/>
        <v>0.99504950495049505</v>
      </c>
    </row>
    <row r="205" spans="2:6" x14ac:dyDescent="0.25">
      <c r="B205">
        <f t="shared" si="19"/>
        <v>203</v>
      </c>
      <c r="C205">
        <f t="shared" si="18"/>
        <v>4.9261083743842365E-3</v>
      </c>
      <c r="D205">
        <f t="shared" si="20"/>
        <v>7.6653359171851774</v>
      </c>
      <c r="E205">
        <f t="shared" si="21"/>
        <v>0.99507389162561577</v>
      </c>
      <c r="F205">
        <f t="shared" si="22"/>
        <v>0.99507389162561577</v>
      </c>
    </row>
    <row r="206" spans="2:6" x14ac:dyDescent="0.25">
      <c r="B206">
        <f t="shared" si="19"/>
        <v>204</v>
      </c>
      <c r="C206">
        <f t="shared" si="18"/>
        <v>4.9019607843137254E-3</v>
      </c>
      <c r="D206">
        <f t="shared" si="20"/>
        <v>7.6724253419714952</v>
      </c>
      <c r="E206">
        <f t="shared" si="21"/>
        <v>0.99509803921568629</v>
      </c>
      <c r="F206">
        <f t="shared" si="22"/>
        <v>0.99509803921568629</v>
      </c>
    </row>
    <row r="207" spans="2:6" x14ac:dyDescent="0.25">
      <c r="B207">
        <f t="shared" si="19"/>
        <v>205</v>
      </c>
      <c r="C207">
        <f t="shared" si="18"/>
        <v>4.8780487804878049E-3</v>
      </c>
      <c r="D207">
        <f t="shared" si="20"/>
        <v>7.6794800995054464</v>
      </c>
      <c r="E207">
        <f t="shared" si="21"/>
        <v>0.99512195121951219</v>
      </c>
      <c r="F207">
        <f t="shared" si="22"/>
        <v>0.99512195121951219</v>
      </c>
    </row>
    <row r="208" spans="2:6" x14ac:dyDescent="0.25">
      <c r="B208">
        <f t="shared" si="19"/>
        <v>206</v>
      </c>
      <c r="C208">
        <f t="shared" si="18"/>
        <v>4.8543689320388345E-3</v>
      </c>
      <c r="D208">
        <f t="shared" si="20"/>
        <v>7.6865005271832185</v>
      </c>
      <c r="E208">
        <f t="shared" si="21"/>
        <v>0.99514563106796117</v>
      </c>
      <c r="F208">
        <f t="shared" si="22"/>
        <v>0.99514563106796117</v>
      </c>
    </row>
    <row r="209" spans="2:6" x14ac:dyDescent="0.25">
      <c r="B209">
        <f t="shared" si="19"/>
        <v>207</v>
      </c>
      <c r="C209">
        <f t="shared" si="18"/>
        <v>4.830917874396135E-3</v>
      </c>
      <c r="D209">
        <f t="shared" si="20"/>
        <v>7.6934869574993243</v>
      </c>
      <c r="E209">
        <f t="shared" si="21"/>
        <v>0.99516908212560384</v>
      </c>
      <c r="F209">
        <f t="shared" si="22"/>
        <v>0.99516908212560384</v>
      </c>
    </row>
    <row r="210" spans="2:6" x14ac:dyDescent="0.25">
      <c r="B210">
        <f t="shared" si="19"/>
        <v>208</v>
      </c>
      <c r="C210">
        <f t="shared" si="18"/>
        <v>4.807692307692308E-3</v>
      </c>
      <c r="D210">
        <f t="shared" si="20"/>
        <v>7.7004397181410926</v>
      </c>
      <c r="E210">
        <f t="shared" si="21"/>
        <v>0.99519230769230771</v>
      </c>
      <c r="F210">
        <f t="shared" si="22"/>
        <v>0.99519230769230771</v>
      </c>
    </row>
    <row r="211" spans="2:6" x14ac:dyDescent="0.25">
      <c r="B211">
        <f t="shared" si="19"/>
        <v>209</v>
      </c>
      <c r="C211">
        <f t="shared" ref="C211:C258" si="23">1/B211</f>
        <v>4.7846889952153108E-3</v>
      </c>
      <c r="D211">
        <f t="shared" si="20"/>
        <v>7.7073591320808816</v>
      </c>
      <c r="E211">
        <f t="shared" si="21"/>
        <v>0.99521531100478466</v>
      </c>
      <c r="F211">
        <f t="shared" si="22"/>
        <v>0.99521531100478466</v>
      </c>
    </row>
    <row r="212" spans="2:6" x14ac:dyDescent="0.25">
      <c r="B212">
        <f t="shared" si="19"/>
        <v>210</v>
      </c>
      <c r="C212">
        <f t="shared" si="23"/>
        <v>4.7619047619047623E-3</v>
      </c>
      <c r="D212">
        <f t="shared" si="20"/>
        <v>7.7142455176661233</v>
      </c>
      <c r="E212">
        <f t="shared" si="21"/>
        <v>0.99523809523809526</v>
      </c>
      <c r="F212">
        <f t="shared" si="22"/>
        <v>0.99523809523809526</v>
      </c>
    </row>
    <row r="213" spans="2:6" x14ac:dyDescent="0.25">
      <c r="B213">
        <f t="shared" si="19"/>
        <v>211</v>
      </c>
      <c r="C213">
        <f t="shared" si="23"/>
        <v>4.7393364928909956E-3</v>
      </c>
      <c r="D213">
        <f t="shared" si="20"/>
        <v>7.7210991887071856</v>
      </c>
      <c r="E213">
        <f t="shared" si="21"/>
        <v>0.99526066350710896</v>
      </c>
      <c r="F213">
        <f t="shared" si="22"/>
        <v>0.99526066350710896</v>
      </c>
    </row>
    <row r="214" spans="2:6" x14ac:dyDescent="0.25">
      <c r="B214">
        <f t="shared" ref="B214:B258" si="24">+B213+1</f>
        <v>212</v>
      </c>
      <c r="C214">
        <f t="shared" si="23"/>
        <v>4.7169811320754715E-3</v>
      </c>
      <c r="D214">
        <f t="shared" ref="D214:D258" si="25">-C214*LOG(C214,2)*B214</f>
        <v>7.7279204545631996</v>
      </c>
      <c r="E214">
        <f t="shared" ref="E214:E258" si="26">1-B214*C214^2</f>
        <v>0.99528301886792447</v>
      </c>
      <c r="F214">
        <f t="shared" si="22"/>
        <v>0.99528301886792447</v>
      </c>
    </row>
    <row r="215" spans="2:6" x14ac:dyDescent="0.25">
      <c r="B215">
        <f t="shared" si="24"/>
        <v>213</v>
      </c>
      <c r="C215">
        <f t="shared" si="23"/>
        <v>4.6948356807511738E-3</v>
      </c>
      <c r="D215">
        <f t="shared" si="25"/>
        <v>7.7347096202258392</v>
      </c>
      <c r="E215">
        <f t="shared" si="26"/>
        <v>0.99530516431924887</v>
      </c>
      <c r="F215">
        <f t="shared" si="22"/>
        <v>0.99530516431924887</v>
      </c>
    </row>
    <row r="216" spans="2:6" x14ac:dyDescent="0.25">
      <c r="B216">
        <f t="shared" si="24"/>
        <v>214</v>
      </c>
      <c r="C216">
        <f t="shared" si="23"/>
        <v>4.6728971962616819E-3</v>
      </c>
      <c r="D216">
        <f t="shared" si="25"/>
        <v>7.7414669864011465</v>
      </c>
      <c r="E216">
        <f t="shared" si="26"/>
        <v>0.99532710280373837</v>
      </c>
      <c r="F216">
        <f t="shared" si="22"/>
        <v>0.99532710280373837</v>
      </c>
    </row>
    <row r="217" spans="2:6" x14ac:dyDescent="0.25">
      <c r="B217">
        <f t="shared" si="24"/>
        <v>215</v>
      </c>
      <c r="C217">
        <f t="shared" si="23"/>
        <v>4.6511627906976744E-3</v>
      </c>
      <c r="D217">
        <f t="shared" si="25"/>
        <v>7.7481928495894588</v>
      </c>
      <c r="E217">
        <f t="shared" si="26"/>
        <v>0.99534883720930234</v>
      </c>
      <c r="F217">
        <f t="shared" si="22"/>
        <v>0.99534883720930234</v>
      </c>
    </row>
    <row r="218" spans="2:6" x14ac:dyDescent="0.25">
      <c r="B218">
        <f t="shared" si="24"/>
        <v>216</v>
      </c>
      <c r="C218">
        <f t="shared" si="23"/>
        <v>4.6296296296296294E-3</v>
      </c>
      <c r="D218">
        <f t="shared" si="25"/>
        <v>7.7548875021634691</v>
      </c>
      <c r="E218">
        <f t="shared" si="26"/>
        <v>0.99537037037037035</v>
      </c>
      <c r="F218">
        <f t="shared" si="22"/>
        <v>0.99537037037037035</v>
      </c>
    </row>
    <row r="219" spans="2:6" x14ac:dyDescent="0.25">
      <c r="B219">
        <f t="shared" si="24"/>
        <v>217</v>
      </c>
      <c r="C219">
        <f t="shared" si="23"/>
        <v>4.608294930875576E-3</v>
      </c>
      <c r="D219">
        <f t="shared" si="25"/>
        <v>7.7615512324444795</v>
      </c>
      <c r="E219">
        <f t="shared" si="26"/>
        <v>0.99539170506912444</v>
      </c>
      <c r="F219">
        <f t="shared" si="22"/>
        <v>0.99539170506912444</v>
      </c>
    </row>
    <row r="220" spans="2:6" x14ac:dyDescent="0.25">
      <c r="B220">
        <f t="shared" si="24"/>
        <v>218</v>
      </c>
      <c r="C220">
        <f t="shared" si="23"/>
        <v>4.5871559633027525E-3</v>
      </c>
      <c r="D220">
        <f t="shared" si="25"/>
        <v>7.7681843247769269</v>
      </c>
      <c r="E220">
        <f t="shared" si="26"/>
        <v>0.99541284403669728</v>
      </c>
      <c r="F220">
        <f t="shared" si="22"/>
        <v>0.99541284403669728</v>
      </c>
    </row>
    <row r="221" spans="2:6" x14ac:dyDescent="0.25">
      <c r="B221">
        <f t="shared" si="24"/>
        <v>219</v>
      </c>
      <c r="C221">
        <f t="shared" si="23"/>
        <v>4.5662100456621002E-3</v>
      </c>
      <c r="D221">
        <f t="shared" si="25"/>
        <v>7.7747870596011728</v>
      </c>
      <c r="E221">
        <f t="shared" si="26"/>
        <v>0.99543378995433796</v>
      </c>
      <c r="F221">
        <f t="shared" si="22"/>
        <v>0.99543378995433796</v>
      </c>
    </row>
    <row r="222" spans="2:6" x14ac:dyDescent="0.25">
      <c r="B222">
        <f t="shared" si="24"/>
        <v>220</v>
      </c>
      <c r="C222">
        <f t="shared" si="23"/>
        <v>4.5454545454545452E-3</v>
      </c>
      <c r="D222">
        <f t="shared" si="25"/>
        <v>7.7813597135246599</v>
      </c>
      <c r="E222">
        <f t="shared" si="26"/>
        <v>0.99545454545454548</v>
      </c>
      <c r="F222">
        <f t="shared" si="22"/>
        <v>0.99545454545454548</v>
      </c>
    </row>
    <row r="223" spans="2:6" x14ac:dyDescent="0.25">
      <c r="B223">
        <f t="shared" si="24"/>
        <v>221</v>
      </c>
      <c r="C223">
        <f t="shared" si="23"/>
        <v>4.5248868778280547E-3</v>
      </c>
      <c r="D223">
        <f t="shared" si="25"/>
        <v>7.7879025593914326</v>
      </c>
      <c r="E223">
        <f t="shared" si="26"/>
        <v>0.99547511312217196</v>
      </c>
      <c r="F223">
        <f t="shared" si="22"/>
        <v>0.99547511312217196</v>
      </c>
    </row>
    <row r="224" spans="2:6" x14ac:dyDescent="0.25">
      <c r="B224">
        <f t="shared" si="24"/>
        <v>222</v>
      </c>
      <c r="C224">
        <f t="shared" si="23"/>
        <v>4.5045045045045045E-3</v>
      </c>
      <c r="D224">
        <f t="shared" si="25"/>
        <v>7.7944158663501062</v>
      </c>
      <c r="E224">
        <f t="shared" si="26"/>
        <v>0.99549549549549554</v>
      </c>
      <c r="F224">
        <f t="shared" si="22"/>
        <v>0.99549549549549554</v>
      </c>
    </row>
    <row r="225" spans="2:6" x14ac:dyDescent="0.25">
      <c r="B225">
        <f t="shared" si="24"/>
        <v>223</v>
      </c>
      <c r="C225">
        <f t="shared" si="23"/>
        <v>4.4843049327354259E-3</v>
      </c>
      <c r="D225">
        <f t="shared" si="25"/>
        <v>7.8008998999203039</v>
      </c>
      <c r="E225">
        <f t="shared" si="26"/>
        <v>0.99551569506726456</v>
      </c>
      <c r="F225">
        <f t="shared" si="22"/>
        <v>0.99551569506726456</v>
      </c>
    </row>
    <row r="226" spans="2:6" x14ac:dyDescent="0.25">
      <c r="B226">
        <f t="shared" si="24"/>
        <v>224</v>
      </c>
      <c r="C226">
        <f t="shared" si="23"/>
        <v>4.464285714285714E-3</v>
      </c>
      <c r="D226">
        <f t="shared" si="25"/>
        <v>7.8073549220576037</v>
      </c>
      <c r="E226">
        <f t="shared" si="26"/>
        <v>0.9955357142857143</v>
      </c>
      <c r="F226">
        <f t="shared" si="22"/>
        <v>0.9955357142857143</v>
      </c>
    </row>
    <row r="227" spans="2:6" x14ac:dyDescent="0.25">
      <c r="B227">
        <f t="shared" si="24"/>
        <v>225</v>
      </c>
      <c r="C227">
        <f t="shared" si="23"/>
        <v>4.4444444444444444E-3</v>
      </c>
      <c r="D227">
        <f t="shared" si="25"/>
        <v>7.8137811912170383</v>
      </c>
      <c r="E227">
        <f t="shared" si="26"/>
        <v>0.99555555555555553</v>
      </c>
      <c r="F227">
        <f t="shared" si="22"/>
        <v>0.99555555555555553</v>
      </c>
    </row>
    <row r="228" spans="2:6" x14ac:dyDescent="0.25">
      <c r="B228">
        <f t="shared" si="24"/>
        <v>226</v>
      </c>
      <c r="C228">
        <f t="shared" si="23"/>
        <v>4.4247787610619468E-3</v>
      </c>
      <c r="D228">
        <f t="shared" si="25"/>
        <v>7.8201789624151887</v>
      </c>
      <c r="E228">
        <f t="shared" si="26"/>
        <v>0.99557522123893805</v>
      </c>
      <c r="F228">
        <f t="shared" si="22"/>
        <v>0.99557522123893805</v>
      </c>
    </row>
    <row r="229" spans="2:6" x14ac:dyDescent="0.25">
      <c r="B229">
        <f t="shared" si="24"/>
        <v>227</v>
      </c>
      <c r="C229">
        <f t="shared" si="23"/>
        <v>4.4052863436123352E-3</v>
      </c>
      <c r="D229">
        <f t="shared" si="25"/>
        <v>7.8265484872909159</v>
      </c>
      <c r="E229">
        <f t="shared" si="26"/>
        <v>0.99559471365638763</v>
      </c>
      <c r="F229">
        <f t="shared" si="22"/>
        <v>0.99559471365638763</v>
      </c>
    </row>
    <row r="230" spans="2:6" x14ac:dyDescent="0.25">
      <c r="B230">
        <f t="shared" si="24"/>
        <v>228</v>
      </c>
      <c r="C230">
        <f t="shared" si="23"/>
        <v>4.3859649122807015E-3</v>
      </c>
      <c r="D230">
        <f t="shared" si="25"/>
        <v>7.8328900141647422</v>
      </c>
      <c r="E230">
        <f t="shared" si="26"/>
        <v>0.99561403508771928</v>
      </c>
      <c r="F230">
        <f t="shared" si="22"/>
        <v>0.99561403508771928</v>
      </c>
    </row>
    <row r="231" spans="2:6" x14ac:dyDescent="0.25">
      <c r="B231">
        <f t="shared" si="24"/>
        <v>229</v>
      </c>
      <c r="C231">
        <f t="shared" si="23"/>
        <v>4.3668122270742356E-3</v>
      </c>
      <c r="D231">
        <f t="shared" si="25"/>
        <v>7.8392037880969445</v>
      </c>
      <c r="E231">
        <f t="shared" si="26"/>
        <v>0.99563318777292575</v>
      </c>
      <c r="F231">
        <f t="shared" si="22"/>
        <v>0.99563318777292575</v>
      </c>
    </row>
    <row r="232" spans="2:6" x14ac:dyDescent="0.25">
      <c r="B232">
        <f t="shared" si="24"/>
        <v>230</v>
      </c>
      <c r="C232">
        <f t="shared" si="23"/>
        <v>4.3478260869565218E-3</v>
      </c>
      <c r="D232">
        <f t="shared" si="25"/>
        <v>7.8454900509443757</v>
      </c>
      <c r="E232">
        <f t="shared" si="26"/>
        <v>0.9956521739130435</v>
      </c>
      <c r="F232">
        <f t="shared" si="22"/>
        <v>0.9956521739130435</v>
      </c>
    </row>
    <row r="233" spans="2:6" x14ac:dyDescent="0.25">
      <c r="B233">
        <f t="shared" si="24"/>
        <v>231</v>
      </c>
      <c r="C233">
        <f t="shared" si="23"/>
        <v>4.329004329004329E-3</v>
      </c>
      <c r="D233">
        <f t="shared" si="25"/>
        <v>7.8517490414160562</v>
      </c>
      <c r="E233">
        <f t="shared" si="26"/>
        <v>0.99567099567099571</v>
      </c>
      <c r="F233">
        <f t="shared" si="22"/>
        <v>0.99567099567099571</v>
      </c>
    </row>
    <row r="234" spans="2:6" x14ac:dyDescent="0.25">
      <c r="B234">
        <f t="shared" si="24"/>
        <v>232</v>
      </c>
      <c r="C234">
        <f t="shared" si="23"/>
        <v>4.3103448275862068E-3</v>
      </c>
      <c r="D234">
        <f t="shared" si="25"/>
        <v>7.8579809951275719</v>
      </c>
      <c r="E234">
        <f t="shared" si="26"/>
        <v>0.99568965517241381</v>
      </c>
      <c r="F234">
        <f t="shared" si="22"/>
        <v>0.99568965517241381</v>
      </c>
    </row>
    <row r="235" spans="2:6" x14ac:dyDescent="0.25">
      <c r="B235">
        <f t="shared" si="24"/>
        <v>233</v>
      </c>
      <c r="C235">
        <f t="shared" si="23"/>
        <v>4.2918454935622317E-3</v>
      </c>
      <c r="D235">
        <f t="shared" si="25"/>
        <v>7.8641861446542798</v>
      </c>
      <c r="E235">
        <f t="shared" si="26"/>
        <v>0.99570815450643779</v>
      </c>
      <c r="F235">
        <f t="shared" si="22"/>
        <v>0.99570815450643779</v>
      </c>
    </row>
    <row r="236" spans="2:6" x14ac:dyDescent="0.25">
      <c r="B236">
        <f t="shared" si="24"/>
        <v>234</v>
      </c>
      <c r="C236">
        <f t="shared" si="23"/>
        <v>4.2735042735042739E-3</v>
      </c>
      <c r="D236">
        <f t="shared" si="25"/>
        <v>7.8703647195834048</v>
      </c>
      <c r="E236">
        <f t="shared" si="26"/>
        <v>0.99572649572649574</v>
      </c>
      <c r="F236">
        <f t="shared" si="22"/>
        <v>0.99572649572649574</v>
      </c>
    </row>
    <row r="237" spans="2:6" x14ac:dyDescent="0.25">
      <c r="B237">
        <f t="shared" si="24"/>
        <v>235</v>
      </c>
      <c r="C237">
        <f t="shared" si="23"/>
        <v>4.2553191489361703E-3</v>
      </c>
      <c r="D237">
        <f t="shared" si="25"/>
        <v>7.8765169465650002</v>
      </c>
      <c r="E237">
        <f t="shared" si="26"/>
        <v>0.99574468085106382</v>
      </c>
      <c r="F237">
        <f t="shared" si="22"/>
        <v>0.99574468085106382</v>
      </c>
    </row>
    <row r="238" spans="2:6" x14ac:dyDescent="0.25">
      <c r="B238">
        <f t="shared" si="24"/>
        <v>236</v>
      </c>
      <c r="C238">
        <f t="shared" si="23"/>
        <v>4.2372881355932203E-3</v>
      </c>
      <c r="D238">
        <f t="shared" si="25"/>
        <v>7.8826430493618425</v>
      </c>
      <c r="E238">
        <f t="shared" si="26"/>
        <v>0.99576271186440679</v>
      </c>
      <c r="F238">
        <f t="shared" si="22"/>
        <v>0.99576271186440679</v>
      </c>
    </row>
    <row r="239" spans="2:6" x14ac:dyDescent="0.25">
      <c r="B239">
        <f t="shared" si="24"/>
        <v>237</v>
      </c>
      <c r="C239">
        <f t="shared" si="23"/>
        <v>4.2194092827004216E-3</v>
      </c>
      <c r="D239">
        <f t="shared" si="25"/>
        <v>7.8887432488982592</v>
      </c>
      <c r="E239">
        <f t="shared" si="26"/>
        <v>0.99578059071729963</v>
      </c>
      <c r="F239">
        <f t="shared" si="22"/>
        <v>0.99578059071729963</v>
      </c>
    </row>
    <row r="240" spans="2:6" x14ac:dyDescent="0.25">
      <c r="B240">
        <f t="shared" si="24"/>
        <v>238</v>
      </c>
      <c r="C240">
        <f t="shared" si="23"/>
        <v>4.2016806722689074E-3</v>
      </c>
      <c r="D240">
        <f t="shared" si="25"/>
        <v>7.8948177633079446</v>
      </c>
      <c r="E240">
        <f t="shared" si="26"/>
        <v>0.99579831932773111</v>
      </c>
      <c r="F240">
        <f t="shared" si="22"/>
        <v>0.99579831932773111</v>
      </c>
    </row>
    <row r="241" spans="2:6" x14ac:dyDescent="0.25">
      <c r="B241">
        <f t="shared" si="24"/>
        <v>239</v>
      </c>
      <c r="C241">
        <f t="shared" si="23"/>
        <v>4.1841004184100415E-3</v>
      </c>
      <c r="D241">
        <f t="shared" si="25"/>
        <v>7.9008668079807478</v>
      </c>
      <c r="E241">
        <f t="shared" si="26"/>
        <v>0.99581589958159</v>
      </c>
      <c r="F241">
        <f t="shared" si="22"/>
        <v>0.99581589958159</v>
      </c>
    </row>
    <row r="242" spans="2:6" x14ac:dyDescent="0.25">
      <c r="B242">
        <f t="shared" si="24"/>
        <v>240</v>
      </c>
      <c r="C242">
        <f t="shared" si="23"/>
        <v>4.1666666666666666E-3</v>
      </c>
      <c r="D242">
        <f t="shared" si="25"/>
        <v>7.9068905956085187</v>
      </c>
      <c r="E242">
        <f t="shared" si="26"/>
        <v>0.99583333333333335</v>
      </c>
      <c r="F242">
        <f t="shared" si="22"/>
        <v>0.99583333333333335</v>
      </c>
    </row>
    <row r="243" spans="2:6" x14ac:dyDescent="0.25">
      <c r="B243">
        <f t="shared" si="24"/>
        <v>241</v>
      </c>
      <c r="C243">
        <f t="shared" si="23"/>
        <v>4.1493775933609959E-3</v>
      </c>
      <c r="D243">
        <f t="shared" si="25"/>
        <v>7.9128893362299619</v>
      </c>
      <c r="E243">
        <f t="shared" si="26"/>
        <v>0.99585062240663902</v>
      </c>
      <c r="F243">
        <f t="shared" si="22"/>
        <v>0.99585062240663902</v>
      </c>
    </row>
    <row r="244" spans="2:6" x14ac:dyDescent="0.25">
      <c r="B244">
        <f t="shared" si="24"/>
        <v>242</v>
      </c>
      <c r="C244">
        <f t="shared" si="23"/>
        <v>4.1322314049586778E-3</v>
      </c>
      <c r="D244">
        <f t="shared" si="25"/>
        <v>7.9188632372745964</v>
      </c>
      <c r="E244">
        <f t="shared" si="26"/>
        <v>0.99586776859504134</v>
      </c>
      <c r="F244">
        <f t="shared" si="22"/>
        <v>0.99586776859504134</v>
      </c>
    </row>
    <row r="245" spans="2:6" x14ac:dyDescent="0.25">
      <c r="B245">
        <f t="shared" si="24"/>
        <v>243</v>
      </c>
      <c r="C245">
        <f t="shared" si="23"/>
        <v>4.11522633744856E-3</v>
      </c>
      <c r="D245">
        <f t="shared" si="25"/>
        <v>7.9248125036057822</v>
      </c>
      <c r="E245">
        <f t="shared" si="26"/>
        <v>0.99588477366255146</v>
      </c>
      <c r="F245">
        <f t="shared" si="22"/>
        <v>0.99588477366255146</v>
      </c>
    </row>
    <row r="246" spans="2:6" x14ac:dyDescent="0.25">
      <c r="B246">
        <f t="shared" si="24"/>
        <v>244</v>
      </c>
      <c r="C246">
        <f t="shared" si="23"/>
        <v>4.0983606557377051E-3</v>
      </c>
      <c r="D246">
        <f t="shared" si="25"/>
        <v>7.9307373375628876</v>
      </c>
      <c r="E246">
        <f t="shared" si="26"/>
        <v>0.99590163934426235</v>
      </c>
      <c r="F246">
        <f t="shared" si="22"/>
        <v>0.99590163934426235</v>
      </c>
    </row>
    <row r="247" spans="2:6" x14ac:dyDescent="0.25">
      <c r="B247">
        <f t="shared" si="24"/>
        <v>245</v>
      </c>
      <c r="C247">
        <f t="shared" si="23"/>
        <v>4.0816326530612249E-3</v>
      </c>
      <c r="D247">
        <f t="shared" si="25"/>
        <v>7.9366379390025701</v>
      </c>
      <c r="E247">
        <f t="shared" si="26"/>
        <v>0.99591836734693873</v>
      </c>
      <c r="F247">
        <f t="shared" si="22"/>
        <v>0.99591836734693873</v>
      </c>
    </row>
    <row r="248" spans="2:6" x14ac:dyDescent="0.25">
      <c r="B248">
        <f t="shared" si="24"/>
        <v>246</v>
      </c>
      <c r="C248">
        <f t="shared" si="23"/>
        <v>4.0650406504065045E-3</v>
      </c>
      <c r="D248">
        <f t="shared" si="25"/>
        <v>7.9425145053392399</v>
      </c>
      <c r="E248">
        <f t="shared" si="26"/>
        <v>0.99593495934959353</v>
      </c>
      <c r="F248">
        <f t="shared" si="22"/>
        <v>0.99593495934959353</v>
      </c>
    </row>
    <row r="249" spans="2:6" x14ac:dyDescent="0.25">
      <c r="B249">
        <f t="shared" si="24"/>
        <v>247</v>
      </c>
      <c r="C249">
        <f t="shared" si="23"/>
        <v>4.048582995951417E-3</v>
      </c>
      <c r="D249">
        <f t="shared" si="25"/>
        <v>7.9483672315846778</v>
      </c>
      <c r="E249">
        <f t="shared" si="26"/>
        <v>0.99595141700404854</v>
      </c>
      <c r="F249">
        <f t="shared" si="22"/>
        <v>0.99595141700404854</v>
      </c>
    </row>
    <row r="250" spans="2:6" x14ac:dyDescent="0.25">
      <c r="B250">
        <f t="shared" si="24"/>
        <v>248</v>
      </c>
      <c r="C250">
        <f t="shared" si="23"/>
        <v>4.0322580645161289E-3</v>
      </c>
      <c r="D250">
        <f t="shared" si="25"/>
        <v>7.9541963103868758</v>
      </c>
      <c r="E250">
        <f t="shared" si="26"/>
        <v>0.99596774193548387</v>
      </c>
      <c r="F250">
        <f t="shared" si="22"/>
        <v>0.99596774193548387</v>
      </c>
    </row>
    <row r="251" spans="2:6" x14ac:dyDescent="0.25">
      <c r="B251">
        <f t="shared" si="24"/>
        <v>249</v>
      </c>
      <c r="C251">
        <f t="shared" si="23"/>
        <v>4.0160642570281121E-3</v>
      </c>
      <c r="D251">
        <f t="shared" si="25"/>
        <v>7.9600019320680806</v>
      </c>
      <c r="E251">
        <f t="shared" si="26"/>
        <v>0.99598393574297184</v>
      </c>
      <c r="F251">
        <f t="shared" si="22"/>
        <v>0.99598393574297184</v>
      </c>
    </row>
    <row r="252" spans="2:6" x14ac:dyDescent="0.25">
      <c r="B252">
        <f t="shared" si="24"/>
        <v>250</v>
      </c>
      <c r="C252">
        <f t="shared" si="23"/>
        <v>4.0000000000000001E-3</v>
      </c>
      <c r="D252">
        <f t="shared" si="25"/>
        <v>7.965784284662087</v>
      </c>
      <c r="E252">
        <f t="shared" si="26"/>
        <v>0.996</v>
      </c>
      <c r="F252">
        <f t="shared" si="22"/>
        <v>0.996</v>
      </c>
    </row>
    <row r="253" spans="2:6" x14ac:dyDescent="0.25">
      <c r="B253">
        <f t="shared" si="24"/>
        <v>251</v>
      </c>
      <c r="C253">
        <f t="shared" si="23"/>
        <v>3.9840637450199202E-3</v>
      </c>
      <c r="D253">
        <f t="shared" si="25"/>
        <v>7.971543553950772</v>
      </c>
      <c r="E253">
        <f t="shared" si="26"/>
        <v>0.99601593625498008</v>
      </c>
      <c r="F253">
        <f t="shared" si="22"/>
        <v>0.99601593625498008</v>
      </c>
    </row>
    <row r="254" spans="2:6" x14ac:dyDescent="0.25">
      <c r="B254">
        <f t="shared" si="24"/>
        <v>252</v>
      </c>
      <c r="C254">
        <f t="shared" si="23"/>
        <v>3.968253968253968E-3</v>
      </c>
      <c r="D254">
        <f t="shared" si="25"/>
        <v>7.9772799234999159</v>
      </c>
      <c r="E254">
        <f t="shared" si="26"/>
        <v>0.99603174603174605</v>
      </c>
      <c r="F254">
        <f t="shared" si="22"/>
        <v>0.99603174603174605</v>
      </c>
    </row>
    <row r="255" spans="2:6" x14ac:dyDescent="0.25">
      <c r="B255">
        <f t="shared" si="24"/>
        <v>253</v>
      </c>
      <c r="C255">
        <f t="shared" si="23"/>
        <v>3.952569169960474E-3</v>
      </c>
      <c r="D255">
        <f t="shared" si="25"/>
        <v>7.9829935746943095</v>
      </c>
      <c r="E255">
        <f t="shared" si="26"/>
        <v>0.99604743083003955</v>
      </c>
      <c r="F255">
        <f t="shared" si="22"/>
        <v>0.99604743083003955</v>
      </c>
    </row>
    <row r="256" spans="2:6" x14ac:dyDescent="0.25">
      <c r="B256">
        <f t="shared" si="24"/>
        <v>254</v>
      </c>
      <c r="C256">
        <f t="shared" si="23"/>
        <v>3.937007874015748E-3</v>
      </c>
      <c r="D256">
        <f t="shared" si="25"/>
        <v>7.9886846867721673</v>
      </c>
      <c r="E256">
        <f t="shared" si="26"/>
        <v>0.99606299212598426</v>
      </c>
      <c r="F256">
        <f t="shared" si="22"/>
        <v>0.99606299212598426</v>
      </c>
    </row>
    <row r="257" spans="2:6" x14ac:dyDescent="0.25">
      <c r="B257">
        <f t="shared" si="24"/>
        <v>255</v>
      </c>
      <c r="C257">
        <f t="shared" si="23"/>
        <v>3.9215686274509803E-3</v>
      </c>
      <c r="D257">
        <f t="shared" si="25"/>
        <v>7.9943534368588578</v>
      </c>
      <c r="E257">
        <f t="shared" si="26"/>
        <v>0.99607843137254903</v>
      </c>
      <c r="F257">
        <f t="shared" si="22"/>
        <v>0.99607843137254903</v>
      </c>
    </row>
    <row r="258" spans="2:6" x14ac:dyDescent="0.25">
      <c r="B258">
        <f t="shared" si="24"/>
        <v>256</v>
      </c>
      <c r="C258">
        <f t="shared" si="23"/>
        <v>3.90625E-3</v>
      </c>
      <c r="D258">
        <f t="shared" si="25"/>
        <v>8</v>
      </c>
      <c r="E258">
        <f t="shared" si="26"/>
        <v>0.99609375</v>
      </c>
      <c r="F258">
        <f t="shared" si="22"/>
        <v>0.99609375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Iteration Category</vt:lpstr>
      <vt:lpstr>SecondIterationCategory</vt:lpstr>
      <vt:lpstr>ThirdIterationCategory</vt:lpstr>
      <vt:lpstr>Impurity Characteristics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Chinmaya Mahapatra</dc:creator>
  <cp:lastModifiedBy>Emilio Sagre</cp:lastModifiedBy>
  <dcterms:created xsi:type="dcterms:W3CDTF">2009-02-16T03:34:06Z</dcterms:created>
  <dcterms:modified xsi:type="dcterms:W3CDTF">2022-06-09T00:48:21Z</dcterms:modified>
</cp:coreProperties>
</file>