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rshiny/shiny_simple_forecast_test/"/>
    </mc:Choice>
  </mc:AlternateContent>
  <xr:revisionPtr revIDLastSave="12" documentId="8_{867A6B10-BF98-4B57-AFC8-9E89A54C8DAE}" xr6:coauthVersionLast="47" xr6:coauthVersionMax="47" xr10:uidLastSave="{C9B74675-FA08-4E6A-9498-0C85694F4B52}"/>
  <bookViews>
    <workbookView xWindow="-16125" yWindow="-16320" windowWidth="29040" windowHeight="15840" activeTab="2" xr2:uid="{3A2FFEF3-4114-4189-8C3F-3B2124C98967}"/>
  </bookViews>
  <sheets>
    <sheet name="Munis_historical" sheetId="5" r:id="rId1"/>
    <sheet name="Munis_data" sheetId="1" r:id="rId2"/>
    <sheet name="Munis_measures" sheetId="7" r:id="rId3"/>
    <sheet name="Muni comparison chart" sheetId="6" r:id="rId4"/>
    <sheet name="_chart set-up" sheetId="8" r:id="rId5"/>
    <sheet name="_%errorvspop" sheetId="9" r:id="rId6"/>
    <sheet name="_%errorhistograms" sheetId="10" r:id="rId7"/>
  </sheets>
  <definedNames>
    <definedName name="_xlnm._FilterDatabase" localSheetId="1" hidden="1">Munis_data!$A$2:$M$276</definedName>
    <definedName name="_xlchart.v1.0" hidden="1">Munis_data!$AB$3:$AB$276</definedName>
    <definedName name="_xlchart.v1.1" hidden="1">Munis_data!$J$3:$J$276</definedName>
    <definedName name="_xlchart.v1.2" hidden="1">Munis_data!$K$3:$K$276</definedName>
    <definedName name="_xlchart.v1.3" hidden="1">Munis_data!$R$3:$R$276</definedName>
    <definedName name="_xlchart.v1.4" hidden="1">Munis_data!$S$3:$S$276</definedName>
    <definedName name="_xlchart.v1.5" hidden="1">Munis_data!$AD$3:$AD$276</definedName>
    <definedName name="_xlchart.v1.6" hidden="1">Munis_data!$AC$3:$AC$276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8" l="1"/>
  <c r="N6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4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7" i="8"/>
  <c r="J108" i="8"/>
  <c r="J109" i="8"/>
  <c r="J110" i="8"/>
  <c r="J111" i="8"/>
  <c r="J112" i="8"/>
  <c r="J113" i="8"/>
  <c r="J114" i="8"/>
  <c r="J115" i="8"/>
  <c r="J116" i="8"/>
  <c r="J117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4" i="8"/>
  <c r="Y195" i="1"/>
  <c r="AB195" i="1" s="1"/>
  <c r="AE195" i="1" s="1"/>
  <c r="V195" i="1" a="1"/>
  <c r="V195" i="1" s="1"/>
  <c r="V4" i="1" a="1"/>
  <c r="V4" i="1" s="1"/>
  <c r="Y4" i="1" s="1"/>
  <c r="AB4" i="1" s="1"/>
  <c r="AE4" i="1" s="1"/>
  <c r="U5" i="8"/>
  <c r="U8" i="8" s="1"/>
  <c r="G279" i="8"/>
  <c r="F279" i="8"/>
  <c r="E278" i="1"/>
  <c r="D278" i="1"/>
  <c r="N3" i="1"/>
  <c r="N86" i="1"/>
  <c r="P86" i="1" s="1"/>
  <c r="R86" i="1" s="1"/>
  <c r="O86" i="1"/>
  <c r="V86" i="1" a="1"/>
  <c r="V86" i="1" s="1"/>
  <c r="Y86" i="1" s="1"/>
  <c r="AB86" i="1" s="1"/>
  <c r="AE86" i="1" s="1"/>
  <c r="W4" i="1" a="1"/>
  <c r="W4" i="1" s="1"/>
  <c r="Z4" i="1" s="1"/>
  <c r="AC4" i="1" s="1"/>
  <c r="AF4" i="1" s="1"/>
  <c r="W5" i="1" a="1"/>
  <c r="W5" i="1" s="1"/>
  <c r="Z5" i="1" s="1"/>
  <c r="AC5" i="1" s="1"/>
  <c r="AF5" i="1" s="1"/>
  <c r="W6" i="1" a="1"/>
  <c r="W6" i="1" s="1"/>
  <c r="Z6" i="1" s="1"/>
  <c r="AC6" i="1" s="1"/>
  <c r="AF6" i="1" s="1"/>
  <c r="W7" i="1" a="1"/>
  <c r="W7" i="1" s="1"/>
  <c r="Z7" i="1" s="1"/>
  <c r="AC7" i="1" s="1"/>
  <c r="AF7" i="1" s="1"/>
  <c r="W8" i="1" a="1"/>
  <c r="W8" i="1" s="1"/>
  <c r="Z8" i="1" s="1"/>
  <c r="AC8" i="1" s="1"/>
  <c r="AF8" i="1" s="1"/>
  <c r="W9" i="1" a="1"/>
  <c r="W9" i="1" s="1"/>
  <c r="Z9" i="1" s="1"/>
  <c r="AC9" i="1" s="1"/>
  <c r="AF9" i="1" s="1"/>
  <c r="W10" i="1" a="1"/>
  <c r="W10" i="1" s="1"/>
  <c r="Z10" i="1" s="1"/>
  <c r="AC10" i="1" s="1"/>
  <c r="AF10" i="1" s="1"/>
  <c r="W11" i="1" a="1"/>
  <c r="W11" i="1" s="1"/>
  <c r="Z11" i="1" s="1"/>
  <c r="AC11" i="1" s="1"/>
  <c r="AF11" i="1" s="1"/>
  <c r="W12" i="1" a="1"/>
  <c r="W12" i="1" s="1"/>
  <c r="Z12" i="1" s="1"/>
  <c r="AC12" i="1" s="1"/>
  <c r="AF12" i="1" s="1"/>
  <c r="W13" i="1" a="1"/>
  <c r="W13" i="1" s="1"/>
  <c r="Z13" i="1" s="1"/>
  <c r="AC13" i="1" s="1"/>
  <c r="AF13" i="1" s="1"/>
  <c r="W14" i="1" a="1"/>
  <c r="W14" i="1" s="1"/>
  <c r="Z14" i="1" s="1"/>
  <c r="AC14" i="1" s="1"/>
  <c r="AF14" i="1" s="1"/>
  <c r="W15" i="1" a="1"/>
  <c r="W15" i="1" s="1"/>
  <c r="Z15" i="1" s="1"/>
  <c r="AC15" i="1" s="1"/>
  <c r="AF15" i="1" s="1"/>
  <c r="W16" i="1" a="1"/>
  <c r="W16" i="1" s="1"/>
  <c r="Z16" i="1" s="1"/>
  <c r="AC16" i="1" s="1"/>
  <c r="AF16" i="1" s="1"/>
  <c r="W17" i="1" a="1"/>
  <c r="W17" i="1" s="1"/>
  <c r="Z17" i="1" s="1"/>
  <c r="AC17" i="1" s="1"/>
  <c r="AF17" i="1" s="1"/>
  <c r="W18" i="1" a="1"/>
  <c r="W18" i="1" s="1"/>
  <c r="Z18" i="1" s="1"/>
  <c r="AC18" i="1" s="1"/>
  <c r="AF18" i="1" s="1"/>
  <c r="W19" i="1" a="1"/>
  <c r="W19" i="1" s="1"/>
  <c r="Z19" i="1" s="1"/>
  <c r="AC19" i="1" s="1"/>
  <c r="AF19" i="1" s="1"/>
  <c r="W20" i="1" a="1"/>
  <c r="W20" i="1" s="1"/>
  <c r="Z20" i="1" s="1"/>
  <c r="AC20" i="1" s="1"/>
  <c r="AF20" i="1" s="1"/>
  <c r="W22" i="1" a="1"/>
  <c r="W22" i="1" s="1"/>
  <c r="Z22" i="1" s="1"/>
  <c r="AC22" i="1" s="1"/>
  <c r="AF22" i="1" s="1"/>
  <c r="W23" i="1" a="1"/>
  <c r="W23" i="1" s="1"/>
  <c r="Z23" i="1" s="1"/>
  <c r="AC23" i="1" s="1"/>
  <c r="AF23" i="1" s="1"/>
  <c r="W24" i="1" a="1"/>
  <c r="W24" i="1" s="1"/>
  <c r="Z24" i="1" s="1"/>
  <c r="AC24" i="1" s="1"/>
  <c r="AF24" i="1" s="1"/>
  <c r="W25" i="1" a="1"/>
  <c r="W25" i="1" s="1"/>
  <c r="Z25" i="1" s="1"/>
  <c r="AC25" i="1" s="1"/>
  <c r="AF25" i="1" s="1"/>
  <c r="W26" i="1" a="1"/>
  <c r="W26" i="1" s="1"/>
  <c r="Z26" i="1" s="1"/>
  <c r="AC26" i="1" s="1"/>
  <c r="AF26" i="1" s="1"/>
  <c r="W27" i="1" a="1"/>
  <c r="W27" i="1" s="1"/>
  <c r="Z27" i="1" s="1"/>
  <c r="AC27" i="1" s="1"/>
  <c r="AF27" i="1" s="1"/>
  <c r="W28" i="1" a="1"/>
  <c r="W28" i="1" s="1"/>
  <c r="Z28" i="1" s="1"/>
  <c r="AC28" i="1" s="1"/>
  <c r="AF28" i="1" s="1"/>
  <c r="W29" i="1" a="1"/>
  <c r="W29" i="1" s="1"/>
  <c r="Z29" i="1" s="1"/>
  <c r="AC29" i="1" s="1"/>
  <c r="AF29" i="1" s="1"/>
  <c r="W30" i="1" a="1"/>
  <c r="W30" i="1" s="1"/>
  <c r="Z30" i="1" s="1"/>
  <c r="AC30" i="1" s="1"/>
  <c r="AF30" i="1" s="1"/>
  <c r="W31" i="1" a="1"/>
  <c r="W31" i="1" s="1"/>
  <c r="Z31" i="1" s="1"/>
  <c r="AC31" i="1" s="1"/>
  <c r="AF31" i="1" s="1"/>
  <c r="W32" i="1" a="1"/>
  <c r="W32" i="1" s="1"/>
  <c r="Z32" i="1" s="1"/>
  <c r="AC32" i="1" s="1"/>
  <c r="AF32" i="1" s="1"/>
  <c r="W33" i="1" a="1"/>
  <c r="W33" i="1" s="1"/>
  <c r="Z33" i="1" s="1"/>
  <c r="AC33" i="1" s="1"/>
  <c r="AF33" i="1" s="1"/>
  <c r="W34" i="1" a="1"/>
  <c r="W34" i="1" s="1"/>
  <c r="Z34" i="1" s="1"/>
  <c r="AC34" i="1" s="1"/>
  <c r="AF34" i="1" s="1"/>
  <c r="W35" i="1" a="1"/>
  <c r="W35" i="1" s="1"/>
  <c r="Z35" i="1" s="1"/>
  <c r="AC35" i="1" s="1"/>
  <c r="AF35" i="1" s="1"/>
  <c r="W37" i="1" a="1"/>
  <c r="W37" i="1" s="1"/>
  <c r="Z37" i="1" s="1"/>
  <c r="AC37" i="1" s="1"/>
  <c r="AF37" i="1" s="1"/>
  <c r="W38" i="1" a="1"/>
  <c r="W38" i="1" s="1"/>
  <c r="Z38" i="1" s="1"/>
  <c r="AC38" i="1" s="1"/>
  <c r="AF38" i="1" s="1"/>
  <c r="W39" i="1" a="1"/>
  <c r="W39" i="1" s="1"/>
  <c r="Z39" i="1" s="1"/>
  <c r="AC39" i="1" s="1"/>
  <c r="AF39" i="1" s="1"/>
  <c r="W40" i="1" a="1"/>
  <c r="W40" i="1" s="1"/>
  <c r="Z40" i="1" s="1"/>
  <c r="AC40" i="1" s="1"/>
  <c r="AF40" i="1" s="1"/>
  <c r="W41" i="1" a="1"/>
  <c r="W41" i="1" s="1"/>
  <c r="Z41" i="1" s="1"/>
  <c r="AC41" i="1" s="1"/>
  <c r="AF41" i="1" s="1"/>
  <c r="W42" i="1" a="1"/>
  <c r="W42" i="1" s="1"/>
  <c r="Z42" i="1" s="1"/>
  <c r="AC42" i="1" s="1"/>
  <c r="AF42" i="1" s="1"/>
  <c r="W43" i="1" a="1"/>
  <c r="W43" i="1" s="1"/>
  <c r="Z43" i="1" s="1"/>
  <c r="AC43" i="1" s="1"/>
  <c r="AF43" i="1" s="1"/>
  <c r="W44" i="1" a="1"/>
  <c r="W44" i="1" s="1"/>
  <c r="Z44" i="1" s="1"/>
  <c r="AC44" i="1" s="1"/>
  <c r="AF44" i="1" s="1"/>
  <c r="W45" i="1" a="1"/>
  <c r="W45" i="1" s="1"/>
  <c r="Z45" i="1" s="1"/>
  <c r="AC45" i="1" s="1"/>
  <c r="AF45" i="1" s="1"/>
  <c r="W46" i="1" a="1"/>
  <c r="W46" i="1" s="1"/>
  <c r="Z46" i="1" s="1"/>
  <c r="AC46" i="1" s="1"/>
  <c r="AF46" i="1" s="1"/>
  <c r="W47" i="1" a="1"/>
  <c r="W47" i="1" s="1"/>
  <c r="Z47" i="1" s="1"/>
  <c r="AC47" i="1" s="1"/>
  <c r="AF47" i="1" s="1"/>
  <c r="W48" i="1" a="1"/>
  <c r="W48" i="1" s="1"/>
  <c r="Z48" i="1" s="1"/>
  <c r="AC48" i="1" s="1"/>
  <c r="AF48" i="1" s="1"/>
  <c r="W49" i="1" a="1"/>
  <c r="W49" i="1" s="1"/>
  <c r="Z49" i="1" s="1"/>
  <c r="AC49" i="1" s="1"/>
  <c r="AF49" i="1" s="1"/>
  <c r="W50" i="1" a="1"/>
  <c r="W50" i="1" s="1"/>
  <c r="Z50" i="1" s="1"/>
  <c r="AC50" i="1" s="1"/>
  <c r="AF50" i="1" s="1"/>
  <c r="W51" i="1" a="1"/>
  <c r="W51" i="1" s="1"/>
  <c r="Z51" i="1" s="1"/>
  <c r="AC51" i="1" s="1"/>
  <c r="AF51" i="1" s="1"/>
  <c r="W52" i="1" a="1"/>
  <c r="W52" i="1" s="1"/>
  <c r="Z52" i="1" s="1"/>
  <c r="AC52" i="1" s="1"/>
  <c r="AF52" i="1" s="1"/>
  <c r="W53" i="1" a="1"/>
  <c r="W53" i="1" s="1"/>
  <c r="Z53" i="1" s="1"/>
  <c r="AC53" i="1" s="1"/>
  <c r="AF53" i="1" s="1"/>
  <c r="W54" i="1" a="1"/>
  <c r="W54" i="1" s="1"/>
  <c r="Z54" i="1" s="1"/>
  <c r="AC54" i="1" s="1"/>
  <c r="AF54" i="1" s="1"/>
  <c r="W55" i="1" a="1"/>
  <c r="W55" i="1" s="1"/>
  <c r="Z55" i="1" s="1"/>
  <c r="AC55" i="1" s="1"/>
  <c r="AF55" i="1" s="1"/>
  <c r="W56" i="1" a="1"/>
  <c r="W56" i="1" s="1"/>
  <c r="Z56" i="1" s="1"/>
  <c r="AC56" i="1" s="1"/>
  <c r="AF56" i="1" s="1"/>
  <c r="W57" i="1" a="1"/>
  <c r="W57" i="1" s="1"/>
  <c r="Z57" i="1" s="1"/>
  <c r="AC57" i="1" s="1"/>
  <c r="AF57" i="1" s="1"/>
  <c r="W58" i="1" a="1"/>
  <c r="W58" i="1" s="1"/>
  <c r="Z58" i="1" s="1"/>
  <c r="AC58" i="1" s="1"/>
  <c r="AF58" i="1" s="1"/>
  <c r="W59" i="1" a="1"/>
  <c r="W59" i="1" s="1"/>
  <c r="Z59" i="1" s="1"/>
  <c r="AC59" i="1" s="1"/>
  <c r="AF59" i="1" s="1"/>
  <c r="W60" i="1" a="1"/>
  <c r="W60" i="1" s="1"/>
  <c r="Z60" i="1" s="1"/>
  <c r="AC60" i="1" s="1"/>
  <c r="AF60" i="1" s="1"/>
  <c r="W61" i="1" a="1"/>
  <c r="W61" i="1" s="1"/>
  <c r="Z61" i="1" s="1"/>
  <c r="AC61" i="1" s="1"/>
  <c r="AF61" i="1" s="1"/>
  <c r="W62" i="1" a="1"/>
  <c r="W62" i="1" s="1"/>
  <c r="Z62" i="1" s="1"/>
  <c r="AC62" i="1" s="1"/>
  <c r="AF62" i="1" s="1"/>
  <c r="W63" i="1" a="1"/>
  <c r="W63" i="1" s="1"/>
  <c r="Z63" i="1" s="1"/>
  <c r="AC63" i="1" s="1"/>
  <c r="AF63" i="1" s="1"/>
  <c r="W64" i="1" a="1"/>
  <c r="W64" i="1" s="1"/>
  <c r="Z64" i="1" s="1"/>
  <c r="AC64" i="1" s="1"/>
  <c r="AF64" i="1" s="1"/>
  <c r="W65" i="1" a="1"/>
  <c r="W65" i="1" s="1"/>
  <c r="Z65" i="1" s="1"/>
  <c r="AC65" i="1" s="1"/>
  <c r="AF65" i="1" s="1"/>
  <c r="W66" i="1" a="1"/>
  <c r="W66" i="1" s="1"/>
  <c r="Z66" i="1" s="1"/>
  <c r="AC66" i="1" s="1"/>
  <c r="AF66" i="1" s="1"/>
  <c r="W67" i="1" a="1"/>
  <c r="W67" i="1" s="1"/>
  <c r="Z67" i="1" s="1"/>
  <c r="AC67" i="1" s="1"/>
  <c r="AF67" i="1" s="1"/>
  <c r="W68" i="1" a="1"/>
  <c r="W68" i="1" s="1"/>
  <c r="Z68" i="1" s="1"/>
  <c r="AC68" i="1" s="1"/>
  <c r="AF68" i="1" s="1"/>
  <c r="W69" i="1" a="1"/>
  <c r="W69" i="1" s="1"/>
  <c r="Z69" i="1" s="1"/>
  <c r="AC69" i="1" s="1"/>
  <c r="AF69" i="1" s="1"/>
  <c r="W70" i="1" a="1"/>
  <c r="W70" i="1" s="1"/>
  <c r="Z70" i="1" s="1"/>
  <c r="AC70" i="1" s="1"/>
  <c r="AF70" i="1" s="1"/>
  <c r="W71" i="1" a="1"/>
  <c r="W71" i="1" s="1"/>
  <c r="Z71" i="1" s="1"/>
  <c r="AC71" i="1" s="1"/>
  <c r="AF71" i="1" s="1"/>
  <c r="W72" i="1" a="1"/>
  <c r="W72" i="1" s="1"/>
  <c r="Z72" i="1" s="1"/>
  <c r="AC72" i="1" s="1"/>
  <c r="AF72" i="1" s="1"/>
  <c r="W73" i="1" a="1"/>
  <c r="W73" i="1" s="1"/>
  <c r="Z73" i="1" s="1"/>
  <c r="AC73" i="1" s="1"/>
  <c r="AF73" i="1" s="1"/>
  <c r="W74" i="1" a="1"/>
  <c r="W74" i="1" s="1"/>
  <c r="Z74" i="1" s="1"/>
  <c r="AC74" i="1" s="1"/>
  <c r="AF74" i="1" s="1"/>
  <c r="W75" i="1" a="1"/>
  <c r="W75" i="1" s="1"/>
  <c r="Z75" i="1" s="1"/>
  <c r="AC75" i="1" s="1"/>
  <c r="AF75" i="1" s="1"/>
  <c r="W76" i="1" a="1"/>
  <c r="W76" i="1" s="1"/>
  <c r="Z76" i="1" s="1"/>
  <c r="AC76" i="1" s="1"/>
  <c r="AF76" i="1" s="1"/>
  <c r="W77" i="1" a="1"/>
  <c r="W77" i="1" s="1"/>
  <c r="Z77" i="1" s="1"/>
  <c r="AC77" i="1" s="1"/>
  <c r="AF77" i="1" s="1"/>
  <c r="W78" i="1" a="1"/>
  <c r="W78" i="1" s="1"/>
  <c r="Z78" i="1" s="1"/>
  <c r="AC78" i="1" s="1"/>
  <c r="AF78" i="1" s="1"/>
  <c r="W79" i="1" a="1"/>
  <c r="W79" i="1" s="1"/>
  <c r="Z79" i="1" s="1"/>
  <c r="AC79" i="1" s="1"/>
  <c r="AF79" i="1" s="1"/>
  <c r="W80" i="1" a="1"/>
  <c r="W80" i="1" s="1"/>
  <c r="Z80" i="1" s="1"/>
  <c r="AC80" i="1" s="1"/>
  <c r="AF80" i="1" s="1"/>
  <c r="W81" i="1" a="1"/>
  <c r="W81" i="1" s="1"/>
  <c r="Z81" i="1" s="1"/>
  <c r="AC81" i="1" s="1"/>
  <c r="AF81" i="1" s="1"/>
  <c r="W82" i="1" a="1"/>
  <c r="W82" i="1" s="1"/>
  <c r="Z82" i="1" s="1"/>
  <c r="AC82" i="1" s="1"/>
  <c r="AF82" i="1" s="1"/>
  <c r="W83" i="1" a="1"/>
  <c r="W83" i="1" s="1"/>
  <c r="Z83" i="1" s="1"/>
  <c r="AC83" i="1" s="1"/>
  <c r="AF83" i="1" s="1"/>
  <c r="W84" i="1" a="1"/>
  <c r="W84" i="1" s="1"/>
  <c r="Z84" i="1" s="1"/>
  <c r="AC84" i="1" s="1"/>
  <c r="AF84" i="1" s="1"/>
  <c r="W85" i="1" a="1"/>
  <c r="W85" i="1" s="1"/>
  <c r="Z85" i="1" s="1"/>
  <c r="AC85" i="1" s="1"/>
  <c r="AF85" i="1" s="1"/>
  <c r="W87" i="1" a="1"/>
  <c r="W87" i="1" s="1"/>
  <c r="Z87" i="1" s="1"/>
  <c r="AC87" i="1" s="1"/>
  <c r="AF87" i="1" s="1"/>
  <c r="W88" i="1" a="1"/>
  <c r="W88" i="1" s="1"/>
  <c r="Z88" i="1" s="1"/>
  <c r="AC88" i="1" s="1"/>
  <c r="AF88" i="1" s="1"/>
  <c r="W89" i="1" a="1"/>
  <c r="W89" i="1" s="1"/>
  <c r="Z89" i="1" s="1"/>
  <c r="AC89" i="1" s="1"/>
  <c r="AF89" i="1" s="1"/>
  <c r="W90" i="1" a="1"/>
  <c r="W90" i="1" s="1"/>
  <c r="Z90" i="1" s="1"/>
  <c r="AC90" i="1" s="1"/>
  <c r="AF90" i="1" s="1"/>
  <c r="W91" i="1" a="1"/>
  <c r="W91" i="1" s="1"/>
  <c r="Z91" i="1" s="1"/>
  <c r="AC91" i="1" s="1"/>
  <c r="AF91" i="1" s="1"/>
  <c r="W92" i="1" a="1"/>
  <c r="W92" i="1" s="1"/>
  <c r="Z92" i="1" s="1"/>
  <c r="AC92" i="1" s="1"/>
  <c r="AF92" i="1" s="1"/>
  <c r="W93" i="1" a="1"/>
  <c r="W93" i="1" s="1"/>
  <c r="Z93" i="1" s="1"/>
  <c r="AC93" i="1" s="1"/>
  <c r="AF93" i="1" s="1"/>
  <c r="W94" i="1" a="1"/>
  <c r="W94" i="1" s="1"/>
  <c r="Z94" i="1" s="1"/>
  <c r="AC94" i="1" s="1"/>
  <c r="AF94" i="1" s="1"/>
  <c r="W95" i="1" a="1"/>
  <c r="W95" i="1" s="1"/>
  <c r="Z95" i="1" s="1"/>
  <c r="AC95" i="1" s="1"/>
  <c r="AF95" i="1" s="1"/>
  <c r="W96" i="1" a="1"/>
  <c r="W96" i="1" s="1"/>
  <c r="Z96" i="1" s="1"/>
  <c r="AC96" i="1" s="1"/>
  <c r="AF96" i="1" s="1"/>
  <c r="W97" i="1" a="1"/>
  <c r="W97" i="1" s="1"/>
  <c r="Z97" i="1" s="1"/>
  <c r="AC97" i="1" s="1"/>
  <c r="AF97" i="1" s="1"/>
  <c r="W98" i="1" a="1"/>
  <c r="W98" i="1" s="1"/>
  <c r="Z98" i="1" s="1"/>
  <c r="AC98" i="1" s="1"/>
  <c r="AF98" i="1" s="1"/>
  <c r="W99" i="1" a="1"/>
  <c r="W99" i="1" s="1"/>
  <c r="Z99" i="1" s="1"/>
  <c r="AC99" i="1" s="1"/>
  <c r="AF99" i="1" s="1"/>
  <c r="W100" i="1" a="1"/>
  <c r="W100" i="1" s="1"/>
  <c r="Z100" i="1" s="1"/>
  <c r="AC100" i="1" s="1"/>
  <c r="AF100" i="1" s="1"/>
  <c r="W101" i="1" a="1"/>
  <c r="W101" i="1" s="1"/>
  <c r="Z101" i="1" s="1"/>
  <c r="AC101" i="1" s="1"/>
  <c r="AF101" i="1" s="1"/>
  <c r="W102" i="1" a="1"/>
  <c r="W102" i="1" s="1"/>
  <c r="Z102" i="1" s="1"/>
  <c r="AC102" i="1" s="1"/>
  <c r="AF102" i="1" s="1"/>
  <c r="W103" i="1" a="1"/>
  <c r="W103" i="1" s="1"/>
  <c r="Z103" i="1" s="1"/>
  <c r="AC103" i="1" s="1"/>
  <c r="AF103" i="1" s="1"/>
  <c r="W104" i="1" a="1"/>
  <c r="W104" i="1" s="1"/>
  <c r="Z104" i="1" s="1"/>
  <c r="AC104" i="1" s="1"/>
  <c r="AF104" i="1" s="1"/>
  <c r="W106" i="1" a="1"/>
  <c r="W106" i="1" s="1"/>
  <c r="Z106" i="1" s="1"/>
  <c r="AC106" i="1" s="1"/>
  <c r="AF106" i="1" s="1"/>
  <c r="W107" i="1" a="1"/>
  <c r="W107" i="1" s="1"/>
  <c r="Z107" i="1" s="1"/>
  <c r="AC107" i="1" s="1"/>
  <c r="AF107" i="1" s="1"/>
  <c r="W108" i="1" a="1"/>
  <c r="W108" i="1" s="1"/>
  <c r="Z108" i="1" s="1"/>
  <c r="AC108" i="1" s="1"/>
  <c r="AF108" i="1" s="1"/>
  <c r="W109" i="1" a="1"/>
  <c r="W109" i="1" s="1"/>
  <c r="Z109" i="1" s="1"/>
  <c r="AC109" i="1" s="1"/>
  <c r="AF109" i="1" s="1"/>
  <c r="W110" i="1" a="1"/>
  <c r="W110" i="1" s="1"/>
  <c r="Z110" i="1" s="1"/>
  <c r="AC110" i="1" s="1"/>
  <c r="AF110" i="1" s="1"/>
  <c r="W111" i="1" a="1"/>
  <c r="W111" i="1" s="1"/>
  <c r="Z111" i="1" s="1"/>
  <c r="AC111" i="1" s="1"/>
  <c r="AF111" i="1" s="1"/>
  <c r="W112" i="1" a="1"/>
  <c r="W112" i="1" s="1"/>
  <c r="Z112" i="1" s="1"/>
  <c r="AC112" i="1" s="1"/>
  <c r="AF112" i="1" s="1"/>
  <c r="W113" i="1" a="1"/>
  <c r="W113" i="1" s="1"/>
  <c r="Z113" i="1" s="1"/>
  <c r="AC113" i="1" s="1"/>
  <c r="AF113" i="1" s="1"/>
  <c r="W115" i="1" a="1"/>
  <c r="W115" i="1" s="1"/>
  <c r="Z115" i="1" s="1"/>
  <c r="AC115" i="1" s="1"/>
  <c r="AF115" i="1" s="1"/>
  <c r="W116" i="1" a="1"/>
  <c r="W116" i="1" s="1"/>
  <c r="Z116" i="1" s="1"/>
  <c r="AC116" i="1" s="1"/>
  <c r="AF116" i="1" s="1"/>
  <c r="W118" i="1" a="1"/>
  <c r="W118" i="1" s="1"/>
  <c r="Z118" i="1" s="1"/>
  <c r="AC118" i="1" s="1"/>
  <c r="AF118" i="1" s="1"/>
  <c r="W119" i="1" a="1"/>
  <c r="W119" i="1" s="1"/>
  <c r="Z119" i="1" s="1"/>
  <c r="AC119" i="1" s="1"/>
  <c r="AF119" i="1" s="1"/>
  <c r="W120" i="1" a="1"/>
  <c r="W120" i="1" s="1"/>
  <c r="Z120" i="1" s="1"/>
  <c r="AC120" i="1" s="1"/>
  <c r="AF120" i="1" s="1"/>
  <c r="W121" i="1" a="1"/>
  <c r="W121" i="1" s="1"/>
  <c r="Z121" i="1" s="1"/>
  <c r="AC121" i="1" s="1"/>
  <c r="AF121" i="1" s="1"/>
  <c r="W122" i="1" a="1"/>
  <c r="W122" i="1" s="1"/>
  <c r="Z122" i="1" s="1"/>
  <c r="AC122" i="1" s="1"/>
  <c r="AF122" i="1" s="1"/>
  <c r="W123" i="1" a="1"/>
  <c r="W123" i="1" s="1"/>
  <c r="Z123" i="1" s="1"/>
  <c r="AC123" i="1" s="1"/>
  <c r="AF123" i="1" s="1"/>
  <c r="W124" i="1" a="1"/>
  <c r="W124" i="1" s="1"/>
  <c r="Z124" i="1" s="1"/>
  <c r="AC124" i="1" s="1"/>
  <c r="AF124" i="1" s="1"/>
  <c r="W125" i="1" a="1"/>
  <c r="W125" i="1" s="1"/>
  <c r="Z125" i="1" s="1"/>
  <c r="AC125" i="1" s="1"/>
  <c r="AF125" i="1" s="1"/>
  <c r="W126" i="1" a="1"/>
  <c r="W126" i="1" s="1"/>
  <c r="Z126" i="1" s="1"/>
  <c r="AC126" i="1" s="1"/>
  <c r="AF126" i="1" s="1"/>
  <c r="W127" i="1" a="1"/>
  <c r="W127" i="1" s="1"/>
  <c r="Z127" i="1" s="1"/>
  <c r="AC127" i="1" s="1"/>
  <c r="AF127" i="1" s="1"/>
  <c r="W128" i="1" a="1"/>
  <c r="W128" i="1" s="1"/>
  <c r="Z128" i="1" s="1"/>
  <c r="AC128" i="1" s="1"/>
  <c r="AF128" i="1" s="1"/>
  <c r="W129" i="1" a="1"/>
  <c r="W129" i="1" s="1"/>
  <c r="Z129" i="1" s="1"/>
  <c r="AC129" i="1" s="1"/>
  <c r="AF129" i="1" s="1"/>
  <c r="W130" i="1" a="1"/>
  <c r="W130" i="1" s="1"/>
  <c r="Z130" i="1" s="1"/>
  <c r="AC130" i="1" s="1"/>
  <c r="AF130" i="1" s="1"/>
  <c r="W131" i="1" a="1"/>
  <c r="W131" i="1" s="1"/>
  <c r="Z131" i="1" s="1"/>
  <c r="AC131" i="1" s="1"/>
  <c r="AF131" i="1" s="1"/>
  <c r="W132" i="1" a="1"/>
  <c r="W132" i="1" s="1"/>
  <c r="Z132" i="1" s="1"/>
  <c r="AC132" i="1" s="1"/>
  <c r="AF132" i="1" s="1"/>
  <c r="W134" i="1" a="1"/>
  <c r="W134" i="1" s="1"/>
  <c r="Z134" i="1" s="1"/>
  <c r="AC134" i="1" s="1"/>
  <c r="AF134" i="1" s="1"/>
  <c r="W135" i="1" a="1"/>
  <c r="W135" i="1" s="1"/>
  <c r="Z135" i="1" s="1"/>
  <c r="AC135" i="1" s="1"/>
  <c r="AF135" i="1" s="1"/>
  <c r="W136" i="1" a="1"/>
  <c r="W136" i="1" s="1"/>
  <c r="Z136" i="1" s="1"/>
  <c r="AC136" i="1" s="1"/>
  <c r="AF136" i="1" s="1"/>
  <c r="W137" i="1" a="1"/>
  <c r="W137" i="1" s="1"/>
  <c r="Z137" i="1" s="1"/>
  <c r="AC137" i="1" s="1"/>
  <c r="AF137" i="1" s="1"/>
  <c r="W138" i="1" a="1"/>
  <c r="W138" i="1" s="1"/>
  <c r="Z138" i="1" s="1"/>
  <c r="AC138" i="1" s="1"/>
  <c r="AF138" i="1" s="1"/>
  <c r="W139" i="1" a="1"/>
  <c r="W139" i="1" s="1"/>
  <c r="Z139" i="1" s="1"/>
  <c r="AC139" i="1" s="1"/>
  <c r="AF139" i="1" s="1"/>
  <c r="W140" i="1" a="1"/>
  <c r="W140" i="1" s="1"/>
  <c r="Z140" i="1" s="1"/>
  <c r="AC140" i="1" s="1"/>
  <c r="AF140" i="1" s="1"/>
  <c r="W141" i="1" a="1"/>
  <c r="W141" i="1" s="1"/>
  <c r="Z141" i="1" s="1"/>
  <c r="AC141" i="1" s="1"/>
  <c r="AF141" i="1" s="1"/>
  <c r="W142" i="1" a="1"/>
  <c r="W142" i="1" s="1"/>
  <c r="Z142" i="1" s="1"/>
  <c r="AC142" i="1" s="1"/>
  <c r="AF142" i="1" s="1"/>
  <c r="W143" i="1" a="1"/>
  <c r="W143" i="1" s="1"/>
  <c r="Z143" i="1" s="1"/>
  <c r="AC143" i="1" s="1"/>
  <c r="AF143" i="1" s="1"/>
  <c r="W144" i="1" a="1"/>
  <c r="W144" i="1" s="1"/>
  <c r="Z144" i="1" s="1"/>
  <c r="AC144" i="1" s="1"/>
  <c r="AF144" i="1" s="1"/>
  <c r="W145" i="1" a="1"/>
  <c r="W145" i="1" s="1"/>
  <c r="Z145" i="1" s="1"/>
  <c r="AC145" i="1" s="1"/>
  <c r="AF145" i="1" s="1"/>
  <c r="W146" i="1" a="1"/>
  <c r="W146" i="1" s="1"/>
  <c r="Z146" i="1" s="1"/>
  <c r="AC146" i="1" s="1"/>
  <c r="AF146" i="1" s="1"/>
  <c r="W147" i="1" a="1"/>
  <c r="W147" i="1" s="1"/>
  <c r="Z147" i="1" s="1"/>
  <c r="AC147" i="1" s="1"/>
  <c r="AF147" i="1" s="1"/>
  <c r="W148" i="1" a="1"/>
  <c r="W148" i="1" s="1"/>
  <c r="Z148" i="1" s="1"/>
  <c r="AC148" i="1" s="1"/>
  <c r="AF148" i="1" s="1"/>
  <c r="W149" i="1" a="1"/>
  <c r="W149" i="1" s="1"/>
  <c r="Z149" i="1" s="1"/>
  <c r="AC149" i="1" s="1"/>
  <c r="AF149" i="1" s="1"/>
  <c r="W150" i="1" a="1"/>
  <c r="W150" i="1" s="1"/>
  <c r="Z150" i="1" s="1"/>
  <c r="AC150" i="1" s="1"/>
  <c r="AF150" i="1" s="1"/>
  <c r="W151" i="1" a="1"/>
  <c r="W151" i="1" s="1"/>
  <c r="Z151" i="1" s="1"/>
  <c r="AC151" i="1" s="1"/>
  <c r="AF151" i="1" s="1"/>
  <c r="W152" i="1" a="1"/>
  <c r="W152" i="1" s="1"/>
  <c r="Z152" i="1" s="1"/>
  <c r="AC152" i="1" s="1"/>
  <c r="AF152" i="1" s="1"/>
  <c r="W153" i="1" a="1"/>
  <c r="W153" i="1" s="1"/>
  <c r="Z153" i="1" s="1"/>
  <c r="AC153" i="1" s="1"/>
  <c r="AF153" i="1" s="1"/>
  <c r="W154" i="1" a="1"/>
  <c r="W154" i="1" s="1"/>
  <c r="Z154" i="1" s="1"/>
  <c r="AC154" i="1" s="1"/>
  <c r="AF154" i="1" s="1"/>
  <c r="W155" i="1" a="1"/>
  <c r="W155" i="1" s="1"/>
  <c r="Z155" i="1" s="1"/>
  <c r="AC155" i="1" s="1"/>
  <c r="AF155" i="1" s="1"/>
  <c r="W157" i="1" a="1"/>
  <c r="W157" i="1" s="1"/>
  <c r="Z157" i="1" s="1"/>
  <c r="AC157" i="1" s="1"/>
  <c r="AF157" i="1" s="1"/>
  <c r="W158" i="1" a="1"/>
  <c r="W158" i="1" s="1"/>
  <c r="Z158" i="1" s="1"/>
  <c r="AC158" i="1" s="1"/>
  <c r="AF158" i="1" s="1"/>
  <c r="W159" i="1" a="1"/>
  <c r="W159" i="1" s="1"/>
  <c r="Z159" i="1" s="1"/>
  <c r="AC159" i="1" s="1"/>
  <c r="AF159" i="1" s="1"/>
  <c r="W160" i="1" a="1"/>
  <c r="W160" i="1" s="1"/>
  <c r="Z160" i="1" s="1"/>
  <c r="AC160" i="1" s="1"/>
  <c r="AF160" i="1" s="1"/>
  <c r="W161" i="1" a="1"/>
  <c r="W161" i="1" s="1"/>
  <c r="Z161" i="1" s="1"/>
  <c r="AC161" i="1" s="1"/>
  <c r="AF161" i="1" s="1"/>
  <c r="W162" i="1" a="1"/>
  <c r="W162" i="1" s="1"/>
  <c r="Z162" i="1" s="1"/>
  <c r="AC162" i="1" s="1"/>
  <c r="AF162" i="1" s="1"/>
  <c r="W163" i="1" a="1"/>
  <c r="W163" i="1" s="1"/>
  <c r="Z163" i="1" s="1"/>
  <c r="AC163" i="1" s="1"/>
  <c r="AF163" i="1" s="1"/>
  <c r="W164" i="1" a="1"/>
  <c r="W164" i="1" s="1"/>
  <c r="Z164" i="1" s="1"/>
  <c r="AC164" i="1" s="1"/>
  <c r="AF164" i="1" s="1"/>
  <c r="W165" i="1" a="1"/>
  <c r="W165" i="1" s="1"/>
  <c r="Z165" i="1" s="1"/>
  <c r="AC165" i="1" s="1"/>
  <c r="AF165" i="1" s="1"/>
  <c r="W166" i="1" a="1"/>
  <c r="W166" i="1" s="1"/>
  <c r="Z166" i="1" s="1"/>
  <c r="AC166" i="1" s="1"/>
  <c r="AF166" i="1" s="1"/>
  <c r="W167" i="1" a="1"/>
  <c r="W167" i="1" s="1"/>
  <c r="Z167" i="1" s="1"/>
  <c r="AC167" i="1" s="1"/>
  <c r="AF167" i="1" s="1"/>
  <c r="W168" i="1" a="1"/>
  <c r="W168" i="1" s="1"/>
  <c r="Z168" i="1" s="1"/>
  <c r="AC168" i="1" s="1"/>
  <c r="AF168" i="1" s="1"/>
  <c r="W169" i="1" a="1"/>
  <c r="W169" i="1" s="1"/>
  <c r="Z169" i="1" s="1"/>
  <c r="AC169" i="1" s="1"/>
  <c r="AF169" i="1" s="1"/>
  <c r="W170" i="1" a="1"/>
  <c r="W170" i="1" s="1"/>
  <c r="Z170" i="1" s="1"/>
  <c r="AC170" i="1" s="1"/>
  <c r="AF170" i="1" s="1"/>
  <c r="W171" i="1" a="1"/>
  <c r="W171" i="1" s="1"/>
  <c r="Z171" i="1" s="1"/>
  <c r="AC171" i="1" s="1"/>
  <c r="AF171" i="1" s="1"/>
  <c r="W172" i="1" a="1"/>
  <c r="W172" i="1" s="1"/>
  <c r="Z172" i="1" s="1"/>
  <c r="AC172" i="1" s="1"/>
  <c r="AF172" i="1" s="1"/>
  <c r="W173" i="1" a="1"/>
  <c r="W173" i="1" s="1"/>
  <c r="Z173" i="1" s="1"/>
  <c r="AC173" i="1" s="1"/>
  <c r="AF173" i="1" s="1"/>
  <c r="W174" i="1" a="1"/>
  <c r="W174" i="1" s="1"/>
  <c r="Z174" i="1" s="1"/>
  <c r="AC174" i="1" s="1"/>
  <c r="AF174" i="1" s="1"/>
  <c r="W175" i="1" a="1"/>
  <c r="W175" i="1" s="1"/>
  <c r="Z175" i="1" s="1"/>
  <c r="AC175" i="1" s="1"/>
  <c r="AF175" i="1" s="1"/>
  <c r="W176" i="1" a="1"/>
  <c r="W176" i="1" s="1"/>
  <c r="Z176" i="1" s="1"/>
  <c r="AC176" i="1" s="1"/>
  <c r="AF176" i="1" s="1"/>
  <c r="W177" i="1" a="1"/>
  <c r="W177" i="1" s="1"/>
  <c r="Z177" i="1" s="1"/>
  <c r="AC177" i="1" s="1"/>
  <c r="AF177" i="1" s="1"/>
  <c r="W178" i="1" a="1"/>
  <c r="W178" i="1" s="1"/>
  <c r="Z178" i="1" s="1"/>
  <c r="AC178" i="1" s="1"/>
  <c r="AF178" i="1" s="1"/>
  <c r="W179" i="1" a="1"/>
  <c r="W179" i="1" s="1"/>
  <c r="Z179" i="1" s="1"/>
  <c r="AC179" i="1" s="1"/>
  <c r="AF179" i="1" s="1"/>
  <c r="W180" i="1" a="1"/>
  <c r="W180" i="1" s="1"/>
  <c r="Z180" i="1" s="1"/>
  <c r="AC180" i="1" s="1"/>
  <c r="AF180" i="1" s="1"/>
  <c r="W181" i="1" a="1"/>
  <c r="W181" i="1" s="1"/>
  <c r="Z181" i="1" s="1"/>
  <c r="AC181" i="1" s="1"/>
  <c r="AF181" i="1" s="1"/>
  <c r="W182" i="1" a="1"/>
  <c r="W182" i="1" s="1"/>
  <c r="Z182" i="1" s="1"/>
  <c r="AC182" i="1" s="1"/>
  <c r="AF182" i="1" s="1"/>
  <c r="W183" i="1" a="1"/>
  <c r="W183" i="1" s="1"/>
  <c r="Z183" i="1" s="1"/>
  <c r="AC183" i="1" s="1"/>
  <c r="AF183" i="1" s="1"/>
  <c r="W184" i="1" a="1"/>
  <c r="W184" i="1" s="1"/>
  <c r="Z184" i="1" s="1"/>
  <c r="AC184" i="1" s="1"/>
  <c r="AF184" i="1" s="1"/>
  <c r="W185" i="1" a="1"/>
  <c r="W185" i="1" s="1"/>
  <c r="Z185" i="1" s="1"/>
  <c r="AC185" i="1" s="1"/>
  <c r="AF185" i="1" s="1"/>
  <c r="W186" i="1" a="1"/>
  <c r="W186" i="1" s="1"/>
  <c r="Z186" i="1" s="1"/>
  <c r="AC186" i="1" s="1"/>
  <c r="AF186" i="1" s="1"/>
  <c r="W187" i="1" a="1"/>
  <c r="W187" i="1" s="1"/>
  <c r="Z187" i="1" s="1"/>
  <c r="AC187" i="1" s="1"/>
  <c r="AF187" i="1" s="1"/>
  <c r="W188" i="1" a="1"/>
  <c r="W188" i="1" s="1"/>
  <c r="Z188" i="1" s="1"/>
  <c r="AC188" i="1" s="1"/>
  <c r="AF188" i="1" s="1"/>
  <c r="W189" i="1" a="1"/>
  <c r="W189" i="1" s="1"/>
  <c r="Z189" i="1" s="1"/>
  <c r="AC189" i="1" s="1"/>
  <c r="AF189" i="1" s="1"/>
  <c r="W190" i="1" a="1"/>
  <c r="W190" i="1" s="1"/>
  <c r="Z190" i="1" s="1"/>
  <c r="AC190" i="1" s="1"/>
  <c r="AF190" i="1" s="1"/>
  <c r="W191" i="1" a="1"/>
  <c r="W191" i="1" s="1"/>
  <c r="Z191" i="1" s="1"/>
  <c r="AC191" i="1" s="1"/>
  <c r="AF191" i="1" s="1"/>
  <c r="W192" i="1" a="1"/>
  <c r="W192" i="1" s="1"/>
  <c r="Z192" i="1" s="1"/>
  <c r="AC192" i="1" s="1"/>
  <c r="AF192" i="1" s="1"/>
  <c r="W193" i="1" a="1"/>
  <c r="W193" i="1" s="1"/>
  <c r="Z193" i="1" s="1"/>
  <c r="AC193" i="1" s="1"/>
  <c r="AF193" i="1" s="1"/>
  <c r="W194" i="1" a="1"/>
  <c r="W194" i="1" s="1"/>
  <c r="Z194" i="1" s="1"/>
  <c r="AC194" i="1" s="1"/>
  <c r="AF194" i="1" s="1"/>
  <c r="W195" i="1" a="1"/>
  <c r="W195" i="1" s="1"/>
  <c r="Z195" i="1" s="1"/>
  <c r="AC195" i="1" s="1"/>
  <c r="AF195" i="1" s="1"/>
  <c r="W196" i="1" a="1"/>
  <c r="W196" i="1" s="1"/>
  <c r="Z196" i="1" s="1"/>
  <c r="AC196" i="1" s="1"/>
  <c r="AF196" i="1" s="1"/>
  <c r="W197" i="1" a="1"/>
  <c r="W197" i="1" s="1"/>
  <c r="Z197" i="1" s="1"/>
  <c r="AC197" i="1" s="1"/>
  <c r="AF197" i="1" s="1"/>
  <c r="W199" i="1" a="1"/>
  <c r="W199" i="1" s="1"/>
  <c r="Z199" i="1" s="1"/>
  <c r="AC199" i="1" s="1"/>
  <c r="AF199" i="1" s="1"/>
  <c r="W200" i="1" a="1"/>
  <c r="W200" i="1" s="1"/>
  <c r="Z200" i="1" s="1"/>
  <c r="AC200" i="1" s="1"/>
  <c r="AF200" i="1" s="1"/>
  <c r="W201" i="1" a="1"/>
  <c r="W201" i="1" s="1"/>
  <c r="Z201" i="1" s="1"/>
  <c r="AC201" i="1" s="1"/>
  <c r="AF201" i="1" s="1"/>
  <c r="W202" i="1" a="1"/>
  <c r="W202" i="1" s="1"/>
  <c r="Z202" i="1" s="1"/>
  <c r="AC202" i="1" s="1"/>
  <c r="AF202" i="1" s="1"/>
  <c r="W203" i="1" a="1"/>
  <c r="W203" i="1" s="1"/>
  <c r="Z203" i="1" s="1"/>
  <c r="AC203" i="1" s="1"/>
  <c r="AF203" i="1" s="1"/>
  <c r="W204" i="1" a="1"/>
  <c r="W204" i="1" s="1"/>
  <c r="Z204" i="1" s="1"/>
  <c r="AC204" i="1" s="1"/>
  <c r="AF204" i="1" s="1"/>
  <c r="W206" i="1" a="1"/>
  <c r="W206" i="1" s="1"/>
  <c r="Z206" i="1" s="1"/>
  <c r="AC206" i="1" s="1"/>
  <c r="AF206" i="1" s="1"/>
  <c r="W207" i="1" a="1"/>
  <c r="W207" i="1" s="1"/>
  <c r="Z207" i="1" s="1"/>
  <c r="AC207" i="1" s="1"/>
  <c r="AF207" i="1" s="1"/>
  <c r="W208" i="1" a="1"/>
  <c r="W208" i="1" s="1"/>
  <c r="Z208" i="1" s="1"/>
  <c r="AC208" i="1" s="1"/>
  <c r="AF208" i="1" s="1"/>
  <c r="W209" i="1" a="1"/>
  <c r="W209" i="1" s="1"/>
  <c r="Z209" i="1" s="1"/>
  <c r="AC209" i="1" s="1"/>
  <c r="AF209" i="1" s="1"/>
  <c r="W210" i="1" a="1"/>
  <c r="W210" i="1" s="1"/>
  <c r="Z210" i="1" s="1"/>
  <c r="AC210" i="1" s="1"/>
  <c r="AF210" i="1" s="1"/>
  <c r="W211" i="1" a="1"/>
  <c r="W211" i="1" s="1"/>
  <c r="Z211" i="1" s="1"/>
  <c r="AC211" i="1" s="1"/>
  <c r="AF211" i="1" s="1"/>
  <c r="W212" i="1" a="1"/>
  <c r="W212" i="1" s="1"/>
  <c r="Z212" i="1" s="1"/>
  <c r="AC212" i="1" s="1"/>
  <c r="AF212" i="1" s="1"/>
  <c r="W213" i="1" a="1"/>
  <c r="W213" i="1" s="1"/>
  <c r="Z213" i="1" s="1"/>
  <c r="AC213" i="1" s="1"/>
  <c r="AF213" i="1" s="1"/>
  <c r="W214" i="1" a="1"/>
  <c r="W214" i="1" s="1"/>
  <c r="Z214" i="1" s="1"/>
  <c r="AC214" i="1" s="1"/>
  <c r="AF214" i="1" s="1"/>
  <c r="W215" i="1" a="1"/>
  <c r="W215" i="1" s="1"/>
  <c r="Z215" i="1" s="1"/>
  <c r="AC215" i="1" s="1"/>
  <c r="AF215" i="1" s="1"/>
  <c r="W216" i="1" a="1"/>
  <c r="W216" i="1" s="1"/>
  <c r="Z216" i="1" s="1"/>
  <c r="AC216" i="1" s="1"/>
  <c r="AF216" i="1" s="1"/>
  <c r="W217" i="1" a="1"/>
  <c r="W217" i="1" s="1"/>
  <c r="Z217" i="1" s="1"/>
  <c r="AC217" i="1" s="1"/>
  <c r="AF217" i="1" s="1"/>
  <c r="W218" i="1" a="1"/>
  <c r="W218" i="1" s="1"/>
  <c r="Z218" i="1" s="1"/>
  <c r="AC218" i="1" s="1"/>
  <c r="AF218" i="1" s="1"/>
  <c r="W219" i="1" a="1"/>
  <c r="W219" i="1" s="1"/>
  <c r="Z219" i="1" s="1"/>
  <c r="AC219" i="1" s="1"/>
  <c r="AF219" i="1" s="1"/>
  <c r="W220" i="1" a="1"/>
  <c r="W220" i="1" s="1"/>
  <c r="Z220" i="1" s="1"/>
  <c r="AC220" i="1" s="1"/>
  <c r="AF220" i="1" s="1"/>
  <c r="W221" i="1" a="1"/>
  <c r="W221" i="1" s="1"/>
  <c r="Z221" i="1" s="1"/>
  <c r="AC221" i="1" s="1"/>
  <c r="AF221" i="1" s="1"/>
  <c r="W222" i="1" a="1"/>
  <c r="W222" i="1" s="1"/>
  <c r="Z222" i="1" s="1"/>
  <c r="AC222" i="1" s="1"/>
  <c r="AF222" i="1" s="1"/>
  <c r="W223" i="1" a="1"/>
  <c r="W223" i="1" s="1"/>
  <c r="Z223" i="1" s="1"/>
  <c r="AC223" i="1" s="1"/>
  <c r="AF223" i="1" s="1"/>
  <c r="W224" i="1" a="1"/>
  <c r="W224" i="1" s="1"/>
  <c r="Z224" i="1" s="1"/>
  <c r="AC224" i="1" s="1"/>
  <c r="AF224" i="1" s="1"/>
  <c r="W225" i="1" a="1"/>
  <c r="W225" i="1" s="1"/>
  <c r="Z225" i="1" s="1"/>
  <c r="AC225" i="1" s="1"/>
  <c r="AF225" i="1" s="1"/>
  <c r="W226" i="1" a="1"/>
  <c r="W226" i="1" s="1"/>
  <c r="Z226" i="1" s="1"/>
  <c r="AC226" i="1" s="1"/>
  <c r="AF226" i="1" s="1"/>
  <c r="W227" i="1" a="1"/>
  <c r="W227" i="1" s="1"/>
  <c r="Z227" i="1" s="1"/>
  <c r="AC227" i="1" s="1"/>
  <c r="AF227" i="1" s="1"/>
  <c r="W228" i="1" a="1"/>
  <c r="W228" i="1" s="1"/>
  <c r="Z228" i="1" s="1"/>
  <c r="AC228" i="1" s="1"/>
  <c r="AF228" i="1" s="1"/>
  <c r="W229" i="1" a="1"/>
  <c r="W229" i="1" s="1"/>
  <c r="Z229" i="1" s="1"/>
  <c r="AC229" i="1" s="1"/>
  <c r="AF229" i="1" s="1"/>
  <c r="W230" i="1" a="1"/>
  <c r="W230" i="1" s="1"/>
  <c r="Z230" i="1" s="1"/>
  <c r="AC230" i="1" s="1"/>
  <c r="AF230" i="1" s="1"/>
  <c r="W231" i="1" a="1"/>
  <c r="W231" i="1" s="1"/>
  <c r="Z231" i="1" s="1"/>
  <c r="AC231" i="1" s="1"/>
  <c r="AF231" i="1" s="1"/>
  <c r="W232" i="1" a="1"/>
  <c r="W232" i="1" s="1"/>
  <c r="Z232" i="1" s="1"/>
  <c r="AC232" i="1" s="1"/>
  <c r="AF232" i="1" s="1"/>
  <c r="W233" i="1" a="1"/>
  <c r="W233" i="1" s="1"/>
  <c r="Z233" i="1" s="1"/>
  <c r="AC233" i="1" s="1"/>
  <c r="AF233" i="1" s="1"/>
  <c r="W234" i="1" a="1"/>
  <c r="W234" i="1" s="1"/>
  <c r="Z234" i="1" s="1"/>
  <c r="AC234" i="1" s="1"/>
  <c r="AF234" i="1" s="1"/>
  <c r="W235" i="1" a="1"/>
  <c r="W235" i="1" s="1"/>
  <c r="Z235" i="1" s="1"/>
  <c r="AC235" i="1" s="1"/>
  <c r="AF235" i="1" s="1"/>
  <c r="W236" i="1" a="1"/>
  <c r="W236" i="1" s="1"/>
  <c r="Z236" i="1" s="1"/>
  <c r="AC236" i="1" s="1"/>
  <c r="AF236" i="1" s="1"/>
  <c r="W237" i="1" a="1"/>
  <c r="W237" i="1" s="1"/>
  <c r="Z237" i="1" s="1"/>
  <c r="AC237" i="1" s="1"/>
  <c r="AF237" i="1" s="1"/>
  <c r="W238" i="1" a="1"/>
  <c r="W238" i="1" s="1"/>
  <c r="Z238" i="1" s="1"/>
  <c r="AC238" i="1" s="1"/>
  <c r="AF238" i="1" s="1"/>
  <c r="W239" i="1" a="1"/>
  <c r="W239" i="1" s="1"/>
  <c r="Z239" i="1" s="1"/>
  <c r="AC239" i="1" s="1"/>
  <c r="AF239" i="1" s="1"/>
  <c r="W240" i="1" a="1"/>
  <c r="W240" i="1" s="1"/>
  <c r="Z240" i="1" s="1"/>
  <c r="AC240" i="1" s="1"/>
  <c r="AF240" i="1" s="1"/>
  <c r="W241" i="1" a="1"/>
  <c r="W241" i="1" s="1"/>
  <c r="Z241" i="1" s="1"/>
  <c r="AC241" i="1" s="1"/>
  <c r="AF241" i="1" s="1"/>
  <c r="W242" i="1" a="1"/>
  <c r="W242" i="1" s="1"/>
  <c r="Z242" i="1" s="1"/>
  <c r="AC242" i="1" s="1"/>
  <c r="AF242" i="1" s="1"/>
  <c r="W243" i="1" a="1"/>
  <c r="W243" i="1" s="1"/>
  <c r="Z243" i="1" s="1"/>
  <c r="AC243" i="1" s="1"/>
  <c r="AF243" i="1" s="1"/>
  <c r="W245" i="1" a="1"/>
  <c r="W245" i="1" s="1"/>
  <c r="Z245" i="1" s="1"/>
  <c r="AC245" i="1" s="1"/>
  <c r="AF245" i="1" s="1"/>
  <c r="W246" i="1" a="1"/>
  <c r="W246" i="1" s="1"/>
  <c r="Z246" i="1" s="1"/>
  <c r="AC246" i="1" s="1"/>
  <c r="AF246" i="1" s="1"/>
  <c r="W247" i="1" a="1"/>
  <c r="W247" i="1" s="1"/>
  <c r="Z247" i="1" s="1"/>
  <c r="AC247" i="1" s="1"/>
  <c r="AF247" i="1" s="1"/>
  <c r="W248" i="1" a="1"/>
  <c r="W248" i="1" s="1"/>
  <c r="Z248" i="1" s="1"/>
  <c r="AC248" i="1" s="1"/>
  <c r="AF248" i="1" s="1"/>
  <c r="W251" i="1" a="1"/>
  <c r="W251" i="1" s="1"/>
  <c r="Z251" i="1" s="1"/>
  <c r="AC251" i="1" s="1"/>
  <c r="AF251" i="1" s="1"/>
  <c r="W252" i="1" a="1"/>
  <c r="W252" i="1" s="1"/>
  <c r="Z252" i="1" s="1"/>
  <c r="AC252" i="1" s="1"/>
  <c r="AF252" i="1" s="1"/>
  <c r="W253" i="1" a="1"/>
  <c r="W253" i="1" s="1"/>
  <c r="Z253" i="1" s="1"/>
  <c r="AC253" i="1" s="1"/>
  <c r="AF253" i="1" s="1"/>
  <c r="W254" i="1" a="1"/>
  <c r="W254" i="1" s="1"/>
  <c r="Z254" i="1" s="1"/>
  <c r="AC254" i="1" s="1"/>
  <c r="AF254" i="1" s="1"/>
  <c r="W255" i="1" a="1"/>
  <c r="W255" i="1" s="1"/>
  <c r="Z255" i="1" s="1"/>
  <c r="AC255" i="1" s="1"/>
  <c r="AF255" i="1" s="1"/>
  <c r="W256" i="1" a="1"/>
  <c r="W256" i="1" s="1"/>
  <c r="Z256" i="1" s="1"/>
  <c r="AC256" i="1" s="1"/>
  <c r="AF256" i="1" s="1"/>
  <c r="W257" i="1" a="1"/>
  <c r="W257" i="1" s="1"/>
  <c r="Z257" i="1" s="1"/>
  <c r="AC257" i="1" s="1"/>
  <c r="AF257" i="1" s="1"/>
  <c r="W258" i="1" a="1"/>
  <c r="W258" i="1" s="1"/>
  <c r="Z258" i="1" s="1"/>
  <c r="AC258" i="1" s="1"/>
  <c r="AF258" i="1" s="1"/>
  <c r="W259" i="1" a="1"/>
  <c r="W259" i="1" s="1"/>
  <c r="Z259" i="1" s="1"/>
  <c r="AC259" i="1" s="1"/>
  <c r="AF259" i="1" s="1"/>
  <c r="W260" i="1" a="1"/>
  <c r="W260" i="1" s="1"/>
  <c r="Z260" i="1" s="1"/>
  <c r="AC260" i="1" s="1"/>
  <c r="AF260" i="1" s="1"/>
  <c r="W261" i="1" a="1"/>
  <c r="W261" i="1" s="1"/>
  <c r="Z261" i="1" s="1"/>
  <c r="AC261" i="1" s="1"/>
  <c r="AF261" i="1" s="1"/>
  <c r="W262" i="1" a="1"/>
  <c r="W262" i="1" s="1"/>
  <c r="Z262" i="1" s="1"/>
  <c r="AC262" i="1" s="1"/>
  <c r="AF262" i="1" s="1"/>
  <c r="W263" i="1" a="1"/>
  <c r="W263" i="1" s="1"/>
  <c r="Z263" i="1" s="1"/>
  <c r="AC263" i="1" s="1"/>
  <c r="AF263" i="1" s="1"/>
  <c r="W264" i="1" a="1"/>
  <c r="W264" i="1" s="1"/>
  <c r="Z264" i="1" s="1"/>
  <c r="AC264" i="1" s="1"/>
  <c r="AF264" i="1" s="1"/>
  <c r="W265" i="1" a="1"/>
  <c r="W265" i="1" s="1"/>
  <c r="Z265" i="1" s="1"/>
  <c r="AC265" i="1" s="1"/>
  <c r="AF265" i="1" s="1"/>
  <c r="W266" i="1" a="1"/>
  <c r="W266" i="1" s="1"/>
  <c r="Z266" i="1" s="1"/>
  <c r="AC266" i="1" s="1"/>
  <c r="AF266" i="1" s="1"/>
  <c r="W267" i="1" a="1"/>
  <c r="W267" i="1" s="1"/>
  <c r="Z267" i="1" s="1"/>
  <c r="AC267" i="1" s="1"/>
  <c r="AF267" i="1" s="1"/>
  <c r="W268" i="1" a="1"/>
  <c r="W268" i="1" s="1"/>
  <c r="Z268" i="1" s="1"/>
  <c r="AC268" i="1" s="1"/>
  <c r="AF268" i="1" s="1"/>
  <c r="W269" i="1" a="1"/>
  <c r="W269" i="1" s="1"/>
  <c r="Z269" i="1" s="1"/>
  <c r="AC269" i="1" s="1"/>
  <c r="AF269" i="1" s="1"/>
  <c r="W270" i="1" a="1"/>
  <c r="W270" i="1" s="1"/>
  <c r="Z270" i="1" s="1"/>
  <c r="AC270" i="1" s="1"/>
  <c r="AF270" i="1" s="1"/>
  <c r="W271" i="1" a="1"/>
  <c r="W271" i="1" s="1"/>
  <c r="Z271" i="1" s="1"/>
  <c r="AC271" i="1" s="1"/>
  <c r="AF271" i="1" s="1"/>
  <c r="W272" i="1" a="1"/>
  <c r="W272" i="1" s="1"/>
  <c r="Z272" i="1" s="1"/>
  <c r="AC272" i="1" s="1"/>
  <c r="AF272" i="1" s="1"/>
  <c r="W273" i="1" a="1"/>
  <c r="W273" i="1" s="1"/>
  <c r="Z273" i="1" s="1"/>
  <c r="AC273" i="1" s="1"/>
  <c r="AF273" i="1" s="1"/>
  <c r="W274" i="1" a="1"/>
  <c r="W274" i="1" s="1"/>
  <c r="Z274" i="1" s="1"/>
  <c r="AC274" i="1" s="1"/>
  <c r="AF274" i="1" s="1"/>
  <c r="W275" i="1" a="1"/>
  <c r="W275" i="1" s="1"/>
  <c r="Z275" i="1" s="1"/>
  <c r="AC275" i="1" s="1"/>
  <c r="AF275" i="1" s="1"/>
  <c r="W276" i="1" a="1"/>
  <c r="W276" i="1" s="1"/>
  <c r="Z276" i="1" s="1"/>
  <c r="AC276" i="1" s="1"/>
  <c r="AF276" i="1" s="1"/>
  <c r="W3" i="1" a="1"/>
  <c r="W3" i="1" s="1"/>
  <c r="V5" i="1" a="1"/>
  <c r="V5" i="1" s="1"/>
  <c r="Y5" i="1" s="1"/>
  <c r="AB5" i="1" s="1"/>
  <c r="AE5" i="1" s="1"/>
  <c r="V6" i="1" a="1"/>
  <c r="V6" i="1" s="1"/>
  <c r="Y6" i="1" s="1"/>
  <c r="AB6" i="1" s="1"/>
  <c r="AE6" i="1" s="1"/>
  <c r="V7" i="1" a="1"/>
  <c r="V7" i="1" s="1"/>
  <c r="Y7" i="1" s="1"/>
  <c r="AB7" i="1" s="1"/>
  <c r="AE7" i="1" s="1"/>
  <c r="V8" i="1" a="1"/>
  <c r="V8" i="1" s="1"/>
  <c r="Y8" i="1" s="1"/>
  <c r="AB8" i="1" s="1"/>
  <c r="AE8" i="1" s="1"/>
  <c r="V9" i="1" a="1"/>
  <c r="V9" i="1" s="1"/>
  <c r="Y9" i="1" s="1"/>
  <c r="AB9" i="1" s="1"/>
  <c r="AE9" i="1" s="1"/>
  <c r="V10" i="1" a="1"/>
  <c r="V10" i="1" s="1"/>
  <c r="Y10" i="1" s="1"/>
  <c r="AB10" i="1" s="1"/>
  <c r="AE10" i="1" s="1"/>
  <c r="V11" i="1" a="1"/>
  <c r="V11" i="1" s="1"/>
  <c r="Y11" i="1" s="1"/>
  <c r="AB11" i="1" s="1"/>
  <c r="AE11" i="1" s="1"/>
  <c r="V12" i="1" a="1"/>
  <c r="V12" i="1" s="1"/>
  <c r="Y12" i="1" s="1"/>
  <c r="AB12" i="1" s="1"/>
  <c r="AE12" i="1" s="1"/>
  <c r="V13" i="1" a="1"/>
  <c r="V13" i="1" s="1"/>
  <c r="Y13" i="1" s="1"/>
  <c r="AB13" i="1" s="1"/>
  <c r="AE13" i="1" s="1"/>
  <c r="V14" i="1" a="1"/>
  <c r="V14" i="1" s="1"/>
  <c r="Y14" i="1" s="1"/>
  <c r="AB14" i="1" s="1"/>
  <c r="AE14" i="1" s="1"/>
  <c r="V15" i="1" a="1"/>
  <c r="V15" i="1" s="1"/>
  <c r="Y15" i="1" s="1"/>
  <c r="AB15" i="1" s="1"/>
  <c r="AE15" i="1" s="1"/>
  <c r="V16" i="1" a="1"/>
  <c r="V16" i="1" s="1"/>
  <c r="Y16" i="1" s="1"/>
  <c r="AB16" i="1" s="1"/>
  <c r="AE16" i="1" s="1"/>
  <c r="V17" i="1" a="1"/>
  <c r="V17" i="1" s="1"/>
  <c r="Y17" i="1" s="1"/>
  <c r="AB17" i="1" s="1"/>
  <c r="AE17" i="1" s="1"/>
  <c r="V18" i="1" a="1"/>
  <c r="V18" i="1" s="1"/>
  <c r="Y18" i="1" s="1"/>
  <c r="AB18" i="1" s="1"/>
  <c r="AE18" i="1" s="1"/>
  <c r="V19" i="1" a="1"/>
  <c r="V19" i="1" s="1"/>
  <c r="Y19" i="1" s="1"/>
  <c r="AB19" i="1" s="1"/>
  <c r="AE19" i="1" s="1"/>
  <c r="V20" i="1" a="1"/>
  <c r="V20" i="1" s="1"/>
  <c r="Y20" i="1" s="1"/>
  <c r="AB20" i="1" s="1"/>
  <c r="AE20" i="1" s="1"/>
  <c r="V22" i="1" a="1"/>
  <c r="V22" i="1" s="1"/>
  <c r="Y22" i="1" s="1"/>
  <c r="AB22" i="1" s="1"/>
  <c r="AE22" i="1" s="1"/>
  <c r="V23" i="1" a="1"/>
  <c r="V23" i="1" s="1"/>
  <c r="Y23" i="1" s="1"/>
  <c r="AB23" i="1" s="1"/>
  <c r="AE23" i="1" s="1"/>
  <c r="V24" i="1" a="1"/>
  <c r="V24" i="1" s="1"/>
  <c r="Y24" i="1" s="1"/>
  <c r="AB24" i="1" s="1"/>
  <c r="AE24" i="1" s="1"/>
  <c r="V25" i="1" a="1"/>
  <c r="V25" i="1" s="1"/>
  <c r="Y25" i="1" s="1"/>
  <c r="AB25" i="1" s="1"/>
  <c r="AE25" i="1" s="1"/>
  <c r="V26" i="1" a="1"/>
  <c r="V26" i="1" s="1"/>
  <c r="Y26" i="1" s="1"/>
  <c r="AB26" i="1" s="1"/>
  <c r="AE26" i="1" s="1"/>
  <c r="V27" i="1" a="1"/>
  <c r="V27" i="1" s="1"/>
  <c r="Y27" i="1" s="1"/>
  <c r="AB27" i="1" s="1"/>
  <c r="AE27" i="1" s="1"/>
  <c r="V28" i="1" a="1"/>
  <c r="V28" i="1" s="1"/>
  <c r="Y28" i="1" s="1"/>
  <c r="AB28" i="1" s="1"/>
  <c r="AE28" i="1" s="1"/>
  <c r="V29" i="1" a="1"/>
  <c r="V29" i="1" s="1"/>
  <c r="Y29" i="1" s="1"/>
  <c r="AB29" i="1" s="1"/>
  <c r="AE29" i="1" s="1"/>
  <c r="V30" i="1" a="1"/>
  <c r="V30" i="1" s="1"/>
  <c r="Y30" i="1" s="1"/>
  <c r="AB30" i="1" s="1"/>
  <c r="AE30" i="1" s="1"/>
  <c r="V31" i="1" a="1"/>
  <c r="V31" i="1" s="1"/>
  <c r="Y31" i="1" s="1"/>
  <c r="AB31" i="1" s="1"/>
  <c r="AE31" i="1" s="1"/>
  <c r="V32" i="1" a="1"/>
  <c r="V32" i="1" s="1"/>
  <c r="Y32" i="1" s="1"/>
  <c r="AB32" i="1" s="1"/>
  <c r="AE32" i="1" s="1"/>
  <c r="V33" i="1" a="1"/>
  <c r="V33" i="1" s="1"/>
  <c r="Y33" i="1" s="1"/>
  <c r="AB33" i="1" s="1"/>
  <c r="AE33" i="1" s="1"/>
  <c r="V34" i="1" a="1"/>
  <c r="V34" i="1" s="1"/>
  <c r="Y34" i="1" s="1"/>
  <c r="AB34" i="1" s="1"/>
  <c r="AE34" i="1" s="1"/>
  <c r="V35" i="1" a="1"/>
  <c r="V35" i="1" s="1"/>
  <c r="Y35" i="1" s="1"/>
  <c r="AB35" i="1" s="1"/>
  <c r="AE35" i="1" s="1"/>
  <c r="V37" i="1" a="1"/>
  <c r="V37" i="1" s="1"/>
  <c r="Y37" i="1" s="1"/>
  <c r="AB37" i="1" s="1"/>
  <c r="AE37" i="1" s="1"/>
  <c r="V38" i="1" a="1"/>
  <c r="V38" i="1" s="1"/>
  <c r="Y38" i="1" s="1"/>
  <c r="AB38" i="1" s="1"/>
  <c r="AE38" i="1" s="1"/>
  <c r="V39" i="1" a="1"/>
  <c r="V39" i="1" s="1"/>
  <c r="Y39" i="1" s="1"/>
  <c r="AB39" i="1" s="1"/>
  <c r="AE39" i="1" s="1"/>
  <c r="V40" i="1" a="1"/>
  <c r="V40" i="1" s="1"/>
  <c r="Y40" i="1" s="1"/>
  <c r="AB40" i="1" s="1"/>
  <c r="AE40" i="1" s="1"/>
  <c r="V41" i="1" a="1"/>
  <c r="V41" i="1" s="1"/>
  <c r="Y41" i="1" s="1"/>
  <c r="AB41" i="1" s="1"/>
  <c r="AE41" i="1" s="1"/>
  <c r="V42" i="1" a="1"/>
  <c r="V42" i="1" s="1"/>
  <c r="Y42" i="1" s="1"/>
  <c r="AB42" i="1" s="1"/>
  <c r="AE42" i="1" s="1"/>
  <c r="V43" i="1" a="1"/>
  <c r="V43" i="1" s="1"/>
  <c r="Y43" i="1" s="1"/>
  <c r="AB43" i="1" s="1"/>
  <c r="AE43" i="1" s="1"/>
  <c r="V44" i="1" a="1"/>
  <c r="V44" i="1" s="1"/>
  <c r="Y44" i="1" s="1"/>
  <c r="AB44" i="1" s="1"/>
  <c r="AE44" i="1" s="1"/>
  <c r="V45" i="1" a="1"/>
  <c r="V45" i="1" s="1"/>
  <c r="Y45" i="1" s="1"/>
  <c r="AB45" i="1" s="1"/>
  <c r="AE45" i="1" s="1"/>
  <c r="V46" i="1" a="1"/>
  <c r="V46" i="1" s="1"/>
  <c r="Y46" i="1" s="1"/>
  <c r="AB46" i="1" s="1"/>
  <c r="AE46" i="1" s="1"/>
  <c r="V47" i="1" a="1"/>
  <c r="V47" i="1" s="1"/>
  <c r="Y47" i="1" s="1"/>
  <c r="AB47" i="1" s="1"/>
  <c r="AE47" i="1" s="1"/>
  <c r="V48" i="1" a="1"/>
  <c r="V48" i="1" s="1"/>
  <c r="Y48" i="1" s="1"/>
  <c r="AB48" i="1" s="1"/>
  <c r="AE48" i="1" s="1"/>
  <c r="V49" i="1" a="1"/>
  <c r="V49" i="1" s="1"/>
  <c r="Y49" i="1" s="1"/>
  <c r="AB49" i="1" s="1"/>
  <c r="AE49" i="1" s="1"/>
  <c r="V50" i="1" a="1"/>
  <c r="V50" i="1" s="1"/>
  <c r="Y50" i="1" s="1"/>
  <c r="AB50" i="1" s="1"/>
  <c r="AE50" i="1" s="1"/>
  <c r="V51" i="1" a="1"/>
  <c r="V51" i="1" s="1"/>
  <c r="Y51" i="1" s="1"/>
  <c r="AB51" i="1" s="1"/>
  <c r="AE51" i="1" s="1"/>
  <c r="V52" i="1" a="1"/>
  <c r="V52" i="1" s="1"/>
  <c r="Y52" i="1" s="1"/>
  <c r="AB52" i="1" s="1"/>
  <c r="AE52" i="1" s="1"/>
  <c r="V53" i="1" a="1"/>
  <c r="V53" i="1" s="1"/>
  <c r="Y53" i="1" s="1"/>
  <c r="AB53" i="1" s="1"/>
  <c r="AE53" i="1" s="1"/>
  <c r="V54" i="1" a="1"/>
  <c r="V54" i="1" s="1"/>
  <c r="Y54" i="1" s="1"/>
  <c r="AB54" i="1" s="1"/>
  <c r="AE54" i="1" s="1"/>
  <c r="V55" i="1" a="1"/>
  <c r="V55" i="1" s="1"/>
  <c r="Y55" i="1" s="1"/>
  <c r="AB55" i="1" s="1"/>
  <c r="AE55" i="1" s="1"/>
  <c r="V56" i="1" a="1"/>
  <c r="V56" i="1" s="1"/>
  <c r="Y56" i="1" s="1"/>
  <c r="AB56" i="1" s="1"/>
  <c r="AE56" i="1" s="1"/>
  <c r="V57" i="1" a="1"/>
  <c r="V57" i="1" s="1"/>
  <c r="Y57" i="1" s="1"/>
  <c r="AB57" i="1" s="1"/>
  <c r="AE57" i="1" s="1"/>
  <c r="V58" i="1" a="1"/>
  <c r="V58" i="1" s="1"/>
  <c r="Y58" i="1" s="1"/>
  <c r="AB58" i="1" s="1"/>
  <c r="AE58" i="1" s="1"/>
  <c r="V59" i="1" a="1"/>
  <c r="V59" i="1" s="1"/>
  <c r="Y59" i="1" s="1"/>
  <c r="AB59" i="1" s="1"/>
  <c r="AE59" i="1" s="1"/>
  <c r="V60" i="1" a="1"/>
  <c r="V60" i="1" s="1"/>
  <c r="Y60" i="1" s="1"/>
  <c r="AB60" i="1" s="1"/>
  <c r="AE60" i="1" s="1"/>
  <c r="V61" i="1" a="1"/>
  <c r="V61" i="1" s="1"/>
  <c r="Y61" i="1" s="1"/>
  <c r="AB61" i="1" s="1"/>
  <c r="AE61" i="1" s="1"/>
  <c r="V62" i="1" a="1"/>
  <c r="V62" i="1" s="1"/>
  <c r="Y62" i="1" s="1"/>
  <c r="AB62" i="1" s="1"/>
  <c r="AE62" i="1" s="1"/>
  <c r="V63" i="1" a="1"/>
  <c r="V63" i="1" s="1"/>
  <c r="Y63" i="1" s="1"/>
  <c r="AB63" i="1" s="1"/>
  <c r="AE63" i="1" s="1"/>
  <c r="V64" i="1" a="1"/>
  <c r="V64" i="1" s="1"/>
  <c r="Y64" i="1" s="1"/>
  <c r="AB64" i="1" s="1"/>
  <c r="AE64" i="1" s="1"/>
  <c r="V65" i="1" a="1"/>
  <c r="V65" i="1" s="1"/>
  <c r="Y65" i="1" s="1"/>
  <c r="AB65" i="1" s="1"/>
  <c r="AE65" i="1" s="1"/>
  <c r="V66" i="1" a="1"/>
  <c r="V66" i="1" s="1"/>
  <c r="Y66" i="1" s="1"/>
  <c r="AB66" i="1" s="1"/>
  <c r="AE66" i="1" s="1"/>
  <c r="V67" i="1" a="1"/>
  <c r="V67" i="1" s="1"/>
  <c r="Y67" i="1" s="1"/>
  <c r="AB67" i="1" s="1"/>
  <c r="AE67" i="1" s="1"/>
  <c r="V68" i="1" a="1"/>
  <c r="V68" i="1" s="1"/>
  <c r="Y68" i="1" s="1"/>
  <c r="AB68" i="1" s="1"/>
  <c r="AE68" i="1" s="1"/>
  <c r="V69" i="1" a="1"/>
  <c r="V69" i="1" s="1"/>
  <c r="Y69" i="1" s="1"/>
  <c r="AB69" i="1" s="1"/>
  <c r="AE69" i="1" s="1"/>
  <c r="V70" i="1" a="1"/>
  <c r="V70" i="1" s="1"/>
  <c r="Y70" i="1" s="1"/>
  <c r="AB70" i="1" s="1"/>
  <c r="AE70" i="1" s="1"/>
  <c r="V71" i="1" a="1"/>
  <c r="V71" i="1" s="1"/>
  <c r="Y71" i="1" s="1"/>
  <c r="AB71" i="1" s="1"/>
  <c r="AE71" i="1" s="1"/>
  <c r="V72" i="1" a="1"/>
  <c r="V72" i="1" s="1"/>
  <c r="Y72" i="1" s="1"/>
  <c r="AB72" i="1" s="1"/>
  <c r="AE72" i="1" s="1"/>
  <c r="V73" i="1" a="1"/>
  <c r="V73" i="1" s="1"/>
  <c r="Y73" i="1" s="1"/>
  <c r="AB73" i="1" s="1"/>
  <c r="AE73" i="1" s="1"/>
  <c r="V74" i="1" a="1"/>
  <c r="V74" i="1" s="1"/>
  <c r="Y74" i="1" s="1"/>
  <c r="AB74" i="1" s="1"/>
  <c r="AE74" i="1" s="1"/>
  <c r="V75" i="1" a="1"/>
  <c r="V75" i="1" s="1"/>
  <c r="Y75" i="1" s="1"/>
  <c r="AB75" i="1" s="1"/>
  <c r="AE75" i="1" s="1"/>
  <c r="V76" i="1" a="1"/>
  <c r="V76" i="1" s="1"/>
  <c r="Y76" i="1" s="1"/>
  <c r="AB76" i="1" s="1"/>
  <c r="AE76" i="1" s="1"/>
  <c r="V77" i="1" a="1"/>
  <c r="V77" i="1" s="1"/>
  <c r="Y77" i="1" s="1"/>
  <c r="AB77" i="1" s="1"/>
  <c r="AE77" i="1" s="1"/>
  <c r="V78" i="1" a="1"/>
  <c r="V78" i="1" s="1"/>
  <c r="Y78" i="1" s="1"/>
  <c r="AB78" i="1" s="1"/>
  <c r="AE78" i="1" s="1"/>
  <c r="V79" i="1" a="1"/>
  <c r="V79" i="1" s="1"/>
  <c r="Y79" i="1" s="1"/>
  <c r="AB79" i="1" s="1"/>
  <c r="AE79" i="1" s="1"/>
  <c r="V80" i="1" a="1"/>
  <c r="V80" i="1" s="1"/>
  <c r="Y80" i="1" s="1"/>
  <c r="AB80" i="1" s="1"/>
  <c r="AE80" i="1" s="1"/>
  <c r="V81" i="1" a="1"/>
  <c r="V81" i="1" s="1"/>
  <c r="Y81" i="1" s="1"/>
  <c r="AB81" i="1" s="1"/>
  <c r="AE81" i="1" s="1"/>
  <c r="V82" i="1" a="1"/>
  <c r="V82" i="1" s="1"/>
  <c r="Y82" i="1" s="1"/>
  <c r="AB82" i="1" s="1"/>
  <c r="AE82" i="1" s="1"/>
  <c r="V83" i="1" a="1"/>
  <c r="V83" i="1" s="1"/>
  <c r="Y83" i="1" s="1"/>
  <c r="AB83" i="1" s="1"/>
  <c r="AE83" i="1" s="1"/>
  <c r="V84" i="1" a="1"/>
  <c r="V84" i="1" s="1"/>
  <c r="Y84" i="1" s="1"/>
  <c r="AB84" i="1" s="1"/>
  <c r="AE84" i="1" s="1"/>
  <c r="V85" i="1" a="1"/>
  <c r="V85" i="1" s="1"/>
  <c r="Y85" i="1" s="1"/>
  <c r="AB85" i="1" s="1"/>
  <c r="AE85" i="1" s="1"/>
  <c r="V87" i="1" a="1"/>
  <c r="V87" i="1" s="1"/>
  <c r="Y87" i="1" s="1"/>
  <c r="AB87" i="1" s="1"/>
  <c r="AE87" i="1" s="1"/>
  <c r="V88" i="1" a="1"/>
  <c r="V88" i="1" s="1"/>
  <c r="Y88" i="1" s="1"/>
  <c r="AB88" i="1" s="1"/>
  <c r="AE88" i="1" s="1"/>
  <c r="V89" i="1" a="1"/>
  <c r="V89" i="1" s="1"/>
  <c r="Y89" i="1" s="1"/>
  <c r="AB89" i="1" s="1"/>
  <c r="AE89" i="1" s="1"/>
  <c r="V90" i="1" a="1"/>
  <c r="V90" i="1" s="1"/>
  <c r="Y90" i="1" s="1"/>
  <c r="AB90" i="1" s="1"/>
  <c r="AE90" i="1" s="1"/>
  <c r="V91" i="1" a="1"/>
  <c r="V91" i="1" s="1"/>
  <c r="Y91" i="1" s="1"/>
  <c r="AB91" i="1" s="1"/>
  <c r="AE91" i="1" s="1"/>
  <c r="V92" i="1" a="1"/>
  <c r="V92" i="1" s="1"/>
  <c r="Y92" i="1" s="1"/>
  <c r="AB92" i="1" s="1"/>
  <c r="AE92" i="1" s="1"/>
  <c r="V93" i="1" a="1"/>
  <c r="V93" i="1" s="1"/>
  <c r="Y93" i="1" s="1"/>
  <c r="AB93" i="1" s="1"/>
  <c r="AE93" i="1" s="1"/>
  <c r="V94" i="1" a="1"/>
  <c r="V94" i="1" s="1"/>
  <c r="Y94" i="1" s="1"/>
  <c r="AB94" i="1" s="1"/>
  <c r="AE94" i="1" s="1"/>
  <c r="V95" i="1" a="1"/>
  <c r="V95" i="1" s="1"/>
  <c r="Y95" i="1" s="1"/>
  <c r="AB95" i="1" s="1"/>
  <c r="AE95" i="1" s="1"/>
  <c r="V96" i="1" a="1"/>
  <c r="V96" i="1" s="1"/>
  <c r="Y96" i="1" s="1"/>
  <c r="AB96" i="1" s="1"/>
  <c r="AE96" i="1" s="1"/>
  <c r="V97" i="1" a="1"/>
  <c r="V97" i="1" s="1"/>
  <c r="Y97" i="1" s="1"/>
  <c r="AB97" i="1" s="1"/>
  <c r="AE97" i="1" s="1"/>
  <c r="V98" i="1" a="1"/>
  <c r="V98" i="1" s="1"/>
  <c r="Y98" i="1" s="1"/>
  <c r="AB98" i="1" s="1"/>
  <c r="AE98" i="1" s="1"/>
  <c r="V99" i="1" a="1"/>
  <c r="V99" i="1" s="1"/>
  <c r="Y99" i="1" s="1"/>
  <c r="AB99" i="1" s="1"/>
  <c r="AE99" i="1" s="1"/>
  <c r="V100" i="1" a="1"/>
  <c r="V100" i="1" s="1"/>
  <c r="Y100" i="1" s="1"/>
  <c r="AB100" i="1" s="1"/>
  <c r="AE100" i="1" s="1"/>
  <c r="V101" i="1" a="1"/>
  <c r="V101" i="1" s="1"/>
  <c r="Y101" i="1" s="1"/>
  <c r="AB101" i="1" s="1"/>
  <c r="AE101" i="1" s="1"/>
  <c r="V102" i="1" a="1"/>
  <c r="V102" i="1" s="1"/>
  <c r="Y102" i="1" s="1"/>
  <c r="AB102" i="1" s="1"/>
  <c r="AE102" i="1" s="1"/>
  <c r="V103" i="1" a="1"/>
  <c r="V103" i="1" s="1"/>
  <c r="Y103" i="1" s="1"/>
  <c r="AB103" i="1" s="1"/>
  <c r="AE103" i="1" s="1"/>
  <c r="V104" i="1" a="1"/>
  <c r="V104" i="1" s="1"/>
  <c r="Y104" i="1" s="1"/>
  <c r="AB104" i="1" s="1"/>
  <c r="AE104" i="1" s="1"/>
  <c r="V106" i="1" a="1"/>
  <c r="V106" i="1" s="1"/>
  <c r="Y106" i="1" s="1"/>
  <c r="AB106" i="1" s="1"/>
  <c r="AE106" i="1" s="1"/>
  <c r="V107" i="1" a="1"/>
  <c r="V107" i="1" s="1"/>
  <c r="Y107" i="1" s="1"/>
  <c r="AB107" i="1" s="1"/>
  <c r="AE107" i="1" s="1"/>
  <c r="V108" i="1" a="1"/>
  <c r="V108" i="1" s="1"/>
  <c r="Y108" i="1" s="1"/>
  <c r="AB108" i="1" s="1"/>
  <c r="AE108" i="1" s="1"/>
  <c r="V109" i="1" a="1"/>
  <c r="V109" i="1" s="1"/>
  <c r="Y109" i="1" s="1"/>
  <c r="AB109" i="1" s="1"/>
  <c r="AE109" i="1" s="1"/>
  <c r="V110" i="1" a="1"/>
  <c r="V110" i="1" s="1"/>
  <c r="Y110" i="1" s="1"/>
  <c r="AB110" i="1" s="1"/>
  <c r="AE110" i="1" s="1"/>
  <c r="V111" i="1" a="1"/>
  <c r="V111" i="1" s="1"/>
  <c r="Y111" i="1" s="1"/>
  <c r="AB111" i="1" s="1"/>
  <c r="AE111" i="1" s="1"/>
  <c r="V112" i="1" a="1"/>
  <c r="V112" i="1" s="1"/>
  <c r="Y112" i="1" s="1"/>
  <c r="AB112" i="1" s="1"/>
  <c r="AE112" i="1" s="1"/>
  <c r="V113" i="1" a="1"/>
  <c r="V113" i="1" s="1"/>
  <c r="Y113" i="1" s="1"/>
  <c r="AB113" i="1" s="1"/>
  <c r="AE113" i="1" s="1"/>
  <c r="V114" i="1" a="1"/>
  <c r="V114" i="1" s="1"/>
  <c r="Y114" i="1" s="1"/>
  <c r="AB114" i="1" s="1"/>
  <c r="AE114" i="1" s="1"/>
  <c r="V115" i="1" a="1"/>
  <c r="V115" i="1" s="1"/>
  <c r="Y115" i="1" s="1"/>
  <c r="AB115" i="1" s="1"/>
  <c r="AE115" i="1" s="1"/>
  <c r="V116" i="1" a="1"/>
  <c r="V116" i="1" s="1"/>
  <c r="Y116" i="1" s="1"/>
  <c r="AB116" i="1" s="1"/>
  <c r="AE116" i="1" s="1"/>
  <c r="V118" i="1" a="1"/>
  <c r="V118" i="1" s="1"/>
  <c r="Y118" i="1" s="1"/>
  <c r="AB118" i="1" s="1"/>
  <c r="AE118" i="1" s="1"/>
  <c r="V119" i="1" a="1"/>
  <c r="V119" i="1" s="1"/>
  <c r="Y119" i="1" s="1"/>
  <c r="AB119" i="1" s="1"/>
  <c r="AE119" i="1" s="1"/>
  <c r="V120" i="1" a="1"/>
  <c r="V120" i="1" s="1"/>
  <c r="Y120" i="1" s="1"/>
  <c r="AB120" i="1" s="1"/>
  <c r="AE120" i="1" s="1"/>
  <c r="V121" i="1" a="1"/>
  <c r="V121" i="1" s="1"/>
  <c r="Y121" i="1" s="1"/>
  <c r="AB121" i="1" s="1"/>
  <c r="AE121" i="1" s="1"/>
  <c r="V122" i="1" a="1"/>
  <c r="V122" i="1" s="1"/>
  <c r="Y122" i="1" s="1"/>
  <c r="AB122" i="1" s="1"/>
  <c r="AE122" i="1" s="1"/>
  <c r="V123" i="1" a="1"/>
  <c r="V123" i="1" s="1"/>
  <c r="Y123" i="1" s="1"/>
  <c r="AB123" i="1" s="1"/>
  <c r="AE123" i="1" s="1"/>
  <c r="V124" i="1" a="1"/>
  <c r="V124" i="1" s="1"/>
  <c r="Y124" i="1" s="1"/>
  <c r="AB124" i="1" s="1"/>
  <c r="AE124" i="1" s="1"/>
  <c r="V125" i="1" a="1"/>
  <c r="V125" i="1" s="1"/>
  <c r="Y125" i="1" s="1"/>
  <c r="AB125" i="1" s="1"/>
  <c r="AE125" i="1" s="1"/>
  <c r="V126" i="1" a="1"/>
  <c r="V126" i="1" s="1"/>
  <c r="Y126" i="1" s="1"/>
  <c r="AB126" i="1" s="1"/>
  <c r="AE126" i="1" s="1"/>
  <c r="V127" i="1" a="1"/>
  <c r="V127" i="1" s="1"/>
  <c r="Y127" i="1" s="1"/>
  <c r="AB127" i="1" s="1"/>
  <c r="AE127" i="1" s="1"/>
  <c r="V128" i="1" a="1"/>
  <c r="V128" i="1" s="1"/>
  <c r="Y128" i="1" s="1"/>
  <c r="AB128" i="1" s="1"/>
  <c r="AE128" i="1" s="1"/>
  <c r="V129" i="1" a="1"/>
  <c r="V129" i="1" s="1"/>
  <c r="Y129" i="1" s="1"/>
  <c r="AB129" i="1" s="1"/>
  <c r="AE129" i="1" s="1"/>
  <c r="V130" i="1" a="1"/>
  <c r="V130" i="1" s="1"/>
  <c r="Y130" i="1" s="1"/>
  <c r="AB130" i="1" s="1"/>
  <c r="AE130" i="1" s="1"/>
  <c r="V131" i="1" a="1"/>
  <c r="V131" i="1" s="1"/>
  <c r="Y131" i="1" s="1"/>
  <c r="AB131" i="1" s="1"/>
  <c r="AE131" i="1" s="1"/>
  <c r="V132" i="1" a="1"/>
  <c r="V132" i="1" s="1"/>
  <c r="Y132" i="1" s="1"/>
  <c r="AB132" i="1" s="1"/>
  <c r="AE132" i="1" s="1"/>
  <c r="V133" i="1" a="1"/>
  <c r="V133" i="1" s="1"/>
  <c r="Y133" i="1" s="1"/>
  <c r="AB133" i="1" s="1"/>
  <c r="AE133" i="1" s="1"/>
  <c r="V134" i="1" a="1"/>
  <c r="V134" i="1" s="1"/>
  <c r="Y134" i="1" s="1"/>
  <c r="AB134" i="1" s="1"/>
  <c r="AE134" i="1" s="1"/>
  <c r="V135" i="1" a="1"/>
  <c r="V135" i="1" s="1"/>
  <c r="Y135" i="1" s="1"/>
  <c r="AB135" i="1" s="1"/>
  <c r="AE135" i="1" s="1"/>
  <c r="V136" i="1" a="1"/>
  <c r="V136" i="1" s="1"/>
  <c r="Y136" i="1" s="1"/>
  <c r="AB136" i="1" s="1"/>
  <c r="AE136" i="1" s="1"/>
  <c r="V137" i="1" a="1"/>
  <c r="V137" i="1" s="1"/>
  <c r="Y137" i="1" s="1"/>
  <c r="AB137" i="1" s="1"/>
  <c r="AE137" i="1" s="1"/>
  <c r="V138" i="1" a="1"/>
  <c r="V138" i="1" s="1"/>
  <c r="Y138" i="1" s="1"/>
  <c r="AB138" i="1" s="1"/>
  <c r="AE138" i="1" s="1"/>
  <c r="V139" i="1" a="1"/>
  <c r="V139" i="1" s="1"/>
  <c r="Y139" i="1" s="1"/>
  <c r="AB139" i="1" s="1"/>
  <c r="AE139" i="1" s="1"/>
  <c r="V140" i="1" a="1"/>
  <c r="V140" i="1" s="1"/>
  <c r="Y140" i="1" s="1"/>
  <c r="AB140" i="1" s="1"/>
  <c r="AE140" i="1" s="1"/>
  <c r="V141" i="1" a="1"/>
  <c r="V141" i="1" s="1"/>
  <c r="Y141" i="1" s="1"/>
  <c r="AB141" i="1" s="1"/>
  <c r="AE141" i="1" s="1"/>
  <c r="V142" i="1" a="1"/>
  <c r="V142" i="1" s="1"/>
  <c r="Y142" i="1" s="1"/>
  <c r="AB142" i="1" s="1"/>
  <c r="AE142" i="1" s="1"/>
  <c r="V143" i="1" a="1"/>
  <c r="V143" i="1" s="1"/>
  <c r="Y143" i="1" s="1"/>
  <c r="AB143" i="1" s="1"/>
  <c r="AE143" i="1" s="1"/>
  <c r="V144" i="1" a="1"/>
  <c r="V144" i="1" s="1"/>
  <c r="Y144" i="1" s="1"/>
  <c r="AB144" i="1" s="1"/>
  <c r="AE144" i="1" s="1"/>
  <c r="V145" i="1" a="1"/>
  <c r="V145" i="1" s="1"/>
  <c r="Y145" i="1" s="1"/>
  <c r="AB145" i="1" s="1"/>
  <c r="AE145" i="1" s="1"/>
  <c r="V146" i="1" a="1"/>
  <c r="V146" i="1" s="1"/>
  <c r="Y146" i="1" s="1"/>
  <c r="AB146" i="1" s="1"/>
  <c r="AE146" i="1" s="1"/>
  <c r="V147" i="1" a="1"/>
  <c r="V147" i="1" s="1"/>
  <c r="Y147" i="1" s="1"/>
  <c r="AB147" i="1" s="1"/>
  <c r="AE147" i="1" s="1"/>
  <c r="V148" i="1" a="1"/>
  <c r="V148" i="1" s="1"/>
  <c r="Y148" i="1" s="1"/>
  <c r="AB148" i="1" s="1"/>
  <c r="AE148" i="1" s="1"/>
  <c r="V149" i="1" a="1"/>
  <c r="V149" i="1" s="1"/>
  <c r="Y149" i="1" s="1"/>
  <c r="AB149" i="1" s="1"/>
  <c r="AE149" i="1" s="1"/>
  <c r="V150" i="1" a="1"/>
  <c r="V150" i="1" s="1"/>
  <c r="Y150" i="1" s="1"/>
  <c r="AB150" i="1" s="1"/>
  <c r="AE150" i="1" s="1"/>
  <c r="V151" i="1" a="1"/>
  <c r="V151" i="1" s="1"/>
  <c r="Y151" i="1" s="1"/>
  <c r="AB151" i="1" s="1"/>
  <c r="AE151" i="1" s="1"/>
  <c r="V152" i="1" a="1"/>
  <c r="V152" i="1" s="1"/>
  <c r="Y152" i="1" s="1"/>
  <c r="AB152" i="1" s="1"/>
  <c r="AE152" i="1" s="1"/>
  <c r="V153" i="1" a="1"/>
  <c r="V153" i="1" s="1"/>
  <c r="Y153" i="1" s="1"/>
  <c r="AB153" i="1" s="1"/>
  <c r="AE153" i="1" s="1"/>
  <c r="V154" i="1" a="1"/>
  <c r="V154" i="1" s="1"/>
  <c r="Y154" i="1" s="1"/>
  <c r="AB154" i="1" s="1"/>
  <c r="AE154" i="1" s="1"/>
  <c r="V155" i="1" a="1"/>
  <c r="V155" i="1" s="1"/>
  <c r="Y155" i="1" s="1"/>
  <c r="AB155" i="1" s="1"/>
  <c r="AE155" i="1" s="1"/>
  <c r="V157" i="1" a="1"/>
  <c r="V157" i="1" s="1"/>
  <c r="Y157" i="1" s="1"/>
  <c r="AB157" i="1" s="1"/>
  <c r="AE157" i="1" s="1"/>
  <c r="V158" i="1" a="1"/>
  <c r="V158" i="1" s="1"/>
  <c r="Y158" i="1" s="1"/>
  <c r="AB158" i="1" s="1"/>
  <c r="AE158" i="1" s="1"/>
  <c r="V159" i="1" a="1"/>
  <c r="V159" i="1" s="1"/>
  <c r="Y159" i="1" s="1"/>
  <c r="AB159" i="1" s="1"/>
  <c r="AE159" i="1" s="1"/>
  <c r="V160" i="1" a="1"/>
  <c r="V160" i="1" s="1"/>
  <c r="Y160" i="1" s="1"/>
  <c r="AB160" i="1" s="1"/>
  <c r="AE160" i="1" s="1"/>
  <c r="V161" i="1" a="1"/>
  <c r="V161" i="1" s="1"/>
  <c r="Y161" i="1" s="1"/>
  <c r="AB161" i="1" s="1"/>
  <c r="AE161" i="1" s="1"/>
  <c r="V162" i="1" a="1"/>
  <c r="V162" i="1" s="1"/>
  <c r="Y162" i="1" s="1"/>
  <c r="AB162" i="1" s="1"/>
  <c r="AE162" i="1" s="1"/>
  <c r="V163" i="1" a="1"/>
  <c r="V163" i="1" s="1"/>
  <c r="Y163" i="1" s="1"/>
  <c r="AB163" i="1" s="1"/>
  <c r="AE163" i="1" s="1"/>
  <c r="V164" i="1" a="1"/>
  <c r="V164" i="1" s="1"/>
  <c r="Y164" i="1" s="1"/>
  <c r="AB164" i="1" s="1"/>
  <c r="AE164" i="1" s="1"/>
  <c r="V165" i="1" a="1"/>
  <c r="V165" i="1" s="1"/>
  <c r="Y165" i="1" s="1"/>
  <c r="AB165" i="1" s="1"/>
  <c r="AE165" i="1" s="1"/>
  <c r="V166" i="1" a="1"/>
  <c r="V166" i="1" s="1"/>
  <c r="Y166" i="1" s="1"/>
  <c r="AB166" i="1" s="1"/>
  <c r="AE166" i="1" s="1"/>
  <c r="V167" i="1" a="1"/>
  <c r="V167" i="1" s="1"/>
  <c r="Y167" i="1" s="1"/>
  <c r="AB167" i="1" s="1"/>
  <c r="AE167" i="1" s="1"/>
  <c r="V168" i="1" a="1"/>
  <c r="V168" i="1" s="1"/>
  <c r="Y168" i="1" s="1"/>
  <c r="AB168" i="1" s="1"/>
  <c r="AE168" i="1" s="1"/>
  <c r="V169" i="1" a="1"/>
  <c r="V169" i="1" s="1"/>
  <c r="Y169" i="1" s="1"/>
  <c r="AB169" i="1" s="1"/>
  <c r="AE169" i="1" s="1"/>
  <c r="V170" i="1" a="1"/>
  <c r="V170" i="1" s="1"/>
  <c r="Y170" i="1" s="1"/>
  <c r="AB170" i="1" s="1"/>
  <c r="AE170" i="1" s="1"/>
  <c r="V171" i="1" a="1"/>
  <c r="V171" i="1" s="1"/>
  <c r="Y171" i="1" s="1"/>
  <c r="AB171" i="1" s="1"/>
  <c r="AE171" i="1" s="1"/>
  <c r="V172" i="1" a="1"/>
  <c r="V172" i="1" s="1"/>
  <c r="Y172" i="1" s="1"/>
  <c r="AB172" i="1" s="1"/>
  <c r="AE172" i="1" s="1"/>
  <c r="V173" i="1" a="1"/>
  <c r="V173" i="1" s="1"/>
  <c r="Y173" i="1" s="1"/>
  <c r="AB173" i="1" s="1"/>
  <c r="AE173" i="1" s="1"/>
  <c r="V174" i="1" a="1"/>
  <c r="V174" i="1" s="1"/>
  <c r="Y174" i="1" s="1"/>
  <c r="AB174" i="1" s="1"/>
  <c r="AE174" i="1" s="1"/>
  <c r="V175" i="1" a="1"/>
  <c r="V175" i="1" s="1"/>
  <c r="Y175" i="1" s="1"/>
  <c r="AB175" i="1" s="1"/>
  <c r="AE175" i="1" s="1"/>
  <c r="V176" i="1" a="1"/>
  <c r="V176" i="1" s="1"/>
  <c r="Y176" i="1" s="1"/>
  <c r="AB176" i="1" s="1"/>
  <c r="AE176" i="1" s="1"/>
  <c r="V177" i="1" a="1"/>
  <c r="V177" i="1" s="1"/>
  <c r="Y177" i="1" s="1"/>
  <c r="AB177" i="1" s="1"/>
  <c r="AE177" i="1" s="1"/>
  <c r="V178" i="1" a="1"/>
  <c r="V178" i="1" s="1"/>
  <c r="Y178" i="1" s="1"/>
  <c r="AB178" i="1" s="1"/>
  <c r="AE178" i="1" s="1"/>
  <c r="V179" i="1" a="1"/>
  <c r="V179" i="1" s="1"/>
  <c r="Y179" i="1" s="1"/>
  <c r="AB179" i="1" s="1"/>
  <c r="AE179" i="1" s="1"/>
  <c r="V180" i="1" a="1"/>
  <c r="V180" i="1" s="1"/>
  <c r="Y180" i="1" s="1"/>
  <c r="AB180" i="1" s="1"/>
  <c r="AE180" i="1" s="1"/>
  <c r="V181" i="1" a="1"/>
  <c r="V181" i="1" s="1"/>
  <c r="Y181" i="1" s="1"/>
  <c r="AB181" i="1" s="1"/>
  <c r="AE181" i="1" s="1"/>
  <c r="V182" i="1" a="1"/>
  <c r="V182" i="1" s="1"/>
  <c r="Y182" i="1" s="1"/>
  <c r="AB182" i="1" s="1"/>
  <c r="AE182" i="1" s="1"/>
  <c r="V183" i="1" a="1"/>
  <c r="V183" i="1" s="1"/>
  <c r="Y183" i="1" s="1"/>
  <c r="AB183" i="1" s="1"/>
  <c r="AE183" i="1" s="1"/>
  <c r="V184" i="1" a="1"/>
  <c r="V184" i="1" s="1"/>
  <c r="Y184" i="1" s="1"/>
  <c r="AB184" i="1" s="1"/>
  <c r="AE184" i="1" s="1"/>
  <c r="V185" i="1" a="1"/>
  <c r="V185" i="1" s="1"/>
  <c r="Y185" i="1" s="1"/>
  <c r="AB185" i="1" s="1"/>
  <c r="AE185" i="1" s="1"/>
  <c r="V186" i="1" a="1"/>
  <c r="V186" i="1" s="1"/>
  <c r="Y186" i="1" s="1"/>
  <c r="AB186" i="1" s="1"/>
  <c r="AE186" i="1" s="1"/>
  <c r="V187" i="1" a="1"/>
  <c r="V187" i="1" s="1"/>
  <c r="Y187" i="1" s="1"/>
  <c r="AB187" i="1" s="1"/>
  <c r="AE187" i="1" s="1"/>
  <c r="V188" i="1" a="1"/>
  <c r="V188" i="1" s="1"/>
  <c r="Y188" i="1" s="1"/>
  <c r="AB188" i="1" s="1"/>
  <c r="AE188" i="1" s="1"/>
  <c r="V189" i="1" a="1"/>
  <c r="V189" i="1" s="1"/>
  <c r="Y189" i="1" s="1"/>
  <c r="AB189" i="1" s="1"/>
  <c r="AE189" i="1" s="1"/>
  <c r="V190" i="1" a="1"/>
  <c r="V190" i="1" s="1"/>
  <c r="Y190" i="1" s="1"/>
  <c r="AB190" i="1" s="1"/>
  <c r="AE190" i="1" s="1"/>
  <c r="V191" i="1" a="1"/>
  <c r="V191" i="1" s="1"/>
  <c r="Y191" i="1" s="1"/>
  <c r="AB191" i="1" s="1"/>
  <c r="AE191" i="1" s="1"/>
  <c r="V192" i="1" a="1"/>
  <c r="V192" i="1" s="1"/>
  <c r="Y192" i="1" s="1"/>
  <c r="AB192" i="1" s="1"/>
  <c r="AE192" i="1" s="1"/>
  <c r="V193" i="1" a="1"/>
  <c r="V193" i="1" s="1"/>
  <c r="Y193" i="1" s="1"/>
  <c r="AB193" i="1" s="1"/>
  <c r="AE193" i="1" s="1"/>
  <c r="V194" i="1" a="1"/>
  <c r="V194" i="1" s="1"/>
  <c r="Y194" i="1" s="1"/>
  <c r="AB194" i="1" s="1"/>
  <c r="AE194" i="1" s="1"/>
  <c r="V196" i="1" a="1"/>
  <c r="V196" i="1" s="1"/>
  <c r="Y196" i="1" s="1"/>
  <c r="AB196" i="1" s="1"/>
  <c r="AE196" i="1" s="1"/>
  <c r="V197" i="1" a="1"/>
  <c r="V197" i="1" s="1"/>
  <c r="Y197" i="1" s="1"/>
  <c r="AB197" i="1" s="1"/>
  <c r="AE197" i="1" s="1"/>
  <c r="V199" i="1" a="1"/>
  <c r="V199" i="1" s="1"/>
  <c r="Y199" i="1" s="1"/>
  <c r="AB199" i="1" s="1"/>
  <c r="AE199" i="1" s="1"/>
  <c r="V200" i="1" a="1"/>
  <c r="V200" i="1" s="1"/>
  <c r="Y200" i="1" s="1"/>
  <c r="AB200" i="1" s="1"/>
  <c r="AE200" i="1" s="1"/>
  <c r="V201" i="1" a="1"/>
  <c r="V201" i="1" s="1"/>
  <c r="Y201" i="1" s="1"/>
  <c r="AB201" i="1" s="1"/>
  <c r="AE201" i="1" s="1"/>
  <c r="V202" i="1" a="1"/>
  <c r="V202" i="1" s="1"/>
  <c r="Y202" i="1" s="1"/>
  <c r="AB202" i="1" s="1"/>
  <c r="AE202" i="1" s="1"/>
  <c r="V203" i="1" a="1"/>
  <c r="V203" i="1" s="1"/>
  <c r="Y203" i="1" s="1"/>
  <c r="AB203" i="1" s="1"/>
  <c r="AE203" i="1" s="1"/>
  <c r="V204" i="1" a="1"/>
  <c r="V204" i="1" s="1"/>
  <c r="Y204" i="1" s="1"/>
  <c r="AB204" i="1" s="1"/>
  <c r="AE204" i="1" s="1"/>
  <c r="V205" i="1" a="1"/>
  <c r="V205" i="1" s="1"/>
  <c r="Y205" i="1" s="1"/>
  <c r="AB205" i="1" s="1"/>
  <c r="AE205" i="1" s="1"/>
  <c r="V206" i="1" a="1"/>
  <c r="V206" i="1" s="1"/>
  <c r="Y206" i="1" s="1"/>
  <c r="AB206" i="1" s="1"/>
  <c r="AE206" i="1" s="1"/>
  <c r="V207" i="1" a="1"/>
  <c r="V207" i="1" s="1"/>
  <c r="Y207" i="1" s="1"/>
  <c r="AB207" i="1" s="1"/>
  <c r="AE207" i="1" s="1"/>
  <c r="V208" i="1" a="1"/>
  <c r="V208" i="1" s="1"/>
  <c r="Y208" i="1" s="1"/>
  <c r="AB208" i="1" s="1"/>
  <c r="AE208" i="1" s="1"/>
  <c r="V209" i="1" a="1"/>
  <c r="V209" i="1" s="1"/>
  <c r="Y209" i="1" s="1"/>
  <c r="AB209" i="1" s="1"/>
  <c r="AE209" i="1" s="1"/>
  <c r="V210" i="1" a="1"/>
  <c r="V210" i="1" s="1"/>
  <c r="Y210" i="1" s="1"/>
  <c r="AB210" i="1" s="1"/>
  <c r="AE210" i="1" s="1"/>
  <c r="V211" i="1" a="1"/>
  <c r="V211" i="1" s="1"/>
  <c r="Y211" i="1" s="1"/>
  <c r="AB211" i="1" s="1"/>
  <c r="AE211" i="1" s="1"/>
  <c r="V212" i="1" a="1"/>
  <c r="V212" i="1" s="1"/>
  <c r="Y212" i="1" s="1"/>
  <c r="AB212" i="1" s="1"/>
  <c r="AE212" i="1" s="1"/>
  <c r="V213" i="1" a="1"/>
  <c r="V213" i="1" s="1"/>
  <c r="Y213" i="1" s="1"/>
  <c r="AB213" i="1" s="1"/>
  <c r="AE213" i="1" s="1"/>
  <c r="V214" i="1" a="1"/>
  <c r="V214" i="1" s="1"/>
  <c r="Y214" i="1" s="1"/>
  <c r="AB214" i="1" s="1"/>
  <c r="AE214" i="1" s="1"/>
  <c r="V215" i="1" a="1"/>
  <c r="V215" i="1" s="1"/>
  <c r="Y215" i="1" s="1"/>
  <c r="AB215" i="1" s="1"/>
  <c r="AE215" i="1" s="1"/>
  <c r="V216" i="1" a="1"/>
  <c r="V216" i="1" s="1"/>
  <c r="Y216" i="1" s="1"/>
  <c r="AB216" i="1" s="1"/>
  <c r="AE216" i="1" s="1"/>
  <c r="V217" i="1" a="1"/>
  <c r="V217" i="1" s="1"/>
  <c r="Y217" i="1" s="1"/>
  <c r="AB217" i="1" s="1"/>
  <c r="AE217" i="1" s="1"/>
  <c r="V218" i="1" a="1"/>
  <c r="V218" i="1" s="1"/>
  <c r="Y218" i="1" s="1"/>
  <c r="AB218" i="1" s="1"/>
  <c r="AE218" i="1" s="1"/>
  <c r="V219" i="1" a="1"/>
  <c r="V219" i="1" s="1"/>
  <c r="Y219" i="1" s="1"/>
  <c r="AB219" i="1" s="1"/>
  <c r="AE219" i="1" s="1"/>
  <c r="V220" i="1" a="1"/>
  <c r="V220" i="1" s="1"/>
  <c r="Y220" i="1" s="1"/>
  <c r="AB220" i="1" s="1"/>
  <c r="AE220" i="1" s="1"/>
  <c r="V221" i="1" a="1"/>
  <c r="V221" i="1" s="1"/>
  <c r="Y221" i="1" s="1"/>
  <c r="AB221" i="1" s="1"/>
  <c r="AE221" i="1" s="1"/>
  <c r="V222" i="1" a="1"/>
  <c r="V222" i="1" s="1"/>
  <c r="Y222" i="1" s="1"/>
  <c r="AB222" i="1" s="1"/>
  <c r="AE222" i="1" s="1"/>
  <c r="V223" i="1" a="1"/>
  <c r="V223" i="1" s="1"/>
  <c r="Y223" i="1" s="1"/>
  <c r="AB223" i="1" s="1"/>
  <c r="AE223" i="1" s="1"/>
  <c r="V224" i="1" a="1"/>
  <c r="V224" i="1" s="1"/>
  <c r="Y224" i="1" s="1"/>
  <c r="AB224" i="1" s="1"/>
  <c r="AE224" i="1" s="1"/>
  <c r="V225" i="1" a="1"/>
  <c r="V225" i="1" s="1"/>
  <c r="Y225" i="1" s="1"/>
  <c r="AB225" i="1" s="1"/>
  <c r="AE225" i="1" s="1"/>
  <c r="V226" i="1" a="1"/>
  <c r="V226" i="1" s="1"/>
  <c r="Y226" i="1" s="1"/>
  <c r="AB226" i="1" s="1"/>
  <c r="AE226" i="1" s="1"/>
  <c r="V227" i="1" a="1"/>
  <c r="V227" i="1" s="1"/>
  <c r="Y227" i="1" s="1"/>
  <c r="AB227" i="1" s="1"/>
  <c r="AE227" i="1" s="1"/>
  <c r="V228" i="1" a="1"/>
  <c r="V228" i="1" s="1"/>
  <c r="Y228" i="1" s="1"/>
  <c r="AB228" i="1" s="1"/>
  <c r="AE228" i="1" s="1"/>
  <c r="V229" i="1" a="1"/>
  <c r="V229" i="1" s="1"/>
  <c r="Y229" i="1" s="1"/>
  <c r="AB229" i="1" s="1"/>
  <c r="AE229" i="1" s="1"/>
  <c r="V230" i="1" a="1"/>
  <c r="V230" i="1" s="1"/>
  <c r="Y230" i="1" s="1"/>
  <c r="AB230" i="1" s="1"/>
  <c r="AE230" i="1" s="1"/>
  <c r="V231" i="1" a="1"/>
  <c r="V231" i="1" s="1"/>
  <c r="Y231" i="1" s="1"/>
  <c r="AB231" i="1" s="1"/>
  <c r="AE231" i="1" s="1"/>
  <c r="V232" i="1" a="1"/>
  <c r="V232" i="1" s="1"/>
  <c r="Y232" i="1" s="1"/>
  <c r="AB232" i="1" s="1"/>
  <c r="AE232" i="1" s="1"/>
  <c r="V233" i="1" a="1"/>
  <c r="V233" i="1" s="1"/>
  <c r="Y233" i="1" s="1"/>
  <c r="AB233" i="1" s="1"/>
  <c r="AE233" i="1" s="1"/>
  <c r="V234" i="1" a="1"/>
  <c r="V234" i="1" s="1"/>
  <c r="Y234" i="1" s="1"/>
  <c r="AB234" i="1" s="1"/>
  <c r="AE234" i="1" s="1"/>
  <c r="V235" i="1" a="1"/>
  <c r="V235" i="1" s="1"/>
  <c r="Y235" i="1" s="1"/>
  <c r="AB235" i="1" s="1"/>
  <c r="AE235" i="1" s="1"/>
  <c r="V236" i="1" a="1"/>
  <c r="V236" i="1" s="1"/>
  <c r="Y236" i="1" s="1"/>
  <c r="AB236" i="1" s="1"/>
  <c r="AE236" i="1" s="1"/>
  <c r="V237" i="1" a="1"/>
  <c r="V237" i="1" s="1"/>
  <c r="Y237" i="1" s="1"/>
  <c r="AB237" i="1" s="1"/>
  <c r="AE237" i="1" s="1"/>
  <c r="V238" i="1" a="1"/>
  <c r="V238" i="1" s="1"/>
  <c r="Y238" i="1" s="1"/>
  <c r="AB238" i="1" s="1"/>
  <c r="AE238" i="1" s="1"/>
  <c r="V239" i="1" a="1"/>
  <c r="V239" i="1" s="1"/>
  <c r="Y239" i="1" s="1"/>
  <c r="AB239" i="1" s="1"/>
  <c r="AE239" i="1" s="1"/>
  <c r="V240" i="1" a="1"/>
  <c r="V240" i="1" s="1"/>
  <c r="Y240" i="1" s="1"/>
  <c r="AB240" i="1" s="1"/>
  <c r="AE240" i="1" s="1"/>
  <c r="V241" i="1" a="1"/>
  <c r="V241" i="1" s="1"/>
  <c r="Y241" i="1" s="1"/>
  <c r="AB241" i="1" s="1"/>
  <c r="AE241" i="1" s="1"/>
  <c r="V242" i="1" a="1"/>
  <c r="V242" i="1" s="1"/>
  <c r="Y242" i="1" s="1"/>
  <c r="AB242" i="1" s="1"/>
  <c r="AE242" i="1" s="1"/>
  <c r="V243" i="1" a="1"/>
  <c r="V243" i="1" s="1"/>
  <c r="Y243" i="1" s="1"/>
  <c r="AB243" i="1" s="1"/>
  <c r="AE243" i="1" s="1"/>
  <c r="V244" i="1" a="1"/>
  <c r="V244" i="1" s="1"/>
  <c r="Y244" i="1" s="1"/>
  <c r="AB244" i="1" s="1"/>
  <c r="AE244" i="1" s="1"/>
  <c r="V245" i="1" a="1"/>
  <c r="V245" i="1" s="1"/>
  <c r="Y245" i="1" s="1"/>
  <c r="AB245" i="1" s="1"/>
  <c r="AE245" i="1" s="1"/>
  <c r="V246" i="1" a="1"/>
  <c r="V246" i="1" s="1"/>
  <c r="Y246" i="1" s="1"/>
  <c r="AB246" i="1" s="1"/>
  <c r="AE246" i="1" s="1"/>
  <c r="V247" i="1" a="1"/>
  <c r="V247" i="1" s="1"/>
  <c r="Y247" i="1" s="1"/>
  <c r="AB247" i="1" s="1"/>
  <c r="AE247" i="1" s="1"/>
  <c r="V248" i="1" a="1"/>
  <c r="V248" i="1" s="1"/>
  <c r="Y248" i="1" s="1"/>
  <c r="AB248" i="1" s="1"/>
  <c r="AE248" i="1" s="1"/>
  <c r="V249" i="1" a="1"/>
  <c r="V249" i="1" s="1"/>
  <c r="Y249" i="1" s="1"/>
  <c r="AB249" i="1" s="1"/>
  <c r="AE249" i="1" s="1"/>
  <c r="V250" i="1" a="1"/>
  <c r="V250" i="1" s="1"/>
  <c r="Y250" i="1" s="1"/>
  <c r="AB250" i="1" s="1"/>
  <c r="AE250" i="1" s="1"/>
  <c r="V251" i="1" a="1"/>
  <c r="V251" i="1" s="1"/>
  <c r="Y251" i="1" s="1"/>
  <c r="AB251" i="1" s="1"/>
  <c r="AE251" i="1" s="1"/>
  <c r="V252" i="1" a="1"/>
  <c r="V252" i="1" s="1"/>
  <c r="Y252" i="1" s="1"/>
  <c r="AB252" i="1" s="1"/>
  <c r="AE252" i="1" s="1"/>
  <c r="V253" i="1" a="1"/>
  <c r="V253" i="1" s="1"/>
  <c r="Y253" i="1" s="1"/>
  <c r="AB253" i="1" s="1"/>
  <c r="AE253" i="1" s="1"/>
  <c r="V254" i="1" a="1"/>
  <c r="V254" i="1" s="1"/>
  <c r="Y254" i="1" s="1"/>
  <c r="AB254" i="1" s="1"/>
  <c r="AE254" i="1" s="1"/>
  <c r="V255" i="1" a="1"/>
  <c r="V255" i="1" s="1"/>
  <c r="Y255" i="1" s="1"/>
  <c r="AB255" i="1" s="1"/>
  <c r="AE255" i="1" s="1"/>
  <c r="V256" i="1" a="1"/>
  <c r="V256" i="1" s="1"/>
  <c r="Y256" i="1" s="1"/>
  <c r="AB256" i="1" s="1"/>
  <c r="AE256" i="1" s="1"/>
  <c r="V257" i="1" a="1"/>
  <c r="V257" i="1" s="1"/>
  <c r="Y257" i="1" s="1"/>
  <c r="AB257" i="1" s="1"/>
  <c r="AE257" i="1" s="1"/>
  <c r="V258" i="1" a="1"/>
  <c r="V258" i="1" s="1"/>
  <c r="Y258" i="1" s="1"/>
  <c r="AB258" i="1" s="1"/>
  <c r="AE258" i="1" s="1"/>
  <c r="V259" i="1" a="1"/>
  <c r="V259" i="1" s="1"/>
  <c r="Y259" i="1" s="1"/>
  <c r="AB259" i="1" s="1"/>
  <c r="AE259" i="1" s="1"/>
  <c r="V260" i="1" a="1"/>
  <c r="V260" i="1" s="1"/>
  <c r="Y260" i="1" s="1"/>
  <c r="AB260" i="1" s="1"/>
  <c r="AE260" i="1" s="1"/>
  <c r="V261" i="1" a="1"/>
  <c r="V261" i="1" s="1"/>
  <c r="Y261" i="1" s="1"/>
  <c r="AB261" i="1" s="1"/>
  <c r="AE261" i="1" s="1"/>
  <c r="V262" i="1" a="1"/>
  <c r="V262" i="1" s="1"/>
  <c r="Y262" i="1" s="1"/>
  <c r="AB262" i="1" s="1"/>
  <c r="AE262" i="1" s="1"/>
  <c r="V263" i="1" a="1"/>
  <c r="V263" i="1" s="1"/>
  <c r="Y263" i="1" s="1"/>
  <c r="AB263" i="1" s="1"/>
  <c r="AE263" i="1" s="1"/>
  <c r="V264" i="1" a="1"/>
  <c r="V264" i="1" s="1"/>
  <c r="Y264" i="1" s="1"/>
  <c r="AB264" i="1" s="1"/>
  <c r="AE264" i="1" s="1"/>
  <c r="V265" i="1" a="1"/>
  <c r="V265" i="1" s="1"/>
  <c r="Y265" i="1" s="1"/>
  <c r="AB265" i="1" s="1"/>
  <c r="AE265" i="1" s="1"/>
  <c r="V266" i="1" a="1"/>
  <c r="V266" i="1" s="1"/>
  <c r="Y266" i="1" s="1"/>
  <c r="AB266" i="1" s="1"/>
  <c r="AE266" i="1" s="1"/>
  <c r="V267" i="1" a="1"/>
  <c r="V267" i="1" s="1"/>
  <c r="Y267" i="1" s="1"/>
  <c r="AB267" i="1" s="1"/>
  <c r="AE267" i="1" s="1"/>
  <c r="V268" i="1" a="1"/>
  <c r="V268" i="1" s="1"/>
  <c r="Y268" i="1" s="1"/>
  <c r="AB268" i="1" s="1"/>
  <c r="AE268" i="1" s="1"/>
  <c r="V269" i="1" a="1"/>
  <c r="V269" i="1" s="1"/>
  <c r="Y269" i="1" s="1"/>
  <c r="AB269" i="1" s="1"/>
  <c r="AE269" i="1" s="1"/>
  <c r="V270" i="1" a="1"/>
  <c r="V270" i="1" s="1"/>
  <c r="Y270" i="1" s="1"/>
  <c r="AB270" i="1" s="1"/>
  <c r="AE270" i="1" s="1"/>
  <c r="V271" i="1" a="1"/>
  <c r="V271" i="1" s="1"/>
  <c r="Y271" i="1" s="1"/>
  <c r="AB271" i="1" s="1"/>
  <c r="AE271" i="1" s="1"/>
  <c r="V272" i="1" a="1"/>
  <c r="V272" i="1" s="1"/>
  <c r="Y272" i="1" s="1"/>
  <c r="AB272" i="1" s="1"/>
  <c r="AE272" i="1" s="1"/>
  <c r="V273" i="1" a="1"/>
  <c r="V273" i="1" s="1"/>
  <c r="Y273" i="1" s="1"/>
  <c r="AB273" i="1" s="1"/>
  <c r="AE273" i="1" s="1"/>
  <c r="V274" i="1" a="1"/>
  <c r="V274" i="1" s="1"/>
  <c r="Y274" i="1" s="1"/>
  <c r="AB274" i="1" s="1"/>
  <c r="AE274" i="1" s="1"/>
  <c r="V275" i="1" a="1"/>
  <c r="V275" i="1" s="1"/>
  <c r="Y275" i="1" s="1"/>
  <c r="AB275" i="1" s="1"/>
  <c r="AE275" i="1" s="1"/>
  <c r="V276" i="1" a="1"/>
  <c r="V276" i="1" s="1"/>
  <c r="Y276" i="1" s="1"/>
  <c r="AB276" i="1" s="1"/>
  <c r="AE276" i="1" s="1"/>
  <c r="V3" i="1" a="1"/>
  <c r="V3" i="1" s="1"/>
  <c r="O3" i="1"/>
  <c r="O4" i="1"/>
  <c r="Q4" i="1" s="1"/>
  <c r="S4" i="1" s="1"/>
  <c r="U4" i="1" s="1"/>
  <c r="O5" i="1"/>
  <c r="Q5" i="1" s="1"/>
  <c r="S5" i="1" s="1"/>
  <c r="U5" i="1" s="1"/>
  <c r="O6" i="1"/>
  <c r="O7" i="1"/>
  <c r="Q7" i="1" s="1"/>
  <c r="S7" i="1" s="1"/>
  <c r="U7" i="1" s="1"/>
  <c r="O8" i="1"/>
  <c r="O9" i="1"/>
  <c r="Q9" i="1" s="1"/>
  <c r="S9" i="1" s="1"/>
  <c r="U9" i="1" s="1"/>
  <c r="O10" i="1"/>
  <c r="Q10" i="1" s="1"/>
  <c r="S10" i="1" s="1"/>
  <c r="O11" i="1"/>
  <c r="Q11" i="1" s="1"/>
  <c r="S11" i="1" s="1"/>
  <c r="O12" i="1"/>
  <c r="Q12" i="1" s="1"/>
  <c r="S12" i="1" s="1"/>
  <c r="U12" i="1" s="1"/>
  <c r="O13" i="1"/>
  <c r="Q13" i="1" s="1"/>
  <c r="S13" i="1" s="1"/>
  <c r="U13" i="1" s="1"/>
  <c r="O14" i="1"/>
  <c r="O15" i="1"/>
  <c r="Q15" i="1" s="1"/>
  <c r="S15" i="1" s="1"/>
  <c r="U15" i="1" s="1"/>
  <c r="O16" i="1"/>
  <c r="Q16" i="1" s="1"/>
  <c r="S16" i="1" s="1"/>
  <c r="O17" i="1"/>
  <c r="Q17" i="1" s="1"/>
  <c r="S17" i="1" s="1"/>
  <c r="U17" i="1" s="1"/>
  <c r="O18" i="1"/>
  <c r="O19" i="1"/>
  <c r="Q19" i="1" s="1"/>
  <c r="S19" i="1" s="1"/>
  <c r="O20" i="1"/>
  <c r="Q20" i="1" s="1"/>
  <c r="S20" i="1" s="1"/>
  <c r="U20" i="1" s="1"/>
  <c r="O22" i="1"/>
  <c r="Q22" i="1" s="1"/>
  <c r="S22" i="1" s="1"/>
  <c r="U22" i="1" s="1"/>
  <c r="O23" i="1"/>
  <c r="O24" i="1"/>
  <c r="O25" i="1"/>
  <c r="Q25" i="1" s="1"/>
  <c r="S25" i="1" s="1"/>
  <c r="U25" i="1" s="1"/>
  <c r="O26" i="1"/>
  <c r="Q26" i="1" s="1"/>
  <c r="S26" i="1" s="1"/>
  <c r="U26" i="1" s="1"/>
  <c r="O27" i="1"/>
  <c r="Q27" i="1" s="1"/>
  <c r="S27" i="1" s="1"/>
  <c r="O28" i="1"/>
  <c r="O29" i="1"/>
  <c r="Q29" i="1" s="1"/>
  <c r="S29" i="1" s="1"/>
  <c r="U29" i="1" s="1"/>
  <c r="O30" i="1"/>
  <c r="Q30" i="1" s="1"/>
  <c r="S30" i="1" s="1"/>
  <c r="U30" i="1" s="1"/>
  <c r="O31" i="1"/>
  <c r="O32" i="1"/>
  <c r="Q32" i="1" s="1"/>
  <c r="S32" i="1" s="1"/>
  <c r="U32" i="1" s="1"/>
  <c r="O33" i="1"/>
  <c r="Q33" i="1" s="1"/>
  <c r="S33" i="1" s="1"/>
  <c r="O34" i="1"/>
  <c r="Q34" i="1" s="1"/>
  <c r="S34" i="1" s="1"/>
  <c r="U34" i="1" s="1"/>
  <c r="O35" i="1"/>
  <c r="Q35" i="1" s="1"/>
  <c r="S35" i="1" s="1"/>
  <c r="O37" i="1"/>
  <c r="Q37" i="1" s="1"/>
  <c r="S37" i="1" s="1"/>
  <c r="U37" i="1" s="1"/>
  <c r="O38" i="1"/>
  <c r="Q38" i="1" s="1"/>
  <c r="S38" i="1" s="1"/>
  <c r="U38" i="1" s="1"/>
  <c r="O39" i="1"/>
  <c r="Q39" i="1" s="1"/>
  <c r="S39" i="1" s="1"/>
  <c r="U39" i="1" s="1"/>
  <c r="O40" i="1"/>
  <c r="O41" i="1"/>
  <c r="Q41" i="1" s="1"/>
  <c r="S41" i="1" s="1"/>
  <c r="U41" i="1" s="1"/>
  <c r="O42" i="1"/>
  <c r="Q42" i="1" s="1"/>
  <c r="S42" i="1" s="1"/>
  <c r="O43" i="1"/>
  <c r="Q43" i="1" s="1"/>
  <c r="S43" i="1" s="1"/>
  <c r="O44" i="1"/>
  <c r="O45" i="1"/>
  <c r="O46" i="1"/>
  <c r="Q46" i="1" s="1"/>
  <c r="S46" i="1" s="1"/>
  <c r="U46" i="1" s="1"/>
  <c r="O47" i="1"/>
  <c r="Q47" i="1" s="1"/>
  <c r="S47" i="1" s="1"/>
  <c r="U47" i="1" s="1"/>
  <c r="O48" i="1"/>
  <c r="Q48" i="1" s="1"/>
  <c r="S48" i="1" s="1"/>
  <c r="O49" i="1"/>
  <c r="Q49" i="1" s="1"/>
  <c r="S49" i="1" s="1"/>
  <c r="U49" i="1" s="1"/>
  <c r="O50" i="1"/>
  <c r="Q50" i="1" s="1"/>
  <c r="S50" i="1" s="1"/>
  <c r="O51" i="1"/>
  <c r="Q51" i="1" s="1"/>
  <c r="S51" i="1" s="1"/>
  <c r="O52" i="1"/>
  <c r="O53" i="1"/>
  <c r="Q53" i="1" s="1"/>
  <c r="S53" i="1" s="1"/>
  <c r="U53" i="1" s="1"/>
  <c r="O54" i="1"/>
  <c r="Q54" i="1" s="1"/>
  <c r="S54" i="1" s="1"/>
  <c r="U54" i="1" s="1"/>
  <c r="O55" i="1"/>
  <c r="Q55" i="1" s="1"/>
  <c r="S55" i="1" s="1"/>
  <c r="U55" i="1" s="1"/>
  <c r="O56" i="1"/>
  <c r="Q56" i="1" s="1"/>
  <c r="S56" i="1" s="1"/>
  <c r="O57" i="1"/>
  <c r="Q57" i="1" s="1"/>
  <c r="S57" i="1" s="1"/>
  <c r="U57" i="1" s="1"/>
  <c r="O58" i="1"/>
  <c r="Q58" i="1" s="1"/>
  <c r="S58" i="1" s="1"/>
  <c r="O59" i="1"/>
  <c r="Q59" i="1" s="1"/>
  <c r="S59" i="1" s="1"/>
  <c r="O60" i="1"/>
  <c r="O61" i="1"/>
  <c r="O62" i="1"/>
  <c r="Q62" i="1" s="1"/>
  <c r="S62" i="1" s="1"/>
  <c r="U62" i="1" s="1"/>
  <c r="O63" i="1"/>
  <c r="Q63" i="1" s="1"/>
  <c r="S63" i="1" s="1"/>
  <c r="U63" i="1" s="1"/>
  <c r="O64" i="1"/>
  <c r="O65" i="1"/>
  <c r="Q65" i="1" s="1"/>
  <c r="S65" i="1" s="1"/>
  <c r="U65" i="1" s="1"/>
  <c r="O66" i="1"/>
  <c r="Q66" i="1" s="1"/>
  <c r="S66" i="1" s="1"/>
  <c r="O67" i="1"/>
  <c r="Q67" i="1" s="1"/>
  <c r="S67" i="1" s="1"/>
  <c r="O68" i="1"/>
  <c r="O69" i="1"/>
  <c r="Q69" i="1" s="1"/>
  <c r="S69" i="1" s="1"/>
  <c r="U69" i="1" s="1"/>
  <c r="O70" i="1"/>
  <c r="Q70" i="1" s="1"/>
  <c r="S70" i="1" s="1"/>
  <c r="U70" i="1" s="1"/>
  <c r="O71" i="1"/>
  <c r="Q71" i="1" s="1"/>
  <c r="S71" i="1" s="1"/>
  <c r="U71" i="1" s="1"/>
  <c r="O72" i="1"/>
  <c r="O73" i="1"/>
  <c r="Q73" i="1" s="1"/>
  <c r="S73" i="1" s="1"/>
  <c r="U73" i="1" s="1"/>
  <c r="O74" i="1"/>
  <c r="Q74" i="1" s="1"/>
  <c r="S74" i="1" s="1"/>
  <c r="O75" i="1"/>
  <c r="Q75" i="1" s="1"/>
  <c r="S75" i="1" s="1"/>
  <c r="O76" i="1"/>
  <c r="O77" i="1"/>
  <c r="O78" i="1"/>
  <c r="Q78" i="1" s="1"/>
  <c r="S78" i="1" s="1"/>
  <c r="U78" i="1" s="1"/>
  <c r="O79" i="1"/>
  <c r="Q79" i="1" s="1"/>
  <c r="S79" i="1" s="1"/>
  <c r="U79" i="1" s="1"/>
  <c r="O80" i="1"/>
  <c r="Q80" i="1" s="1"/>
  <c r="S80" i="1" s="1"/>
  <c r="O81" i="1"/>
  <c r="Q81" i="1" s="1"/>
  <c r="S81" i="1" s="1"/>
  <c r="U81" i="1" s="1"/>
  <c r="O82" i="1"/>
  <c r="Q82" i="1" s="1"/>
  <c r="S82" i="1" s="1"/>
  <c r="O83" i="1"/>
  <c r="Q83" i="1" s="1"/>
  <c r="S83" i="1" s="1"/>
  <c r="O84" i="1"/>
  <c r="O85" i="1"/>
  <c r="Q85" i="1" s="1"/>
  <c r="S85" i="1" s="1"/>
  <c r="U85" i="1" s="1"/>
  <c r="O87" i="1"/>
  <c r="Q87" i="1" s="1"/>
  <c r="S87" i="1" s="1"/>
  <c r="U87" i="1" s="1"/>
  <c r="O88" i="1"/>
  <c r="O89" i="1"/>
  <c r="Q89" i="1" s="1"/>
  <c r="S89" i="1" s="1"/>
  <c r="O90" i="1"/>
  <c r="Q90" i="1" s="1"/>
  <c r="S90" i="1" s="1"/>
  <c r="U90" i="1" s="1"/>
  <c r="O91" i="1"/>
  <c r="Q91" i="1" s="1"/>
  <c r="S91" i="1" s="1"/>
  <c r="O92" i="1"/>
  <c r="Q92" i="1" s="1"/>
  <c r="S92" i="1" s="1"/>
  <c r="U92" i="1" s="1"/>
  <c r="O93" i="1"/>
  <c r="O94" i="1"/>
  <c r="Q94" i="1" s="1"/>
  <c r="S94" i="1" s="1"/>
  <c r="U94" i="1" s="1"/>
  <c r="O95" i="1"/>
  <c r="Q95" i="1" s="1"/>
  <c r="S95" i="1" s="1"/>
  <c r="U95" i="1" s="1"/>
  <c r="O96" i="1"/>
  <c r="Q96" i="1" s="1"/>
  <c r="S96" i="1" s="1"/>
  <c r="U96" i="1" s="1"/>
  <c r="O97" i="1"/>
  <c r="Q97" i="1" s="1"/>
  <c r="S97" i="1" s="1"/>
  <c r="U97" i="1" s="1"/>
  <c r="O98" i="1"/>
  <c r="Q98" i="1" s="1"/>
  <c r="S98" i="1" s="1"/>
  <c r="U98" i="1" s="1"/>
  <c r="O99" i="1"/>
  <c r="Q99" i="1" s="1"/>
  <c r="S99" i="1" s="1"/>
  <c r="O100" i="1"/>
  <c r="Q100" i="1" s="1"/>
  <c r="S100" i="1" s="1"/>
  <c r="U100" i="1" s="1"/>
  <c r="O101" i="1"/>
  <c r="Q101" i="1" s="1"/>
  <c r="S101" i="1" s="1"/>
  <c r="U101" i="1" s="1"/>
  <c r="O102" i="1"/>
  <c r="O103" i="1"/>
  <c r="Q103" i="1" s="1"/>
  <c r="S103" i="1" s="1"/>
  <c r="O104" i="1"/>
  <c r="O106" i="1"/>
  <c r="Q106" i="1" s="1"/>
  <c r="S106" i="1" s="1"/>
  <c r="O107" i="1"/>
  <c r="Q107" i="1" s="1"/>
  <c r="S107" i="1" s="1"/>
  <c r="O108" i="1"/>
  <c r="O109" i="1"/>
  <c r="Q109" i="1" s="1"/>
  <c r="S109" i="1" s="1"/>
  <c r="U109" i="1" s="1"/>
  <c r="O110" i="1"/>
  <c r="O111" i="1"/>
  <c r="Q111" i="1" s="1"/>
  <c r="S111" i="1" s="1"/>
  <c r="U111" i="1" s="1"/>
  <c r="O112" i="1"/>
  <c r="O113" i="1"/>
  <c r="Q113" i="1" s="1"/>
  <c r="S113" i="1" s="1"/>
  <c r="U113" i="1" s="1"/>
  <c r="O114" i="1"/>
  <c r="Q114" i="1" s="1"/>
  <c r="S114" i="1" s="1"/>
  <c r="O115" i="1"/>
  <c r="Q115" i="1" s="1"/>
  <c r="S115" i="1" s="1"/>
  <c r="O116" i="1"/>
  <c r="Q116" i="1" s="1"/>
  <c r="S116" i="1" s="1"/>
  <c r="O118" i="1"/>
  <c r="Q118" i="1" s="1"/>
  <c r="S118" i="1" s="1"/>
  <c r="U118" i="1" s="1"/>
  <c r="O119" i="1"/>
  <c r="O120" i="1"/>
  <c r="O121" i="1"/>
  <c r="Q121" i="1" s="1"/>
  <c r="S121" i="1" s="1"/>
  <c r="U121" i="1" s="1"/>
  <c r="O122" i="1"/>
  <c r="Q122" i="1" s="1"/>
  <c r="S122" i="1" s="1"/>
  <c r="U122" i="1" s="1"/>
  <c r="O123" i="1"/>
  <c r="Q123" i="1" s="1"/>
  <c r="S123" i="1" s="1"/>
  <c r="O124" i="1"/>
  <c r="Q124" i="1" s="1"/>
  <c r="S124" i="1" s="1"/>
  <c r="U124" i="1" s="1"/>
  <c r="O125" i="1"/>
  <c r="O126" i="1"/>
  <c r="Q126" i="1" s="1"/>
  <c r="S126" i="1" s="1"/>
  <c r="O127" i="1"/>
  <c r="O128" i="1"/>
  <c r="O129" i="1"/>
  <c r="Q129" i="1" s="1"/>
  <c r="S129" i="1" s="1"/>
  <c r="U129" i="1" s="1"/>
  <c r="O130" i="1"/>
  <c r="Q130" i="1" s="1"/>
  <c r="S130" i="1" s="1"/>
  <c r="U130" i="1" s="1"/>
  <c r="O131" i="1"/>
  <c r="Q131" i="1" s="1"/>
  <c r="S131" i="1" s="1"/>
  <c r="O132" i="1"/>
  <c r="Q132" i="1" s="1"/>
  <c r="S132" i="1" s="1"/>
  <c r="U132" i="1" s="1"/>
  <c r="O133" i="1"/>
  <c r="Q133" i="1" s="1"/>
  <c r="S133" i="1" s="1"/>
  <c r="O134" i="1"/>
  <c r="Q134" i="1" s="1"/>
  <c r="S134" i="1" s="1"/>
  <c r="U134" i="1" s="1"/>
  <c r="O135" i="1"/>
  <c r="O136" i="1"/>
  <c r="O137" i="1"/>
  <c r="Q137" i="1" s="1"/>
  <c r="S137" i="1" s="1"/>
  <c r="U137" i="1" s="1"/>
  <c r="O138" i="1"/>
  <c r="Q138" i="1" s="1"/>
  <c r="S138" i="1" s="1"/>
  <c r="U138" i="1" s="1"/>
  <c r="O139" i="1"/>
  <c r="Q139" i="1" s="1"/>
  <c r="S139" i="1" s="1"/>
  <c r="O140" i="1"/>
  <c r="Q140" i="1" s="1"/>
  <c r="S140" i="1" s="1"/>
  <c r="U140" i="1" s="1"/>
  <c r="O141" i="1"/>
  <c r="Q141" i="1" s="1"/>
  <c r="S141" i="1" s="1"/>
  <c r="O142" i="1"/>
  <c r="Q142" i="1" s="1"/>
  <c r="S142" i="1" s="1"/>
  <c r="U142" i="1" s="1"/>
  <c r="O143" i="1"/>
  <c r="O144" i="1"/>
  <c r="O145" i="1"/>
  <c r="Q145" i="1" s="1"/>
  <c r="S145" i="1" s="1"/>
  <c r="U145" i="1" s="1"/>
  <c r="O146" i="1"/>
  <c r="Q146" i="1" s="1"/>
  <c r="S146" i="1" s="1"/>
  <c r="U146" i="1" s="1"/>
  <c r="O147" i="1"/>
  <c r="Q147" i="1" s="1"/>
  <c r="S147" i="1" s="1"/>
  <c r="O148" i="1"/>
  <c r="Q148" i="1" s="1"/>
  <c r="S148" i="1" s="1"/>
  <c r="U148" i="1" s="1"/>
  <c r="O149" i="1"/>
  <c r="Q149" i="1" s="1"/>
  <c r="S149" i="1" s="1"/>
  <c r="O150" i="1"/>
  <c r="Q150" i="1" s="1"/>
  <c r="S150" i="1" s="1"/>
  <c r="U150" i="1" s="1"/>
  <c r="O151" i="1"/>
  <c r="O152" i="1"/>
  <c r="O153" i="1"/>
  <c r="Q153" i="1" s="1"/>
  <c r="S153" i="1" s="1"/>
  <c r="U153" i="1" s="1"/>
  <c r="O154" i="1"/>
  <c r="Q154" i="1" s="1"/>
  <c r="S154" i="1" s="1"/>
  <c r="U154" i="1" s="1"/>
  <c r="O155" i="1"/>
  <c r="Q155" i="1" s="1"/>
  <c r="S155" i="1" s="1"/>
  <c r="O157" i="1"/>
  <c r="Q157" i="1" s="1"/>
  <c r="S157" i="1" s="1"/>
  <c r="U157" i="1" s="1"/>
  <c r="O158" i="1"/>
  <c r="O159" i="1"/>
  <c r="Q159" i="1" s="1"/>
  <c r="S159" i="1" s="1"/>
  <c r="U159" i="1" s="1"/>
  <c r="O160" i="1"/>
  <c r="O161" i="1"/>
  <c r="Q161" i="1" s="1"/>
  <c r="S161" i="1" s="1"/>
  <c r="U161" i="1" s="1"/>
  <c r="O162" i="1"/>
  <c r="Q162" i="1" s="1"/>
  <c r="S162" i="1" s="1"/>
  <c r="U162" i="1" s="1"/>
  <c r="O163" i="1"/>
  <c r="Q163" i="1" s="1"/>
  <c r="S163" i="1" s="1"/>
  <c r="O164" i="1"/>
  <c r="O165" i="1"/>
  <c r="Q165" i="1" s="1"/>
  <c r="S165" i="1" s="1"/>
  <c r="U165" i="1" s="1"/>
  <c r="O166" i="1"/>
  <c r="Q166" i="1" s="1"/>
  <c r="S166" i="1" s="1"/>
  <c r="U166" i="1" s="1"/>
  <c r="O167" i="1"/>
  <c r="Q167" i="1" s="1"/>
  <c r="S167" i="1" s="1"/>
  <c r="U167" i="1" s="1"/>
  <c r="O168" i="1"/>
  <c r="O169" i="1"/>
  <c r="Q169" i="1" s="1"/>
  <c r="S169" i="1" s="1"/>
  <c r="O170" i="1"/>
  <c r="Q170" i="1" s="1"/>
  <c r="S170" i="1" s="1"/>
  <c r="U170" i="1" s="1"/>
  <c r="O171" i="1"/>
  <c r="Q171" i="1" s="1"/>
  <c r="S171" i="1" s="1"/>
  <c r="O172" i="1"/>
  <c r="Q172" i="1" s="1"/>
  <c r="S172" i="1" s="1"/>
  <c r="U172" i="1" s="1"/>
  <c r="O173" i="1"/>
  <c r="Q173" i="1" s="1"/>
  <c r="S173" i="1" s="1"/>
  <c r="U173" i="1" s="1"/>
  <c r="O174" i="1"/>
  <c r="Q174" i="1" s="1"/>
  <c r="S174" i="1" s="1"/>
  <c r="O175" i="1"/>
  <c r="Q175" i="1" s="1"/>
  <c r="S175" i="1" s="1"/>
  <c r="U175" i="1" s="1"/>
  <c r="O176" i="1"/>
  <c r="O177" i="1"/>
  <c r="Q177" i="1" s="1"/>
  <c r="S177" i="1" s="1"/>
  <c r="O178" i="1"/>
  <c r="Q178" i="1" s="1"/>
  <c r="S178" i="1" s="1"/>
  <c r="U178" i="1" s="1"/>
  <c r="O179" i="1"/>
  <c r="Q179" i="1" s="1"/>
  <c r="S179" i="1" s="1"/>
  <c r="O180" i="1"/>
  <c r="O181" i="1"/>
  <c r="Q181" i="1" s="1"/>
  <c r="S181" i="1" s="1"/>
  <c r="U181" i="1" s="1"/>
  <c r="O182" i="1"/>
  <c r="O183" i="1"/>
  <c r="Q183" i="1" s="1"/>
  <c r="S183" i="1" s="1"/>
  <c r="U183" i="1" s="1"/>
  <c r="O184" i="1"/>
  <c r="O185" i="1"/>
  <c r="Q185" i="1" s="1"/>
  <c r="S185" i="1" s="1"/>
  <c r="U185" i="1" s="1"/>
  <c r="O186" i="1"/>
  <c r="Q186" i="1" s="1"/>
  <c r="S186" i="1" s="1"/>
  <c r="U186" i="1" s="1"/>
  <c r="O187" i="1"/>
  <c r="Q187" i="1" s="1"/>
  <c r="S187" i="1" s="1"/>
  <c r="O188" i="1"/>
  <c r="O189" i="1"/>
  <c r="Q189" i="1" s="1"/>
  <c r="S189" i="1" s="1"/>
  <c r="U189" i="1" s="1"/>
  <c r="O190" i="1"/>
  <c r="Q190" i="1" s="1"/>
  <c r="S190" i="1" s="1"/>
  <c r="O191" i="1"/>
  <c r="Q191" i="1" s="1"/>
  <c r="S191" i="1" s="1"/>
  <c r="U191" i="1" s="1"/>
  <c r="O192" i="1"/>
  <c r="O193" i="1"/>
  <c r="Q193" i="1" s="1"/>
  <c r="S193" i="1" s="1"/>
  <c r="O194" i="1"/>
  <c r="Q194" i="1" s="1"/>
  <c r="S194" i="1" s="1"/>
  <c r="O195" i="1"/>
  <c r="Q195" i="1" s="1"/>
  <c r="S195" i="1" s="1"/>
  <c r="O196" i="1"/>
  <c r="O197" i="1"/>
  <c r="Q197" i="1" s="1"/>
  <c r="S197" i="1" s="1"/>
  <c r="U197" i="1" s="1"/>
  <c r="O199" i="1"/>
  <c r="Q199" i="1" s="1"/>
  <c r="S199" i="1" s="1"/>
  <c r="U199" i="1" s="1"/>
  <c r="O200" i="1"/>
  <c r="O201" i="1"/>
  <c r="O202" i="1"/>
  <c r="Q202" i="1" s="1"/>
  <c r="S202" i="1" s="1"/>
  <c r="O203" i="1"/>
  <c r="Q203" i="1" s="1"/>
  <c r="S203" i="1" s="1"/>
  <c r="O204" i="1"/>
  <c r="Q204" i="1" s="1"/>
  <c r="S204" i="1" s="1"/>
  <c r="U204" i="1" s="1"/>
  <c r="O205" i="1"/>
  <c r="Q205" i="1" s="1"/>
  <c r="S205" i="1" s="1"/>
  <c r="O206" i="1"/>
  <c r="Q206" i="1" s="1"/>
  <c r="S206" i="1" s="1"/>
  <c r="U206" i="1" s="1"/>
  <c r="O207" i="1"/>
  <c r="O208" i="1"/>
  <c r="O209" i="1"/>
  <c r="O210" i="1"/>
  <c r="Q210" i="1" s="1"/>
  <c r="S210" i="1" s="1"/>
  <c r="U210" i="1" s="1"/>
  <c r="O211" i="1"/>
  <c r="Q211" i="1" s="1"/>
  <c r="S211" i="1" s="1"/>
  <c r="O212" i="1"/>
  <c r="Q212" i="1" s="1"/>
  <c r="S212" i="1" s="1"/>
  <c r="U212" i="1" s="1"/>
  <c r="O213" i="1"/>
  <c r="O214" i="1"/>
  <c r="Q214" i="1" s="1"/>
  <c r="S214" i="1" s="1"/>
  <c r="U214" i="1" s="1"/>
  <c r="O215" i="1"/>
  <c r="Q215" i="1" s="1"/>
  <c r="S215" i="1" s="1"/>
  <c r="O216" i="1"/>
  <c r="O217" i="1"/>
  <c r="O218" i="1"/>
  <c r="Q218" i="1" s="1"/>
  <c r="S218" i="1" s="1"/>
  <c r="U218" i="1" s="1"/>
  <c r="O219" i="1"/>
  <c r="Q219" i="1" s="1"/>
  <c r="S219" i="1" s="1"/>
  <c r="O220" i="1"/>
  <c r="Q220" i="1" s="1"/>
  <c r="S220" i="1" s="1"/>
  <c r="U220" i="1" s="1"/>
  <c r="O221" i="1"/>
  <c r="O222" i="1"/>
  <c r="Q222" i="1" s="1"/>
  <c r="S222" i="1" s="1"/>
  <c r="U222" i="1" s="1"/>
  <c r="O223" i="1"/>
  <c r="O224" i="1"/>
  <c r="O225" i="1"/>
  <c r="O226" i="1"/>
  <c r="Q226" i="1" s="1"/>
  <c r="S226" i="1" s="1"/>
  <c r="O227" i="1"/>
  <c r="Q227" i="1" s="1"/>
  <c r="S227" i="1" s="1"/>
  <c r="O228" i="1"/>
  <c r="Q228" i="1" s="1"/>
  <c r="S228" i="1" s="1"/>
  <c r="U228" i="1" s="1"/>
  <c r="O229" i="1"/>
  <c r="O230" i="1"/>
  <c r="Q230" i="1" s="1"/>
  <c r="S230" i="1" s="1"/>
  <c r="U230" i="1" s="1"/>
  <c r="O231" i="1"/>
  <c r="O232" i="1"/>
  <c r="O233" i="1"/>
  <c r="O234" i="1"/>
  <c r="Q234" i="1" s="1"/>
  <c r="S234" i="1" s="1"/>
  <c r="O235" i="1"/>
  <c r="Q235" i="1" s="1"/>
  <c r="S235" i="1" s="1"/>
  <c r="O236" i="1"/>
  <c r="Q236" i="1" s="1"/>
  <c r="S236" i="1" s="1"/>
  <c r="U236" i="1" s="1"/>
  <c r="O237" i="1"/>
  <c r="Q237" i="1" s="1"/>
  <c r="S237" i="1" s="1"/>
  <c r="O238" i="1"/>
  <c r="Q238" i="1" s="1"/>
  <c r="S238" i="1" s="1"/>
  <c r="U238" i="1" s="1"/>
  <c r="O239" i="1"/>
  <c r="Q239" i="1" s="1"/>
  <c r="S239" i="1" s="1"/>
  <c r="U239" i="1" s="1"/>
  <c r="O240" i="1"/>
  <c r="Q240" i="1" s="1"/>
  <c r="S240" i="1" s="1"/>
  <c r="U240" i="1" s="1"/>
  <c r="O241" i="1"/>
  <c r="O242" i="1"/>
  <c r="Q242" i="1" s="1"/>
  <c r="S242" i="1" s="1"/>
  <c r="O243" i="1"/>
  <c r="Q243" i="1" s="1"/>
  <c r="S243" i="1" s="1"/>
  <c r="O244" i="1"/>
  <c r="Q244" i="1" s="1"/>
  <c r="S244" i="1" s="1"/>
  <c r="U244" i="1" s="1"/>
  <c r="O245" i="1"/>
  <c r="O246" i="1"/>
  <c r="Q246" i="1" s="1"/>
  <c r="S246" i="1" s="1"/>
  <c r="U246" i="1" s="1"/>
  <c r="O247" i="1"/>
  <c r="Q247" i="1" s="1"/>
  <c r="S247" i="1" s="1"/>
  <c r="O248" i="1"/>
  <c r="O249" i="1"/>
  <c r="O250" i="1"/>
  <c r="Q250" i="1" s="1"/>
  <c r="S250" i="1" s="1"/>
  <c r="O251" i="1"/>
  <c r="Q251" i="1" s="1"/>
  <c r="S251" i="1" s="1"/>
  <c r="O252" i="1"/>
  <c r="Q252" i="1" s="1"/>
  <c r="S252" i="1" s="1"/>
  <c r="U252" i="1" s="1"/>
  <c r="O253" i="1"/>
  <c r="O254" i="1"/>
  <c r="Q254" i="1" s="1"/>
  <c r="S254" i="1" s="1"/>
  <c r="U254" i="1" s="1"/>
  <c r="O255" i="1"/>
  <c r="O256" i="1"/>
  <c r="O257" i="1"/>
  <c r="O258" i="1"/>
  <c r="Q258" i="1" s="1"/>
  <c r="S258" i="1" s="1"/>
  <c r="O259" i="1"/>
  <c r="Q259" i="1" s="1"/>
  <c r="S259" i="1" s="1"/>
  <c r="O260" i="1"/>
  <c r="Q260" i="1" s="1"/>
  <c r="S260" i="1" s="1"/>
  <c r="U260" i="1" s="1"/>
  <c r="O261" i="1"/>
  <c r="O262" i="1"/>
  <c r="Q262" i="1" s="1"/>
  <c r="S262" i="1" s="1"/>
  <c r="U262" i="1" s="1"/>
  <c r="O263" i="1"/>
  <c r="O264" i="1"/>
  <c r="O265" i="1"/>
  <c r="O266" i="1"/>
  <c r="Q266" i="1" s="1"/>
  <c r="S266" i="1" s="1"/>
  <c r="O267" i="1"/>
  <c r="Q267" i="1" s="1"/>
  <c r="S267" i="1" s="1"/>
  <c r="O268" i="1"/>
  <c r="Q268" i="1" s="1"/>
  <c r="S268" i="1" s="1"/>
  <c r="U268" i="1" s="1"/>
  <c r="O269" i="1"/>
  <c r="Q269" i="1" s="1"/>
  <c r="S269" i="1" s="1"/>
  <c r="O270" i="1"/>
  <c r="Q270" i="1" s="1"/>
  <c r="S270" i="1" s="1"/>
  <c r="U270" i="1" s="1"/>
  <c r="O271" i="1"/>
  <c r="O272" i="1"/>
  <c r="O273" i="1"/>
  <c r="O274" i="1"/>
  <c r="Q274" i="1" s="1"/>
  <c r="S274" i="1" s="1"/>
  <c r="O275" i="1"/>
  <c r="Q275" i="1" s="1"/>
  <c r="S275" i="1" s="1"/>
  <c r="O276" i="1"/>
  <c r="Q276" i="1" s="1"/>
  <c r="S276" i="1" s="1"/>
  <c r="U276" i="1" s="1"/>
  <c r="N4" i="1"/>
  <c r="N5" i="1"/>
  <c r="P5" i="1" s="1"/>
  <c r="R5" i="1" s="1"/>
  <c r="T5" i="1" s="1"/>
  <c r="N6" i="1"/>
  <c r="N7" i="1"/>
  <c r="N8" i="1"/>
  <c r="P8" i="1" s="1"/>
  <c r="R8" i="1" s="1"/>
  <c r="N9" i="1"/>
  <c r="N10" i="1"/>
  <c r="P10" i="1" s="1"/>
  <c r="N11" i="1"/>
  <c r="P11" i="1" s="1"/>
  <c r="R11" i="1" s="1"/>
  <c r="N12" i="1"/>
  <c r="N13" i="1"/>
  <c r="P13" i="1" s="1"/>
  <c r="R13" i="1" s="1"/>
  <c r="T13" i="1" s="1"/>
  <c r="N14" i="1"/>
  <c r="N15" i="1"/>
  <c r="P15" i="1" s="1"/>
  <c r="R15" i="1" s="1"/>
  <c r="T15" i="1" s="1"/>
  <c r="N16" i="1"/>
  <c r="P16" i="1" s="1"/>
  <c r="R16" i="1" s="1"/>
  <c r="N17" i="1"/>
  <c r="P17" i="1" s="1"/>
  <c r="R17" i="1" s="1"/>
  <c r="T17" i="1" s="1"/>
  <c r="N18" i="1"/>
  <c r="P18" i="1" s="1"/>
  <c r="R18" i="1" s="1"/>
  <c r="N19" i="1"/>
  <c r="P19" i="1" s="1"/>
  <c r="R19" i="1" s="1"/>
  <c r="N20" i="1"/>
  <c r="N22" i="1"/>
  <c r="P22" i="1" s="1"/>
  <c r="R22" i="1" s="1"/>
  <c r="N23" i="1"/>
  <c r="N24" i="1"/>
  <c r="N25" i="1"/>
  <c r="N26" i="1"/>
  <c r="P26" i="1" s="1"/>
  <c r="R26" i="1" s="1"/>
  <c r="N27" i="1"/>
  <c r="P27" i="1" s="1"/>
  <c r="R27" i="1" s="1"/>
  <c r="N28" i="1"/>
  <c r="P28" i="1" s="1"/>
  <c r="N29" i="1"/>
  <c r="N30" i="1"/>
  <c r="P30" i="1" s="1"/>
  <c r="R30" i="1" s="1"/>
  <c r="T30" i="1" s="1"/>
  <c r="N31" i="1"/>
  <c r="N32" i="1"/>
  <c r="N33" i="1"/>
  <c r="P33" i="1" s="1"/>
  <c r="R33" i="1" s="1"/>
  <c r="T33" i="1" s="1"/>
  <c r="N34" i="1"/>
  <c r="P34" i="1" s="1"/>
  <c r="R34" i="1" s="1"/>
  <c r="N35" i="1"/>
  <c r="P35" i="1" s="1"/>
  <c r="R35" i="1" s="1"/>
  <c r="N37" i="1"/>
  <c r="P37" i="1" s="1"/>
  <c r="R37" i="1" s="1"/>
  <c r="T37" i="1" s="1"/>
  <c r="N38" i="1"/>
  <c r="N39" i="1"/>
  <c r="N40" i="1"/>
  <c r="N41" i="1"/>
  <c r="P41" i="1" s="1"/>
  <c r="R41" i="1" s="1"/>
  <c r="T41" i="1" s="1"/>
  <c r="N42" i="1"/>
  <c r="P42" i="1" s="1"/>
  <c r="R42" i="1" s="1"/>
  <c r="N43" i="1"/>
  <c r="P43" i="1" s="1"/>
  <c r="R43" i="1" s="1"/>
  <c r="N44" i="1"/>
  <c r="P44" i="1" s="1"/>
  <c r="N45" i="1"/>
  <c r="P45" i="1" s="1"/>
  <c r="R45" i="1" s="1"/>
  <c r="T45" i="1" s="1"/>
  <c r="N46" i="1"/>
  <c r="N47" i="1"/>
  <c r="P47" i="1" s="1"/>
  <c r="R47" i="1" s="1"/>
  <c r="T47" i="1" s="1"/>
  <c r="N48" i="1"/>
  <c r="N49" i="1"/>
  <c r="P49" i="1" s="1"/>
  <c r="R49" i="1" s="1"/>
  <c r="T49" i="1" s="1"/>
  <c r="N50" i="1"/>
  <c r="P50" i="1" s="1"/>
  <c r="R50" i="1" s="1"/>
  <c r="N51" i="1"/>
  <c r="P51" i="1" s="1"/>
  <c r="R51" i="1" s="1"/>
  <c r="N52" i="1"/>
  <c r="P52" i="1" s="1"/>
  <c r="N53" i="1"/>
  <c r="P53" i="1" s="1"/>
  <c r="R53" i="1" s="1"/>
  <c r="T53" i="1" s="1"/>
  <c r="N54" i="1"/>
  <c r="N55" i="1"/>
  <c r="N56" i="1"/>
  <c r="N57" i="1"/>
  <c r="P57" i="1" s="1"/>
  <c r="R57" i="1" s="1"/>
  <c r="T57" i="1" s="1"/>
  <c r="N58" i="1"/>
  <c r="P58" i="1" s="1"/>
  <c r="R58" i="1" s="1"/>
  <c r="N59" i="1"/>
  <c r="P59" i="1" s="1"/>
  <c r="R59" i="1" s="1"/>
  <c r="N60" i="1"/>
  <c r="P60" i="1" s="1"/>
  <c r="N61" i="1"/>
  <c r="P61" i="1" s="1"/>
  <c r="R61" i="1" s="1"/>
  <c r="T61" i="1" s="1"/>
  <c r="N62" i="1"/>
  <c r="N63" i="1"/>
  <c r="N64" i="1"/>
  <c r="N65" i="1"/>
  <c r="P65" i="1" s="1"/>
  <c r="R65" i="1" s="1"/>
  <c r="T65" i="1" s="1"/>
  <c r="N66" i="1"/>
  <c r="P66" i="1" s="1"/>
  <c r="R66" i="1" s="1"/>
  <c r="N67" i="1"/>
  <c r="P67" i="1" s="1"/>
  <c r="R67" i="1" s="1"/>
  <c r="N68" i="1"/>
  <c r="P68" i="1" s="1"/>
  <c r="R68" i="1" s="1"/>
  <c r="N69" i="1"/>
  <c r="P69" i="1" s="1"/>
  <c r="R69" i="1" s="1"/>
  <c r="T69" i="1" s="1"/>
  <c r="N70" i="1"/>
  <c r="P70" i="1" s="1"/>
  <c r="R70" i="1" s="1"/>
  <c r="N71" i="1"/>
  <c r="N72" i="1"/>
  <c r="N73" i="1"/>
  <c r="P73" i="1" s="1"/>
  <c r="R73" i="1" s="1"/>
  <c r="T73" i="1" s="1"/>
  <c r="N74" i="1"/>
  <c r="P74" i="1" s="1"/>
  <c r="N75" i="1"/>
  <c r="P75" i="1" s="1"/>
  <c r="R75" i="1" s="1"/>
  <c r="N76" i="1"/>
  <c r="P76" i="1" s="1"/>
  <c r="R76" i="1" s="1"/>
  <c r="N77" i="1"/>
  <c r="P77" i="1" s="1"/>
  <c r="N78" i="1"/>
  <c r="N79" i="1"/>
  <c r="P79" i="1" s="1"/>
  <c r="R79" i="1" s="1"/>
  <c r="T79" i="1" s="1"/>
  <c r="N80" i="1"/>
  <c r="N81" i="1"/>
  <c r="P81" i="1" s="1"/>
  <c r="R81" i="1" s="1"/>
  <c r="T81" i="1" s="1"/>
  <c r="N82" i="1"/>
  <c r="P82" i="1" s="1"/>
  <c r="R82" i="1" s="1"/>
  <c r="N83" i="1"/>
  <c r="P83" i="1" s="1"/>
  <c r="R83" i="1" s="1"/>
  <c r="N84" i="1"/>
  <c r="P84" i="1" s="1"/>
  <c r="R84" i="1" s="1"/>
  <c r="N85" i="1"/>
  <c r="P85" i="1" s="1"/>
  <c r="R85" i="1" s="1"/>
  <c r="T85" i="1" s="1"/>
  <c r="N87" i="1"/>
  <c r="N88" i="1"/>
  <c r="N89" i="1"/>
  <c r="P89" i="1" s="1"/>
  <c r="R89" i="1" s="1"/>
  <c r="N90" i="1"/>
  <c r="P90" i="1" s="1"/>
  <c r="R90" i="1" s="1"/>
  <c r="T90" i="1" s="1"/>
  <c r="N91" i="1"/>
  <c r="P91" i="1" s="1"/>
  <c r="R91" i="1" s="1"/>
  <c r="N92" i="1"/>
  <c r="P92" i="1" s="1"/>
  <c r="R92" i="1" s="1"/>
  <c r="T92" i="1" s="1"/>
  <c r="N93" i="1"/>
  <c r="P93" i="1" s="1"/>
  <c r="R93" i="1" s="1"/>
  <c r="N94" i="1"/>
  <c r="N95" i="1"/>
  <c r="N96" i="1"/>
  <c r="N97" i="1"/>
  <c r="N98" i="1"/>
  <c r="P98" i="1" s="1"/>
  <c r="R98" i="1" s="1"/>
  <c r="T98" i="1" s="1"/>
  <c r="N99" i="1"/>
  <c r="P99" i="1" s="1"/>
  <c r="R99" i="1" s="1"/>
  <c r="N100" i="1"/>
  <c r="P100" i="1" s="1"/>
  <c r="R100" i="1" s="1"/>
  <c r="N101" i="1"/>
  <c r="P101" i="1" s="1"/>
  <c r="N102" i="1"/>
  <c r="P102" i="1" s="1"/>
  <c r="R102" i="1" s="1"/>
  <c r="T102" i="1" s="1"/>
  <c r="N103" i="1"/>
  <c r="N104" i="1"/>
  <c r="N106" i="1"/>
  <c r="P106" i="1" s="1"/>
  <c r="R106" i="1" s="1"/>
  <c r="N107" i="1"/>
  <c r="P107" i="1" s="1"/>
  <c r="R107" i="1" s="1"/>
  <c r="N108" i="1"/>
  <c r="P108" i="1" s="1"/>
  <c r="N109" i="1"/>
  <c r="P109" i="1" s="1"/>
  <c r="R109" i="1" s="1"/>
  <c r="N110" i="1"/>
  <c r="P110" i="1" s="1"/>
  <c r="R110" i="1" s="1"/>
  <c r="T110" i="1" s="1"/>
  <c r="N111" i="1"/>
  <c r="P111" i="1" s="1"/>
  <c r="R111" i="1" s="1"/>
  <c r="T111" i="1" s="1"/>
  <c r="N112" i="1"/>
  <c r="N113" i="1"/>
  <c r="P113" i="1" s="1"/>
  <c r="R113" i="1" s="1"/>
  <c r="T113" i="1" s="1"/>
  <c r="N114" i="1"/>
  <c r="P114" i="1" s="1"/>
  <c r="R114" i="1" s="1"/>
  <c r="N115" i="1"/>
  <c r="P115" i="1" s="1"/>
  <c r="R115" i="1" s="1"/>
  <c r="N116" i="1"/>
  <c r="P116" i="1" s="1"/>
  <c r="R116" i="1" s="1"/>
  <c r="N118" i="1"/>
  <c r="N119" i="1"/>
  <c r="N120" i="1"/>
  <c r="N121" i="1"/>
  <c r="N122" i="1"/>
  <c r="P122" i="1" s="1"/>
  <c r="R122" i="1" s="1"/>
  <c r="T122" i="1" s="1"/>
  <c r="N123" i="1"/>
  <c r="P123" i="1" s="1"/>
  <c r="R123" i="1" s="1"/>
  <c r="N124" i="1"/>
  <c r="P124" i="1" s="1"/>
  <c r="N125" i="1"/>
  <c r="P125" i="1" s="1"/>
  <c r="R125" i="1" s="1"/>
  <c r="N126" i="1"/>
  <c r="N127" i="1"/>
  <c r="N128" i="1"/>
  <c r="N129" i="1"/>
  <c r="N130" i="1"/>
  <c r="P130" i="1" s="1"/>
  <c r="N131" i="1"/>
  <c r="P131" i="1" s="1"/>
  <c r="R131" i="1" s="1"/>
  <c r="N132" i="1"/>
  <c r="P132" i="1" s="1"/>
  <c r="N133" i="1"/>
  <c r="P133" i="1" s="1"/>
  <c r="R133" i="1" s="1"/>
  <c r="N134" i="1"/>
  <c r="P134" i="1" s="1"/>
  <c r="R134" i="1" s="1"/>
  <c r="T134" i="1" s="1"/>
  <c r="N135" i="1"/>
  <c r="N136" i="1"/>
  <c r="N137" i="1"/>
  <c r="N138" i="1"/>
  <c r="P138" i="1" s="1"/>
  <c r="N139" i="1"/>
  <c r="P139" i="1" s="1"/>
  <c r="R139" i="1" s="1"/>
  <c r="N140" i="1"/>
  <c r="P140" i="1" s="1"/>
  <c r="N141" i="1"/>
  <c r="P141" i="1" s="1"/>
  <c r="R141" i="1" s="1"/>
  <c r="N142" i="1"/>
  <c r="N143" i="1"/>
  <c r="N144" i="1"/>
  <c r="N145" i="1"/>
  <c r="N146" i="1"/>
  <c r="P146" i="1" s="1"/>
  <c r="R146" i="1" s="1"/>
  <c r="T146" i="1" s="1"/>
  <c r="N147" i="1"/>
  <c r="P147" i="1" s="1"/>
  <c r="R147" i="1" s="1"/>
  <c r="N148" i="1"/>
  <c r="P148" i="1" s="1"/>
  <c r="R148" i="1" s="1"/>
  <c r="T148" i="1" s="1"/>
  <c r="N149" i="1"/>
  <c r="P149" i="1" s="1"/>
  <c r="R149" i="1" s="1"/>
  <c r="T149" i="1" s="1"/>
  <c r="N150" i="1"/>
  <c r="N151" i="1"/>
  <c r="N152" i="1"/>
  <c r="N153" i="1"/>
  <c r="P153" i="1" s="1"/>
  <c r="R153" i="1" s="1"/>
  <c r="N154" i="1"/>
  <c r="P154" i="1" s="1"/>
  <c r="N155" i="1"/>
  <c r="P155" i="1" s="1"/>
  <c r="R155" i="1" s="1"/>
  <c r="N157" i="1"/>
  <c r="P157" i="1" s="1"/>
  <c r="N158" i="1"/>
  <c r="N159" i="1"/>
  <c r="N160" i="1"/>
  <c r="N161" i="1"/>
  <c r="P161" i="1" s="1"/>
  <c r="R161" i="1" s="1"/>
  <c r="T161" i="1" s="1"/>
  <c r="N162" i="1"/>
  <c r="N163" i="1"/>
  <c r="P163" i="1" s="1"/>
  <c r="R163" i="1" s="1"/>
  <c r="N164" i="1"/>
  <c r="P164" i="1" s="1"/>
  <c r="R164" i="1" s="1"/>
  <c r="N165" i="1"/>
  <c r="P165" i="1" s="1"/>
  <c r="N166" i="1"/>
  <c r="N167" i="1"/>
  <c r="N168" i="1"/>
  <c r="N169" i="1"/>
  <c r="P169" i="1" s="1"/>
  <c r="R169" i="1" s="1"/>
  <c r="T169" i="1" s="1"/>
  <c r="N170" i="1"/>
  <c r="P170" i="1" s="1"/>
  <c r="R170" i="1" s="1"/>
  <c r="T170" i="1" s="1"/>
  <c r="N171" i="1"/>
  <c r="P171" i="1" s="1"/>
  <c r="R171" i="1" s="1"/>
  <c r="N172" i="1"/>
  <c r="P172" i="1" s="1"/>
  <c r="R172" i="1" s="1"/>
  <c r="N173" i="1"/>
  <c r="P173" i="1" s="1"/>
  <c r="R173" i="1" s="1"/>
  <c r="T173" i="1" s="1"/>
  <c r="N174" i="1"/>
  <c r="N175" i="1"/>
  <c r="N176" i="1"/>
  <c r="N177" i="1"/>
  <c r="P177" i="1" s="1"/>
  <c r="R177" i="1" s="1"/>
  <c r="T177" i="1" s="1"/>
  <c r="N178" i="1"/>
  <c r="N179" i="1"/>
  <c r="P179" i="1" s="1"/>
  <c r="R179" i="1" s="1"/>
  <c r="N180" i="1"/>
  <c r="P180" i="1" s="1"/>
  <c r="R180" i="1" s="1"/>
  <c r="N181" i="1"/>
  <c r="P181" i="1" s="1"/>
  <c r="N182" i="1"/>
  <c r="N183" i="1"/>
  <c r="N184" i="1"/>
  <c r="N185" i="1"/>
  <c r="P185" i="1" s="1"/>
  <c r="R185" i="1" s="1"/>
  <c r="T185" i="1" s="1"/>
  <c r="N186" i="1"/>
  <c r="N187" i="1"/>
  <c r="P187" i="1" s="1"/>
  <c r="R187" i="1" s="1"/>
  <c r="N188" i="1"/>
  <c r="P188" i="1" s="1"/>
  <c r="R188" i="1" s="1"/>
  <c r="N189" i="1"/>
  <c r="P189" i="1" s="1"/>
  <c r="N190" i="1"/>
  <c r="N191" i="1"/>
  <c r="N192" i="1"/>
  <c r="N193" i="1"/>
  <c r="P193" i="1" s="1"/>
  <c r="R193" i="1" s="1"/>
  <c r="T193" i="1" s="1"/>
  <c r="N194" i="1"/>
  <c r="N195" i="1"/>
  <c r="P195" i="1" s="1"/>
  <c r="R195" i="1" s="1"/>
  <c r="N196" i="1"/>
  <c r="P196" i="1" s="1"/>
  <c r="R196" i="1" s="1"/>
  <c r="N197" i="1"/>
  <c r="P197" i="1" s="1"/>
  <c r="R197" i="1" s="1"/>
  <c r="T197" i="1" s="1"/>
  <c r="N199" i="1"/>
  <c r="N200" i="1"/>
  <c r="N201" i="1"/>
  <c r="N202" i="1"/>
  <c r="P202" i="1" s="1"/>
  <c r="R202" i="1" s="1"/>
  <c r="T202" i="1" s="1"/>
  <c r="N203" i="1"/>
  <c r="P203" i="1" s="1"/>
  <c r="R203" i="1" s="1"/>
  <c r="N204" i="1"/>
  <c r="P204" i="1" s="1"/>
  <c r="R204" i="1" s="1"/>
  <c r="T204" i="1" s="1"/>
  <c r="N205" i="1"/>
  <c r="N206" i="1"/>
  <c r="P206" i="1" s="1"/>
  <c r="R206" i="1" s="1"/>
  <c r="T206" i="1" s="1"/>
  <c r="N207" i="1"/>
  <c r="N208" i="1"/>
  <c r="N209" i="1"/>
  <c r="P209" i="1" s="1"/>
  <c r="R209" i="1" s="1"/>
  <c r="N210" i="1"/>
  <c r="P210" i="1" s="1"/>
  <c r="N211" i="1"/>
  <c r="P211" i="1" s="1"/>
  <c r="R211" i="1" s="1"/>
  <c r="N212" i="1"/>
  <c r="P212" i="1" s="1"/>
  <c r="N213" i="1"/>
  <c r="N214" i="1"/>
  <c r="N215" i="1"/>
  <c r="N216" i="1"/>
  <c r="N217" i="1"/>
  <c r="N218" i="1"/>
  <c r="N219" i="1"/>
  <c r="P219" i="1" s="1"/>
  <c r="R219" i="1" s="1"/>
  <c r="N220" i="1"/>
  <c r="P220" i="1" s="1"/>
  <c r="N221" i="1"/>
  <c r="N222" i="1"/>
  <c r="N223" i="1"/>
  <c r="N224" i="1"/>
  <c r="N225" i="1"/>
  <c r="P225" i="1" s="1"/>
  <c r="R225" i="1" s="1"/>
  <c r="T225" i="1" s="1"/>
  <c r="N226" i="1"/>
  <c r="N227" i="1"/>
  <c r="P227" i="1" s="1"/>
  <c r="R227" i="1" s="1"/>
  <c r="N228" i="1"/>
  <c r="P228" i="1" s="1"/>
  <c r="N229" i="1"/>
  <c r="N230" i="1"/>
  <c r="P230" i="1" s="1"/>
  <c r="R230" i="1" s="1"/>
  <c r="T230" i="1" s="1"/>
  <c r="N231" i="1"/>
  <c r="N232" i="1"/>
  <c r="N233" i="1"/>
  <c r="N234" i="1"/>
  <c r="P234" i="1" s="1"/>
  <c r="R234" i="1" s="1"/>
  <c r="T234" i="1" s="1"/>
  <c r="N235" i="1"/>
  <c r="P235" i="1" s="1"/>
  <c r="R235" i="1" s="1"/>
  <c r="N236" i="1"/>
  <c r="P236" i="1" s="1"/>
  <c r="N237" i="1"/>
  <c r="N238" i="1"/>
  <c r="P238" i="1" s="1"/>
  <c r="R238" i="1" s="1"/>
  <c r="T238" i="1" s="1"/>
  <c r="N239" i="1"/>
  <c r="P239" i="1" s="1"/>
  <c r="R239" i="1" s="1"/>
  <c r="T239" i="1" s="1"/>
  <c r="N240" i="1"/>
  <c r="N241" i="1"/>
  <c r="N242" i="1"/>
  <c r="N243" i="1"/>
  <c r="P243" i="1" s="1"/>
  <c r="R243" i="1" s="1"/>
  <c r="N244" i="1"/>
  <c r="P244" i="1" s="1"/>
  <c r="N245" i="1"/>
  <c r="P245" i="1" s="1"/>
  <c r="N246" i="1"/>
  <c r="N247" i="1"/>
  <c r="N248" i="1"/>
  <c r="N249" i="1"/>
  <c r="N250" i="1"/>
  <c r="N251" i="1"/>
  <c r="P251" i="1" s="1"/>
  <c r="R251" i="1" s="1"/>
  <c r="N252" i="1"/>
  <c r="N253" i="1"/>
  <c r="N254" i="1"/>
  <c r="N255" i="1"/>
  <c r="N256" i="1"/>
  <c r="N257" i="1"/>
  <c r="P257" i="1" s="1"/>
  <c r="R257" i="1" s="1"/>
  <c r="N258" i="1"/>
  <c r="N259" i="1"/>
  <c r="P259" i="1" s="1"/>
  <c r="R259" i="1" s="1"/>
  <c r="N260" i="1"/>
  <c r="P260" i="1" s="1"/>
  <c r="N261" i="1"/>
  <c r="P261" i="1" s="1"/>
  <c r="R261" i="1" s="1"/>
  <c r="T261" i="1" s="1"/>
  <c r="N262" i="1"/>
  <c r="P262" i="1" s="1"/>
  <c r="R262" i="1" s="1"/>
  <c r="T262" i="1" s="1"/>
  <c r="N263" i="1"/>
  <c r="N264" i="1"/>
  <c r="N265" i="1"/>
  <c r="P265" i="1" s="1"/>
  <c r="R265" i="1" s="1"/>
  <c r="T265" i="1" s="1"/>
  <c r="N266" i="1"/>
  <c r="N267" i="1"/>
  <c r="P267" i="1" s="1"/>
  <c r="R267" i="1" s="1"/>
  <c r="N268" i="1"/>
  <c r="P268" i="1" s="1"/>
  <c r="N269" i="1"/>
  <c r="N270" i="1"/>
  <c r="P270" i="1" s="1"/>
  <c r="R270" i="1" s="1"/>
  <c r="T270" i="1" s="1"/>
  <c r="N271" i="1"/>
  <c r="N272" i="1"/>
  <c r="N273" i="1"/>
  <c r="N274" i="1"/>
  <c r="N275" i="1"/>
  <c r="P275" i="1" s="1"/>
  <c r="R275" i="1" s="1"/>
  <c r="N276" i="1"/>
  <c r="U103" i="1"/>
  <c r="U126" i="1"/>
  <c r="U193" i="1"/>
  <c r="U194" i="1"/>
  <c r="H3" i="1"/>
  <c r="J3" i="1" s="1"/>
  <c r="I276" i="1"/>
  <c r="K276" i="1" s="1"/>
  <c r="M276" i="1" s="1"/>
  <c r="H276" i="1"/>
  <c r="J276" i="1" s="1"/>
  <c r="L276" i="1" s="1"/>
  <c r="I275" i="1"/>
  <c r="K275" i="1" s="1"/>
  <c r="M275" i="1" s="1"/>
  <c r="H275" i="1"/>
  <c r="J275" i="1" s="1"/>
  <c r="L275" i="1" s="1"/>
  <c r="I274" i="1"/>
  <c r="K274" i="1" s="1"/>
  <c r="M274" i="1" s="1"/>
  <c r="H274" i="1"/>
  <c r="J274" i="1" s="1"/>
  <c r="L274" i="1" s="1"/>
  <c r="I273" i="1"/>
  <c r="K273" i="1" s="1"/>
  <c r="M273" i="1" s="1"/>
  <c r="H273" i="1"/>
  <c r="J273" i="1" s="1"/>
  <c r="L273" i="1" s="1"/>
  <c r="I272" i="1"/>
  <c r="K272" i="1" s="1"/>
  <c r="M272" i="1" s="1"/>
  <c r="H272" i="1"/>
  <c r="J272" i="1" s="1"/>
  <c r="L272" i="1" s="1"/>
  <c r="I271" i="1"/>
  <c r="K271" i="1" s="1"/>
  <c r="M271" i="1" s="1"/>
  <c r="H271" i="1"/>
  <c r="J271" i="1" s="1"/>
  <c r="L271" i="1" s="1"/>
  <c r="I270" i="1"/>
  <c r="K270" i="1" s="1"/>
  <c r="M270" i="1" s="1"/>
  <c r="H270" i="1"/>
  <c r="J270" i="1" s="1"/>
  <c r="L270" i="1" s="1"/>
  <c r="I269" i="1"/>
  <c r="K269" i="1" s="1"/>
  <c r="M269" i="1" s="1"/>
  <c r="H269" i="1"/>
  <c r="J269" i="1" s="1"/>
  <c r="L269" i="1" s="1"/>
  <c r="I268" i="1"/>
  <c r="K268" i="1" s="1"/>
  <c r="M268" i="1" s="1"/>
  <c r="H268" i="1"/>
  <c r="J268" i="1" s="1"/>
  <c r="L268" i="1" s="1"/>
  <c r="I267" i="1"/>
  <c r="K267" i="1" s="1"/>
  <c r="M267" i="1" s="1"/>
  <c r="H267" i="1"/>
  <c r="J267" i="1" s="1"/>
  <c r="L267" i="1" s="1"/>
  <c r="I266" i="1"/>
  <c r="K266" i="1" s="1"/>
  <c r="M266" i="1" s="1"/>
  <c r="H266" i="1"/>
  <c r="J266" i="1" s="1"/>
  <c r="L266" i="1" s="1"/>
  <c r="I265" i="1"/>
  <c r="K265" i="1" s="1"/>
  <c r="M265" i="1" s="1"/>
  <c r="H265" i="1"/>
  <c r="J265" i="1" s="1"/>
  <c r="L265" i="1" s="1"/>
  <c r="I264" i="1"/>
  <c r="K264" i="1" s="1"/>
  <c r="M264" i="1" s="1"/>
  <c r="H264" i="1"/>
  <c r="J264" i="1" s="1"/>
  <c r="L264" i="1" s="1"/>
  <c r="I263" i="1"/>
  <c r="K263" i="1" s="1"/>
  <c r="M263" i="1" s="1"/>
  <c r="H263" i="1"/>
  <c r="J263" i="1" s="1"/>
  <c r="L263" i="1" s="1"/>
  <c r="I262" i="1"/>
  <c r="K262" i="1" s="1"/>
  <c r="M262" i="1" s="1"/>
  <c r="H262" i="1"/>
  <c r="J262" i="1" s="1"/>
  <c r="L262" i="1" s="1"/>
  <c r="I261" i="1"/>
  <c r="K261" i="1" s="1"/>
  <c r="M261" i="1" s="1"/>
  <c r="H261" i="1"/>
  <c r="J261" i="1" s="1"/>
  <c r="L261" i="1" s="1"/>
  <c r="I260" i="1"/>
  <c r="K260" i="1" s="1"/>
  <c r="M260" i="1" s="1"/>
  <c r="H260" i="1"/>
  <c r="J260" i="1" s="1"/>
  <c r="L260" i="1" s="1"/>
  <c r="I259" i="1"/>
  <c r="K259" i="1" s="1"/>
  <c r="M259" i="1" s="1"/>
  <c r="H259" i="1"/>
  <c r="J259" i="1" s="1"/>
  <c r="L259" i="1" s="1"/>
  <c r="I258" i="1"/>
  <c r="K258" i="1" s="1"/>
  <c r="M258" i="1" s="1"/>
  <c r="H258" i="1"/>
  <c r="J258" i="1" s="1"/>
  <c r="L258" i="1" s="1"/>
  <c r="I257" i="1"/>
  <c r="K257" i="1" s="1"/>
  <c r="M257" i="1" s="1"/>
  <c r="H257" i="1"/>
  <c r="J257" i="1" s="1"/>
  <c r="L257" i="1" s="1"/>
  <c r="I256" i="1"/>
  <c r="K256" i="1" s="1"/>
  <c r="M256" i="1" s="1"/>
  <c r="H256" i="1"/>
  <c r="J256" i="1" s="1"/>
  <c r="L256" i="1" s="1"/>
  <c r="I255" i="1"/>
  <c r="K255" i="1" s="1"/>
  <c r="M255" i="1" s="1"/>
  <c r="H255" i="1"/>
  <c r="J255" i="1" s="1"/>
  <c r="L255" i="1" s="1"/>
  <c r="I254" i="1"/>
  <c r="K254" i="1" s="1"/>
  <c r="M254" i="1" s="1"/>
  <c r="H254" i="1"/>
  <c r="J254" i="1" s="1"/>
  <c r="L254" i="1" s="1"/>
  <c r="I253" i="1"/>
  <c r="K253" i="1" s="1"/>
  <c r="M253" i="1" s="1"/>
  <c r="H253" i="1"/>
  <c r="J253" i="1" s="1"/>
  <c r="L253" i="1" s="1"/>
  <c r="I252" i="1"/>
  <c r="K252" i="1" s="1"/>
  <c r="M252" i="1" s="1"/>
  <c r="H252" i="1"/>
  <c r="J252" i="1" s="1"/>
  <c r="L252" i="1" s="1"/>
  <c r="I251" i="1"/>
  <c r="K251" i="1" s="1"/>
  <c r="M251" i="1" s="1"/>
  <c r="H251" i="1"/>
  <c r="J251" i="1" s="1"/>
  <c r="L251" i="1" s="1"/>
  <c r="I250" i="1"/>
  <c r="K250" i="1" s="1"/>
  <c r="M250" i="1" s="1"/>
  <c r="H250" i="1"/>
  <c r="J250" i="1" s="1"/>
  <c r="L250" i="1" s="1"/>
  <c r="I249" i="1"/>
  <c r="K249" i="1" s="1"/>
  <c r="M249" i="1" s="1"/>
  <c r="H249" i="1"/>
  <c r="J249" i="1" s="1"/>
  <c r="L249" i="1" s="1"/>
  <c r="I248" i="1"/>
  <c r="K248" i="1" s="1"/>
  <c r="M248" i="1" s="1"/>
  <c r="H248" i="1"/>
  <c r="J248" i="1" s="1"/>
  <c r="L248" i="1" s="1"/>
  <c r="I247" i="1"/>
  <c r="K247" i="1" s="1"/>
  <c r="M247" i="1" s="1"/>
  <c r="H247" i="1"/>
  <c r="J247" i="1" s="1"/>
  <c r="L247" i="1" s="1"/>
  <c r="I246" i="1"/>
  <c r="K246" i="1" s="1"/>
  <c r="M246" i="1" s="1"/>
  <c r="H246" i="1"/>
  <c r="J246" i="1" s="1"/>
  <c r="L246" i="1" s="1"/>
  <c r="I245" i="1"/>
  <c r="K245" i="1" s="1"/>
  <c r="M245" i="1" s="1"/>
  <c r="H245" i="1"/>
  <c r="J245" i="1" s="1"/>
  <c r="L245" i="1" s="1"/>
  <c r="I244" i="1"/>
  <c r="K244" i="1" s="1"/>
  <c r="M244" i="1" s="1"/>
  <c r="H244" i="1"/>
  <c r="J244" i="1" s="1"/>
  <c r="L244" i="1" s="1"/>
  <c r="I243" i="1"/>
  <c r="K243" i="1" s="1"/>
  <c r="M243" i="1" s="1"/>
  <c r="H243" i="1"/>
  <c r="J243" i="1" s="1"/>
  <c r="L243" i="1" s="1"/>
  <c r="I242" i="1"/>
  <c r="K242" i="1" s="1"/>
  <c r="M242" i="1" s="1"/>
  <c r="H242" i="1"/>
  <c r="J242" i="1" s="1"/>
  <c r="L242" i="1" s="1"/>
  <c r="I241" i="1"/>
  <c r="K241" i="1" s="1"/>
  <c r="M241" i="1" s="1"/>
  <c r="H241" i="1"/>
  <c r="J241" i="1" s="1"/>
  <c r="L241" i="1" s="1"/>
  <c r="I240" i="1"/>
  <c r="K240" i="1" s="1"/>
  <c r="M240" i="1" s="1"/>
  <c r="H240" i="1"/>
  <c r="J240" i="1" s="1"/>
  <c r="L240" i="1" s="1"/>
  <c r="I239" i="1"/>
  <c r="K239" i="1" s="1"/>
  <c r="M239" i="1" s="1"/>
  <c r="H239" i="1"/>
  <c r="J239" i="1" s="1"/>
  <c r="L239" i="1" s="1"/>
  <c r="I238" i="1"/>
  <c r="K238" i="1" s="1"/>
  <c r="M238" i="1" s="1"/>
  <c r="H238" i="1"/>
  <c r="J238" i="1" s="1"/>
  <c r="L238" i="1" s="1"/>
  <c r="I237" i="1"/>
  <c r="K237" i="1" s="1"/>
  <c r="M237" i="1" s="1"/>
  <c r="H237" i="1"/>
  <c r="J237" i="1" s="1"/>
  <c r="L237" i="1" s="1"/>
  <c r="I236" i="1"/>
  <c r="K236" i="1" s="1"/>
  <c r="M236" i="1" s="1"/>
  <c r="H236" i="1"/>
  <c r="J236" i="1" s="1"/>
  <c r="L236" i="1" s="1"/>
  <c r="I235" i="1"/>
  <c r="K235" i="1" s="1"/>
  <c r="M235" i="1" s="1"/>
  <c r="H235" i="1"/>
  <c r="J235" i="1" s="1"/>
  <c r="L235" i="1" s="1"/>
  <c r="I234" i="1"/>
  <c r="K234" i="1" s="1"/>
  <c r="M234" i="1" s="1"/>
  <c r="H234" i="1"/>
  <c r="J234" i="1" s="1"/>
  <c r="L234" i="1" s="1"/>
  <c r="I233" i="1"/>
  <c r="K233" i="1" s="1"/>
  <c r="M233" i="1" s="1"/>
  <c r="H233" i="1"/>
  <c r="J233" i="1" s="1"/>
  <c r="L233" i="1" s="1"/>
  <c r="I232" i="1"/>
  <c r="K232" i="1" s="1"/>
  <c r="M232" i="1" s="1"/>
  <c r="H232" i="1"/>
  <c r="J232" i="1" s="1"/>
  <c r="L232" i="1" s="1"/>
  <c r="I231" i="1"/>
  <c r="K231" i="1" s="1"/>
  <c r="M231" i="1" s="1"/>
  <c r="H231" i="1"/>
  <c r="J231" i="1" s="1"/>
  <c r="L231" i="1" s="1"/>
  <c r="I230" i="1"/>
  <c r="K230" i="1" s="1"/>
  <c r="M230" i="1" s="1"/>
  <c r="H230" i="1"/>
  <c r="J230" i="1" s="1"/>
  <c r="L230" i="1" s="1"/>
  <c r="I229" i="1"/>
  <c r="K229" i="1" s="1"/>
  <c r="M229" i="1" s="1"/>
  <c r="H229" i="1"/>
  <c r="J229" i="1" s="1"/>
  <c r="L229" i="1" s="1"/>
  <c r="I228" i="1"/>
  <c r="K228" i="1" s="1"/>
  <c r="M228" i="1" s="1"/>
  <c r="H228" i="1"/>
  <c r="J228" i="1" s="1"/>
  <c r="L228" i="1" s="1"/>
  <c r="I227" i="1"/>
  <c r="K227" i="1" s="1"/>
  <c r="M227" i="1" s="1"/>
  <c r="H227" i="1"/>
  <c r="J227" i="1" s="1"/>
  <c r="L227" i="1" s="1"/>
  <c r="I226" i="1"/>
  <c r="K226" i="1" s="1"/>
  <c r="M226" i="1" s="1"/>
  <c r="H226" i="1"/>
  <c r="J226" i="1" s="1"/>
  <c r="L226" i="1" s="1"/>
  <c r="I225" i="1"/>
  <c r="K225" i="1" s="1"/>
  <c r="M225" i="1" s="1"/>
  <c r="H225" i="1"/>
  <c r="J225" i="1" s="1"/>
  <c r="L225" i="1" s="1"/>
  <c r="I224" i="1"/>
  <c r="K224" i="1" s="1"/>
  <c r="M224" i="1" s="1"/>
  <c r="H224" i="1"/>
  <c r="J224" i="1" s="1"/>
  <c r="L224" i="1" s="1"/>
  <c r="I223" i="1"/>
  <c r="K223" i="1" s="1"/>
  <c r="M223" i="1" s="1"/>
  <c r="H223" i="1"/>
  <c r="J223" i="1" s="1"/>
  <c r="L223" i="1" s="1"/>
  <c r="I222" i="1"/>
  <c r="K222" i="1" s="1"/>
  <c r="M222" i="1" s="1"/>
  <c r="H222" i="1"/>
  <c r="J222" i="1" s="1"/>
  <c r="L222" i="1" s="1"/>
  <c r="I221" i="1"/>
  <c r="K221" i="1" s="1"/>
  <c r="M221" i="1" s="1"/>
  <c r="H221" i="1"/>
  <c r="J221" i="1" s="1"/>
  <c r="L221" i="1" s="1"/>
  <c r="I220" i="1"/>
  <c r="K220" i="1" s="1"/>
  <c r="M220" i="1" s="1"/>
  <c r="H220" i="1"/>
  <c r="J220" i="1" s="1"/>
  <c r="L220" i="1" s="1"/>
  <c r="I219" i="1"/>
  <c r="K219" i="1" s="1"/>
  <c r="M219" i="1" s="1"/>
  <c r="H219" i="1"/>
  <c r="J219" i="1" s="1"/>
  <c r="L219" i="1" s="1"/>
  <c r="I218" i="1"/>
  <c r="K218" i="1" s="1"/>
  <c r="M218" i="1" s="1"/>
  <c r="H218" i="1"/>
  <c r="J218" i="1" s="1"/>
  <c r="L218" i="1" s="1"/>
  <c r="I217" i="1"/>
  <c r="K217" i="1" s="1"/>
  <c r="M217" i="1" s="1"/>
  <c r="H217" i="1"/>
  <c r="J217" i="1" s="1"/>
  <c r="L217" i="1" s="1"/>
  <c r="I216" i="1"/>
  <c r="K216" i="1" s="1"/>
  <c r="M216" i="1" s="1"/>
  <c r="H216" i="1"/>
  <c r="J216" i="1" s="1"/>
  <c r="L216" i="1" s="1"/>
  <c r="I215" i="1"/>
  <c r="K215" i="1" s="1"/>
  <c r="M215" i="1" s="1"/>
  <c r="H215" i="1"/>
  <c r="J215" i="1" s="1"/>
  <c r="L215" i="1" s="1"/>
  <c r="I214" i="1"/>
  <c r="K214" i="1" s="1"/>
  <c r="M214" i="1" s="1"/>
  <c r="H214" i="1"/>
  <c r="J214" i="1" s="1"/>
  <c r="L214" i="1" s="1"/>
  <c r="I213" i="1"/>
  <c r="K213" i="1" s="1"/>
  <c r="M213" i="1" s="1"/>
  <c r="H213" i="1"/>
  <c r="J213" i="1" s="1"/>
  <c r="L213" i="1" s="1"/>
  <c r="I212" i="1"/>
  <c r="K212" i="1" s="1"/>
  <c r="M212" i="1" s="1"/>
  <c r="H212" i="1"/>
  <c r="J212" i="1" s="1"/>
  <c r="L212" i="1" s="1"/>
  <c r="I211" i="1"/>
  <c r="K211" i="1" s="1"/>
  <c r="M211" i="1" s="1"/>
  <c r="H211" i="1"/>
  <c r="J211" i="1" s="1"/>
  <c r="L211" i="1" s="1"/>
  <c r="I210" i="1"/>
  <c r="K210" i="1" s="1"/>
  <c r="M210" i="1" s="1"/>
  <c r="H210" i="1"/>
  <c r="J210" i="1" s="1"/>
  <c r="L210" i="1" s="1"/>
  <c r="I209" i="1"/>
  <c r="K209" i="1" s="1"/>
  <c r="M209" i="1" s="1"/>
  <c r="H209" i="1"/>
  <c r="J209" i="1" s="1"/>
  <c r="L209" i="1" s="1"/>
  <c r="I208" i="1"/>
  <c r="K208" i="1" s="1"/>
  <c r="M208" i="1" s="1"/>
  <c r="H208" i="1"/>
  <c r="J208" i="1" s="1"/>
  <c r="L208" i="1" s="1"/>
  <c r="I207" i="1"/>
  <c r="K207" i="1" s="1"/>
  <c r="M207" i="1" s="1"/>
  <c r="H207" i="1"/>
  <c r="J207" i="1" s="1"/>
  <c r="L207" i="1" s="1"/>
  <c r="I206" i="1"/>
  <c r="K206" i="1" s="1"/>
  <c r="M206" i="1" s="1"/>
  <c r="H206" i="1"/>
  <c r="J206" i="1" s="1"/>
  <c r="L206" i="1" s="1"/>
  <c r="I205" i="1"/>
  <c r="K205" i="1" s="1"/>
  <c r="M205" i="1" s="1"/>
  <c r="H205" i="1"/>
  <c r="J205" i="1" s="1"/>
  <c r="L205" i="1" s="1"/>
  <c r="I204" i="1"/>
  <c r="K204" i="1" s="1"/>
  <c r="M204" i="1" s="1"/>
  <c r="H204" i="1"/>
  <c r="J204" i="1" s="1"/>
  <c r="L204" i="1" s="1"/>
  <c r="I203" i="1"/>
  <c r="K203" i="1" s="1"/>
  <c r="M203" i="1" s="1"/>
  <c r="H203" i="1"/>
  <c r="J203" i="1" s="1"/>
  <c r="L203" i="1" s="1"/>
  <c r="I202" i="1"/>
  <c r="K202" i="1" s="1"/>
  <c r="M202" i="1" s="1"/>
  <c r="H202" i="1"/>
  <c r="J202" i="1" s="1"/>
  <c r="L202" i="1" s="1"/>
  <c r="I201" i="1"/>
  <c r="K201" i="1" s="1"/>
  <c r="M201" i="1" s="1"/>
  <c r="H201" i="1"/>
  <c r="J201" i="1" s="1"/>
  <c r="L201" i="1" s="1"/>
  <c r="I200" i="1"/>
  <c r="K200" i="1" s="1"/>
  <c r="M200" i="1" s="1"/>
  <c r="H200" i="1"/>
  <c r="J200" i="1" s="1"/>
  <c r="L200" i="1" s="1"/>
  <c r="I199" i="1"/>
  <c r="K199" i="1" s="1"/>
  <c r="M199" i="1" s="1"/>
  <c r="H199" i="1"/>
  <c r="J199" i="1" s="1"/>
  <c r="L199" i="1" s="1"/>
  <c r="I198" i="1"/>
  <c r="K198" i="1" s="1"/>
  <c r="M198" i="1" s="1"/>
  <c r="H198" i="1"/>
  <c r="J198" i="1" s="1"/>
  <c r="L198" i="1" s="1"/>
  <c r="I197" i="1"/>
  <c r="K197" i="1" s="1"/>
  <c r="M197" i="1" s="1"/>
  <c r="H197" i="1"/>
  <c r="J197" i="1" s="1"/>
  <c r="L197" i="1" s="1"/>
  <c r="I196" i="1"/>
  <c r="K196" i="1" s="1"/>
  <c r="M196" i="1" s="1"/>
  <c r="H196" i="1"/>
  <c r="J196" i="1" s="1"/>
  <c r="L196" i="1" s="1"/>
  <c r="I195" i="1"/>
  <c r="K195" i="1" s="1"/>
  <c r="M195" i="1" s="1"/>
  <c r="H195" i="1"/>
  <c r="J195" i="1" s="1"/>
  <c r="L195" i="1" s="1"/>
  <c r="I194" i="1"/>
  <c r="K194" i="1" s="1"/>
  <c r="M194" i="1" s="1"/>
  <c r="H194" i="1"/>
  <c r="J194" i="1" s="1"/>
  <c r="L194" i="1" s="1"/>
  <c r="I193" i="1"/>
  <c r="K193" i="1" s="1"/>
  <c r="M193" i="1" s="1"/>
  <c r="H193" i="1"/>
  <c r="J193" i="1" s="1"/>
  <c r="L193" i="1" s="1"/>
  <c r="I192" i="1"/>
  <c r="K192" i="1" s="1"/>
  <c r="M192" i="1" s="1"/>
  <c r="H192" i="1"/>
  <c r="J192" i="1" s="1"/>
  <c r="L192" i="1" s="1"/>
  <c r="I191" i="1"/>
  <c r="K191" i="1" s="1"/>
  <c r="M191" i="1" s="1"/>
  <c r="H191" i="1"/>
  <c r="J191" i="1" s="1"/>
  <c r="L191" i="1" s="1"/>
  <c r="I190" i="1"/>
  <c r="K190" i="1" s="1"/>
  <c r="M190" i="1" s="1"/>
  <c r="H190" i="1"/>
  <c r="J190" i="1" s="1"/>
  <c r="L190" i="1" s="1"/>
  <c r="I189" i="1"/>
  <c r="K189" i="1" s="1"/>
  <c r="M189" i="1" s="1"/>
  <c r="H189" i="1"/>
  <c r="J189" i="1" s="1"/>
  <c r="L189" i="1" s="1"/>
  <c r="I188" i="1"/>
  <c r="K188" i="1" s="1"/>
  <c r="M188" i="1" s="1"/>
  <c r="H188" i="1"/>
  <c r="J188" i="1" s="1"/>
  <c r="L188" i="1" s="1"/>
  <c r="I187" i="1"/>
  <c r="K187" i="1" s="1"/>
  <c r="M187" i="1" s="1"/>
  <c r="H187" i="1"/>
  <c r="J187" i="1" s="1"/>
  <c r="L187" i="1" s="1"/>
  <c r="I186" i="1"/>
  <c r="K186" i="1" s="1"/>
  <c r="M186" i="1" s="1"/>
  <c r="H186" i="1"/>
  <c r="J186" i="1" s="1"/>
  <c r="L186" i="1" s="1"/>
  <c r="I185" i="1"/>
  <c r="K185" i="1" s="1"/>
  <c r="M185" i="1" s="1"/>
  <c r="H185" i="1"/>
  <c r="J185" i="1" s="1"/>
  <c r="L185" i="1" s="1"/>
  <c r="I184" i="1"/>
  <c r="K184" i="1" s="1"/>
  <c r="M184" i="1" s="1"/>
  <c r="H184" i="1"/>
  <c r="J184" i="1" s="1"/>
  <c r="L184" i="1" s="1"/>
  <c r="I183" i="1"/>
  <c r="K183" i="1" s="1"/>
  <c r="M183" i="1" s="1"/>
  <c r="H183" i="1"/>
  <c r="J183" i="1" s="1"/>
  <c r="L183" i="1" s="1"/>
  <c r="I182" i="1"/>
  <c r="K182" i="1" s="1"/>
  <c r="M182" i="1" s="1"/>
  <c r="H182" i="1"/>
  <c r="J182" i="1" s="1"/>
  <c r="L182" i="1" s="1"/>
  <c r="I181" i="1"/>
  <c r="K181" i="1" s="1"/>
  <c r="M181" i="1" s="1"/>
  <c r="H181" i="1"/>
  <c r="J181" i="1" s="1"/>
  <c r="L181" i="1" s="1"/>
  <c r="I180" i="1"/>
  <c r="K180" i="1" s="1"/>
  <c r="M180" i="1" s="1"/>
  <c r="H180" i="1"/>
  <c r="J180" i="1" s="1"/>
  <c r="L180" i="1" s="1"/>
  <c r="I179" i="1"/>
  <c r="K179" i="1" s="1"/>
  <c r="M179" i="1" s="1"/>
  <c r="H179" i="1"/>
  <c r="J179" i="1" s="1"/>
  <c r="L179" i="1" s="1"/>
  <c r="I178" i="1"/>
  <c r="K178" i="1" s="1"/>
  <c r="M178" i="1" s="1"/>
  <c r="H178" i="1"/>
  <c r="J178" i="1" s="1"/>
  <c r="L178" i="1" s="1"/>
  <c r="I177" i="1"/>
  <c r="K177" i="1" s="1"/>
  <c r="M177" i="1" s="1"/>
  <c r="H177" i="1"/>
  <c r="J177" i="1" s="1"/>
  <c r="L177" i="1" s="1"/>
  <c r="I176" i="1"/>
  <c r="K176" i="1" s="1"/>
  <c r="M176" i="1" s="1"/>
  <c r="H176" i="1"/>
  <c r="J176" i="1" s="1"/>
  <c r="L176" i="1" s="1"/>
  <c r="I175" i="1"/>
  <c r="K175" i="1" s="1"/>
  <c r="M175" i="1" s="1"/>
  <c r="H175" i="1"/>
  <c r="J175" i="1" s="1"/>
  <c r="L175" i="1" s="1"/>
  <c r="I174" i="1"/>
  <c r="K174" i="1" s="1"/>
  <c r="M174" i="1" s="1"/>
  <c r="H174" i="1"/>
  <c r="J174" i="1" s="1"/>
  <c r="L174" i="1" s="1"/>
  <c r="I173" i="1"/>
  <c r="K173" i="1" s="1"/>
  <c r="M173" i="1" s="1"/>
  <c r="H173" i="1"/>
  <c r="J173" i="1" s="1"/>
  <c r="L173" i="1" s="1"/>
  <c r="I172" i="1"/>
  <c r="K172" i="1" s="1"/>
  <c r="M172" i="1" s="1"/>
  <c r="H172" i="1"/>
  <c r="J172" i="1" s="1"/>
  <c r="L172" i="1" s="1"/>
  <c r="I171" i="1"/>
  <c r="K171" i="1" s="1"/>
  <c r="M171" i="1" s="1"/>
  <c r="H171" i="1"/>
  <c r="J171" i="1" s="1"/>
  <c r="L171" i="1" s="1"/>
  <c r="I170" i="1"/>
  <c r="K170" i="1" s="1"/>
  <c r="M170" i="1" s="1"/>
  <c r="H170" i="1"/>
  <c r="J170" i="1" s="1"/>
  <c r="L170" i="1" s="1"/>
  <c r="I169" i="1"/>
  <c r="K169" i="1" s="1"/>
  <c r="M169" i="1" s="1"/>
  <c r="H169" i="1"/>
  <c r="J169" i="1" s="1"/>
  <c r="L169" i="1" s="1"/>
  <c r="I168" i="1"/>
  <c r="K168" i="1" s="1"/>
  <c r="M168" i="1" s="1"/>
  <c r="H168" i="1"/>
  <c r="J168" i="1" s="1"/>
  <c r="L168" i="1" s="1"/>
  <c r="I167" i="1"/>
  <c r="K167" i="1" s="1"/>
  <c r="M167" i="1" s="1"/>
  <c r="H167" i="1"/>
  <c r="J167" i="1" s="1"/>
  <c r="L167" i="1" s="1"/>
  <c r="I166" i="1"/>
  <c r="K166" i="1" s="1"/>
  <c r="M166" i="1" s="1"/>
  <c r="H166" i="1"/>
  <c r="J166" i="1" s="1"/>
  <c r="L166" i="1" s="1"/>
  <c r="I165" i="1"/>
  <c r="K165" i="1" s="1"/>
  <c r="M165" i="1" s="1"/>
  <c r="H165" i="1"/>
  <c r="J165" i="1" s="1"/>
  <c r="L165" i="1" s="1"/>
  <c r="I164" i="1"/>
  <c r="K164" i="1" s="1"/>
  <c r="M164" i="1" s="1"/>
  <c r="H164" i="1"/>
  <c r="J164" i="1" s="1"/>
  <c r="L164" i="1" s="1"/>
  <c r="I163" i="1"/>
  <c r="K163" i="1" s="1"/>
  <c r="M163" i="1" s="1"/>
  <c r="H163" i="1"/>
  <c r="J163" i="1" s="1"/>
  <c r="L163" i="1" s="1"/>
  <c r="I162" i="1"/>
  <c r="K162" i="1" s="1"/>
  <c r="M162" i="1" s="1"/>
  <c r="H162" i="1"/>
  <c r="J162" i="1" s="1"/>
  <c r="L162" i="1" s="1"/>
  <c r="I161" i="1"/>
  <c r="K161" i="1" s="1"/>
  <c r="M161" i="1" s="1"/>
  <c r="H161" i="1"/>
  <c r="J161" i="1" s="1"/>
  <c r="L161" i="1" s="1"/>
  <c r="I160" i="1"/>
  <c r="K160" i="1" s="1"/>
  <c r="M160" i="1" s="1"/>
  <c r="H160" i="1"/>
  <c r="J160" i="1" s="1"/>
  <c r="L160" i="1" s="1"/>
  <c r="I159" i="1"/>
  <c r="K159" i="1" s="1"/>
  <c r="M159" i="1" s="1"/>
  <c r="H159" i="1"/>
  <c r="J159" i="1" s="1"/>
  <c r="L159" i="1" s="1"/>
  <c r="I158" i="1"/>
  <c r="K158" i="1" s="1"/>
  <c r="M158" i="1" s="1"/>
  <c r="H158" i="1"/>
  <c r="J158" i="1" s="1"/>
  <c r="L158" i="1" s="1"/>
  <c r="I157" i="1"/>
  <c r="K157" i="1" s="1"/>
  <c r="M157" i="1" s="1"/>
  <c r="H157" i="1"/>
  <c r="J157" i="1" s="1"/>
  <c r="L157" i="1" s="1"/>
  <c r="I156" i="1"/>
  <c r="K156" i="1" s="1"/>
  <c r="M156" i="1" s="1"/>
  <c r="H156" i="1"/>
  <c r="J156" i="1" s="1"/>
  <c r="L156" i="1" s="1"/>
  <c r="I155" i="1"/>
  <c r="K155" i="1" s="1"/>
  <c r="M155" i="1" s="1"/>
  <c r="H155" i="1"/>
  <c r="J155" i="1" s="1"/>
  <c r="L155" i="1" s="1"/>
  <c r="I154" i="1"/>
  <c r="K154" i="1" s="1"/>
  <c r="M154" i="1" s="1"/>
  <c r="H154" i="1"/>
  <c r="J154" i="1" s="1"/>
  <c r="L154" i="1" s="1"/>
  <c r="I153" i="1"/>
  <c r="K153" i="1" s="1"/>
  <c r="M153" i="1" s="1"/>
  <c r="H153" i="1"/>
  <c r="J153" i="1" s="1"/>
  <c r="L153" i="1" s="1"/>
  <c r="I152" i="1"/>
  <c r="K152" i="1" s="1"/>
  <c r="M152" i="1" s="1"/>
  <c r="H152" i="1"/>
  <c r="J152" i="1" s="1"/>
  <c r="L152" i="1" s="1"/>
  <c r="I151" i="1"/>
  <c r="K151" i="1" s="1"/>
  <c r="M151" i="1" s="1"/>
  <c r="H151" i="1"/>
  <c r="J151" i="1" s="1"/>
  <c r="L151" i="1" s="1"/>
  <c r="I150" i="1"/>
  <c r="K150" i="1" s="1"/>
  <c r="M150" i="1" s="1"/>
  <c r="H150" i="1"/>
  <c r="J150" i="1" s="1"/>
  <c r="L150" i="1" s="1"/>
  <c r="I149" i="1"/>
  <c r="K149" i="1" s="1"/>
  <c r="M149" i="1" s="1"/>
  <c r="H149" i="1"/>
  <c r="J149" i="1" s="1"/>
  <c r="L149" i="1" s="1"/>
  <c r="I148" i="1"/>
  <c r="K148" i="1" s="1"/>
  <c r="M148" i="1" s="1"/>
  <c r="H148" i="1"/>
  <c r="J148" i="1" s="1"/>
  <c r="L148" i="1" s="1"/>
  <c r="I147" i="1"/>
  <c r="K147" i="1" s="1"/>
  <c r="M147" i="1" s="1"/>
  <c r="H147" i="1"/>
  <c r="J147" i="1" s="1"/>
  <c r="L147" i="1" s="1"/>
  <c r="I146" i="1"/>
  <c r="K146" i="1" s="1"/>
  <c r="M146" i="1" s="1"/>
  <c r="H146" i="1"/>
  <c r="J146" i="1" s="1"/>
  <c r="L146" i="1" s="1"/>
  <c r="I145" i="1"/>
  <c r="K145" i="1" s="1"/>
  <c r="M145" i="1" s="1"/>
  <c r="H145" i="1"/>
  <c r="J145" i="1" s="1"/>
  <c r="L145" i="1" s="1"/>
  <c r="I144" i="1"/>
  <c r="K144" i="1" s="1"/>
  <c r="M144" i="1" s="1"/>
  <c r="H144" i="1"/>
  <c r="J144" i="1" s="1"/>
  <c r="L144" i="1" s="1"/>
  <c r="I143" i="1"/>
  <c r="K143" i="1" s="1"/>
  <c r="M143" i="1" s="1"/>
  <c r="H143" i="1"/>
  <c r="J143" i="1" s="1"/>
  <c r="L143" i="1" s="1"/>
  <c r="I142" i="1"/>
  <c r="K142" i="1" s="1"/>
  <c r="M142" i="1" s="1"/>
  <c r="H142" i="1"/>
  <c r="J142" i="1" s="1"/>
  <c r="L142" i="1" s="1"/>
  <c r="I141" i="1"/>
  <c r="K141" i="1" s="1"/>
  <c r="M141" i="1" s="1"/>
  <c r="H141" i="1"/>
  <c r="J141" i="1" s="1"/>
  <c r="L141" i="1" s="1"/>
  <c r="I140" i="1"/>
  <c r="K140" i="1" s="1"/>
  <c r="M140" i="1" s="1"/>
  <c r="H140" i="1"/>
  <c r="J140" i="1" s="1"/>
  <c r="L140" i="1" s="1"/>
  <c r="I139" i="1"/>
  <c r="K139" i="1" s="1"/>
  <c r="M139" i="1" s="1"/>
  <c r="H139" i="1"/>
  <c r="J139" i="1" s="1"/>
  <c r="L139" i="1" s="1"/>
  <c r="I138" i="1"/>
  <c r="K138" i="1" s="1"/>
  <c r="M138" i="1" s="1"/>
  <c r="H138" i="1"/>
  <c r="J138" i="1" s="1"/>
  <c r="L138" i="1" s="1"/>
  <c r="I137" i="1"/>
  <c r="K137" i="1" s="1"/>
  <c r="M137" i="1" s="1"/>
  <c r="H137" i="1"/>
  <c r="J137" i="1" s="1"/>
  <c r="L137" i="1" s="1"/>
  <c r="I136" i="1"/>
  <c r="K136" i="1" s="1"/>
  <c r="M136" i="1" s="1"/>
  <c r="H136" i="1"/>
  <c r="J136" i="1" s="1"/>
  <c r="L136" i="1" s="1"/>
  <c r="I135" i="1"/>
  <c r="K135" i="1" s="1"/>
  <c r="M135" i="1" s="1"/>
  <c r="H135" i="1"/>
  <c r="J135" i="1" s="1"/>
  <c r="L135" i="1" s="1"/>
  <c r="I134" i="1"/>
  <c r="K134" i="1" s="1"/>
  <c r="M134" i="1" s="1"/>
  <c r="H134" i="1"/>
  <c r="J134" i="1" s="1"/>
  <c r="L134" i="1" s="1"/>
  <c r="I133" i="1"/>
  <c r="K133" i="1" s="1"/>
  <c r="M133" i="1" s="1"/>
  <c r="H133" i="1"/>
  <c r="J133" i="1" s="1"/>
  <c r="L133" i="1" s="1"/>
  <c r="I132" i="1"/>
  <c r="K132" i="1" s="1"/>
  <c r="M132" i="1" s="1"/>
  <c r="H132" i="1"/>
  <c r="J132" i="1" s="1"/>
  <c r="L132" i="1" s="1"/>
  <c r="I131" i="1"/>
  <c r="K131" i="1" s="1"/>
  <c r="M131" i="1" s="1"/>
  <c r="H131" i="1"/>
  <c r="J131" i="1" s="1"/>
  <c r="L131" i="1" s="1"/>
  <c r="I130" i="1"/>
  <c r="K130" i="1" s="1"/>
  <c r="M130" i="1" s="1"/>
  <c r="H130" i="1"/>
  <c r="J130" i="1" s="1"/>
  <c r="L130" i="1" s="1"/>
  <c r="I129" i="1"/>
  <c r="K129" i="1" s="1"/>
  <c r="M129" i="1" s="1"/>
  <c r="H129" i="1"/>
  <c r="J129" i="1" s="1"/>
  <c r="L129" i="1" s="1"/>
  <c r="I128" i="1"/>
  <c r="K128" i="1" s="1"/>
  <c r="M128" i="1" s="1"/>
  <c r="H128" i="1"/>
  <c r="J128" i="1" s="1"/>
  <c r="L128" i="1" s="1"/>
  <c r="I127" i="1"/>
  <c r="K127" i="1" s="1"/>
  <c r="M127" i="1" s="1"/>
  <c r="H127" i="1"/>
  <c r="J127" i="1" s="1"/>
  <c r="L127" i="1" s="1"/>
  <c r="I126" i="1"/>
  <c r="K126" i="1" s="1"/>
  <c r="M126" i="1" s="1"/>
  <c r="H126" i="1"/>
  <c r="J126" i="1" s="1"/>
  <c r="L126" i="1" s="1"/>
  <c r="I125" i="1"/>
  <c r="K125" i="1" s="1"/>
  <c r="M125" i="1" s="1"/>
  <c r="H125" i="1"/>
  <c r="J125" i="1" s="1"/>
  <c r="L125" i="1" s="1"/>
  <c r="I124" i="1"/>
  <c r="K124" i="1" s="1"/>
  <c r="M124" i="1" s="1"/>
  <c r="H124" i="1"/>
  <c r="J124" i="1" s="1"/>
  <c r="L124" i="1" s="1"/>
  <c r="I123" i="1"/>
  <c r="K123" i="1" s="1"/>
  <c r="M123" i="1" s="1"/>
  <c r="H123" i="1"/>
  <c r="J123" i="1" s="1"/>
  <c r="L123" i="1" s="1"/>
  <c r="I122" i="1"/>
  <c r="K122" i="1" s="1"/>
  <c r="M122" i="1" s="1"/>
  <c r="H122" i="1"/>
  <c r="J122" i="1" s="1"/>
  <c r="L122" i="1" s="1"/>
  <c r="I121" i="1"/>
  <c r="K121" i="1" s="1"/>
  <c r="M121" i="1" s="1"/>
  <c r="H121" i="1"/>
  <c r="J121" i="1" s="1"/>
  <c r="L121" i="1" s="1"/>
  <c r="I120" i="1"/>
  <c r="K120" i="1" s="1"/>
  <c r="M120" i="1" s="1"/>
  <c r="H120" i="1"/>
  <c r="J120" i="1" s="1"/>
  <c r="L120" i="1" s="1"/>
  <c r="I119" i="1"/>
  <c r="K119" i="1" s="1"/>
  <c r="M119" i="1" s="1"/>
  <c r="H119" i="1"/>
  <c r="J119" i="1" s="1"/>
  <c r="L119" i="1" s="1"/>
  <c r="I118" i="1"/>
  <c r="K118" i="1" s="1"/>
  <c r="M118" i="1" s="1"/>
  <c r="H118" i="1"/>
  <c r="J118" i="1" s="1"/>
  <c r="L118" i="1" s="1"/>
  <c r="I117" i="1"/>
  <c r="K117" i="1" s="1"/>
  <c r="M117" i="1" s="1"/>
  <c r="H117" i="1"/>
  <c r="J117" i="1" s="1"/>
  <c r="L117" i="1" s="1"/>
  <c r="I116" i="1"/>
  <c r="K116" i="1" s="1"/>
  <c r="M116" i="1" s="1"/>
  <c r="H116" i="1"/>
  <c r="J116" i="1" s="1"/>
  <c r="L116" i="1" s="1"/>
  <c r="I115" i="1"/>
  <c r="K115" i="1" s="1"/>
  <c r="M115" i="1" s="1"/>
  <c r="H115" i="1"/>
  <c r="J115" i="1" s="1"/>
  <c r="L115" i="1" s="1"/>
  <c r="I114" i="1"/>
  <c r="K114" i="1" s="1"/>
  <c r="M114" i="1" s="1"/>
  <c r="H114" i="1"/>
  <c r="J114" i="1" s="1"/>
  <c r="L114" i="1" s="1"/>
  <c r="I113" i="1"/>
  <c r="K113" i="1" s="1"/>
  <c r="M113" i="1" s="1"/>
  <c r="H113" i="1"/>
  <c r="J113" i="1" s="1"/>
  <c r="L113" i="1" s="1"/>
  <c r="I112" i="1"/>
  <c r="K112" i="1" s="1"/>
  <c r="M112" i="1" s="1"/>
  <c r="H112" i="1"/>
  <c r="J112" i="1" s="1"/>
  <c r="L112" i="1" s="1"/>
  <c r="I111" i="1"/>
  <c r="K111" i="1" s="1"/>
  <c r="M111" i="1" s="1"/>
  <c r="H111" i="1"/>
  <c r="J111" i="1" s="1"/>
  <c r="L111" i="1" s="1"/>
  <c r="I110" i="1"/>
  <c r="K110" i="1" s="1"/>
  <c r="M110" i="1" s="1"/>
  <c r="H110" i="1"/>
  <c r="J110" i="1" s="1"/>
  <c r="L110" i="1" s="1"/>
  <c r="I109" i="1"/>
  <c r="K109" i="1" s="1"/>
  <c r="M109" i="1" s="1"/>
  <c r="H109" i="1"/>
  <c r="J109" i="1" s="1"/>
  <c r="L109" i="1" s="1"/>
  <c r="I108" i="1"/>
  <c r="K108" i="1" s="1"/>
  <c r="M108" i="1" s="1"/>
  <c r="H108" i="1"/>
  <c r="J108" i="1" s="1"/>
  <c r="L108" i="1" s="1"/>
  <c r="I107" i="1"/>
  <c r="K107" i="1" s="1"/>
  <c r="M107" i="1" s="1"/>
  <c r="H107" i="1"/>
  <c r="J107" i="1" s="1"/>
  <c r="L107" i="1" s="1"/>
  <c r="I106" i="1"/>
  <c r="K106" i="1" s="1"/>
  <c r="M106" i="1" s="1"/>
  <c r="H106" i="1"/>
  <c r="J106" i="1" s="1"/>
  <c r="L106" i="1" s="1"/>
  <c r="I105" i="1"/>
  <c r="K105" i="1" s="1"/>
  <c r="M105" i="1" s="1"/>
  <c r="H105" i="1"/>
  <c r="J105" i="1" s="1"/>
  <c r="L105" i="1" s="1"/>
  <c r="I104" i="1"/>
  <c r="K104" i="1" s="1"/>
  <c r="M104" i="1" s="1"/>
  <c r="H104" i="1"/>
  <c r="J104" i="1" s="1"/>
  <c r="L104" i="1" s="1"/>
  <c r="I103" i="1"/>
  <c r="K103" i="1" s="1"/>
  <c r="M103" i="1" s="1"/>
  <c r="H103" i="1"/>
  <c r="J103" i="1" s="1"/>
  <c r="L103" i="1" s="1"/>
  <c r="I102" i="1"/>
  <c r="K102" i="1" s="1"/>
  <c r="M102" i="1" s="1"/>
  <c r="H102" i="1"/>
  <c r="J102" i="1" s="1"/>
  <c r="L102" i="1" s="1"/>
  <c r="I101" i="1"/>
  <c r="K101" i="1" s="1"/>
  <c r="M101" i="1" s="1"/>
  <c r="H101" i="1"/>
  <c r="J101" i="1" s="1"/>
  <c r="L101" i="1" s="1"/>
  <c r="I100" i="1"/>
  <c r="K100" i="1" s="1"/>
  <c r="M100" i="1" s="1"/>
  <c r="H100" i="1"/>
  <c r="J100" i="1" s="1"/>
  <c r="L100" i="1" s="1"/>
  <c r="I99" i="1"/>
  <c r="K99" i="1" s="1"/>
  <c r="M99" i="1" s="1"/>
  <c r="H99" i="1"/>
  <c r="J99" i="1" s="1"/>
  <c r="L99" i="1" s="1"/>
  <c r="I98" i="1"/>
  <c r="K98" i="1" s="1"/>
  <c r="M98" i="1" s="1"/>
  <c r="H98" i="1"/>
  <c r="J98" i="1" s="1"/>
  <c r="L98" i="1" s="1"/>
  <c r="I97" i="1"/>
  <c r="K97" i="1" s="1"/>
  <c r="M97" i="1" s="1"/>
  <c r="H97" i="1"/>
  <c r="J97" i="1" s="1"/>
  <c r="L97" i="1" s="1"/>
  <c r="I96" i="1"/>
  <c r="K96" i="1" s="1"/>
  <c r="M96" i="1" s="1"/>
  <c r="H96" i="1"/>
  <c r="J96" i="1" s="1"/>
  <c r="L96" i="1" s="1"/>
  <c r="I95" i="1"/>
  <c r="K95" i="1" s="1"/>
  <c r="M95" i="1" s="1"/>
  <c r="H95" i="1"/>
  <c r="J95" i="1" s="1"/>
  <c r="L95" i="1" s="1"/>
  <c r="I94" i="1"/>
  <c r="K94" i="1" s="1"/>
  <c r="M94" i="1" s="1"/>
  <c r="H94" i="1"/>
  <c r="J94" i="1" s="1"/>
  <c r="L94" i="1" s="1"/>
  <c r="I93" i="1"/>
  <c r="K93" i="1" s="1"/>
  <c r="M93" i="1" s="1"/>
  <c r="H93" i="1"/>
  <c r="J93" i="1" s="1"/>
  <c r="L93" i="1" s="1"/>
  <c r="I92" i="1"/>
  <c r="K92" i="1" s="1"/>
  <c r="M92" i="1" s="1"/>
  <c r="H92" i="1"/>
  <c r="J92" i="1" s="1"/>
  <c r="L92" i="1" s="1"/>
  <c r="I91" i="1"/>
  <c r="K91" i="1" s="1"/>
  <c r="M91" i="1" s="1"/>
  <c r="H91" i="1"/>
  <c r="J91" i="1" s="1"/>
  <c r="L91" i="1" s="1"/>
  <c r="I90" i="1"/>
  <c r="K90" i="1" s="1"/>
  <c r="M90" i="1" s="1"/>
  <c r="H90" i="1"/>
  <c r="J90" i="1" s="1"/>
  <c r="L90" i="1" s="1"/>
  <c r="I89" i="1"/>
  <c r="K89" i="1" s="1"/>
  <c r="M89" i="1" s="1"/>
  <c r="H89" i="1"/>
  <c r="J89" i="1" s="1"/>
  <c r="L89" i="1" s="1"/>
  <c r="I88" i="1"/>
  <c r="K88" i="1" s="1"/>
  <c r="M88" i="1" s="1"/>
  <c r="H88" i="1"/>
  <c r="J88" i="1" s="1"/>
  <c r="L88" i="1" s="1"/>
  <c r="I87" i="1"/>
  <c r="K87" i="1" s="1"/>
  <c r="M87" i="1" s="1"/>
  <c r="H87" i="1"/>
  <c r="J87" i="1" s="1"/>
  <c r="L87" i="1" s="1"/>
  <c r="I86" i="1"/>
  <c r="K86" i="1" s="1"/>
  <c r="M86" i="1" s="1"/>
  <c r="H86" i="1"/>
  <c r="J86" i="1" s="1"/>
  <c r="L86" i="1" s="1"/>
  <c r="I85" i="1"/>
  <c r="K85" i="1" s="1"/>
  <c r="M85" i="1" s="1"/>
  <c r="H85" i="1"/>
  <c r="J85" i="1" s="1"/>
  <c r="L85" i="1" s="1"/>
  <c r="I84" i="1"/>
  <c r="K84" i="1" s="1"/>
  <c r="M84" i="1" s="1"/>
  <c r="H84" i="1"/>
  <c r="J84" i="1" s="1"/>
  <c r="L84" i="1" s="1"/>
  <c r="I83" i="1"/>
  <c r="K83" i="1" s="1"/>
  <c r="M83" i="1" s="1"/>
  <c r="H83" i="1"/>
  <c r="J83" i="1" s="1"/>
  <c r="L83" i="1" s="1"/>
  <c r="I82" i="1"/>
  <c r="K82" i="1" s="1"/>
  <c r="M82" i="1" s="1"/>
  <c r="H82" i="1"/>
  <c r="J82" i="1" s="1"/>
  <c r="L82" i="1" s="1"/>
  <c r="I81" i="1"/>
  <c r="K81" i="1" s="1"/>
  <c r="M81" i="1" s="1"/>
  <c r="H81" i="1"/>
  <c r="J81" i="1" s="1"/>
  <c r="L81" i="1" s="1"/>
  <c r="I80" i="1"/>
  <c r="K80" i="1" s="1"/>
  <c r="M80" i="1" s="1"/>
  <c r="H80" i="1"/>
  <c r="J80" i="1" s="1"/>
  <c r="L80" i="1" s="1"/>
  <c r="I79" i="1"/>
  <c r="K79" i="1" s="1"/>
  <c r="M79" i="1" s="1"/>
  <c r="H79" i="1"/>
  <c r="J79" i="1" s="1"/>
  <c r="L79" i="1" s="1"/>
  <c r="I78" i="1"/>
  <c r="K78" i="1" s="1"/>
  <c r="M78" i="1" s="1"/>
  <c r="H78" i="1"/>
  <c r="J78" i="1" s="1"/>
  <c r="L78" i="1" s="1"/>
  <c r="I77" i="1"/>
  <c r="K77" i="1" s="1"/>
  <c r="M77" i="1" s="1"/>
  <c r="H77" i="1"/>
  <c r="J77" i="1" s="1"/>
  <c r="L77" i="1" s="1"/>
  <c r="I76" i="1"/>
  <c r="K76" i="1" s="1"/>
  <c r="M76" i="1" s="1"/>
  <c r="H76" i="1"/>
  <c r="J76" i="1" s="1"/>
  <c r="L76" i="1" s="1"/>
  <c r="I75" i="1"/>
  <c r="K75" i="1" s="1"/>
  <c r="M75" i="1" s="1"/>
  <c r="H75" i="1"/>
  <c r="J75" i="1" s="1"/>
  <c r="L75" i="1" s="1"/>
  <c r="I74" i="1"/>
  <c r="K74" i="1" s="1"/>
  <c r="M74" i="1" s="1"/>
  <c r="H74" i="1"/>
  <c r="J74" i="1" s="1"/>
  <c r="L74" i="1" s="1"/>
  <c r="I73" i="1"/>
  <c r="K73" i="1" s="1"/>
  <c r="M73" i="1" s="1"/>
  <c r="H73" i="1"/>
  <c r="J73" i="1" s="1"/>
  <c r="L73" i="1" s="1"/>
  <c r="I72" i="1"/>
  <c r="K72" i="1" s="1"/>
  <c r="M72" i="1" s="1"/>
  <c r="H72" i="1"/>
  <c r="J72" i="1" s="1"/>
  <c r="L72" i="1" s="1"/>
  <c r="I71" i="1"/>
  <c r="K71" i="1" s="1"/>
  <c r="M71" i="1" s="1"/>
  <c r="H71" i="1"/>
  <c r="J71" i="1" s="1"/>
  <c r="L71" i="1" s="1"/>
  <c r="I70" i="1"/>
  <c r="K70" i="1" s="1"/>
  <c r="M70" i="1" s="1"/>
  <c r="H70" i="1"/>
  <c r="J70" i="1" s="1"/>
  <c r="L70" i="1" s="1"/>
  <c r="I69" i="1"/>
  <c r="K69" i="1" s="1"/>
  <c r="M69" i="1" s="1"/>
  <c r="H69" i="1"/>
  <c r="J69" i="1" s="1"/>
  <c r="L69" i="1" s="1"/>
  <c r="I68" i="1"/>
  <c r="K68" i="1" s="1"/>
  <c r="M68" i="1" s="1"/>
  <c r="H68" i="1"/>
  <c r="J68" i="1" s="1"/>
  <c r="L68" i="1" s="1"/>
  <c r="I67" i="1"/>
  <c r="K67" i="1" s="1"/>
  <c r="M67" i="1" s="1"/>
  <c r="H67" i="1"/>
  <c r="J67" i="1" s="1"/>
  <c r="L67" i="1" s="1"/>
  <c r="I66" i="1"/>
  <c r="K66" i="1" s="1"/>
  <c r="M66" i="1" s="1"/>
  <c r="H66" i="1"/>
  <c r="J66" i="1" s="1"/>
  <c r="L66" i="1" s="1"/>
  <c r="I65" i="1"/>
  <c r="K65" i="1" s="1"/>
  <c r="M65" i="1" s="1"/>
  <c r="H65" i="1"/>
  <c r="J65" i="1" s="1"/>
  <c r="L65" i="1" s="1"/>
  <c r="I64" i="1"/>
  <c r="K64" i="1" s="1"/>
  <c r="M64" i="1" s="1"/>
  <c r="H64" i="1"/>
  <c r="J64" i="1" s="1"/>
  <c r="L64" i="1" s="1"/>
  <c r="I63" i="1"/>
  <c r="K63" i="1" s="1"/>
  <c r="M63" i="1" s="1"/>
  <c r="H63" i="1"/>
  <c r="J63" i="1" s="1"/>
  <c r="L63" i="1" s="1"/>
  <c r="I62" i="1"/>
  <c r="K62" i="1" s="1"/>
  <c r="M62" i="1" s="1"/>
  <c r="H62" i="1"/>
  <c r="J62" i="1" s="1"/>
  <c r="L62" i="1" s="1"/>
  <c r="I61" i="1"/>
  <c r="K61" i="1" s="1"/>
  <c r="M61" i="1" s="1"/>
  <c r="H61" i="1"/>
  <c r="J61" i="1" s="1"/>
  <c r="L61" i="1" s="1"/>
  <c r="I60" i="1"/>
  <c r="K60" i="1" s="1"/>
  <c r="M60" i="1" s="1"/>
  <c r="H60" i="1"/>
  <c r="J60" i="1" s="1"/>
  <c r="L60" i="1" s="1"/>
  <c r="I59" i="1"/>
  <c r="K59" i="1" s="1"/>
  <c r="M59" i="1" s="1"/>
  <c r="H59" i="1"/>
  <c r="J59" i="1" s="1"/>
  <c r="L59" i="1" s="1"/>
  <c r="I58" i="1"/>
  <c r="K58" i="1" s="1"/>
  <c r="M58" i="1" s="1"/>
  <c r="H58" i="1"/>
  <c r="J58" i="1" s="1"/>
  <c r="L58" i="1" s="1"/>
  <c r="I57" i="1"/>
  <c r="K57" i="1" s="1"/>
  <c r="M57" i="1" s="1"/>
  <c r="H57" i="1"/>
  <c r="J57" i="1" s="1"/>
  <c r="L57" i="1" s="1"/>
  <c r="I56" i="1"/>
  <c r="K56" i="1" s="1"/>
  <c r="M56" i="1" s="1"/>
  <c r="H56" i="1"/>
  <c r="J56" i="1" s="1"/>
  <c r="L56" i="1" s="1"/>
  <c r="I55" i="1"/>
  <c r="K55" i="1" s="1"/>
  <c r="M55" i="1" s="1"/>
  <c r="H55" i="1"/>
  <c r="J55" i="1" s="1"/>
  <c r="L55" i="1" s="1"/>
  <c r="I54" i="1"/>
  <c r="K54" i="1" s="1"/>
  <c r="M54" i="1" s="1"/>
  <c r="H54" i="1"/>
  <c r="J54" i="1" s="1"/>
  <c r="L54" i="1" s="1"/>
  <c r="I53" i="1"/>
  <c r="K53" i="1" s="1"/>
  <c r="M53" i="1" s="1"/>
  <c r="H53" i="1"/>
  <c r="J53" i="1" s="1"/>
  <c r="L53" i="1" s="1"/>
  <c r="I52" i="1"/>
  <c r="K52" i="1" s="1"/>
  <c r="M52" i="1" s="1"/>
  <c r="H52" i="1"/>
  <c r="J52" i="1" s="1"/>
  <c r="L52" i="1" s="1"/>
  <c r="I51" i="1"/>
  <c r="K51" i="1" s="1"/>
  <c r="M51" i="1" s="1"/>
  <c r="H51" i="1"/>
  <c r="J51" i="1" s="1"/>
  <c r="L51" i="1" s="1"/>
  <c r="I50" i="1"/>
  <c r="K50" i="1" s="1"/>
  <c r="M50" i="1" s="1"/>
  <c r="H50" i="1"/>
  <c r="J50" i="1" s="1"/>
  <c r="L50" i="1" s="1"/>
  <c r="I49" i="1"/>
  <c r="K49" i="1" s="1"/>
  <c r="M49" i="1" s="1"/>
  <c r="H49" i="1"/>
  <c r="J49" i="1" s="1"/>
  <c r="L49" i="1" s="1"/>
  <c r="I48" i="1"/>
  <c r="K48" i="1" s="1"/>
  <c r="M48" i="1" s="1"/>
  <c r="H48" i="1"/>
  <c r="J48" i="1" s="1"/>
  <c r="L48" i="1" s="1"/>
  <c r="I47" i="1"/>
  <c r="K47" i="1" s="1"/>
  <c r="M47" i="1" s="1"/>
  <c r="H47" i="1"/>
  <c r="J47" i="1" s="1"/>
  <c r="L47" i="1" s="1"/>
  <c r="I46" i="1"/>
  <c r="K46" i="1" s="1"/>
  <c r="M46" i="1" s="1"/>
  <c r="H46" i="1"/>
  <c r="J46" i="1" s="1"/>
  <c r="L46" i="1" s="1"/>
  <c r="I45" i="1"/>
  <c r="K45" i="1" s="1"/>
  <c r="M45" i="1" s="1"/>
  <c r="H45" i="1"/>
  <c r="J45" i="1" s="1"/>
  <c r="L45" i="1" s="1"/>
  <c r="I44" i="1"/>
  <c r="K44" i="1" s="1"/>
  <c r="M44" i="1" s="1"/>
  <c r="H44" i="1"/>
  <c r="J44" i="1" s="1"/>
  <c r="L44" i="1" s="1"/>
  <c r="I43" i="1"/>
  <c r="K43" i="1" s="1"/>
  <c r="M43" i="1" s="1"/>
  <c r="H43" i="1"/>
  <c r="J43" i="1" s="1"/>
  <c r="L43" i="1" s="1"/>
  <c r="I42" i="1"/>
  <c r="K42" i="1" s="1"/>
  <c r="M42" i="1" s="1"/>
  <c r="H42" i="1"/>
  <c r="J42" i="1" s="1"/>
  <c r="L42" i="1" s="1"/>
  <c r="I41" i="1"/>
  <c r="K41" i="1" s="1"/>
  <c r="M41" i="1" s="1"/>
  <c r="H41" i="1"/>
  <c r="J41" i="1" s="1"/>
  <c r="L41" i="1" s="1"/>
  <c r="I40" i="1"/>
  <c r="K40" i="1" s="1"/>
  <c r="M40" i="1" s="1"/>
  <c r="H40" i="1"/>
  <c r="J40" i="1" s="1"/>
  <c r="L40" i="1" s="1"/>
  <c r="I39" i="1"/>
  <c r="K39" i="1" s="1"/>
  <c r="M39" i="1" s="1"/>
  <c r="H39" i="1"/>
  <c r="J39" i="1" s="1"/>
  <c r="L39" i="1" s="1"/>
  <c r="I38" i="1"/>
  <c r="K38" i="1" s="1"/>
  <c r="M38" i="1" s="1"/>
  <c r="H38" i="1"/>
  <c r="J38" i="1" s="1"/>
  <c r="L38" i="1" s="1"/>
  <c r="I37" i="1"/>
  <c r="K37" i="1" s="1"/>
  <c r="M37" i="1" s="1"/>
  <c r="H37" i="1"/>
  <c r="J37" i="1" s="1"/>
  <c r="L37" i="1" s="1"/>
  <c r="I36" i="1"/>
  <c r="K36" i="1" s="1"/>
  <c r="M36" i="1" s="1"/>
  <c r="H36" i="1"/>
  <c r="J36" i="1" s="1"/>
  <c r="L36" i="1" s="1"/>
  <c r="I35" i="1"/>
  <c r="K35" i="1" s="1"/>
  <c r="M35" i="1" s="1"/>
  <c r="H35" i="1"/>
  <c r="J35" i="1" s="1"/>
  <c r="L35" i="1" s="1"/>
  <c r="I34" i="1"/>
  <c r="K34" i="1" s="1"/>
  <c r="M34" i="1" s="1"/>
  <c r="H34" i="1"/>
  <c r="J34" i="1" s="1"/>
  <c r="L34" i="1" s="1"/>
  <c r="I33" i="1"/>
  <c r="K33" i="1" s="1"/>
  <c r="M33" i="1" s="1"/>
  <c r="H33" i="1"/>
  <c r="J33" i="1" s="1"/>
  <c r="L33" i="1" s="1"/>
  <c r="I32" i="1"/>
  <c r="K32" i="1" s="1"/>
  <c r="M32" i="1" s="1"/>
  <c r="H32" i="1"/>
  <c r="J32" i="1" s="1"/>
  <c r="L32" i="1" s="1"/>
  <c r="I31" i="1"/>
  <c r="K31" i="1" s="1"/>
  <c r="M31" i="1" s="1"/>
  <c r="H31" i="1"/>
  <c r="J31" i="1" s="1"/>
  <c r="L31" i="1" s="1"/>
  <c r="I30" i="1"/>
  <c r="K30" i="1" s="1"/>
  <c r="M30" i="1" s="1"/>
  <c r="H30" i="1"/>
  <c r="J30" i="1" s="1"/>
  <c r="L30" i="1" s="1"/>
  <c r="I29" i="1"/>
  <c r="K29" i="1" s="1"/>
  <c r="M29" i="1" s="1"/>
  <c r="H29" i="1"/>
  <c r="J29" i="1" s="1"/>
  <c r="L29" i="1" s="1"/>
  <c r="I28" i="1"/>
  <c r="K28" i="1" s="1"/>
  <c r="M28" i="1" s="1"/>
  <c r="H28" i="1"/>
  <c r="J28" i="1" s="1"/>
  <c r="L28" i="1" s="1"/>
  <c r="I27" i="1"/>
  <c r="K27" i="1" s="1"/>
  <c r="M27" i="1" s="1"/>
  <c r="H27" i="1"/>
  <c r="J27" i="1" s="1"/>
  <c r="L27" i="1" s="1"/>
  <c r="I26" i="1"/>
  <c r="K26" i="1" s="1"/>
  <c r="M26" i="1" s="1"/>
  <c r="H26" i="1"/>
  <c r="J26" i="1" s="1"/>
  <c r="L26" i="1" s="1"/>
  <c r="I25" i="1"/>
  <c r="K25" i="1" s="1"/>
  <c r="M25" i="1" s="1"/>
  <c r="H25" i="1"/>
  <c r="J25" i="1" s="1"/>
  <c r="L25" i="1" s="1"/>
  <c r="I24" i="1"/>
  <c r="K24" i="1" s="1"/>
  <c r="M24" i="1" s="1"/>
  <c r="H24" i="1"/>
  <c r="J24" i="1" s="1"/>
  <c r="L24" i="1" s="1"/>
  <c r="I23" i="1"/>
  <c r="K23" i="1" s="1"/>
  <c r="M23" i="1" s="1"/>
  <c r="H23" i="1"/>
  <c r="J23" i="1" s="1"/>
  <c r="L23" i="1" s="1"/>
  <c r="I22" i="1"/>
  <c r="K22" i="1" s="1"/>
  <c r="M22" i="1" s="1"/>
  <c r="H22" i="1"/>
  <c r="J22" i="1" s="1"/>
  <c r="L22" i="1" s="1"/>
  <c r="I21" i="1"/>
  <c r="K21" i="1" s="1"/>
  <c r="M21" i="1" s="1"/>
  <c r="H21" i="1"/>
  <c r="J21" i="1" s="1"/>
  <c r="L21" i="1" s="1"/>
  <c r="I20" i="1"/>
  <c r="K20" i="1" s="1"/>
  <c r="M20" i="1" s="1"/>
  <c r="H20" i="1"/>
  <c r="J20" i="1" s="1"/>
  <c r="L20" i="1" s="1"/>
  <c r="I19" i="1"/>
  <c r="K19" i="1" s="1"/>
  <c r="M19" i="1" s="1"/>
  <c r="H19" i="1"/>
  <c r="J19" i="1" s="1"/>
  <c r="L19" i="1" s="1"/>
  <c r="I18" i="1"/>
  <c r="K18" i="1" s="1"/>
  <c r="M18" i="1" s="1"/>
  <c r="H18" i="1"/>
  <c r="J18" i="1" s="1"/>
  <c r="L18" i="1" s="1"/>
  <c r="I17" i="1"/>
  <c r="K17" i="1" s="1"/>
  <c r="M17" i="1" s="1"/>
  <c r="H17" i="1"/>
  <c r="J17" i="1" s="1"/>
  <c r="L17" i="1" s="1"/>
  <c r="I16" i="1"/>
  <c r="K16" i="1" s="1"/>
  <c r="M16" i="1" s="1"/>
  <c r="H16" i="1"/>
  <c r="J16" i="1" s="1"/>
  <c r="L16" i="1" s="1"/>
  <c r="I15" i="1"/>
  <c r="K15" i="1" s="1"/>
  <c r="M15" i="1" s="1"/>
  <c r="H15" i="1"/>
  <c r="J15" i="1" s="1"/>
  <c r="L15" i="1" s="1"/>
  <c r="I14" i="1"/>
  <c r="K14" i="1" s="1"/>
  <c r="M14" i="1" s="1"/>
  <c r="H14" i="1"/>
  <c r="J14" i="1" s="1"/>
  <c r="L14" i="1" s="1"/>
  <c r="I13" i="1"/>
  <c r="K13" i="1" s="1"/>
  <c r="M13" i="1" s="1"/>
  <c r="H13" i="1"/>
  <c r="J13" i="1" s="1"/>
  <c r="L13" i="1" s="1"/>
  <c r="I12" i="1"/>
  <c r="K12" i="1" s="1"/>
  <c r="M12" i="1" s="1"/>
  <c r="H12" i="1"/>
  <c r="J12" i="1" s="1"/>
  <c r="L12" i="1" s="1"/>
  <c r="I11" i="1"/>
  <c r="K11" i="1" s="1"/>
  <c r="M11" i="1" s="1"/>
  <c r="H11" i="1"/>
  <c r="J11" i="1" s="1"/>
  <c r="L11" i="1" s="1"/>
  <c r="I10" i="1"/>
  <c r="K10" i="1" s="1"/>
  <c r="M10" i="1" s="1"/>
  <c r="H10" i="1"/>
  <c r="J10" i="1" s="1"/>
  <c r="I9" i="1"/>
  <c r="K9" i="1" s="1"/>
  <c r="M9" i="1" s="1"/>
  <c r="H9" i="1"/>
  <c r="J9" i="1" s="1"/>
  <c r="L9" i="1" s="1"/>
  <c r="I8" i="1"/>
  <c r="K8" i="1" s="1"/>
  <c r="M8" i="1" s="1"/>
  <c r="H8" i="1"/>
  <c r="J8" i="1" s="1"/>
  <c r="L8" i="1" s="1"/>
  <c r="I7" i="1"/>
  <c r="K7" i="1" s="1"/>
  <c r="M7" i="1" s="1"/>
  <c r="H7" i="1"/>
  <c r="J7" i="1" s="1"/>
  <c r="L7" i="1" s="1"/>
  <c r="I6" i="1"/>
  <c r="K6" i="1" s="1"/>
  <c r="M6" i="1" s="1"/>
  <c r="H6" i="1"/>
  <c r="J6" i="1" s="1"/>
  <c r="L6" i="1" s="1"/>
  <c r="I5" i="1"/>
  <c r="K5" i="1" s="1"/>
  <c r="H5" i="1"/>
  <c r="J5" i="1" s="1"/>
  <c r="L5" i="1" s="1"/>
  <c r="I4" i="1"/>
  <c r="K4" i="1" s="1"/>
  <c r="M4" i="1" s="1"/>
  <c r="H4" i="1"/>
  <c r="J4" i="1" s="1"/>
  <c r="L4" i="1" s="1"/>
  <c r="I3" i="1"/>
  <c r="K3" i="1" s="1"/>
  <c r="X148" i="1"/>
  <c r="X93" i="1"/>
  <c r="X131" i="1"/>
  <c r="X174" i="1"/>
  <c r="X251" i="1"/>
  <c r="X191" i="1"/>
  <c r="X32" i="1"/>
  <c r="X160" i="1"/>
  <c r="X67" i="1"/>
  <c r="X169" i="1"/>
  <c r="X139" i="1"/>
  <c r="X114" i="1"/>
  <c r="X195" i="1"/>
  <c r="X182" i="1"/>
  <c r="X135" i="1"/>
  <c r="X40" i="1"/>
  <c r="X232" i="1"/>
  <c r="X113" i="1"/>
  <c r="X179" i="1"/>
  <c r="X186" i="1"/>
  <c r="X68" i="1"/>
  <c r="X47" i="1"/>
  <c r="X19" i="1"/>
  <c r="X20" i="1"/>
  <c r="X92" i="1"/>
  <c r="X164" i="1"/>
  <c r="X228" i="1"/>
  <c r="X75" i="1"/>
  <c r="X37" i="1"/>
  <c r="X101" i="1"/>
  <c r="X173" i="1"/>
  <c r="X237" i="1"/>
  <c r="X187" i="1"/>
  <c r="X118" i="1"/>
  <c r="X254" i="1"/>
  <c r="X7" i="1"/>
  <c r="X199" i="1"/>
  <c r="X104" i="1"/>
  <c r="X41" i="1"/>
  <c r="X241" i="1"/>
  <c r="X122" i="1"/>
  <c r="X243" i="1"/>
  <c r="X204" i="1"/>
  <c r="X59" i="1"/>
  <c r="X111" i="1"/>
  <c r="X272" i="1"/>
  <c r="X98" i="1"/>
  <c r="X28" i="1"/>
  <c r="X100" i="1"/>
  <c r="X172" i="1"/>
  <c r="X236" i="1"/>
  <c r="X115" i="1"/>
  <c r="X45" i="1"/>
  <c r="X109" i="1"/>
  <c r="X181" i="1"/>
  <c r="X245" i="1"/>
  <c r="X235" i="1"/>
  <c r="X62" i="1"/>
  <c r="X126" i="1"/>
  <c r="X190" i="1"/>
  <c r="X262" i="1"/>
  <c r="X15" i="1"/>
  <c r="X79" i="1"/>
  <c r="X143" i="1"/>
  <c r="X207" i="1"/>
  <c r="X271" i="1"/>
  <c r="X48" i="1"/>
  <c r="X112" i="1"/>
  <c r="X176" i="1"/>
  <c r="X240" i="1"/>
  <c r="X171" i="1"/>
  <c r="X49" i="1"/>
  <c r="X121" i="1"/>
  <c r="X185" i="1"/>
  <c r="X249" i="1"/>
  <c r="X227" i="1"/>
  <c r="X66" i="1"/>
  <c r="X130" i="1"/>
  <c r="X194" i="1"/>
  <c r="X258" i="1"/>
  <c r="X3" i="1"/>
  <c r="X197" i="1"/>
  <c r="X214" i="1"/>
  <c r="X95" i="1"/>
  <c r="X223" i="1"/>
  <c r="X128" i="1"/>
  <c r="X267" i="1"/>
  <c r="X137" i="1"/>
  <c r="X18" i="1"/>
  <c r="X146" i="1"/>
  <c r="X274" i="1"/>
  <c r="X141" i="1"/>
  <c r="X269" i="1"/>
  <c r="X222" i="1"/>
  <c r="X167" i="1"/>
  <c r="X72" i="1"/>
  <c r="X9" i="1"/>
  <c r="X145" i="1"/>
  <c r="X90" i="1"/>
  <c r="X218" i="1"/>
  <c r="X77" i="1"/>
  <c r="X94" i="1"/>
  <c r="X239" i="1"/>
  <c r="X208" i="1"/>
  <c r="X34" i="1"/>
  <c r="X44" i="1"/>
  <c r="X108" i="1"/>
  <c r="X180" i="1"/>
  <c r="X244" i="1"/>
  <c r="X163" i="1"/>
  <c r="X53" i="1"/>
  <c r="X125" i="1"/>
  <c r="X189" i="1"/>
  <c r="X253" i="1"/>
  <c r="X70" i="1"/>
  <c r="X134" i="1"/>
  <c r="X206" i="1"/>
  <c r="X270" i="1"/>
  <c r="X23" i="1"/>
  <c r="X87" i="1"/>
  <c r="X151" i="1"/>
  <c r="X215" i="1"/>
  <c r="X35" i="1"/>
  <c r="X56" i="1"/>
  <c r="X120" i="1"/>
  <c r="X184" i="1"/>
  <c r="X248" i="1"/>
  <c r="X219" i="1"/>
  <c r="X57" i="1"/>
  <c r="X129" i="1"/>
  <c r="X193" i="1"/>
  <c r="X257" i="1"/>
  <c r="X10" i="1"/>
  <c r="X74" i="1"/>
  <c r="X138" i="1"/>
  <c r="X202" i="1"/>
  <c r="X266" i="1"/>
  <c r="X252" i="1"/>
  <c r="X78" i="1"/>
  <c r="X31" i="1"/>
  <c r="X275" i="1"/>
  <c r="X256" i="1"/>
  <c r="X201" i="1"/>
  <c r="X82" i="1"/>
  <c r="X69" i="1"/>
  <c r="X150" i="1"/>
  <c r="X39" i="1"/>
  <c r="X231" i="1"/>
  <c r="X200" i="1"/>
  <c r="X73" i="1"/>
  <c r="X26" i="1"/>
  <c r="X11" i="1"/>
  <c r="X5" i="1"/>
  <c r="X158" i="1"/>
  <c r="X16" i="1"/>
  <c r="X153" i="1"/>
  <c r="X99" i="1"/>
  <c r="X52" i="1"/>
  <c r="X116" i="1"/>
  <c r="X188" i="1"/>
  <c r="X211" i="1"/>
  <c r="X61" i="1"/>
  <c r="X133" i="1"/>
  <c r="X261" i="1"/>
  <c r="X14" i="1"/>
  <c r="X142" i="1"/>
  <c r="X43" i="1"/>
  <c r="X159" i="1"/>
  <c r="X64" i="1"/>
  <c r="X192" i="1"/>
  <c r="X65" i="1"/>
  <c r="X265" i="1"/>
  <c r="X210" i="1"/>
  <c r="X260" i="1"/>
  <c r="X22" i="1"/>
  <c r="X107" i="1"/>
  <c r="X8" i="1"/>
  <c r="X264" i="1"/>
  <c r="X209" i="1"/>
  <c r="X154" i="1"/>
  <c r="X132" i="1"/>
  <c r="X213" i="1"/>
  <c r="X155" i="1"/>
  <c r="X144" i="1"/>
  <c r="X81" i="1"/>
  <c r="X162" i="1"/>
  <c r="X60" i="1"/>
  <c r="X124" i="1"/>
  <c r="X196" i="1"/>
  <c r="X259" i="1"/>
  <c r="X205" i="1"/>
  <c r="X86" i="1"/>
  <c r="X103" i="1"/>
  <c r="X136" i="1"/>
  <c r="X273" i="1"/>
  <c r="X268" i="1"/>
  <c r="X30" i="1"/>
  <c r="X175" i="1"/>
  <c r="X17" i="1"/>
  <c r="X226" i="1"/>
  <c r="X4" i="1"/>
  <c r="X76" i="1"/>
  <c r="X140" i="1"/>
  <c r="X212" i="1"/>
  <c r="X276" i="1"/>
  <c r="X13" i="1"/>
  <c r="X85" i="1"/>
  <c r="X157" i="1"/>
  <c r="X221" i="1"/>
  <c r="X83" i="1"/>
  <c r="X38" i="1"/>
  <c r="X102" i="1"/>
  <c r="X166" i="1"/>
  <c r="X238" i="1"/>
  <c r="X203" i="1"/>
  <c r="X55" i="1"/>
  <c r="X119" i="1"/>
  <c r="X183" i="1"/>
  <c r="X247" i="1"/>
  <c r="X24" i="1"/>
  <c r="X88" i="1"/>
  <c r="X152" i="1"/>
  <c r="X216" i="1"/>
  <c r="X27" i="1"/>
  <c r="X25" i="1"/>
  <c r="X89" i="1"/>
  <c r="X161" i="1"/>
  <c r="X225" i="1"/>
  <c r="X91" i="1"/>
  <c r="X42" i="1"/>
  <c r="X106" i="1"/>
  <c r="X170" i="1"/>
  <c r="X234" i="1"/>
  <c r="X147" i="1"/>
  <c r="X12" i="1"/>
  <c r="X84" i="1"/>
  <c r="X220" i="1"/>
  <c r="X51" i="1"/>
  <c r="X29" i="1"/>
  <c r="X165" i="1"/>
  <c r="X229" i="1"/>
  <c r="X46" i="1"/>
  <c r="X110" i="1"/>
  <c r="X246" i="1"/>
  <c r="X63" i="1"/>
  <c r="X127" i="1"/>
  <c r="X255" i="1"/>
  <c r="X96" i="1"/>
  <c r="X224" i="1"/>
  <c r="X33" i="1"/>
  <c r="X97" i="1"/>
  <c r="X233" i="1"/>
  <c r="X50" i="1"/>
  <c r="X178" i="1"/>
  <c r="X242" i="1"/>
  <c r="X54" i="1"/>
  <c r="X71" i="1"/>
  <c r="X263" i="1"/>
  <c r="X168" i="1"/>
  <c r="X123" i="1"/>
  <c r="X177" i="1"/>
  <c r="X58" i="1"/>
  <c r="X250" i="1"/>
  <c r="X149" i="1"/>
  <c r="X230" i="1"/>
  <c r="X80" i="1"/>
  <c r="X217" i="1"/>
  <c r="X6" i="1"/>
  <c r="U6" i="8" l="1"/>
  <c r="N7" i="8"/>
  <c r="U15" i="8"/>
  <c r="U14" i="8"/>
  <c r="U13" i="8"/>
  <c r="U12" i="8"/>
  <c r="U11" i="8"/>
  <c r="U10" i="8"/>
  <c r="U7" i="8"/>
  <c r="U9" i="8"/>
  <c r="U16" i="8"/>
  <c r="V278" i="1"/>
  <c r="X278" i="1"/>
  <c r="AA3" i="1"/>
  <c r="AA243" i="1"/>
  <c r="AD243" i="1" s="1"/>
  <c r="AG243" i="1" s="1"/>
  <c r="AA195" i="1"/>
  <c r="AD195" i="1" s="1"/>
  <c r="AG195" i="1" s="1"/>
  <c r="AA147" i="1"/>
  <c r="AD147" i="1" s="1"/>
  <c r="AG147" i="1" s="1"/>
  <c r="AA99" i="1"/>
  <c r="AD99" i="1" s="1"/>
  <c r="AG99" i="1" s="1"/>
  <c r="AA11" i="1"/>
  <c r="AD11" i="1" s="1"/>
  <c r="AG11" i="1" s="1"/>
  <c r="AA274" i="1"/>
  <c r="AD274" i="1" s="1"/>
  <c r="AG274" i="1" s="1"/>
  <c r="AA266" i="1"/>
  <c r="AD266" i="1" s="1"/>
  <c r="AG266" i="1" s="1"/>
  <c r="AA258" i="1"/>
  <c r="AD258" i="1" s="1"/>
  <c r="AG258" i="1" s="1"/>
  <c r="AA250" i="1"/>
  <c r="AD250" i="1" s="1"/>
  <c r="AG250" i="1" s="1"/>
  <c r="AA242" i="1"/>
  <c r="AD242" i="1" s="1"/>
  <c r="AG242" i="1" s="1"/>
  <c r="AA234" i="1"/>
  <c r="AD234" i="1" s="1"/>
  <c r="AG234" i="1" s="1"/>
  <c r="AA226" i="1"/>
  <c r="AD226" i="1" s="1"/>
  <c r="AG226" i="1" s="1"/>
  <c r="AA218" i="1"/>
  <c r="AD218" i="1" s="1"/>
  <c r="AG218" i="1" s="1"/>
  <c r="AA210" i="1"/>
  <c r="AD210" i="1" s="1"/>
  <c r="AG210" i="1" s="1"/>
  <c r="AA202" i="1"/>
  <c r="AD202" i="1" s="1"/>
  <c r="AG202" i="1" s="1"/>
  <c r="AA194" i="1"/>
  <c r="AD194" i="1" s="1"/>
  <c r="AG194" i="1" s="1"/>
  <c r="AA186" i="1"/>
  <c r="AD186" i="1" s="1"/>
  <c r="AG186" i="1" s="1"/>
  <c r="AA178" i="1"/>
  <c r="AD178" i="1" s="1"/>
  <c r="AG178" i="1" s="1"/>
  <c r="AA170" i="1"/>
  <c r="AD170" i="1" s="1"/>
  <c r="AG170" i="1" s="1"/>
  <c r="AA162" i="1"/>
  <c r="AD162" i="1" s="1"/>
  <c r="AG162" i="1" s="1"/>
  <c r="AA154" i="1"/>
  <c r="AD154" i="1" s="1"/>
  <c r="AG154" i="1" s="1"/>
  <c r="AA146" i="1"/>
  <c r="AD146" i="1" s="1"/>
  <c r="AG146" i="1" s="1"/>
  <c r="AA138" i="1"/>
  <c r="AD138" i="1" s="1"/>
  <c r="AG138" i="1" s="1"/>
  <c r="AA130" i="1"/>
  <c r="AD130" i="1" s="1"/>
  <c r="AG130" i="1" s="1"/>
  <c r="AA122" i="1"/>
  <c r="AD122" i="1" s="1"/>
  <c r="AG122" i="1" s="1"/>
  <c r="AA114" i="1"/>
  <c r="AD114" i="1" s="1"/>
  <c r="AG114" i="1" s="1"/>
  <c r="AA106" i="1"/>
  <c r="AD106" i="1" s="1"/>
  <c r="AG106" i="1" s="1"/>
  <c r="AA98" i="1"/>
  <c r="AD98" i="1" s="1"/>
  <c r="AG98" i="1" s="1"/>
  <c r="AA90" i="1"/>
  <c r="AD90" i="1" s="1"/>
  <c r="AG90" i="1" s="1"/>
  <c r="AA82" i="1"/>
  <c r="AD82" i="1" s="1"/>
  <c r="AG82" i="1" s="1"/>
  <c r="AA74" i="1"/>
  <c r="AD74" i="1" s="1"/>
  <c r="AG74" i="1" s="1"/>
  <c r="AA66" i="1"/>
  <c r="AD66" i="1" s="1"/>
  <c r="AG66" i="1" s="1"/>
  <c r="AA58" i="1"/>
  <c r="AD58" i="1" s="1"/>
  <c r="AG58" i="1" s="1"/>
  <c r="AA50" i="1"/>
  <c r="AD50" i="1" s="1"/>
  <c r="AG50" i="1" s="1"/>
  <c r="AA42" i="1"/>
  <c r="AD42" i="1" s="1"/>
  <c r="AG42" i="1" s="1"/>
  <c r="AA34" i="1"/>
  <c r="AD34" i="1" s="1"/>
  <c r="AG34" i="1" s="1"/>
  <c r="AA26" i="1"/>
  <c r="AD26" i="1" s="1"/>
  <c r="AG26" i="1" s="1"/>
  <c r="AA18" i="1"/>
  <c r="AD18" i="1" s="1"/>
  <c r="AG18" i="1" s="1"/>
  <c r="AA10" i="1"/>
  <c r="AD10" i="1" s="1"/>
  <c r="AG10" i="1" s="1"/>
  <c r="AA227" i="1"/>
  <c r="AD227" i="1" s="1"/>
  <c r="AG227" i="1" s="1"/>
  <c r="AA179" i="1"/>
  <c r="AD179" i="1" s="1"/>
  <c r="AG179" i="1" s="1"/>
  <c r="AA139" i="1"/>
  <c r="AD139" i="1" s="1"/>
  <c r="AG139" i="1" s="1"/>
  <c r="AA91" i="1"/>
  <c r="AD91" i="1" s="1"/>
  <c r="AG91" i="1" s="1"/>
  <c r="AA19" i="1"/>
  <c r="AD19" i="1" s="1"/>
  <c r="AG19" i="1" s="1"/>
  <c r="AA273" i="1"/>
  <c r="AD273" i="1" s="1"/>
  <c r="AG273" i="1" s="1"/>
  <c r="AA265" i="1"/>
  <c r="AD265" i="1" s="1"/>
  <c r="AG265" i="1" s="1"/>
  <c r="AA257" i="1"/>
  <c r="AD257" i="1" s="1"/>
  <c r="AG257" i="1" s="1"/>
  <c r="AA249" i="1"/>
  <c r="AD249" i="1" s="1"/>
  <c r="AG249" i="1" s="1"/>
  <c r="AA241" i="1"/>
  <c r="AD241" i="1" s="1"/>
  <c r="AG241" i="1" s="1"/>
  <c r="AA233" i="1"/>
  <c r="AD233" i="1" s="1"/>
  <c r="AG233" i="1" s="1"/>
  <c r="AA225" i="1"/>
  <c r="AD225" i="1" s="1"/>
  <c r="AG225" i="1" s="1"/>
  <c r="AA217" i="1"/>
  <c r="AD217" i="1" s="1"/>
  <c r="AG217" i="1" s="1"/>
  <c r="AA209" i="1"/>
  <c r="AD209" i="1" s="1"/>
  <c r="AG209" i="1" s="1"/>
  <c r="AA201" i="1"/>
  <c r="AD201" i="1" s="1"/>
  <c r="AG201" i="1" s="1"/>
  <c r="AA193" i="1"/>
  <c r="AD193" i="1" s="1"/>
  <c r="AG193" i="1" s="1"/>
  <c r="AA185" i="1"/>
  <c r="AD185" i="1" s="1"/>
  <c r="AG185" i="1" s="1"/>
  <c r="AA177" i="1"/>
  <c r="AD177" i="1" s="1"/>
  <c r="AG177" i="1" s="1"/>
  <c r="AA169" i="1"/>
  <c r="AD169" i="1" s="1"/>
  <c r="AG169" i="1" s="1"/>
  <c r="AA161" i="1"/>
  <c r="AD161" i="1" s="1"/>
  <c r="AG161" i="1" s="1"/>
  <c r="AA153" i="1"/>
  <c r="AD153" i="1" s="1"/>
  <c r="AG153" i="1" s="1"/>
  <c r="AA145" i="1"/>
  <c r="AD145" i="1" s="1"/>
  <c r="AG145" i="1" s="1"/>
  <c r="AA137" i="1"/>
  <c r="AD137" i="1" s="1"/>
  <c r="AG137" i="1" s="1"/>
  <c r="AA129" i="1"/>
  <c r="AD129" i="1" s="1"/>
  <c r="AG129" i="1" s="1"/>
  <c r="AA121" i="1"/>
  <c r="AD121" i="1" s="1"/>
  <c r="AG121" i="1" s="1"/>
  <c r="AA113" i="1"/>
  <c r="AD113" i="1" s="1"/>
  <c r="AG113" i="1" s="1"/>
  <c r="AA97" i="1"/>
  <c r="AD97" i="1" s="1"/>
  <c r="AG97" i="1" s="1"/>
  <c r="AA89" i="1"/>
  <c r="AD89" i="1" s="1"/>
  <c r="AG89" i="1" s="1"/>
  <c r="AA81" i="1"/>
  <c r="AD81" i="1" s="1"/>
  <c r="AG81" i="1" s="1"/>
  <c r="AA73" i="1"/>
  <c r="AD73" i="1" s="1"/>
  <c r="AG73" i="1" s="1"/>
  <c r="AA65" i="1"/>
  <c r="AD65" i="1" s="1"/>
  <c r="AG65" i="1" s="1"/>
  <c r="AA57" i="1"/>
  <c r="AD57" i="1" s="1"/>
  <c r="AG57" i="1" s="1"/>
  <c r="AA49" i="1"/>
  <c r="AD49" i="1" s="1"/>
  <c r="AG49" i="1" s="1"/>
  <c r="AA41" i="1"/>
  <c r="AD41" i="1" s="1"/>
  <c r="AG41" i="1" s="1"/>
  <c r="AA33" i="1"/>
  <c r="AD33" i="1" s="1"/>
  <c r="AG33" i="1" s="1"/>
  <c r="AA25" i="1"/>
  <c r="AD25" i="1" s="1"/>
  <c r="AG25" i="1" s="1"/>
  <c r="AA17" i="1"/>
  <c r="AD17" i="1" s="1"/>
  <c r="AG17" i="1" s="1"/>
  <c r="AA9" i="1"/>
  <c r="AD9" i="1" s="1"/>
  <c r="AG9" i="1" s="1"/>
  <c r="AA267" i="1"/>
  <c r="AD267" i="1" s="1"/>
  <c r="AG267" i="1" s="1"/>
  <c r="AA219" i="1"/>
  <c r="AD219" i="1" s="1"/>
  <c r="AG219" i="1" s="1"/>
  <c r="AA171" i="1"/>
  <c r="AD171" i="1" s="1"/>
  <c r="AG171" i="1" s="1"/>
  <c r="AA123" i="1"/>
  <c r="AD123" i="1" s="1"/>
  <c r="AG123" i="1" s="1"/>
  <c r="AA67" i="1"/>
  <c r="AD67" i="1" s="1"/>
  <c r="AG67" i="1" s="1"/>
  <c r="AA27" i="1"/>
  <c r="AD27" i="1" s="1"/>
  <c r="AG27" i="1" s="1"/>
  <c r="AA272" i="1"/>
  <c r="AD272" i="1" s="1"/>
  <c r="AG272" i="1" s="1"/>
  <c r="AA264" i="1"/>
  <c r="AD264" i="1" s="1"/>
  <c r="AG264" i="1" s="1"/>
  <c r="AA256" i="1"/>
  <c r="AD256" i="1" s="1"/>
  <c r="AG256" i="1" s="1"/>
  <c r="AA248" i="1"/>
  <c r="AD248" i="1" s="1"/>
  <c r="AG248" i="1" s="1"/>
  <c r="AA240" i="1"/>
  <c r="AD240" i="1" s="1"/>
  <c r="AG240" i="1" s="1"/>
  <c r="AA232" i="1"/>
  <c r="AD232" i="1" s="1"/>
  <c r="AG232" i="1" s="1"/>
  <c r="AA224" i="1"/>
  <c r="AD224" i="1" s="1"/>
  <c r="AG224" i="1" s="1"/>
  <c r="AA216" i="1"/>
  <c r="AD216" i="1" s="1"/>
  <c r="AG216" i="1" s="1"/>
  <c r="AA208" i="1"/>
  <c r="AD208" i="1" s="1"/>
  <c r="AG208" i="1" s="1"/>
  <c r="AA200" i="1"/>
  <c r="AD200" i="1" s="1"/>
  <c r="AG200" i="1" s="1"/>
  <c r="AA192" i="1"/>
  <c r="AD192" i="1" s="1"/>
  <c r="AG192" i="1" s="1"/>
  <c r="AA184" i="1"/>
  <c r="AD184" i="1" s="1"/>
  <c r="AG184" i="1" s="1"/>
  <c r="AA176" i="1"/>
  <c r="AD176" i="1" s="1"/>
  <c r="AG176" i="1" s="1"/>
  <c r="AA168" i="1"/>
  <c r="AD168" i="1" s="1"/>
  <c r="AG168" i="1" s="1"/>
  <c r="AA160" i="1"/>
  <c r="AD160" i="1" s="1"/>
  <c r="AG160" i="1" s="1"/>
  <c r="AA152" i="1"/>
  <c r="AD152" i="1" s="1"/>
  <c r="AG152" i="1" s="1"/>
  <c r="AA144" i="1"/>
  <c r="AD144" i="1" s="1"/>
  <c r="AG144" i="1" s="1"/>
  <c r="AA136" i="1"/>
  <c r="AD136" i="1" s="1"/>
  <c r="AG136" i="1" s="1"/>
  <c r="AA128" i="1"/>
  <c r="AD128" i="1" s="1"/>
  <c r="AG128" i="1" s="1"/>
  <c r="AA120" i="1"/>
  <c r="AD120" i="1" s="1"/>
  <c r="AG120" i="1" s="1"/>
  <c r="AA112" i="1"/>
  <c r="AD112" i="1" s="1"/>
  <c r="AG112" i="1" s="1"/>
  <c r="AA104" i="1"/>
  <c r="AD104" i="1" s="1"/>
  <c r="AG104" i="1" s="1"/>
  <c r="AA96" i="1"/>
  <c r="AD96" i="1" s="1"/>
  <c r="AG96" i="1" s="1"/>
  <c r="AA88" i="1"/>
  <c r="AD88" i="1" s="1"/>
  <c r="AG88" i="1" s="1"/>
  <c r="AA80" i="1"/>
  <c r="AD80" i="1" s="1"/>
  <c r="AG80" i="1" s="1"/>
  <c r="AA72" i="1"/>
  <c r="AD72" i="1" s="1"/>
  <c r="AG72" i="1" s="1"/>
  <c r="AA64" i="1"/>
  <c r="AD64" i="1" s="1"/>
  <c r="AG64" i="1" s="1"/>
  <c r="AA56" i="1"/>
  <c r="AD56" i="1" s="1"/>
  <c r="AG56" i="1" s="1"/>
  <c r="AA48" i="1"/>
  <c r="AD48" i="1" s="1"/>
  <c r="AG48" i="1" s="1"/>
  <c r="AA40" i="1"/>
  <c r="AD40" i="1" s="1"/>
  <c r="AG40" i="1" s="1"/>
  <c r="AA32" i="1"/>
  <c r="AD32" i="1" s="1"/>
  <c r="AG32" i="1" s="1"/>
  <c r="AA24" i="1"/>
  <c r="AD24" i="1" s="1"/>
  <c r="AG24" i="1" s="1"/>
  <c r="AA16" i="1"/>
  <c r="AD16" i="1" s="1"/>
  <c r="AG16" i="1" s="1"/>
  <c r="AA8" i="1"/>
  <c r="AD8" i="1" s="1"/>
  <c r="AG8" i="1" s="1"/>
  <c r="AA275" i="1"/>
  <c r="AD275" i="1" s="1"/>
  <c r="AG275" i="1" s="1"/>
  <c r="AA35" i="1"/>
  <c r="AD35" i="1" s="1"/>
  <c r="AG35" i="1" s="1"/>
  <c r="AA271" i="1"/>
  <c r="AD271" i="1" s="1"/>
  <c r="AG271" i="1" s="1"/>
  <c r="AA263" i="1"/>
  <c r="AD263" i="1" s="1"/>
  <c r="AG263" i="1" s="1"/>
  <c r="AA255" i="1"/>
  <c r="AD255" i="1" s="1"/>
  <c r="AG255" i="1" s="1"/>
  <c r="AA247" i="1"/>
  <c r="AD247" i="1" s="1"/>
  <c r="AG247" i="1" s="1"/>
  <c r="AA239" i="1"/>
  <c r="AD239" i="1" s="1"/>
  <c r="AG239" i="1" s="1"/>
  <c r="AA231" i="1"/>
  <c r="AD231" i="1" s="1"/>
  <c r="AG231" i="1" s="1"/>
  <c r="AA223" i="1"/>
  <c r="AD223" i="1" s="1"/>
  <c r="AG223" i="1" s="1"/>
  <c r="AA215" i="1"/>
  <c r="AD215" i="1" s="1"/>
  <c r="AG215" i="1" s="1"/>
  <c r="AA207" i="1"/>
  <c r="AD207" i="1" s="1"/>
  <c r="AG207" i="1" s="1"/>
  <c r="AA199" i="1"/>
  <c r="AD199" i="1" s="1"/>
  <c r="AG199" i="1" s="1"/>
  <c r="AA191" i="1"/>
  <c r="AD191" i="1" s="1"/>
  <c r="AG191" i="1" s="1"/>
  <c r="AA183" i="1"/>
  <c r="AD183" i="1" s="1"/>
  <c r="AG183" i="1" s="1"/>
  <c r="AA175" i="1"/>
  <c r="AD175" i="1" s="1"/>
  <c r="AG175" i="1" s="1"/>
  <c r="AA167" i="1"/>
  <c r="AD167" i="1" s="1"/>
  <c r="AG167" i="1" s="1"/>
  <c r="AA159" i="1"/>
  <c r="AD159" i="1" s="1"/>
  <c r="AG159" i="1" s="1"/>
  <c r="AA151" i="1"/>
  <c r="AD151" i="1" s="1"/>
  <c r="AG151" i="1" s="1"/>
  <c r="AA143" i="1"/>
  <c r="AD143" i="1" s="1"/>
  <c r="AG143" i="1" s="1"/>
  <c r="AA135" i="1"/>
  <c r="AD135" i="1" s="1"/>
  <c r="AG135" i="1" s="1"/>
  <c r="AA127" i="1"/>
  <c r="AD127" i="1" s="1"/>
  <c r="AG127" i="1" s="1"/>
  <c r="AA119" i="1"/>
  <c r="AD119" i="1" s="1"/>
  <c r="AG119" i="1" s="1"/>
  <c r="AA111" i="1"/>
  <c r="AD111" i="1" s="1"/>
  <c r="AG111" i="1" s="1"/>
  <c r="AA103" i="1"/>
  <c r="AD103" i="1" s="1"/>
  <c r="AG103" i="1" s="1"/>
  <c r="AA95" i="1"/>
  <c r="AD95" i="1" s="1"/>
  <c r="AG95" i="1" s="1"/>
  <c r="AA87" i="1"/>
  <c r="AD87" i="1" s="1"/>
  <c r="AG87" i="1" s="1"/>
  <c r="AA79" i="1"/>
  <c r="AD79" i="1" s="1"/>
  <c r="AG79" i="1" s="1"/>
  <c r="AA71" i="1"/>
  <c r="AD71" i="1" s="1"/>
  <c r="AG71" i="1" s="1"/>
  <c r="AA63" i="1"/>
  <c r="AD63" i="1" s="1"/>
  <c r="AG63" i="1" s="1"/>
  <c r="AA55" i="1"/>
  <c r="AD55" i="1" s="1"/>
  <c r="AG55" i="1" s="1"/>
  <c r="AA47" i="1"/>
  <c r="AD47" i="1" s="1"/>
  <c r="AG47" i="1" s="1"/>
  <c r="AA39" i="1"/>
  <c r="AD39" i="1" s="1"/>
  <c r="AG39" i="1" s="1"/>
  <c r="AA31" i="1"/>
  <c r="AD31" i="1" s="1"/>
  <c r="AG31" i="1" s="1"/>
  <c r="AA23" i="1"/>
  <c r="AD23" i="1" s="1"/>
  <c r="AG23" i="1" s="1"/>
  <c r="AA15" i="1"/>
  <c r="AD15" i="1" s="1"/>
  <c r="AG15" i="1" s="1"/>
  <c r="AA7" i="1"/>
  <c r="AD7" i="1" s="1"/>
  <c r="AG7" i="1" s="1"/>
  <c r="AA251" i="1"/>
  <c r="AD251" i="1" s="1"/>
  <c r="AG251" i="1" s="1"/>
  <c r="AA203" i="1"/>
  <c r="AD203" i="1" s="1"/>
  <c r="AG203" i="1" s="1"/>
  <c r="AA155" i="1"/>
  <c r="AD155" i="1" s="1"/>
  <c r="AG155" i="1" s="1"/>
  <c r="AA107" i="1"/>
  <c r="AD107" i="1" s="1"/>
  <c r="AG107" i="1" s="1"/>
  <c r="AA43" i="1"/>
  <c r="AD43" i="1" s="1"/>
  <c r="AG43" i="1" s="1"/>
  <c r="AA270" i="1"/>
  <c r="AD270" i="1" s="1"/>
  <c r="AG270" i="1" s="1"/>
  <c r="AA262" i="1"/>
  <c r="AD262" i="1" s="1"/>
  <c r="AG262" i="1" s="1"/>
  <c r="AA254" i="1"/>
  <c r="AD254" i="1" s="1"/>
  <c r="AG254" i="1" s="1"/>
  <c r="AA246" i="1"/>
  <c r="AD246" i="1" s="1"/>
  <c r="AG246" i="1" s="1"/>
  <c r="AA238" i="1"/>
  <c r="AD238" i="1" s="1"/>
  <c r="AG238" i="1" s="1"/>
  <c r="AA230" i="1"/>
  <c r="AD230" i="1" s="1"/>
  <c r="AG230" i="1" s="1"/>
  <c r="AA222" i="1"/>
  <c r="AD222" i="1" s="1"/>
  <c r="AG222" i="1" s="1"/>
  <c r="AA214" i="1"/>
  <c r="AD214" i="1" s="1"/>
  <c r="AG214" i="1" s="1"/>
  <c r="AA206" i="1"/>
  <c r="AD206" i="1" s="1"/>
  <c r="AG206" i="1" s="1"/>
  <c r="AA190" i="1"/>
  <c r="AD190" i="1" s="1"/>
  <c r="AG190" i="1" s="1"/>
  <c r="AA182" i="1"/>
  <c r="AD182" i="1" s="1"/>
  <c r="AG182" i="1" s="1"/>
  <c r="AA174" i="1"/>
  <c r="AD174" i="1" s="1"/>
  <c r="AG174" i="1" s="1"/>
  <c r="AA166" i="1"/>
  <c r="AD166" i="1" s="1"/>
  <c r="AG166" i="1" s="1"/>
  <c r="AA158" i="1"/>
  <c r="AD158" i="1" s="1"/>
  <c r="AG158" i="1" s="1"/>
  <c r="AA150" i="1"/>
  <c r="AD150" i="1" s="1"/>
  <c r="AG150" i="1" s="1"/>
  <c r="AA142" i="1"/>
  <c r="AD142" i="1" s="1"/>
  <c r="AG142" i="1" s="1"/>
  <c r="AA134" i="1"/>
  <c r="AD134" i="1" s="1"/>
  <c r="AG134" i="1" s="1"/>
  <c r="AA126" i="1"/>
  <c r="AD126" i="1" s="1"/>
  <c r="AG126" i="1" s="1"/>
  <c r="AA118" i="1"/>
  <c r="AD118" i="1" s="1"/>
  <c r="AG118" i="1" s="1"/>
  <c r="AA110" i="1"/>
  <c r="AD110" i="1" s="1"/>
  <c r="AG110" i="1" s="1"/>
  <c r="AA102" i="1"/>
  <c r="AD102" i="1" s="1"/>
  <c r="AG102" i="1" s="1"/>
  <c r="AA94" i="1"/>
  <c r="AD94" i="1" s="1"/>
  <c r="AG94" i="1" s="1"/>
  <c r="AA86" i="1"/>
  <c r="AD86" i="1" s="1"/>
  <c r="AG86" i="1" s="1"/>
  <c r="AA78" i="1"/>
  <c r="AD78" i="1" s="1"/>
  <c r="AG78" i="1" s="1"/>
  <c r="AA70" i="1"/>
  <c r="AD70" i="1" s="1"/>
  <c r="AG70" i="1" s="1"/>
  <c r="AA62" i="1"/>
  <c r="AD62" i="1" s="1"/>
  <c r="AG62" i="1" s="1"/>
  <c r="AA54" i="1"/>
  <c r="AD54" i="1" s="1"/>
  <c r="AG54" i="1" s="1"/>
  <c r="AA46" i="1"/>
  <c r="AD46" i="1" s="1"/>
  <c r="AG46" i="1" s="1"/>
  <c r="AA38" i="1"/>
  <c r="AD38" i="1" s="1"/>
  <c r="AG38" i="1" s="1"/>
  <c r="AA30" i="1"/>
  <c r="AD30" i="1" s="1"/>
  <c r="AG30" i="1" s="1"/>
  <c r="AA22" i="1"/>
  <c r="AD22" i="1" s="1"/>
  <c r="AG22" i="1" s="1"/>
  <c r="AA14" i="1"/>
  <c r="AD14" i="1" s="1"/>
  <c r="AG14" i="1" s="1"/>
  <c r="AA6" i="1"/>
  <c r="AD6" i="1" s="1"/>
  <c r="AG6" i="1" s="1"/>
  <c r="AA235" i="1"/>
  <c r="AD235" i="1" s="1"/>
  <c r="AG235" i="1" s="1"/>
  <c r="AA187" i="1"/>
  <c r="AD187" i="1" s="1"/>
  <c r="AG187" i="1" s="1"/>
  <c r="AA131" i="1"/>
  <c r="AD131" i="1" s="1"/>
  <c r="AG131" i="1" s="1"/>
  <c r="AA83" i="1"/>
  <c r="AD83" i="1" s="1"/>
  <c r="AG83" i="1" s="1"/>
  <c r="AA59" i="1"/>
  <c r="AD59" i="1" s="1"/>
  <c r="AG59" i="1" s="1"/>
  <c r="AA269" i="1"/>
  <c r="AD269" i="1" s="1"/>
  <c r="AG269" i="1" s="1"/>
  <c r="AA261" i="1"/>
  <c r="AD261" i="1" s="1"/>
  <c r="AG261" i="1" s="1"/>
  <c r="AA253" i="1"/>
  <c r="AD253" i="1" s="1"/>
  <c r="AG253" i="1" s="1"/>
  <c r="AA245" i="1"/>
  <c r="AD245" i="1" s="1"/>
  <c r="AG245" i="1" s="1"/>
  <c r="AA237" i="1"/>
  <c r="AD237" i="1" s="1"/>
  <c r="AG237" i="1" s="1"/>
  <c r="AA229" i="1"/>
  <c r="AD229" i="1" s="1"/>
  <c r="AG229" i="1" s="1"/>
  <c r="AA221" i="1"/>
  <c r="AD221" i="1" s="1"/>
  <c r="AG221" i="1" s="1"/>
  <c r="AA213" i="1"/>
  <c r="AD213" i="1" s="1"/>
  <c r="AG213" i="1" s="1"/>
  <c r="AA205" i="1"/>
  <c r="AD205" i="1" s="1"/>
  <c r="AG205" i="1" s="1"/>
  <c r="AA197" i="1"/>
  <c r="AD197" i="1" s="1"/>
  <c r="AG197" i="1" s="1"/>
  <c r="AA189" i="1"/>
  <c r="AD189" i="1" s="1"/>
  <c r="AG189" i="1" s="1"/>
  <c r="AA181" i="1"/>
  <c r="AD181" i="1" s="1"/>
  <c r="AG181" i="1" s="1"/>
  <c r="AA173" i="1"/>
  <c r="AD173" i="1" s="1"/>
  <c r="AG173" i="1" s="1"/>
  <c r="AA165" i="1"/>
  <c r="AD165" i="1" s="1"/>
  <c r="AG165" i="1" s="1"/>
  <c r="AA157" i="1"/>
  <c r="AD157" i="1" s="1"/>
  <c r="AG157" i="1" s="1"/>
  <c r="AA149" i="1"/>
  <c r="AD149" i="1" s="1"/>
  <c r="AG149" i="1" s="1"/>
  <c r="AA141" i="1"/>
  <c r="AD141" i="1" s="1"/>
  <c r="AG141" i="1" s="1"/>
  <c r="AA133" i="1"/>
  <c r="AD133" i="1" s="1"/>
  <c r="AG133" i="1" s="1"/>
  <c r="AA125" i="1"/>
  <c r="AD125" i="1" s="1"/>
  <c r="AG125" i="1" s="1"/>
  <c r="AA109" i="1"/>
  <c r="AD109" i="1" s="1"/>
  <c r="AG109" i="1" s="1"/>
  <c r="AA101" i="1"/>
  <c r="AD101" i="1" s="1"/>
  <c r="AG101" i="1" s="1"/>
  <c r="AA93" i="1"/>
  <c r="AD93" i="1" s="1"/>
  <c r="AG93" i="1" s="1"/>
  <c r="AA85" i="1"/>
  <c r="AD85" i="1" s="1"/>
  <c r="AG85" i="1" s="1"/>
  <c r="AA77" i="1"/>
  <c r="AD77" i="1" s="1"/>
  <c r="AG77" i="1" s="1"/>
  <c r="AA69" i="1"/>
  <c r="AD69" i="1" s="1"/>
  <c r="AG69" i="1" s="1"/>
  <c r="AA61" i="1"/>
  <c r="AD61" i="1" s="1"/>
  <c r="AG61" i="1" s="1"/>
  <c r="AA53" i="1"/>
  <c r="AD53" i="1" s="1"/>
  <c r="AG53" i="1" s="1"/>
  <c r="AA45" i="1"/>
  <c r="AD45" i="1" s="1"/>
  <c r="AG45" i="1" s="1"/>
  <c r="AA37" i="1"/>
  <c r="AD37" i="1" s="1"/>
  <c r="AG37" i="1" s="1"/>
  <c r="AA29" i="1"/>
  <c r="AD29" i="1" s="1"/>
  <c r="AG29" i="1" s="1"/>
  <c r="AA13" i="1"/>
  <c r="AD13" i="1" s="1"/>
  <c r="AG13" i="1" s="1"/>
  <c r="AA5" i="1"/>
  <c r="AD5" i="1" s="1"/>
  <c r="AG5" i="1" s="1"/>
  <c r="AA259" i="1"/>
  <c r="AD259" i="1" s="1"/>
  <c r="AG259" i="1" s="1"/>
  <c r="AA211" i="1"/>
  <c r="AD211" i="1" s="1"/>
  <c r="AG211" i="1" s="1"/>
  <c r="AA163" i="1"/>
  <c r="AD163" i="1" s="1"/>
  <c r="AG163" i="1" s="1"/>
  <c r="AA115" i="1"/>
  <c r="AD115" i="1" s="1"/>
  <c r="AG115" i="1" s="1"/>
  <c r="AA75" i="1"/>
  <c r="AD75" i="1" s="1"/>
  <c r="AG75" i="1" s="1"/>
  <c r="AA51" i="1"/>
  <c r="AD51" i="1" s="1"/>
  <c r="AG51" i="1" s="1"/>
  <c r="AA276" i="1"/>
  <c r="AD276" i="1" s="1"/>
  <c r="AG276" i="1" s="1"/>
  <c r="AA268" i="1"/>
  <c r="AD268" i="1" s="1"/>
  <c r="AG268" i="1" s="1"/>
  <c r="AA260" i="1"/>
  <c r="AD260" i="1" s="1"/>
  <c r="AG260" i="1" s="1"/>
  <c r="AA252" i="1"/>
  <c r="AD252" i="1" s="1"/>
  <c r="AG252" i="1" s="1"/>
  <c r="AA244" i="1"/>
  <c r="AD244" i="1" s="1"/>
  <c r="AG244" i="1" s="1"/>
  <c r="AA236" i="1"/>
  <c r="AD236" i="1" s="1"/>
  <c r="AG236" i="1" s="1"/>
  <c r="AA228" i="1"/>
  <c r="AD228" i="1" s="1"/>
  <c r="AG228" i="1" s="1"/>
  <c r="AA220" i="1"/>
  <c r="AD220" i="1" s="1"/>
  <c r="AG220" i="1" s="1"/>
  <c r="AA212" i="1"/>
  <c r="AD212" i="1" s="1"/>
  <c r="AG212" i="1" s="1"/>
  <c r="AA204" i="1"/>
  <c r="AD204" i="1" s="1"/>
  <c r="AG204" i="1" s="1"/>
  <c r="AA196" i="1"/>
  <c r="AD196" i="1" s="1"/>
  <c r="AG196" i="1" s="1"/>
  <c r="AA188" i="1"/>
  <c r="AD188" i="1" s="1"/>
  <c r="AG188" i="1" s="1"/>
  <c r="AA180" i="1"/>
  <c r="AD180" i="1" s="1"/>
  <c r="AG180" i="1" s="1"/>
  <c r="AA172" i="1"/>
  <c r="AD172" i="1" s="1"/>
  <c r="AG172" i="1" s="1"/>
  <c r="AA164" i="1"/>
  <c r="AD164" i="1" s="1"/>
  <c r="AG164" i="1" s="1"/>
  <c r="AA148" i="1"/>
  <c r="AD148" i="1" s="1"/>
  <c r="AG148" i="1" s="1"/>
  <c r="AA140" i="1"/>
  <c r="AD140" i="1" s="1"/>
  <c r="AG140" i="1" s="1"/>
  <c r="AA132" i="1"/>
  <c r="AD132" i="1" s="1"/>
  <c r="AG132" i="1" s="1"/>
  <c r="AA124" i="1"/>
  <c r="AD124" i="1" s="1"/>
  <c r="AG124" i="1" s="1"/>
  <c r="AA116" i="1"/>
  <c r="AD116" i="1" s="1"/>
  <c r="AG116" i="1" s="1"/>
  <c r="AA108" i="1"/>
  <c r="AD108" i="1" s="1"/>
  <c r="AG108" i="1" s="1"/>
  <c r="AA100" i="1"/>
  <c r="AD100" i="1" s="1"/>
  <c r="AG100" i="1" s="1"/>
  <c r="AA92" i="1"/>
  <c r="AD92" i="1" s="1"/>
  <c r="AG92" i="1" s="1"/>
  <c r="AA84" i="1"/>
  <c r="AD84" i="1" s="1"/>
  <c r="AG84" i="1" s="1"/>
  <c r="AA76" i="1"/>
  <c r="AD76" i="1" s="1"/>
  <c r="AG76" i="1" s="1"/>
  <c r="AA68" i="1"/>
  <c r="AD68" i="1" s="1"/>
  <c r="AG68" i="1" s="1"/>
  <c r="AA60" i="1"/>
  <c r="AD60" i="1" s="1"/>
  <c r="AG60" i="1" s="1"/>
  <c r="AA52" i="1"/>
  <c r="AD52" i="1" s="1"/>
  <c r="AG52" i="1" s="1"/>
  <c r="AA44" i="1"/>
  <c r="AD44" i="1" s="1"/>
  <c r="AG44" i="1" s="1"/>
  <c r="AA28" i="1"/>
  <c r="AD28" i="1" s="1"/>
  <c r="AG28" i="1" s="1"/>
  <c r="AA20" i="1"/>
  <c r="AD20" i="1" s="1"/>
  <c r="AG20" i="1" s="1"/>
  <c r="AA12" i="1"/>
  <c r="AD12" i="1" s="1"/>
  <c r="AG12" i="1" s="1"/>
  <c r="AA4" i="1"/>
  <c r="AD4" i="1" s="1"/>
  <c r="AG4" i="1" s="1"/>
  <c r="W278" i="1"/>
  <c r="P3" i="1"/>
  <c r="R3" i="1" s="1"/>
  <c r="N278" i="1"/>
  <c r="L3" i="1"/>
  <c r="F5" i="7"/>
  <c r="G5" i="7" a="1"/>
  <c r="G5" i="7" s="1"/>
  <c r="E5" i="7" a="1"/>
  <c r="E5" i="7" s="1"/>
  <c r="D5" i="7"/>
  <c r="G6" i="7" a="1"/>
  <c r="G6" i="7" s="1"/>
  <c r="F6" i="7"/>
  <c r="E6" i="7" a="1"/>
  <c r="E6" i="7" s="1"/>
  <c r="D6" i="7"/>
  <c r="Y3" i="1"/>
  <c r="O278" i="1"/>
  <c r="Z3" i="1"/>
  <c r="R52" i="1"/>
  <c r="T52" i="1" s="1"/>
  <c r="P274" i="1"/>
  <c r="R274" i="1" s="1"/>
  <c r="T274" i="1" s="1"/>
  <c r="P266" i="1"/>
  <c r="R266" i="1" s="1"/>
  <c r="T266" i="1" s="1"/>
  <c r="P258" i="1"/>
  <c r="R258" i="1" s="1"/>
  <c r="T258" i="1" s="1"/>
  <c r="P250" i="1"/>
  <c r="R250" i="1" s="1"/>
  <c r="T250" i="1" s="1"/>
  <c r="P242" i="1"/>
  <c r="R242" i="1" s="1"/>
  <c r="T242" i="1" s="1"/>
  <c r="P226" i="1"/>
  <c r="R226" i="1" s="1"/>
  <c r="T226" i="1" s="1"/>
  <c r="P218" i="1"/>
  <c r="R218" i="1" s="1"/>
  <c r="T218" i="1" s="1"/>
  <c r="R210" i="1"/>
  <c r="T210" i="1" s="1"/>
  <c r="P152" i="1"/>
  <c r="R152" i="1" s="1"/>
  <c r="T152" i="1" s="1"/>
  <c r="P136" i="1"/>
  <c r="R136" i="1" s="1"/>
  <c r="T136" i="1" s="1"/>
  <c r="P128" i="1"/>
  <c r="R128" i="1" s="1"/>
  <c r="T128" i="1" s="1"/>
  <c r="P120" i="1"/>
  <c r="R120" i="1" s="1"/>
  <c r="T120" i="1" s="1"/>
  <c r="P94" i="1"/>
  <c r="R94" i="1" s="1"/>
  <c r="T94" i="1" s="1"/>
  <c r="R77" i="1"/>
  <c r="T77" i="1" s="1"/>
  <c r="R28" i="1"/>
  <c r="T28" i="1" s="1"/>
  <c r="Q104" i="1"/>
  <c r="S104" i="1" s="1"/>
  <c r="U104" i="1" s="1"/>
  <c r="Q88" i="1"/>
  <c r="S88" i="1" s="1"/>
  <c r="U88" i="1" s="1"/>
  <c r="P176" i="1"/>
  <c r="R176" i="1" s="1"/>
  <c r="T176" i="1" s="1"/>
  <c r="R60" i="1"/>
  <c r="T60" i="1" s="1"/>
  <c r="P272" i="1"/>
  <c r="R272" i="1" s="1"/>
  <c r="T272" i="1" s="1"/>
  <c r="P264" i="1"/>
  <c r="R264" i="1" s="1"/>
  <c r="T264" i="1" s="1"/>
  <c r="P256" i="1"/>
  <c r="R256" i="1" s="1"/>
  <c r="T256" i="1" s="1"/>
  <c r="P248" i="1"/>
  <c r="R248" i="1" s="1"/>
  <c r="T248" i="1" s="1"/>
  <c r="P240" i="1"/>
  <c r="R240" i="1" s="1"/>
  <c r="T240" i="1" s="1"/>
  <c r="P232" i="1"/>
  <c r="R232" i="1" s="1"/>
  <c r="T232" i="1" s="1"/>
  <c r="P224" i="1"/>
  <c r="R224" i="1" s="1"/>
  <c r="T224" i="1" s="1"/>
  <c r="P216" i="1"/>
  <c r="R216" i="1" s="1"/>
  <c r="T216" i="1" s="1"/>
  <c r="P208" i="1"/>
  <c r="R208" i="1" s="1"/>
  <c r="T208" i="1" s="1"/>
  <c r="P200" i="1"/>
  <c r="R200" i="1" s="1"/>
  <c r="T200" i="1" s="1"/>
  <c r="P191" i="1"/>
  <c r="R191" i="1" s="1"/>
  <c r="T191" i="1" s="1"/>
  <c r="P183" i="1"/>
  <c r="R183" i="1" s="1"/>
  <c r="T183" i="1" s="1"/>
  <c r="P175" i="1"/>
  <c r="R175" i="1" s="1"/>
  <c r="T175" i="1" s="1"/>
  <c r="P167" i="1"/>
  <c r="R167" i="1" s="1"/>
  <c r="T167" i="1" s="1"/>
  <c r="P159" i="1"/>
  <c r="R159" i="1" s="1"/>
  <c r="T159" i="1" s="1"/>
  <c r="P150" i="1"/>
  <c r="R150" i="1" s="1"/>
  <c r="T150" i="1" s="1"/>
  <c r="P142" i="1"/>
  <c r="R142" i="1" s="1"/>
  <c r="T142" i="1" s="1"/>
  <c r="P126" i="1"/>
  <c r="R126" i="1" s="1"/>
  <c r="T126" i="1" s="1"/>
  <c r="P118" i="1"/>
  <c r="R118" i="1" s="1"/>
  <c r="T118" i="1" s="1"/>
  <c r="P9" i="1"/>
  <c r="R9" i="1" s="1"/>
  <c r="T9" i="1" s="1"/>
  <c r="P273" i="1"/>
  <c r="R273" i="1" s="1"/>
  <c r="T273" i="1" s="1"/>
  <c r="P151" i="1"/>
  <c r="R151" i="1" s="1"/>
  <c r="T151" i="1" s="1"/>
  <c r="R101" i="1"/>
  <c r="T101" i="1" s="1"/>
  <c r="P263" i="1"/>
  <c r="R263" i="1" s="1"/>
  <c r="T263" i="1" s="1"/>
  <c r="P231" i="1"/>
  <c r="R231" i="1" s="1"/>
  <c r="T231" i="1" s="1"/>
  <c r="P190" i="1"/>
  <c r="R190" i="1" s="1"/>
  <c r="T190" i="1" s="1"/>
  <c r="R108" i="1"/>
  <c r="T108" i="1" s="1"/>
  <c r="R74" i="1"/>
  <c r="T74" i="1" s="1"/>
  <c r="T16" i="1"/>
  <c r="Q265" i="1"/>
  <c r="S265" i="1" s="1"/>
  <c r="U265" i="1" s="1"/>
  <c r="Q241" i="1"/>
  <c r="S241" i="1" s="1"/>
  <c r="U241" i="1" s="1"/>
  <c r="Q233" i="1"/>
  <c r="S233" i="1" s="1"/>
  <c r="U233" i="1" s="1"/>
  <c r="Q217" i="1"/>
  <c r="S217" i="1" s="1"/>
  <c r="U217" i="1" s="1"/>
  <c r="Q192" i="1"/>
  <c r="S192" i="1" s="1"/>
  <c r="U192" i="1" s="1"/>
  <c r="Q184" i="1"/>
  <c r="S184" i="1" s="1"/>
  <c r="U184" i="1" s="1"/>
  <c r="Q176" i="1"/>
  <c r="S176" i="1" s="1"/>
  <c r="U176" i="1" s="1"/>
  <c r="Q168" i="1"/>
  <c r="S168" i="1" s="1"/>
  <c r="U168" i="1" s="1"/>
  <c r="Q151" i="1"/>
  <c r="S151" i="1" s="1"/>
  <c r="U151" i="1" s="1"/>
  <c r="Q143" i="1"/>
  <c r="S143" i="1" s="1"/>
  <c r="U143" i="1" s="1"/>
  <c r="Q135" i="1"/>
  <c r="S135" i="1" s="1"/>
  <c r="U135" i="1" s="1"/>
  <c r="Q127" i="1"/>
  <c r="S127" i="1" s="1"/>
  <c r="U127" i="1" s="1"/>
  <c r="Q119" i="1"/>
  <c r="S119" i="1" s="1"/>
  <c r="U119" i="1" s="1"/>
  <c r="Q110" i="1"/>
  <c r="S110" i="1" s="1"/>
  <c r="U110" i="1" s="1"/>
  <c r="Q93" i="1"/>
  <c r="S93" i="1" s="1"/>
  <c r="U93" i="1" s="1"/>
  <c r="Q76" i="1"/>
  <c r="S76" i="1" s="1"/>
  <c r="U76" i="1" s="1"/>
  <c r="Q68" i="1"/>
  <c r="S68" i="1" s="1"/>
  <c r="U68" i="1" s="1"/>
  <c r="Q60" i="1"/>
  <c r="S60" i="1" s="1"/>
  <c r="U60" i="1" s="1"/>
  <c r="Q52" i="1"/>
  <c r="S52" i="1" s="1"/>
  <c r="U52" i="1" s="1"/>
  <c r="Q44" i="1"/>
  <c r="S44" i="1" s="1"/>
  <c r="U44" i="1" s="1"/>
  <c r="Q18" i="1"/>
  <c r="S18" i="1" s="1"/>
  <c r="U18" i="1" s="1"/>
  <c r="P201" i="1"/>
  <c r="R201" i="1" s="1"/>
  <c r="T201" i="1" s="1"/>
  <c r="P184" i="1"/>
  <c r="R184" i="1" s="1"/>
  <c r="T184" i="1" s="1"/>
  <c r="P135" i="1"/>
  <c r="R135" i="1" s="1"/>
  <c r="T135" i="1" s="1"/>
  <c r="P271" i="1"/>
  <c r="R271" i="1" s="1"/>
  <c r="T271" i="1" s="1"/>
  <c r="P247" i="1"/>
  <c r="R247" i="1" s="1"/>
  <c r="T247" i="1" s="1"/>
  <c r="P215" i="1"/>
  <c r="R215" i="1" s="1"/>
  <c r="T215" i="1" s="1"/>
  <c r="P182" i="1"/>
  <c r="R182" i="1" s="1"/>
  <c r="T182" i="1" s="1"/>
  <c r="P158" i="1"/>
  <c r="R158" i="1" s="1"/>
  <c r="T158" i="1" s="1"/>
  <c r="P25" i="1"/>
  <c r="R25" i="1" s="1"/>
  <c r="T25" i="1" s="1"/>
  <c r="Q273" i="1"/>
  <c r="S273" i="1" s="1"/>
  <c r="U273" i="1" s="1"/>
  <c r="Q249" i="1"/>
  <c r="S249" i="1" s="1"/>
  <c r="U249" i="1" s="1"/>
  <c r="Q225" i="1"/>
  <c r="S225" i="1" s="1"/>
  <c r="U225" i="1" s="1"/>
  <c r="Q209" i="1"/>
  <c r="S209" i="1" s="1"/>
  <c r="U209" i="1" s="1"/>
  <c r="Q84" i="1"/>
  <c r="S84" i="1" s="1"/>
  <c r="U84" i="1" s="1"/>
  <c r="P254" i="1"/>
  <c r="R254" i="1" s="1"/>
  <c r="T254" i="1" s="1"/>
  <c r="P246" i="1"/>
  <c r="R246" i="1" s="1"/>
  <c r="T246" i="1" s="1"/>
  <c r="P222" i="1"/>
  <c r="R222" i="1" s="1"/>
  <c r="T222" i="1" s="1"/>
  <c r="P214" i="1"/>
  <c r="R214" i="1" s="1"/>
  <c r="T214" i="1" s="1"/>
  <c r="R189" i="1"/>
  <c r="T189" i="1" s="1"/>
  <c r="R181" i="1"/>
  <c r="T181" i="1" s="1"/>
  <c r="R165" i="1"/>
  <c r="T165" i="1" s="1"/>
  <c r="R157" i="1"/>
  <c r="T157" i="1" s="1"/>
  <c r="R140" i="1"/>
  <c r="T140" i="1" s="1"/>
  <c r="R132" i="1"/>
  <c r="T132" i="1" s="1"/>
  <c r="R124" i="1"/>
  <c r="T124" i="1" s="1"/>
  <c r="P32" i="1"/>
  <c r="R32" i="1" s="1"/>
  <c r="T32" i="1" s="1"/>
  <c r="P24" i="1"/>
  <c r="R24" i="1" s="1"/>
  <c r="T24" i="1" s="1"/>
  <c r="P7" i="1"/>
  <c r="R7" i="1" s="1"/>
  <c r="T7" i="1" s="1"/>
  <c r="Q272" i="1"/>
  <c r="S272" i="1" s="1"/>
  <c r="U272" i="1" s="1"/>
  <c r="Q264" i="1"/>
  <c r="S264" i="1" s="1"/>
  <c r="U264" i="1" s="1"/>
  <c r="Q256" i="1"/>
  <c r="S256" i="1" s="1"/>
  <c r="U256" i="1" s="1"/>
  <c r="Q248" i="1"/>
  <c r="S248" i="1" s="1"/>
  <c r="U248" i="1" s="1"/>
  <c r="Q232" i="1"/>
  <c r="S232" i="1" s="1"/>
  <c r="U232" i="1" s="1"/>
  <c r="Q224" i="1"/>
  <c r="S224" i="1" s="1"/>
  <c r="U224" i="1" s="1"/>
  <c r="Q216" i="1"/>
  <c r="S216" i="1" s="1"/>
  <c r="U216" i="1" s="1"/>
  <c r="Q208" i="1"/>
  <c r="S208" i="1" s="1"/>
  <c r="U208" i="1" s="1"/>
  <c r="Q200" i="1"/>
  <c r="S200" i="1" s="1"/>
  <c r="U200" i="1" s="1"/>
  <c r="Q86" i="1"/>
  <c r="S86" i="1" s="1"/>
  <c r="U86" i="1" s="1"/>
  <c r="P144" i="1"/>
  <c r="R144" i="1" s="1"/>
  <c r="T144" i="1" s="1"/>
  <c r="T257" i="1"/>
  <c r="P160" i="1"/>
  <c r="R160" i="1" s="1"/>
  <c r="T160" i="1" s="1"/>
  <c r="P127" i="1"/>
  <c r="R127" i="1" s="1"/>
  <c r="T127" i="1" s="1"/>
  <c r="Q112" i="1"/>
  <c r="S112" i="1" s="1"/>
  <c r="U112" i="1" s="1"/>
  <c r="P199" i="1"/>
  <c r="R199" i="1" s="1"/>
  <c r="T199" i="1" s="1"/>
  <c r="P166" i="1"/>
  <c r="R166" i="1" s="1"/>
  <c r="T166" i="1" s="1"/>
  <c r="Q201" i="1"/>
  <c r="S201" i="1" s="1"/>
  <c r="U201" i="1" s="1"/>
  <c r="P269" i="1"/>
  <c r="R269" i="1" s="1"/>
  <c r="T269" i="1" s="1"/>
  <c r="P253" i="1"/>
  <c r="R253" i="1" s="1"/>
  <c r="T253" i="1" s="1"/>
  <c r="R245" i="1"/>
  <c r="T245" i="1" s="1"/>
  <c r="P237" i="1"/>
  <c r="R237" i="1" s="1"/>
  <c r="T237" i="1" s="1"/>
  <c r="P229" i="1"/>
  <c r="R229" i="1" s="1"/>
  <c r="T229" i="1" s="1"/>
  <c r="P221" i="1"/>
  <c r="R221" i="1" s="1"/>
  <c r="T221" i="1" s="1"/>
  <c r="P213" i="1"/>
  <c r="R213" i="1" s="1"/>
  <c r="T213" i="1" s="1"/>
  <c r="P205" i="1"/>
  <c r="R205" i="1" s="1"/>
  <c r="T205" i="1" s="1"/>
  <c r="P97" i="1"/>
  <c r="R97" i="1" s="1"/>
  <c r="T97" i="1" s="1"/>
  <c r="T89" i="1"/>
  <c r="P72" i="1"/>
  <c r="R72" i="1" s="1"/>
  <c r="T72" i="1" s="1"/>
  <c r="P64" i="1"/>
  <c r="R64" i="1" s="1"/>
  <c r="T64" i="1" s="1"/>
  <c r="P56" i="1"/>
  <c r="R56" i="1" s="1"/>
  <c r="T56" i="1" s="1"/>
  <c r="P48" i="1"/>
  <c r="R48" i="1" s="1"/>
  <c r="T48" i="1" s="1"/>
  <c r="P40" i="1"/>
  <c r="R40" i="1" s="1"/>
  <c r="T40" i="1" s="1"/>
  <c r="P31" i="1"/>
  <c r="R31" i="1" s="1"/>
  <c r="T31" i="1" s="1"/>
  <c r="P23" i="1"/>
  <c r="R23" i="1" s="1"/>
  <c r="T23" i="1" s="1"/>
  <c r="P14" i="1"/>
  <c r="R14" i="1" s="1"/>
  <c r="T14" i="1" s="1"/>
  <c r="P6" i="1"/>
  <c r="R6" i="1" s="1"/>
  <c r="Q271" i="1"/>
  <c r="S271" i="1" s="1"/>
  <c r="U271" i="1" s="1"/>
  <c r="Q263" i="1"/>
  <c r="S263" i="1" s="1"/>
  <c r="U263" i="1" s="1"/>
  <c r="Q255" i="1"/>
  <c r="S255" i="1" s="1"/>
  <c r="U255" i="1" s="1"/>
  <c r="U247" i="1"/>
  <c r="Q231" i="1"/>
  <c r="S231" i="1" s="1"/>
  <c r="U231" i="1" s="1"/>
  <c r="Q223" i="1"/>
  <c r="S223" i="1" s="1"/>
  <c r="U223" i="1" s="1"/>
  <c r="P249" i="1"/>
  <c r="R249" i="1" s="1"/>
  <c r="T249" i="1" s="1"/>
  <c r="P80" i="1"/>
  <c r="R80" i="1" s="1"/>
  <c r="T80" i="1" s="1"/>
  <c r="P192" i="1"/>
  <c r="R192" i="1" s="1"/>
  <c r="T192" i="1" s="1"/>
  <c r="P143" i="1"/>
  <c r="R143" i="1" s="1"/>
  <c r="T143" i="1" s="1"/>
  <c r="R44" i="1"/>
  <c r="T44" i="1" s="1"/>
  <c r="R10" i="1"/>
  <c r="T10" i="1" s="1"/>
  <c r="P217" i="1"/>
  <c r="R217" i="1" s="1"/>
  <c r="T217" i="1" s="1"/>
  <c r="P255" i="1"/>
  <c r="R255" i="1" s="1"/>
  <c r="T255" i="1" s="1"/>
  <c r="P223" i="1"/>
  <c r="R223" i="1" s="1"/>
  <c r="T223" i="1" s="1"/>
  <c r="P207" i="1"/>
  <c r="R207" i="1" s="1"/>
  <c r="T207" i="1" s="1"/>
  <c r="P174" i="1"/>
  <c r="R174" i="1" s="1"/>
  <c r="T174" i="1" s="1"/>
  <c r="T8" i="1"/>
  <c r="Q257" i="1"/>
  <c r="S257" i="1" s="1"/>
  <c r="U257" i="1" s="1"/>
  <c r="Q160" i="1"/>
  <c r="S160" i="1" s="1"/>
  <c r="U160" i="1" s="1"/>
  <c r="P276" i="1"/>
  <c r="R276" i="1" s="1"/>
  <c r="T276" i="1" s="1"/>
  <c r="R268" i="1"/>
  <c r="T268" i="1" s="1"/>
  <c r="R260" i="1"/>
  <c r="T260" i="1" s="1"/>
  <c r="P252" i="1"/>
  <c r="R252" i="1" s="1"/>
  <c r="T252" i="1" s="1"/>
  <c r="R244" i="1"/>
  <c r="T244" i="1" s="1"/>
  <c r="R236" i="1"/>
  <c r="T236" i="1" s="1"/>
  <c r="R228" i="1"/>
  <c r="T228" i="1" s="1"/>
  <c r="R220" i="1"/>
  <c r="T220" i="1" s="1"/>
  <c r="R212" i="1"/>
  <c r="T212" i="1" s="1"/>
  <c r="R154" i="1"/>
  <c r="T154" i="1" s="1"/>
  <c r="R138" i="1"/>
  <c r="T138" i="1" s="1"/>
  <c r="R130" i="1"/>
  <c r="T130" i="1" s="1"/>
  <c r="P104" i="1"/>
  <c r="R104" i="1" s="1"/>
  <c r="T104" i="1" s="1"/>
  <c r="P96" i="1"/>
  <c r="R96" i="1" s="1"/>
  <c r="T96" i="1" s="1"/>
  <c r="P88" i="1"/>
  <c r="R88" i="1" s="1"/>
  <c r="T88" i="1" s="1"/>
  <c r="P71" i="1"/>
  <c r="R71" i="1" s="1"/>
  <c r="T71" i="1" s="1"/>
  <c r="P63" i="1"/>
  <c r="R63" i="1" s="1"/>
  <c r="T63" i="1" s="1"/>
  <c r="P55" i="1"/>
  <c r="R55" i="1" s="1"/>
  <c r="T55" i="1" s="1"/>
  <c r="P39" i="1"/>
  <c r="R39" i="1" s="1"/>
  <c r="T39" i="1" s="1"/>
  <c r="T22" i="1"/>
  <c r="P241" i="1"/>
  <c r="R241" i="1" s="1"/>
  <c r="T241" i="1" s="1"/>
  <c r="T209" i="1"/>
  <c r="P168" i="1"/>
  <c r="R168" i="1" s="1"/>
  <c r="T168" i="1" s="1"/>
  <c r="P119" i="1"/>
  <c r="R119" i="1" s="1"/>
  <c r="T119" i="1" s="1"/>
  <c r="P194" i="1"/>
  <c r="R194" i="1" s="1"/>
  <c r="T194" i="1" s="1"/>
  <c r="P186" i="1"/>
  <c r="R186" i="1" s="1"/>
  <c r="T186" i="1" s="1"/>
  <c r="P178" i="1"/>
  <c r="R178" i="1" s="1"/>
  <c r="T178" i="1" s="1"/>
  <c r="P162" i="1"/>
  <c r="R162" i="1" s="1"/>
  <c r="T162" i="1" s="1"/>
  <c r="T153" i="1"/>
  <c r="P145" i="1"/>
  <c r="R145" i="1" s="1"/>
  <c r="T145" i="1" s="1"/>
  <c r="P137" i="1"/>
  <c r="R137" i="1" s="1"/>
  <c r="T137" i="1" s="1"/>
  <c r="P129" i="1"/>
  <c r="R129" i="1" s="1"/>
  <c r="T129" i="1" s="1"/>
  <c r="P121" i="1"/>
  <c r="R121" i="1" s="1"/>
  <c r="T121" i="1" s="1"/>
  <c r="P112" i="1"/>
  <c r="R112" i="1" s="1"/>
  <c r="T112" i="1" s="1"/>
  <c r="P103" i="1"/>
  <c r="R103" i="1" s="1"/>
  <c r="T103" i="1" s="1"/>
  <c r="P95" i="1"/>
  <c r="R95" i="1" s="1"/>
  <c r="T95" i="1" s="1"/>
  <c r="P87" i="1"/>
  <c r="R87" i="1" s="1"/>
  <c r="T87" i="1" s="1"/>
  <c r="P78" i="1"/>
  <c r="R78" i="1" s="1"/>
  <c r="T78" i="1" s="1"/>
  <c r="T70" i="1"/>
  <c r="P62" i="1"/>
  <c r="R62" i="1" s="1"/>
  <c r="T62" i="1" s="1"/>
  <c r="P54" i="1"/>
  <c r="R54" i="1" s="1"/>
  <c r="T54" i="1" s="1"/>
  <c r="P46" i="1"/>
  <c r="R46" i="1" s="1"/>
  <c r="T46" i="1" s="1"/>
  <c r="P38" i="1"/>
  <c r="R38" i="1" s="1"/>
  <c r="T38" i="1" s="1"/>
  <c r="P29" i="1"/>
  <c r="R29" i="1" s="1"/>
  <c r="T29" i="1" s="1"/>
  <c r="P20" i="1"/>
  <c r="R20" i="1" s="1"/>
  <c r="P12" i="1"/>
  <c r="R12" i="1" s="1"/>
  <c r="T12" i="1" s="1"/>
  <c r="P4" i="1"/>
  <c r="R4" i="1" s="1"/>
  <c r="U269" i="1"/>
  <c r="Q261" i="1"/>
  <c r="S261" i="1" s="1"/>
  <c r="U261" i="1" s="1"/>
  <c r="Q253" i="1"/>
  <c r="S253" i="1" s="1"/>
  <c r="U253" i="1" s="1"/>
  <c r="Q245" i="1"/>
  <c r="S245" i="1" s="1"/>
  <c r="U245" i="1" s="1"/>
  <c r="U237" i="1"/>
  <c r="Q229" i="1"/>
  <c r="S229" i="1" s="1"/>
  <c r="U229" i="1" s="1"/>
  <c r="Q221" i="1"/>
  <c r="S221" i="1" s="1"/>
  <c r="U221" i="1" s="1"/>
  <c r="Q213" i="1"/>
  <c r="S213" i="1" s="1"/>
  <c r="U213" i="1" s="1"/>
  <c r="U205" i="1"/>
  <c r="Q196" i="1"/>
  <c r="S196" i="1" s="1"/>
  <c r="U196" i="1" s="1"/>
  <c r="Q188" i="1"/>
  <c r="S188" i="1" s="1"/>
  <c r="U188" i="1" s="1"/>
  <c r="Q180" i="1"/>
  <c r="S180" i="1" s="1"/>
  <c r="U180" i="1" s="1"/>
  <c r="P233" i="1"/>
  <c r="R233" i="1" s="1"/>
  <c r="T233" i="1" s="1"/>
  <c r="Q152" i="1"/>
  <c r="S152" i="1" s="1"/>
  <c r="U152" i="1" s="1"/>
  <c r="Q144" i="1"/>
  <c r="S144" i="1" s="1"/>
  <c r="U144" i="1" s="1"/>
  <c r="Q136" i="1"/>
  <c r="S136" i="1" s="1"/>
  <c r="U136" i="1" s="1"/>
  <c r="Q128" i="1"/>
  <c r="S128" i="1" s="1"/>
  <c r="U128" i="1" s="1"/>
  <c r="Q102" i="1"/>
  <c r="S102" i="1" s="1"/>
  <c r="U102" i="1" s="1"/>
  <c r="Q77" i="1"/>
  <c r="S77" i="1" s="1"/>
  <c r="U77" i="1" s="1"/>
  <c r="Q45" i="1"/>
  <c r="S45" i="1" s="1"/>
  <c r="U45" i="1" s="1"/>
  <c r="Q3" i="1"/>
  <c r="S3" i="1" s="1"/>
  <c r="Q120" i="1"/>
  <c r="S120" i="1" s="1"/>
  <c r="U120" i="1" s="1"/>
  <c r="U215" i="1"/>
  <c r="U190" i="1"/>
  <c r="U174" i="1"/>
  <c r="U149" i="1"/>
  <c r="U141" i="1"/>
  <c r="U133" i="1"/>
  <c r="U116" i="1"/>
  <c r="Q108" i="1"/>
  <c r="S108" i="1" s="1"/>
  <c r="U108" i="1" s="1"/>
  <c r="U33" i="1"/>
  <c r="U16" i="1"/>
  <c r="Q8" i="1"/>
  <c r="S8" i="1" s="1"/>
  <c r="U8" i="1" s="1"/>
  <c r="Q158" i="1"/>
  <c r="S158" i="1" s="1"/>
  <c r="U158" i="1" s="1"/>
  <c r="Q61" i="1"/>
  <c r="S61" i="1" s="1"/>
  <c r="U61" i="1" s="1"/>
  <c r="Q28" i="1"/>
  <c r="S28" i="1" s="1"/>
  <c r="U28" i="1" s="1"/>
  <c r="Q207" i="1"/>
  <c r="S207" i="1" s="1"/>
  <c r="U207" i="1" s="1"/>
  <c r="Q182" i="1"/>
  <c r="S182" i="1" s="1"/>
  <c r="U182" i="1" s="1"/>
  <c r="Q164" i="1"/>
  <c r="S164" i="1" s="1"/>
  <c r="U164" i="1" s="1"/>
  <c r="U80" i="1"/>
  <c r="Q72" i="1"/>
  <c r="S72" i="1" s="1"/>
  <c r="U72" i="1" s="1"/>
  <c r="Q64" i="1"/>
  <c r="S64" i="1" s="1"/>
  <c r="U64" i="1" s="1"/>
  <c r="U56" i="1"/>
  <c r="U48" i="1"/>
  <c r="Q40" i="1"/>
  <c r="S40" i="1" s="1"/>
  <c r="U40" i="1" s="1"/>
  <c r="Q31" i="1"/>
  <c r="S31" i="1" s="1"/>
  <c r="U31" i="1" s="1"/>
  <c r="Q23" i="1"/>
  <c r="S23" i="1" s="1"/>
  <c r="U23" i="1" s="1"/>
  <c r="Q14" i="1"/>
  <c r="S14" i="1" s="1"/>
  <c r="U14" i="1" s="1"/>
  <c r="Q6" i="1"/>
  <c r="S6" i="1" s="1"/>
  <c r="U6" i="1" s="1"/>
  <c r="Q125" i="1"/>
  <c r="S125" i="1" s="1"/>
  <c r="U125" i="1" s="1"/>
  <c r="Q24" i="1"/>
  <c r="S24" i="1" s="1"/>
  <c r="U24" i="1" s="1"/>
  <c r="U10" i="1"/>
  <c r="U74" i="1"/>
  <c r="U58" i="1"/>
  <c r="U42" i="1"/>
  <c r="U82" i="1"/>
  <c r="U66" i="1"/>
  <c r="U50" i="1"/>
  <c r="U114" i="1"/>
  <c r="U106" i="1"/>
  <c r="U89" i="1"/>
  <c r="U195" i="1"/>
  <c r="U187" i="1"/>
  <c r="U179" i="1"/>
  <c r="U171" i="1"/>
  <c r="U163" i="1"/>
  <c r="U274" i="1"/>
  <c r="U266" i="1"/>
  <c r="U258" i="1"/>
  <c r="U250" i="1"/>
  <c r="U242" i="1"/>
  <c r="U234" i="1"/>
  <c r="U226" i="1"/>
  <c r="U202" i="1"/>
  <c r="U177" i="1"/>
  <c r="U169" i="1"/>
  <c r="T195" i="1"/>
  <c r="T187" i="1"/>
  <c r="T179" i="1"/>
  <c r="T171" i="1"/>
  <c r="T163" i="1"/>
  <c r="T275" i="1"/>
  <c r="T267" i="1"/>
  <c r="T259" i="1"/>
  <c r="T251" i="1"/>
  <c r="T243" i="1"/>
  <c r="T235" i="1"/>
  <c r="T227" i="1"/>
  <c r="T219" i="1"/>
  <c r="T211" i="1"/>
  <c r="T203" i="1"/>
  <c r="U275" i="1"/>
  <c r="U267" i="1"/>
  <c r="U259" i="1"/>
  <c r="U251" i="1"/>
  <c r="U243" i="1"/>
  <c r="U235" i="1"/>
  <c r="U227" i="1"/>
  <c r="U219" i="1"/>
  <c r="U211" i="1"/>
  <c r="U203" i="1"/>
  <c r="U19" i="1"/>
  <c r="U11" i="1"/>
  <c r="U35" i="1"/>
  <c r="U27" i="1"/>
  <c r="U83" i="1"/>
  <c r="U75" i="1"/>
  <c r="U67" i="1"/>
  <c r="U59" i="1"/>
  <c r="U51" i="1"/>
  <c r="U43" i="1"/>
  <c r="U99" i="1"/>
  <c r="U91" i="1"/>
  <c r="U115" i="1"/>
  <c r="U107" i="1"/>
  <c r="U155" i="1"/>
  <c r="U147" i="1"/>
  <c r="U139" i="1"/>
  <c r="U131" i="1"/>
  <c r="U123" i="1"/>
  <c r="T93" i="1"/>
  <c r="T84" i="1"/>
  <c r="T76" i="1"/>
  <c r="T68" i="1"/>
  <c r="T35" i="1"/>
  <c r="T27" i="1"/>
  <c r="T109" i="1"/>
  <c r="T100" i="1"/>
  <c r="T83" i="1"/>
  <c r="T75" i="1"/>
  <c r="T67" i="1"/>
  <c r="T59" i="1"/>
  <c r="T51" i="1"/>
  <c r="T43" i="1"/>
  <c r="T34" i="1"/>
  <c r="T26" i="1"/>
  <c r="T141" i="1"/>
  <c r="T133" i="1"/>
  <c r="T125" i="1"/>
  <c r="T116" i="1"/>
  <c r="T99" i="1"/>
  <c r="T91" i="1"/>
  <c r="T82" i="1"/>
  <c r="T66" i="1"/>
  <c r="T58" i="1"/>
  <c r="T50" i="1"/>
  <c r="T42" i="1"/>
  <c r="T115" i="1"/>
  <c r="T107" i="1"/>
  <c r="T196" i="1"/>
  <c r="T188" i="1"/>
  <c r="T180" i="1"/>
  <c r="T172" i="1"/>
  <c r="T164" i="1"/>
  <c r="T155" i="1"/>
  <c r="T147" i="1"/>
  <c r="T139" i="1"/>
  <c r="T131" i="1"/>
  <c r="T123" i="1"/>
  <c r="T114" i="1"/>
  <c r="T106" i="1"/>
  <c r="T19" i="1"/>
  <c r="T11" i="1"/>
  <c r="T18" i="1"/>
  <c r="T86" i="1"/>
  <c r="M5" i="1"/>
  <c r="M3" i="1"/>
  <c r="L10" i="1"/>
  <c r="G8" i="7" l="1" a="1"/>
  <c r="G8" i="7" s="1"/>
  <c r="F8" i="7"/>
  <c r="E8" i="7" a="1"/>
  <c r="E8" i="7" s="1"/>
  <c r="D8" i="7"/>
  <c r="G7" i="7" a="1"/>
  <c r="G7" i="7" s="1"/>
  <c r="D7" i="7"/>
  <c r="F7" i="7"/>
  <c r="E7" i="7" a="1"/>
  <c r="E7" i="7" s="1"/>
  <c r="H6" i="7"/>
  <c r="AC3" i="1"/>
  <c r="E10" i="7" s="1" a="1"/>
  <c r="E10" i="7" s="1"/>
  <c r="AB3" i="1"/>
  <c r="AD3" i="1"/>
  <c r="T3" i="1"/>
  <c r="H5" i="7"/>
  <c r="T4" i="1"/>
  <c r="T6" i="1"/>
  <c r="T20" i="1"/>
  <c r="U3" i="1"/>
  <c r="G11" i="7" l="1" a="1"/>
  <c r="G11" i="7" s="1"/>
  <c r="F11" i="7"/>
  <c r="E11" i="7" a="1"/>
  <c r="E11" i="7" s="1"/>
  <c r="D11" i="7"/>
  <c r="AG3" i="1"/>
  <c r="E9" i="7" a="1"/>
  <c r="E9" i="7" s="1"/>
  <c r="D9" i="7"/>
  <c r="G9" i="7" a="1"/>
  <c r="G9" i="7" s="1"/>
  <c r="F9" i="7"/>
  <c r="AE3" i="1"/>
  <c r="H7" i="7"/>
  <c r="H8" i="7"/>
  <c r="F10" i="7"/>
  <c r="D10" i="7"/>
  <c r="G10" i="7" a="1"/>
  <c r="G10" i="7" s="1"/>
  <c r="AF3" i="1"/>
  <c r="H9" i="7" l="1"/>
  <c r="H10" i="7"/>
  <c r="H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<sst xmlns="http://schemas.openxmlformats.org/spreadsheetml/2006/main" count="1832" uniqueCount="385">
  <si>
    <t>Municipality</t>
  </si>
  <si>
    <t>2020 Household Pop 
(ON TO 2050, AKA 2018 "spreadsheet model")</t>
  </si>
  <si>
    <t>2020 Household Pop 
(ON TO 2050 Update, AKA 2022 "UrbanSim model")</t>
  </si>
  <si>
    <t>2020 Household Pop (Decennial Census, 
Total Pop - GQ Pop)</t>
  </si>
  <si>
    <t>2018 forecast error ("residual")</t>
  </si>
  <si>
    <t>2022 forecast error ("residual")</t>
  </si>
  <si>
    <t>Addison</t>
  </si>
  <si>
    <t>DuPage</t>
  </si>
  <si>
    <t>Algonquin</t>
  </si>
  <si>
    <t>McHenry</t>
  </si>
  <si>
    <t>Alsip</t>
  </si>
  <si>
    <t>Cook</t>
  </si>
  <si>
    <t>Antioch</t>
  </si>
  <si>
    <t>Lake</t>
  </si>
  <si>
    <t>Arlington Heights</t>
  </si>
  <si>
    <t>Aurora</t>
  </si>
  <si>
    <t>Kane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</si>
  <si>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</si>
  <si>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</si>
  <si>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</si>
  <si>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</si>
  <si>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</si>
  <si>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</si>
  <si>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</si>
  <si>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</si>
  <si>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Will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</si>
  <si>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</si>
  <si>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</si>
  <si>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</si>
  <si>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</si>
  <si>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</si>
  <si>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</si>
  <si>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</si>
  <si>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</si>
  <si>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</si>
  <si>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</si>
  <si>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</si>
  <si>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</si>
  <si>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</si>
  <si>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</si>
  <si>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</si>
  <si>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</si>
  <si>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</si>
  <si>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</si>
  <si>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</si>
  <si>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</si>
  <si>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</si>
  <si>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</si>
  <si>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</si>
  <si>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</si>
  <si>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</si>
  <si>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</si>
  <si>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</si>
  <si>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</si>
  <si>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</si>
  <si>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</si>
  <si>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</si>
  <si>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</si>
  <si>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</si>
  <si>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</si>
  <si>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</si>
  <si>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</si>
  <si>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</si>
  <si>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</si>
  <si>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</si>
  <si>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</si>
  <si>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</si>
  <si>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</si>
  <si>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</si>
  <si>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</si>
  <si>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</si>
  <si>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</si>
  <si>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</si>
  <si>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</si>
  <si>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</si>
  <si>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</si>
  <si>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</si>
  <si>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</si>
  <si>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</si>
  <si>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</si>
  <si>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</si>
  <si>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</si>
  <si>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</si>
  <si>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</si>
  <si>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</si>
  <si>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</si>
  <si>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</si>
  <si>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</si>
  <si>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</si>
  <si>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</si>
  <si>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</si>
  <si>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</si>
  <si>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</si>
  <si>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</si>
  <si>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</si>
  <si>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</si>
  <si>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</si>
  <si>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</si>
  <si>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</si>
  <si>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</si>
  <si>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</si>
  <si>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</si>
  <si>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</si>
  <si>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</si>
  <si>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</si>
  <si>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</si>
  <si>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</si>
  <si>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</si>
  <si>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</si>
  <si>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</si>
  <si>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</si>
  <si>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</si>
  <si>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</si>
  <si>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</si>
  <si>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</si>
  <si>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</si>
  <si>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</si>
  <si>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</si>
  <si>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</si>
  <si>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</si>
  <si>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</si>
  <si>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</si>
  <si>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</si>
  <si>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</si>
  <si>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</si>
  <si>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</si>
  <si>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</si>
  <si>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</si>
  <si>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</si>
  <si>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</si>
  <si>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</si>
  <si>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</si>
  <si>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</si>
  <si>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</si>
  <si>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</si>
  <si>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</si>
  <si>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</si>
  <si>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</si>
  <si>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</si>
  <si>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</si>
  <si>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</si>
  <si>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</si>
  <si>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</si>
  <si>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</si>
  <si>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</si>
  <si>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</si>
  <si>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</si>
  <si>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</si>
  <si>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</si>
  <si>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</si>
  <si>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</si>
  <si>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</si>
  <si>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</si>
  <si>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Kendall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</si>
  <si>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</si>
  <si>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</si>
  <si>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</si>
  <si>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</si>
  <si>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</si>
  <si>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</si>
  <si>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</si>
  <si>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</si>
  <si>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</si>
  <si>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</si>
  <si>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</si>
  <si>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</si>
  <si>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</si>
  <si>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</si>
  <si>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</si>
  <si>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</si>
  <si>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</si>
  <si>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</si>
  <si>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</si>
  <si>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</si>
  <si>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</si>
  <si>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</si>
  <si>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</si>
  <si>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</si>
  <si>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</si>
  <si>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</si>
  <si>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</si>
  <si>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</si>
  <si>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</si>
  <si>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</si>
  <si>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</si>
  <si>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</si>
  <si>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</si>
  <si>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</si>
  <si>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</si>
  <si>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</si>
  <si>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</si>
  <si>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</si>
  <si>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</si>
  <si>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</si>
  <si>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</si>
  <si>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</si>
  <si>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</si>
  <si>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</si>
  <si>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</si>
  <si>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</si>
  <si>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</si>
  <si>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</si>
  <si>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</si>
  <si>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</si>
  <si>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</si>
  <si>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</si>
  <si>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</si>
  <si>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</si>
  <si>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</si>
  <si>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</si>
  <si>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</si>
  <si>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</si>
  <si>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</si>
  <si>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</si>
  <si>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</si>
  <si>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</si>
  <si>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</si>
  <si>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</si>
  <si>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</si>
  <si>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</si>
  <si>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</si>
  <si>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</si>
  <si>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</si>
  <si>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</si>
  <si>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</si>
  <si>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</si>
  <si>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</si>
  <si>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</si>
  <si>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</si>
  <si>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</si>
  <si>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</si>
  <si>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</si>
  <si>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</si>
  <si>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</si>
  <si>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</si>
  <si>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</si>
  <si>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</si>
  <si>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</si>
  <si>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</si>
  <si>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</si>
  <si>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</si>
  <si>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</si>
  <si>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</si>
  <si>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</si>
  <si>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</si>
  <si>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</si>
  <si>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</si>
  <si>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</si>
  <si>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</si>
  <si>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</si>
  <si>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</si>
  <si>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</si>
  <si>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</si>
  <si>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</si>
  <si>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</si>
  <si>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</si>
  <si>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</si>
  <si>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</si>
  <si>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</si>
  <si>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</si>
  <si>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</si>
  <si>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</si>
  <si>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</si>
  <si>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</si>
  <si>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</si>
  <si>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</si>
  <si>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</si>
  <si>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</si>
  <si>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</si>
  <si>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</si>
  <si>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</si>
  <si>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</si>
  <si>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</si>
  <si>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</si>
  <si>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</si>
  <si>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</si>
  <si>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</si>
  <si>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</si>
  <si>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</si>
  <si>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</si>
  <si>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</si>
  <si>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</si>
  <si>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</si>
  <si>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</si>
  <si>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</si>
  <si>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</si>
  <si>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</si>
  <si>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</si>
  <si>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</si>
  <si>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</si>
  <si>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</si>
  <si>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</si>
  <si>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</si>
  <si>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</si>
  <si>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</si>
  <si>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</si>
  <si>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Completely in CMAP Region?</t>
  </si>
  <si>
    <t>y</t>
  </si>
  <si>
    <t>n</t>
  </si>
  <si>
    <t>BELOW: data for munis that straddle CMAP boundaries</t>
  </si>
  <si>
    <t>2018 forecast percent error</t>
  </si>
  <si>
    <t>2022 forecast percent error</t>
  </si>
  <si>
    <t>Forecast name</t>
  </si>
  <si>
    <t>Mean absolute percent error (MAPE)</t>
  </si>
  <si>
    <t>Median algebraic percent error (MedALPE)</t>
  </si>
  <si>
    <t>Median absolute percent error (MedAPE)</t>
  </si>
  <si>
    <t xml:space="preserve">Root Mean Squared Percent Error (RMSPE) </t>
  </si>
  <si>
    <t>2018 percent error squared</t>
  </si>
  <si>
    <t>2022 percent error squared</t>
  </si>
  <si>
    <t>Point of comparison</t>
  </si>
  <si>
    <t>CMAP forecasts</t>
  </si>
  <si>
    <t>Percent Error</t>
  </si>
  <si>
    <t>Percent Error Squared</t>
  </si>
  <si>
    <t>Linear A 
2000-2010</t>
  </si>
  <si>
    <t>Linear B 
1990-2010</t>
  </si>
  <si>
    <t>NAME</t>
  </si>
  <si>
    <t>Linear A error</t>
  </si>
  <si>
    <t>Linear Extrapolation 
(rounded to nearest whole number)</t>
  </si>
  <si>
    <t>Linear B error</t>
  </si>
  <si>
    <t>Linear A percent error</t>
  </si>
  <si>
    <t>Linear B percent error</t>
  </si>
  <si>
    <t>Linear A percent error squared</t>
  </si>
  <si>
    <t>Linear B percent error squared</t>
  </si>
  <si>
    <t>Linear  Extrapolation "A" 
Based on last two Census records: 2000-2010</t>
  </si>
  <si>
    <t>Expo C</t>
  </si>
  <si>
    <t>Expo D</t>
  </si>
  <si>
    <t>Exponential Extrapolation (rounded to nearest whole number)</t>
  </si>
  <si>
    <t>Expo C
2000-2010</t>
  </si>
  <si>
    <t>Expo D
1990-2010</t>
  </si>
  <si>
    <t>Exponential Smoothing (rounded)</t>
  </si>
  <si>
    <t>Expo E</t>
  </si>
  <si>
    <t>Expo E
1950-2010</t>
  </si>
  <si>
    <t>2020 Total Population (Decennial Census)</t>
  </si>
  <si>
    <t>Linear Extrapolation "B" 
Based on last three Census records: 1990-2010</t>
  </si>
  <si>
    <t>Exponential Extrapolation "C"
Based last two Census records: 2000-2010</t>
  </si>
  <si>
    <t>Exponential Extrapolation "D"
Based on last three Census records: 1990-2010</t>
  </si>
  <si>
    <t>Exponential Smoothing Forecast "E"
Based on last seven Census records: 1950-2010</t>
  </si>
  <si>
    <t>Expo C error</t>
  </si>
  <si>
    <t>Expo D error</t>
  </si>
  <si>
    <t>Expo E error</t>
  </si>
  <si>
    <t>Expo C % error</t>
  </si>
  <si>
    <t>Expo D % error</t>
  </si>
  <si>
    <t>Expo E % error</t>
  </si>
  <si>
    <t>Expo C % error squared</t>
  </si>
  <si>
    <t>Expo D % error squared</t>
  </si>
  <si>
    <t>Expo E % error squared</t>
  </si>
  <si>
    <t>"Typical" error</t>
  </si>
  <si>
    <t>Overall accuracy, ignores bias</t>
  </si>
  <si>
    <t>"Typical" error, ignores bias</t>
  </si>
  <si>
    <t>Overall accuracy and reflects bias</t>
  </si>
  <si>
    <t>Overall precision, more weight to large errors</t>
  </si>
  <si>
    <t>Benchmark Measures</t>
  </si>
  <si>
    <t>Linear extrapolation</t>
  </si>
  <si>
    <t>Exponential extrapolation</t>
  </si>
  <si>
    <t>Exponential smoothing extrapolation</t>
  </si>
  <si>
    <t xml:space="preserve">Mean algebraic percent error (MALPE)
</t>
  </si>
  <si>
    <t>Numeric Error</t>
  </si>
  <si>
    <t>Regional cohort-component, microsimulation model local allocation via UrbanSim</t>
  </si>
  <si>
    <t>Forecast method 
description</t>
  </si>
  <si>
    <t>CMAP ON TO 2050 Plan
 produced in 2018, 
AKA "spreadsheet model"</t>
  </si>
  <si>
    <t>CMAP ON TO 2050 Plan Update produced in 2022, 
AKA "UrbanSim model"</t>
  </si>
  <si>
    <t>NUMBER OF INCLUDED MUNIS:</t>
  </si>
  <si>
    <t>BELOW: names of munis that straddle CMAP boundaries</t>
  </si>
  <si>
    <t>Associated CMAP County (Areal Majority)</t>
  </si>
  <si>
    <t>CMAP County (Areal Majority)</t>
  </si>
  <si>
    <t>CMAP 2018</t>
  </si>
  <si>
    <t>1990 Census</t>
  </si>
  <si>
    <t>2000 Census</t>
  </si>
  <si>
    <t>2010 Census</t>
  </si>
  <si>
    <t>2020 Census</t>
  </si>
  <si>
    <t>CMAP 2022</t>
  </si>
  <si>
    <t>Lin A</t>
  </si>
  <si>
    <t>Lin B</t>
  </si>
  <si>
    <t>Select municipality from the drop-down list in the below cell:</t>
  </si>
  <si>
    <t>no Census data pre-2010</t>
  </si>
  <si>
    <t>*</t>
  </si>
  <si>
    <t xml:space="preserve">* The Expo D method requires data to be increasing at both time intervals in order for the method to be extrapolated. If there is a gray box, then one of the time intervals observed a decrease in population, which causes this method to result in an error. </t>
  </si>
  <si>
    <t>&lt;- year</t>
  </si>
  <si>
    <t>&lt;- t</t>
  </si>
  <si>
    <t>NOTES (see bottom of table)</t>
  </si>
  <si>
    <t>Exponential Growth Extrapolation 
(rounded to nearest whole number)</t>
  </si>
  <si>
    <t>n=</t>
  </si>
  <si>
    <t>NUMBER (n) OF INCLUDED MUNIS:</t>
  </si>
  <si>
    <t xml:space="preserve">- Only the CMAP models correctly forecasted that the City of Chicago would grow in 2020
- The CMAP models performed best in terms of overall accuracy (MAPE)
- The UrbanSim model was the only model to have an overall negative bias - more munis were underforecasted than overforecasted. 
- Overall, the Exponential extrapolation models C and D struggled the most (high MAPE, very high RMSPE). Pingree Grove in particular influenced the high RMSPEs. 
</t>
  </si>
  <si>
    <t>Regional cohort-component, gravity model local allocation via consultant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</si>
</sst>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D09A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61E64"/>
        <bgColor indexed="64"/>
      </patternFill>
    </fill>
    <fill>
      <patternFill patternType="solid">
        <fgColor rgb="FFB66DFF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4" xfId="1" applyNumberFormat="1" applyFont="1" applyBorder="1"/>
    <xf numFmtId="164" fontId="0" fillId="0" borderId="0" xfId="1" applyNumberFormat="1" applyFont="1"/>
    <xf numFmtId="1" fontId="0" fillId="0" borderId="0" xfId="0" applyNumberFormat="1"/>
    <xf numFmtId="164" fontId="1" fillId="0" borderId="4" xfId="2" applyNumberFormat="1" applyFont="1" applyBorder="1"/>
    <xf numFmtId="164" fontId="1" fillId="0" borderId="0" xfId="2" applyNumberFormat="1" applyFont="1" applyBorder="1"/>
    <xf numFmtId="0" fontId="0" fillId="3" borderId="0" xfId="0" applyFill="1"/>
    <xf numFmtId="0" fontId="0" fillId="5" borderId="0" xfId="0" applyFill="1"/>
    <xf numFmtId="164" fontId="0" fillId="0" borderId="0" xfId="1" applyNumberFormat="1" applyFont="1" applyBorder="1"/>
    <xf numFmtId="0" fontId="0" fillId="0" borderId="6" xfId="0" applyBorder="1"/>
    <xf numFmtId="164" fontId="0" fillId="0" borderId="7" xfId="1" applyNumberFormat="1" applyFont="1" applyBorder="1"/>
    <xf numFmtId="164" fontId="0" fillId="0" borderId="6" xfId="1" applyNumberFormat="1" applyFont="1" applyBorder="1"/>
    <xf numFmtId="0" fontId="0" fillId="0" borderId="8" xfId="0" applyBorder="1"/>
    <xf numFmtId="0" fontId="0" fillId="0" borderId="0" xfId="0" applyAlignment="1">
      <alignment wrapText="1"/>
    </xf>
    <xf numFmtId="2" fontId="0" fillId="0" borderId="4" xfId="2" applyNumberFormat="1" applyFont="1" applyBorder="1"/>
    <xf numFmtId="2" fontId="0" fillId="0" borderId="0" xfId="2" applyNumberFormat="1" applyFont="1" applyFill="1" applyBorder="1"/>
    <xf numFmtId="2" fontId="0" fillId="0" borderId="0" xfId="2" applyNumberFormat="1" applyFont="1"/>
    <xf numFmtId="0" fontId="0" fillId="0" borderId="4" xfId="0" applyBorder="1"/>
    <xf numFmtId="0" fontId="0" fillId="0" borderId="0" xfId="0" applyAlignment="1">
      <alignment horizontal="center"/>
    </xf>
    <xf numFmtId="2" fontId="0" fillId="0" borderId="4" xfId="0" applyNumberFormat="1" applyBorder="1"/>
    <xf numFmtId="1" fontId="0" fillId="0" borderId="4" xfId="0" applyNumberFormat="1" applyBorder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12" borderId="4" xfId="0" applyNumberFormat="1" applyFill="1" applyBorder="1"/>
    <xf numFmtId="1" fontId="0" fillId="12" borderId="0" xfId="0" applyNumberFormat="1" applyFill="1"/>
    <xf numFmtId="165" fontId="0" fillId="12" borderId="0" xfId="0" applyNumberFormat="1" applyFill="1"/>
    <xf numFmtId="0" fontId="0" fillId="12" borderId="0" xfId="0" applyFill="1"/>
    <xf numFmtId="2" fontId="0" fillId="0" borderId="0" xfId="0" quotePrefix="1" applyNumberFormat="1"/>
    <xf numFmtId="0" fontId="6" fillId="0" borderId="7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2" fontId="0" fillId="0" borderId="0" xfId="2" applyNumberFormat="1" applyFont="1" applyBorder="1"/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top" wrapText="1"/>
    </xf>
    <xf numFmtId="0" fontId="5" fillId="2" borderId="10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8" fillId="14" borderId="4" xfId="0" applyFont="1" applyFill="1" applyBorder="1" applyAlignment="1">
      <alignment wrapText="1"/>
    </xf>
    <xf numFmtId="0" fontId="8" fillId="13" borderId="4" xfId="0" applyFont="1" applyFill="1" applyBorder="1" applyAlignment="1">
      <alignment wrapText="1"/>
    </xf>
    <xf numFmtId="0" fontId="8" fillId="15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4" fontId="1" fillId="0" borderId="0" xfId="2" applyNumberFormat="1" applyFont="1" applyFill="1" applyBorder="1"/>
    <xf numFmtId="9" fontId="0" fillId="0" borderId="0" xfId="2" applyFont="1" applyFill="1" applyBorder="1"/>
    <xf numFmtId="164" fontId="0" fillId="0" borderId="0" xfId="1" applyNumberFormat="1" applyFont="1" applyFill="1" applyBorder="1"/>
    <xf numFmtId="0" fontId="0" fillId="6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9" fillId="0" borderId="0" xfId="0" applyFont="1" applyAlignment="1">
      <alignment horizontal="center"/>
    </xf>
    <xf numFmtId="0" fontId="0" fillId="12" borderId="0" xfId="0" quotePrefix="1" applyFill="1"/>
    <xf numFmtId="0" fontId="0" fillId="18" borderId="0" xfId="0" applyFill="1" applyAlignment="1">
      <alignment horizontal="center" wrapText="1"/>
    </xf>
    <xf numFmtId="0" fontId="0" fillId="0" borderId="0" xfId="0" quotePrefix="1"/>
    <xf numFmtId="0" fontId="0" fillId="9" borderId="3" xfId="0" applyFill="1" applyBorder="1" applyAlignment="1">
      <alignment horizontal="left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0" fillId="0" borderId="0" xfId="0" applyAlignment="1">
      <alignment horizontal="left" wrapText="1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6BBEB"/>
      <color rgb="FF9933FF"/>
      <color rgb="FF461E64"/>
      <color rgb="FFB66DFF"/>
      <color rgb="FFD09A00"/>
      <color rgb="FFECDFF5"/>
      <color rgb="FFFFF1C5"/>
      <color rgb="FFD5A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80361864191701E-2"/>
          <c:y val="3.0178332993818086E-2"/>
          <c:w val="0.70542315614643969"/>
          <c:h val="0.86301073858306765"/>
        </c:manualLayout>
      </c:layout>
      <c:scatterChart>
        <c:scatterStyle val="lineMarker"/>
        <c:varyColors val="0"/>
        <c:ser>
          <c:idx val="0"/>
          <c:order val="0"/>
          <c:tx>
            <c:v>Census Data 1990-2020</c:v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tar"/>
            <c:size val="7"/>
            <c:spPr>
              <a:solidFill>
                <a:schemeClr val="accent6">
                  <a:lumMod val="75000"/>
                </a:schemeClr>
              </a:solidFill>
              <a:ln w="222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Pt>
            <c:idx val="2"/>
            <c:marker>
              <c:symbol val="star"/>
              <c:size val="7"/>
              <c:spPr>
                <a:solidFill>
                  <a:schemeClr val="accent6">
                    <a:lumMod val="75000"/>
                  </a:schemeClr>
                </a:solidFill>
                <a:ln w="22225"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DD3-4197-9AF9-3394B9327293}"/>
              </c:ext>
            </c:extLst>
          </c:dPt>
          <c:xVal>
            <c:numRef>
              <c:f>'_chart set-up'!$T$6:$T$9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2020</c:v>
                </c:pt>
              </c:numCache>
            </c:numRef>
          </c:xVal>
          <c:yVal>
            <c:numRef>
              <c:f>'_chart set-up'!$U$6:$U$9</c:f>
              <c:numCache>
                <c:formatCode>_(* #,##0_);_(* \(#,##0\);_(* "-"??_);_(@_)</c:formatCode>
                <c:ptCount val="4"/>
                <c:pt idx="0">
                  <c:v>807</c:v>
                </c:pt>
                <c:pt idx="1">
                  <c:v>831</c:v>
                </c:pt>
                <c:pt idx="2">
                  <c:v>610</c:v>
                </c:pt>
                <c:pt idx="3">
                  <c:v>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D3-4197-9AF9-3394B9327293}"/>
            </c:ext>
          </c:extLst>
        </c:ser>
        <c:ser>
          <c:idx val="1"/>
          <c:order val="1"/>
          <c:tx>
            <c:strRef>
              <c:f>'_chart set-up'!$S$10</c:f>
              <c:strCache>
                <c:ptCount val="1"/>
                <c:pt idx="0">
                  <c:v>CMAP 2018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('_chart set-up'!$T$8,'_chart set-up'!$T$10)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set-up'!$U$10)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654.63217610799904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D3-4197-9AF9-3394B9327293}"/>
            </c:ext>
          </c:extLst>
        </c:ser>
        <c:ser>
          <c:idx val="2"/>
          <c:order val="2"/>
          <c:tx>
            <c:strRef>
              <c:f>'_chart set-up'!$S$11</c:f>
              <c:strCache>
                <c:ptCount val="1"/>
                <c:pt idx="0">
                  <c:v>CMAP 2022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('_chart set-up'!$T$8,'_chart set-up'!$T$11)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set-up'!$U$11)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3-4197-9AF9-3394B9327293}"/>
            </c:ext>
          </c:extLst>
        </c:ser>
        <c:ser>
          <c:idx val="3"/>
          <c:order val="3"/>
          <c:tx>
            <c:strRef>
              <c:f>'_chart set-up'!$S$12</c:f>
              <c:strCache>
                <c:ptCount val="1"/>
                <c:pt idx="0">
                  <c:v>Lin A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('_chart set-up'!$T$8,'_chart set-up'!$T$12)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set-up'!$U$12)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D3-4197-9AF9-3394B9327293}"/>
            </c:ext>
          </c:extLst>
        </c:ser>
        <c:ser>
          <c:idx val="4"/>
          <c:order val="4"/>
          <c:tx>
            <c:strRef>
              <c:f>'_chart set-up'!$S$13</c:f>
              <c:strCache>
                <c:ptCount val="1"/>
                <c:pt idx="0">
                  <c:v>Lin 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('_chart set-up'!$T$8,'_chart set-up'!$T$13)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set-up'!$U$13)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D3-4197-9AF9-3394B9327293}"/>
            </c:ext>
          </c:extLst>
        </c:ser>
        <c:ser>
          <c:idx val="5"/>
          <c:order val="5"/>
          <c:tx>
            <c:strRef>
              <c:f>'_chart set-up'!$S$14</c:f>
              <c:strCache>
                <c:ptCount val="1"/>
                <c:pt idx="0">
                  <c:v>Expo C</c:v>
                </c:pt>
              </c:strCache>
            </c:strRef>
          </c:tx>
          <c:spPr>
            <a:ln w="19050" cap="rnd">
              <a:solidFill>
                <a:srgbClr val="461E6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61E64"/>
              </a:solidFill>
              <a:ln w="9525">
                <a:solidFill>
                  <a:srgbClr val="461E64"/>
                </a:solidFill>
              </a:ln>
              <a:effectLst/>
            </c:spPr>
          </c:marker>
          <c:xVal>
            <c:numRef>
              <c:f>('_chart set-up'!$T$8,'_chart set-up'!$T$14)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set-up'!$U$14)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D3-4197-9AF9-3394B9327293}"/>
            </c:ext>
          </c:extLst>
        </c:ser>
        <c:ser>
          <c:idx val="6"/>
          <c:order val="6"/>
          <c:tx>
            <c:strRef>
              <c:f>'_chart set-up'!$S$15</c:f>
              <c:strCache>
                <c:ptCount val="1"/>
                <c:pt idx="0">
                  <c:v>Expo D</c:v>
                </c:pt>
              </c:strCache>
            </c:strRef>
          </c:tx>
          <c:spPr>
            <a:ln w="19050" cap="rnd">
              <a:solidFill>
                <a:srgbClr val="B66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66DFF"/>
              </a:solidFill>
              <a:ln w="9525">
                <a:solidFill>
                  <a:srgbClr val="B66DFF"/>
                </a:solidFill>
              </a:ln>
              <a:effectLst/>
            </c:spPr>
          </c:marker>
          <c:xVal>
            <c:numRef>
              <c:f>('_chart set-up'!$T$8,'_chart set-up'!$T$15)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set-up'!$U$15)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D3-4197-9AF9-3394B9327293}"/>
            </c:ext>
          </c:extLst>
        </c:ser>
        <c:ser>
          <c:idx val="7"/>
          <c:order val="7"/>
          <c:tx>
            <c:strRef>
              <c:f>'_chart set-up'!$S$16</c:f>
              <c:strCache>
                <c:ptCount val="1"/>
                <c:pt idx="0">
                  <c:v>Expo E</c:v>
                </c:pt>
              </c:strCache>
            </c:strRef>
          </c:tx>
          <c:spPr>
            <a:ln w="19050" cap="rnd">
              <a:solidFill>
                <a:srgbClr val="D6BBE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6BBEB"/>
              </a:solidFill>
              <a:ln w="9525">
                <a:solidFill>
                  <a:srgbClr val="D6BBEB"/>
                </a:solidFill>
              </a:ln>
              <a:effectLst/>
            </c:spPr>
          </c:marker>
          <c:xVal>
            <c:numRef>
              <c:f>('_chart set-up'!$T$8,'_chart set-up'!$T$16)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set-up'!$U$16)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DD3-4197-9AF9-3394B9327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72664"/>
        <c:axId val="857835112"/>
      </c:scatterChart>
      <c:valAx>
        <c:axId val="715772664"/>
        <c:scaling>
          <c:orientation val="minMax"/>
          <c:min val="198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35112"/>
        <c:crosses val="autoZero"/>
        <c:crossBetween val="midCat"/>
        <c:majorUnit val="10"/>
      </c:valAx>
      <c:valAx>
        <c:axId val="8578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7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72577319279839"/>
          <c:y val="6.7972172860774088E-2"/>
          <c:w val="0.13748946955030308"/>
          <c:h val="0.836471335027259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80361864191701E-2"/>
          <c:y val="3.0178332993818086E-2"/>
          <c:w val="0.63275330332790414"/>
          <c:h val="0.90892105654840682"/>
        </c:manualLayout>
      </c:layout>
      <c:scatterChart>
        <c:scatterStyle val="lineMarker"/>
        <c:varyColors val="0"/>
        <c:ser>
          <c:idx val="0"/>
          <c:order val="0"/>
          <c:tx>
            <c:v>Census Data 1990-2020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025-4ED9-B513-7A20D1978BAF}"/>
              </c:ext>
            </c:extLst>
          </c:dPt>
          <c:xVal>
            <c:numRef>
              <c:f>'_chart set-up'!$T$6:$T$9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2020</c:v>
                </c:pt>
              </c:numCache>
            </c:numRef>
          </c:xVal>
          <c:yVal>
            <c:numRef>
              <c:f>'_chart set-up'!$U$6:$U$9</c:f>
              <c:numCache>
                <c:formatCode>_(* #,##0_);_(* \(#,##0\);_(* "-"??_);_(@_)</c:formatCode>
                <c:ptCount val="4"/>
                <c:pt idx="0">
                  <c:v>807</c:v>
                </c:pt>
                <c:pt idx="1">
                  <c:v>831</c:v>
                </c:pt>
                <c:pt idx="2">
                  <c:v>610</c:v>
                </c:pt>
                <c:pt idx="3">
                  <c:v>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A-40DC-8D56-B50195BD2151}"/>
            </c:ext>
          </c:extLst>
        </c:ser>
        <c:ser>
          <c:idx val="1"/>
          <c:order val="1"/>
          <c:tx>
            <c:strRef>
              <c:f>'_chart set-up'!$S$10</c:f>
              <c:strCache>
                <c:ptCount val="1"/>
                <c:pt idx="0">
                  <c:v>CMAP 2018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('_chart set-up'!$T$8,'_chart set-up'!$T$10)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set-up'!$U$10)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654.63217610799904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DA-40DC-8D56-B50195BD2151}"/>
            </c:ext>
          </c:extLst>
        </c:ser>
        <c:ser>
          <c:idx val="2"/>
          <c:order val="2"/>
          <c:tx>
            <c:strRef>
              <c:f>'_chart set-up'!$S$11</c:f>
              <c:strCache>
                <c:ptCount val="1"/>
                <c:pt idx="0">
                  <c:v>CMAP 2022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('_chart set-up'!$T$8,'_chart set-up'!$T$11)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set-up'!$U$11)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DA-40DC-8D56-B50195BD2151}"/>
            </c:ext>
          </c:extLst>
        </c:ser>
        <c:ser>
          <c:idx val="3"/>
          <c:order val="3"/>
          <c:tx>
            <c:strRef>
              <c:f>'_chart set-up'!$S$12</c:f>
              <c:strCache>
                <c:ptCount val="1"/>
                <c:pt idx="0">
                  <c:v>Lin A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('_chart set-up'!$T$8,'_chart set-up'!$T$12)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set-up'!$U$12)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DA-40DC-8D56-B50195BD2151}"/>
            </c:ext>
          </c:extLst>
        </c:ser>
        <c:ser>
          <c:idx val="4"/>
          <c:order val="4"/>
          <c:tx>
            <c:strRef>
              <c:f>'_chart set-up'!$S$13</c:f>
              <c:strCache>
                <c:ptCount val="1"/>
                <c:pt idx="0">
                  <c:v>Lin 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('_chart set-up'!$T$8,'_chart set-up'!$T$13)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set-up'!$U$13)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DA-40DC-8D56-B50195BD2151}"/>
            </c:ext>
          </c:extLst>
        </c:ser>
        <c:ser>
          <c:idx val="5"/>
          <c:order val="5"/>
          <c:tx>
            <c:strRef>
              <c:f>'_chart set-up'!$S$14</c:f>
              <c:strCache>
                <c:ptCount val="1"/>
                <c:pt idx="0">
                  <c:v>Expo C</c:v>
                </c:pt>
              </c:strCache>
            </c:strRef>
          </c:tx>
          <c:spPr>
            <a:ln w="19050" cap="rnd">
              <a:solidFill>
                <a:srgbClr val="461E6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61E64"/>
              </a:solidFill>
              <a:ln w="9525">
                <a:solidFill>
                  <a:srgbClr val="461E64"/>
                </a:solidFill>
              </a:ln>
              <a:effectLst/>
            </c:spPr>
          </c:marker>
          <c:xVal>
            <c:numRef>
              <c:f>('_chart set-up'!$T$8,'_chart set-up'!$T$14)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set-up'!$U$14)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DA-40DC-8D56-B50195BD2151}"/>
            </c:ext>
          </c:extLst>
        </c:ser>
        <c:ser>
          <c:idx val="6"/>
          <c:order val="6"/>
          <c:tx>
            <c:strRef>
              <c:f>'_chart set-up'!$S$15</c:f>
              <c:strCache>
                <c:ptCount val="1"/>
                <c:pt idx="0">
                  <c:v>Expo D</c:v>
                </c:pt>
              </c:strCache>
            </c:strRef>
          </c:tx>
          <c:spPr>
            <a:ln w="19050" cap="rnd">
              <a:solidFill>
                <a:srgbClr val="B66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66DFF"/>
              </a:solidFill>
              <a:ln w="9525">
                <a:solidFill>
                  <a:srgbClr val="B66DFF"/>
                </a:solidFill>
              </a:ln>
              <a:effectLst/>
            </c:spPr>
          </c:marker>
          <c:xVal>
            <c:numRef>
              <c:f>('_chart set-up'!$T$8,'_chart set-up'!$T$15)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set-up'!$U$15)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3DA-40DC-8D56-B50195BD2151}"/>
            </c:ext>
          </c:extLst>
        </c:ser>
        <c:ser>
          <c:idx val="7"/>
          <c:order val="7"/>
          <c:tx>
            <c:strRef>
              <c:f>'_chart set-up'!$S$16</c:f>
              <c:strCache>
                <c:ptCount val="1"/>
                <c:pt idx="0">
                  <c:v>Expo E</c:v>
                </c:pt>
              </c:strCache>
            </c:strRef>
          </c:tx>
          <c:spPr>
            <a:ln w="19050" cap="rnd">
              <a:solidFill>
                <a:srgbClr val="D6BBE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6BBEB"/>
              </a:solidFill>
              <a:ln w="9525">
                <a:solidFill>
                  <a:srgbClr val="D6BBEB"/>
                </a:solidFill>
              </a:ln>
              <a:effectLst/>
            </c:spPr>
          </c:marker>
          <c:xVal>
            <c:numRef>
              <c:f>('_chart set-up'!$T$8,'_chart set-up'!$T$16)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set-up'!$U$16)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3DA-40DC-8D56-B50195BD2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72664"/>
        <c:axId val="857835112"/>
      </c:scatterChart>
      <c:valAx>
        <c:axId val="71577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35112"/>
        <c:crosses val="autoZero"/>
        <c:crossBetween val="midCat"/>
      </c:valAx>
      <c:valAx>
        <c:axId val="8578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7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44145889352575"/>
          <c:y val="0.25994367431249243"/>
          <c:w val="0.23715870430516872"/>
          <c:h val="0.4471906175411505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80361864191701E-2"/>
          <c:y val="3.0178332993818086E-2"/>
          <c:w val="0.70542315614643969"/>
          <c:h val="0.86301073858306765"/>
        </c:manualLayout>
      </c:layout>
      <c:scatterChart>
        <c:scatterStyle val="lineMarker"/>
        <c:varyColors val="0"/>
        <c:ser>
          <c:idx val="0"/>
          <c:order val="0"/>
          <c:tx>
            <c:v>Census Data 1990-2020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521-4141-8943-8E2A9DC663C2}"/>
              </c:ext>
            </c:extLst>
          </c:dPt>
          <c:xVal>
            <c:numRef>
              <c:f>'_chart set-up'!$T$6:$T$9</c:f>
              <c:numCache>
                <c:formatCode>General</c:formatCode>
                <c:ptCount val="4"/>
                <c:pt idx="0">
                  <c:v>1990</c:v>
                </c:pt>
                <c:pt idx="1">
                  <c:v>2000</c:v>
                </c:pt>
                <c:pt idx="2">
                  <c:v>2010</c:v>
                </c:pt>
                <c:pt idx="3">
                  <c:v>2020</c:v>
                </c:pt>
              </c:numCache>
            </c:numRef>
          </c:xVal>
          <c:yVal>
            <c:numRef>
              <c:f>'_chart set-up'!$U$6:$U$9</c:f>
              <c:numCache>
                <c:formatCode>_(* #,##0_);_(* \(#,##0\);_(* "-"??_);_(@_)</c:formatCode>
                <c:ptCount val="4"/>
                <c:pt idx="0">
                  <c:v>807</c:v>
                </c:pt>
                <c:pt idx="1">
                  <c:v>831</c:v>
                </c:pt>
                <c:pt idx="2">
                  <c:v>610</c:v>
                </c:pt>
                <c:pt idx="3">
                  <c:v>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1-4141-8943-8E2A9DC663C2}"/>
            </c:ext>
          </c:extLst>
        </c:ser>
        <c:ser>
          <c:idx val="1"/>
          <c:order val="1"/>
          <c:tx>
            <c:strRef>
              <c:f>'_chart set-up'!$S$10</c:f>
              <c:strCache>
                <c:ptCount val="1"/>
                <c:pt idx="0">
                  <c:v>CMAP 2018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('_chart set-up'!$T$8,'_chart set-up'!$T$10)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set-up'!$U$10)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654.63217610799904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1-4141-8943-8E2A9DC663C2}"/>
            </c:ext>
          </c:extLst>
        </c:ser>
        <c:ser>
          <c:idx val="2"/>
          <c:order val="2"/>
          <c:tx>
            <c:strRef>
              <c:f>'_chart set-up'!$S$11</c:f>
              <c:strCache>
                <c:ptCount val="1"/>
                <c:pt idx="0">
                  <c:v>CMAP 2022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('_chart set-up'!$T$8,'_chart set-up'!$T$11)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set-up'!$U$11)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1-4141-8943-8E2A9DC663C2}"/>
            </c:ext>
          </c:extLst>
        </c:ser>
        <c:ser>
          <c:idx val="3"/>
          <c:order val="3"/>
          <c:tx>
            <c:strRef>
              <c:f>'_chart set-up'!$S$12</c:f>
              <c:strCache>
                <c:ptCount val="1"/>
                <c:pt idx="0">
                  <c:v>Lin A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('_chart set-up'!$T$8,'_chart set-up'!$T$12)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set-up'!$U$12)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1-4141-8943-8E2A9DC663C2}"/>
            </c:ext>
          </c:extLst>
        </c:ser>
        <c:ser>
          <c:idx val="4"/>
          <c:order val="4"/>
          <c:tx>
            <c:strRef>
              <c:f>'_chart set-up'!$S$13</c:f>
              <c:strCache>
                <c:ptCount val="1"/>
                <c:pt idx="0">
                  <c:v>Lin 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('_chart set-up'!$T$8,'_chart set-up'!$T$13)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set-up'!$U$13)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21-4141-8943-8E2A9DC663C2}"/>
            </c:ext>
          </c:extLst>
        </c:ser>
        <c:ser>
          <c:idx val="5"/>
          <c:order val="5"/>
          <c:tx>
            <c:strRef>
              <c:f>'_chart set-up'!$S$14</c:f>
              <c:strCache>
                <c:ptCount val="1"/>
                <c:pt idx="0">
                  <c:v>Expo C</c:v>
                </c:pt>
              </c:strCache>
            </c:strRef>
          </c:tx>
          <c:spPr>
            <a:ln w="19050" cap="rnd">
              <a:solidFill>
                <a:srgbClr val="461E6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61E64"/>
              </a:solidFill>
              <a:ln w="9525">
                <a:solidFill>
                  <a:srgbClr val="461E64"/>
                </a:solidFill>
              </a:ln>
              <a:effectLst/>
            </c:spPr>
          </c:marker>
          <c:xVal>
            <c:numRef>
              <c:f>('_chart set-up'!$T$8,'_chart set-up'!$T$14)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set-up'!$U$14)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21-4141-8943-8E2A9DC663C2}"/>
            </c:ext>
          </c:extLst>
        </c:ser>
        <c:ser>
          <c:idx val="6"/>
          <c:order val="6"/>
          <c:tx>
            <c:strRef>
              <c:f>'_chart set-up'!$S$15</c:f>
              <c:strCache>
                <c:ptCount val="1"/>
                <c:pt idx="0">
                  <c:v>Expo D</c:v>
                </c:pt>
              </c:strCache>
            </c:strRef>
          </c:tx>
          <c:spPr>
            <a:ln w="19050" cap="rnd">
              <a:solidFill>
                <a:srgbClr val="B66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66DFF"/>
              </a:solidFill>
              <a:ln w="9525">
                <a:solidFill>
                  <a:srgbClr val="B66DFF"/>
                </a:solidFill>
              </a:ln>
              <a:effectLst/>
            </c:spPr>
          </c:marker>
          <c:xVal>
            <c:numRef>
              <c:f>('_chart set-up'!$T$8,'_chart set-up'!$T$15)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set-up'!$U$15)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21-4141-8943-8E2A9DC663C2}"/>
            </c:ext>
          </c:extLst>
        </c:ser>
        <c:ser>
          <c:idx val="7"/>
          <c:order val="7"/>
          <c:tx>
            <c:strRef>
              <c:f>'_chart set-up'!$S$16</c:f>
              <c:strCache>
                <c:ptCount val="1"/>
                <c:pt idx="0">
                  <c:v>Expo E</c:v>
                </c:pt>
              </c:strCache>
            </c:strRef>
          </c:tx>
          <c:spPr>
            <a:ln w="19050" cap="rnd">
              <a:solidFill>
                <a:srgbClr val="D6BBE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6BBEB"/>
              </a:solidFill>
              <a:ln w="9525">
                <a:solidFill>
                  <a:srgbClr val="D6BBEB"/>
                </a:solidFill>
              </a:ln>
              <a:effectLst/>
            </c:spPr>
          </c:marker>
          <c:xVal>
            <c:numRef>
              <c:f>('_chart set-up'!$T$8,'_chart set-up'!$T$16)</c:f>
              <c:numCache>
                <c:formatCode>General</c:formatCode>
                <c:ptCount val="2"/>
                <c:pt idx="0">
                  <c:v>2010</c:v>
                </c:pt>
                <c:pt idx="1">
                  <c:v>2020</c:v>
                </c:pt>
              </c:numCache>
            </c:numRef>
          </c:xVal>
          <c:yVal>
            <c:numRef>
              <c:f>('_chart set-up'!$U$8,'_chart set-up'!$U$16)</c:f>
              <c:numCache>
                <c:formatCode>_(* #,##0_);_(* \(#,##0\);_(* "-"??_);_(@_)</c:formatCode>
                <c:ptCount val="2"/>
                <c:pt idx="0">
                  <c:v>610</c:v>
                </c:pt>
                <c:pt idx="1">
                  <c:v>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21-4141-8943-8E2A9DC6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72664"/>
        <c:axId val="857835112"/>
      </c:scatterChart>
      <c:valAx>
        <c:axId val="715772664"/>
        <c:scaling>
          <c:orientation val="minMax"/>
          <c:min val="198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35112"/>
        <c:crosses val="autoZero"/>
        <c:crossBetween val="midCat"/>
        <c:majorUnit val="10"/>
      </c:valAx>
      <c:valAx>
        <c:axId val="8578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7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72577319279839"/>
          <c:y val="6.7972172860774088E-2"/>
          <c:w val="0.13748946955030308"/>
          <c:h val="0.836471335027259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Lin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Munis_data!$R$3:$R$276</c:f>
              <c:numCache>
                <c:formatCode>0.0</c:formatCode>
                <c:ptCount val="274"/>
                <c:pt idx="0">
                  <c:v>6.3525852893395323</c:v>
                </c:pt>
                <c:pt idx="1">
                  <c:v>23.959595959595958</c:v>
                </c:pt>
                <c:pt idx="2">
                  <c:v>-1.2275087866547763</c:v>
                </c:pt>
                <c:pt idx="3">
                  <c:v>37.272602927096152</c:v>
                </c:pt>
                <c:pt idx="4">
                  <c:v>-4.5123332818373756</c:v>
                </c:pt>
                <c:pt idx="5">
                  <c:v>40.027251276711233</c:v>
                </c:pt>
                <c:pt idx="6">
                  <c:v>71.47087857847977</c:v>
                </c:pt>
                <c:pt idx="7">
                  <c:v>-2.2010818877075171</c:v>
                </c:pt>
                <c:pt idx="8">
                  <c:v>9.455517744287798</c:v>
                </c:pt>
                <c:pt idx="9">
                  <c:v>11.203016664639339</c:v>
                </c:pt>
                <c:pt idx="10">
                  <c:v>8.1462181010039085</c:v>
                </c:pt>
                <c:pt idx="11">
                  <c:v>20.738297424380658</c:v>
                </c:pt>
                <c:pt idx="12">
                  <c:v>-2.6578073089700998</c:v>
                </c:pt>
                <c:pt idx="13">
                  <c:v>41.841714406959476</c:v>
                </c:pt>
                <c:pt idx="14">
                  <c:v>-6.2909148970142104</c:v>
                </c:pt>
                <c:pt idx="15">
                  <c:v>-14.947111040238134</c:v>
                </c:pt>
                <c:pt idx="16">
                  <c:v>-3.091045335331585</c:v>
                </c:pt>
                <c:pt idx="17">
                  <c:v>3.5772925764192136</c:v>
                </c:pt>
                <c:pt idx="19">
                  <c:v>-9.3825395407023504E-2</c:v>
                </c:pt>
                <c:pt idx="20">
                  <c:v>6.1663268020214561</c:v>
                </c:pt>
                <c:pt idx="21">
                  <c:v>22.305944103243959</c:v>
                </c:pt>
                <c:pt idx="22">
                  <c:v>3.1127033534973867</c:v>
                </c:pt>
                <c:pt idx="23">
                  <c:v>-4.9762440610152536</c:v>
                </c:pt>
                <c:pt idx="24">
                  <c:v>-3.1063873485315261</c:v>
                </c:pt>
                <c:pt idx="25">
                  <c:v>-7.2410441544015551</c:v>
                </c:pt>
                <c:pt idx="26">
                  <c:v>26.595744680851062</c:v>
                </c:pt>
                <c:pt idx="27">
                  <c:v>1.728998946975101</c:v>
                </c:pt>
                <c:pt idx="28">
                  <c:v>46.54205607476635</c:v>
                </c:pt>
                <c:pt idx="29">
                  <c:v>4.844290657439446</c:v>
                </c:pt>
                <c:pt idx="30">
                  <c:v>-4.3066476054324516</c:v>
                </c:pt>
                <c:pt idx="31">
                  <c:v>-2.8307384897177585</c:v>
                </c:pt>
                <c:pt idx="32">
                  <c:v>1.8362989323843417</c:v>
                </c:pt>
                <c:pt idx="34">
                  <c:v>-2.1829678325889499</c:v>
                </c:pt>
                <c:pt idx="35">
                  <c:v>17.936971803175105</c:v>
                </c:pt>
                <c:pt idx="36">
                  <c:v>17.867160327611352</c:v>
                </c:pt>
                <c:pt idx="37">
                  <c:v>-9.1468503357864961</c:v>
                </c:pt>
                <c:pt idx="38">
                  <c:v>1.0771470160116448</c:v>
                </c:pt>
                <c:pt idx="39">
                  <c:v>0.34642832397976858</c:v>
                </c:pt>
                <c:pt idx="40">
                  <c:v>-3.6379415489984517</c:v>
                </c:pt>
                <c:pt idx="41">
                  <c:v>6.2284532291427261</c:v>
                </c:pt>
                <c:pt idx="42">
                  <c:v>0.82265275707898655</c:v>
                </c:pt>
                <c:pt idx="43">
                  <c:v>-9.6728971962616814</c:v>
                </c:pt>
                <c:pt idx="44">
                  <c:v>38.545383449826481</c:v>
                </c:pt>
                <c:pt idx="45">
                  <c:v>-1.634952891187881</c:v>
                </c:pt>
                <c:pt idx="46">
                  <c:v>8.3520378027170707</c:v>
                </c:pt>
                <c:pt idx="47">
                  <c:v>7.9887754848642887</c:v>
                </c:pt>
                <c:pt idx="48">
                  <c:v>-3.1756848848303121</c:v>
                </c:pt>
                <c:pt idx="49">
                  <c:v>-10.404781309426786</c:v>
                </c:pt>
                <c:pt idx="50">
                  <c:v>-6.0741821212752658</c:v>
                </c:pt>
                <c:pt idx="51">
                  <c:v>-4.3955500618046965</c:v>
                </c:pt>
                <c:pt idx="52">
                  <c:v>12.815338042381432</c:v>
                </c:pt>
                <c:pt idx="53">
                  <c:v>-3.425744422664053</c:v>
                </c:pt>
                <c:pt idx="54">
                  <c:v>-6.5775071148526276</c:v>
                </c:pt>
                <c:pt idx="55">
                  <c:v>-12.277918781725889</c:v>
                </c:pt>
                <c:pt idx="56">
                  <c:v>14.032382420971473</c:v>
                </c:pt>
                <c:pt idx="57">
                  <c:v>36.809716599190281</c:v>
                </c:pt>
                <c:pt idx="58">
                  <c:v>6.1778617908133482</c:v>
                </c:pt>
                <c:pt idx="59">
                  <c:v>-3.9162501523832742</c:v>
                </c:pt>
                <c:pt idx="60">
                  <c:v>-0.66832656270475688</c:v>
                </c:pt>
                <c:pt idx="61">
                  <c:v>-0.65250193711512583</c:v>
                </c:pt>
                <c:pt idx="62">
                  <c:v>31.807985643786452</c:v>
                </c:pt>
                <c:pt idx="63">
                  <c:v>-4.323390090897453</c:v>
                </c:pt>
                <c:pt idx="64">
                  <c:v>-5.3151481722910292</c:v>
                </c:pt>
                <c:pt idx="65">
                  <c:v>-0.79348722176422093</c:v>
                </c:pt>
                <c:pt idx="66">
                  <c:v>14.175399889685602</c:v>
                </c:pt>
                <c:pt idx="67">
                  <c:v>-11.806960039054328</c:v>
                </c:pt>
                <c:pt idx="68">
                  <c:v>-21.969696969696969</c:v>
                </c:pt>
                <c:pt idx="69">
                  <c:v>9.1273456002914912</c:v>
                </c:pt>
                <c:pt idx="70">
                  <c:v>3.0625265844321565</c:v>
                </c:pt>
                <c:pt idx="71">
                  <c:v>24.029365392195505</c:v>
                </c:pt>
                <c:pt idx="72">
                  <c:v>-6.6876049168787564</c:v>
                </c:pt>
                <c:pt idx="73">
                  <c:v>9.7321553779273593</c:v>
                </c:pt>
                <c:pt idx="74">
                  <c:v>49.163279942624911</c:v>
                </c:pt>
                <c:pt idx="75">
                  <c:v>-3.2760174720931845</c:v>
                </c:pt>
                <c:pt idx="76">
                  <c:v>-1.8646174709006667</c:v>
                </c:pt>
                <c:pt idx="77">
                  <c:v>10.474439353749698</c:v>
                </c:pt>
                <c:pt idx="78">
                  <c:v>-2.3981110768914897</c:v>
                </c:pt>
                <c:pt idx="79">
                  <c:v>3.1863311013622719</c:v>
                </c:pt>
                <c:pt idx="80">
                  <c:v>6.809338521400778</c:v>
                </c:pt>
                <c:pt idx="81">
                  <c:v>10.16566265060241</c:v>
                </c:pt>
                <c:pt idx="82">
                  <c:v>0.77519379844961245</c:v>
                </c:pt>
                <c:pt idx="83">
                  <c:v>-17.901234567901234</c:v>
                </c:pt>
                <c:pt idx="84">
                  <c:v>9.9329121344362665</c:v>
                </c:pt>
                <c:pt idx="85">
                  <c:v>42.836999435984211</c:v>
                </c:pt>
                <c:pt idx="86">
                  <c:v>7.2909873483761576</c:v>
                </c:pt>
                <c:pt idx="87">
                  <c:v>0.52842273819055241</c:v>
                </c:pt>
                <c:pt idx="88">
                  <c:v>15.091350723413244</c:v>
                </c:pt>
                <c:pt idx="89">
                  <c:v>1.1808699074985238</c:v>
                </c:pt>
                <c:pt idx="90">
                  <c:v>-1.522338665195808</c:v>
                </c:pt>
                <c:pt idx="91">
                  <c:v>2.8911939969101743</c:v>
                </c:pt>
                <c:pt idx="92">
                  <c:v>1.4945449110745777E-2</c:v>
                </c:pt>
                <c:pt idx="93">
                  <c:v>1.9005847953216373</c:v>
                </c:pt>
                <c:pt idx="94">
                  <c:v>-2.295760082730093</c:v>
                </c:pt>
                <c:pt idx="95">
                  <c:v>-6.6774920466595971</c:v>
                </c:pt>
                <c:pt idx="96">
                  <c:v>31.395348837209301</c:v>
                </c:pt>
                <c:pt idx="97">
                  <c:v>-1.935096153846154</c:v>
                </c:pt>
                <c:pt idx="98">
                  <c:v>-6.3926415636677207</c:v>
                </c:pt>
                <c:pt idx="99">
                  <c:v>10.666666666666668</c:v>
                </c:pt>
                <c:pt idx="100">
                  <c:v>3.3599847706072725</c:v>
                </c:pt>
                <c:pt idx="101">
                  <c:v>-37.055016181229774</c:v>
                </c:pt>
                <c:pt idx="103">
                  <c:v>-2.5788625374165322</c:v>
                </c:pt>
                <c:pt idx="104">
                  <c:v>-1.8496634640086318</c:v>
                </c:pt>
                <c:pt idx="105">
                  <c:v>54.47728911319394</c:v>
                </c:pt>
                <c:pt idx="106">
                  <c:v>36.194029850746269</c:v>
                </c:pt>
                <c:pt idx="107">
                  <c:v>-3.2472324723247228</c:v>
                </c:pt>
                <c:pt idx="108">
                  <c:v>5.6853991596638656</c:v>
                </c:pt>
                <c:pt idx="109">
                  <c:v>-0.54651596075021736</c:v>
                </c:pt>
                <c:pt idx="110">
                  <c:v>-5.7319501205071779</c:v>
                </c:pt>
                <c:pt idx="111">
                  <c:v>14.602675059008655</c:v>
                </c:pt>
                <c:pt idx="112">
                  <c:v>25.460555193466433</c:v>
                </c:pt>
                <c:pt idx="113">
                  <c:v>8.4047619047619051</c:v>
                </c:pt>
                <c:pt idx="115">
                  <c:v>0.71599045346062051</c:v>
                </c:pt>
                <c:pt idx="116">
                  <c:v>9.4109019799559999</c:v>
                </c:pt>
                <c:pt idx="117">
                  <c:v>-5.0793456283315974</c:v>
                </c:pt>
                <c:pt idx="118">
                  <c:v>2.8794063079777366</c:v>
                </c:pt>
                <c:pt idx="119">
                  <c:v>1.7450980392156863</c:v>
                </c:pt>
                <c:pt idx="120">
                  <c:v>-4.0598290598290596</c:v>
                </c:pt>
                <c:pt idx="121">
                  <c:v>-3.4904734858264055</c:v>
                </c:pt>
                <c:pt idx="122">
                  <c:v>19.998619832999793</c:v>
                </c:pt>
                <c:pt idx="123">
                  <c:v>32.913854250085798</c:v>
                </c:pt>
                <c:pt idx="124">
                  <c:v>7.0803178298496885</c:v>
                </c:pt>
                <c:pt idx="125">
                  <c:v>49.563248139760596</c:v>
                </c:pt>
                <c:pt idx="126">
                  <c:v>23.394816717254262</c:v>
                </c:pt>
                <c:pt idx="127">
                  <c:v>-2.5656899160819919</c:v>
                </c:pt>
                <c:pt idx="128">
                  <c:v>7.2210562141925241</c:v>
                </c:pt>
                <c:pt idx="129">
                  <c:v>-3.3577919238058218</c:v>
                </c:pt>
                <c:pt idx="130">
                  <c:v>12.5</c:v>
                </c:pt>
                <c:pt idx="131">
                  <c:v>6.3224181360201515</c:v>
                </c:pt>
                <c:pt idx="132">
                  <c:v>-4.7686251207011807</c:v>
                </c:pt>
                <c:pt idx="133">
                  <c:v>13.737331667360822</c:v>
                </c:pt>
                <c:pt idx="134">
                  <c:v>18.819188191881921</c:v>
                </c:pt>
                <c:pt idx="135">
                  <c:v>-2.5801923791437886</c:v>
                </c:pt>
                <c:pt idx="136">
                  <c:v>32.164482256457418</c:v>
                </c:pt>
                <c:pt idx="137">
                  <c:v>-1.0522529004406871</c:v>
                </c:pt>
                <c:pt idx="138">
                  <c:v>11.773846521635189</c:v>
                </c:pt>
                <c:pt idx="139">
                  <c:v>16.68494953927161</c:v>
                </c:pt>
                <c:pt idx="140">
                  <c:v>3.5684570583341033</c:v>
                </c:pt>
                <c:pt idx="141">
                  <c:v>14.778902503995738</c:v>
                </c:pt>
                <c:pt idx="142">
                  <c:v>18.142177589852007</c:v>
                </c:pt>
                <c:pt idx="143">
                  <c:v>6.3030614870079757</c:v>
                </c:pt>
                <c:pt idx="144">
                  <c:v>31.547213338226815</c:v>
                </c:pt>
                <c:pt idx="145">
                  <c:v>-9.8630486560054429</c:v>
                </c:pt>
                <c:pt idx="146">
                  <c:v>-18.875502008032129</c:v>
                </c:pt>
                <c:pt idx="147">
                  <c:v>7.2874493927125501</c:v>
                </c:pt>
                <c:pt idx="148">
                  <c:v>19.70886309194767</c:v>
                </c:pt>
                <c:pt idx="149">
                  <c:v>11.513953863526377</c:v>
                </c:pt>
                <c:pt idx="150">
                  <c:v>-8.5322498730319953</c:v>
                </c:pt>
                <c:pt idx="151">
                  <c:v>36.397748592870542</c:v>
                </c:pt>
                <c:pt idx="152">
                  <c:v>6.9668411867364748</c:v>
                </c:pt>
                <c:pt idx="154">
                  <c:v>15.135515663498769</c:v>
                </c:pt>
                <c:pt idx="155">
                  <c:v>43.759750390015597</c:v>
                </c:pt>
                <c:pt idx="156">
                  <c:v>54.994571118349626</c:v>
                </c:pt>
                <c:pt idx="157">
                  <c:v>-4.7752697948373326</c:v>
                </c:pt>
                <c:pt idx="158">
                  <c:v>-8.4130725392246539</c:v>
                </c:pt>
                <c:pt idx="159">
                  <c:v>-1.1628643852978455</c:v>
                </c:pt>
                <c:pt idx="160">
                  <c:v>3.8839106593553567</c:v>
                </c:pt>
                <c:pt idx="161">
                  <c:v>13.974424928345705</c:v>
                </c:pt>
                <c:pt idx="162">
                  <c:v>12.744090441932169</c:v>
                </c:pt>
                <c:pt idx="163">
                  <c:v>-4.4448757763975149</c:v>
                </c:pt>
                <c:pt idx="164">
                  <c:v>-4.5177365418661068</c:v>
                </c:pt>
                <c:pt idx="165">
                  <c:v>25.595531460489568</c:v>
                </c:pt>
                <c:pt idx="166">
                  <c:v>0.15767896562598549</c:v>
                </c:pt>
                <c:pt idx="167">
                  <c:v>-4.9709028251893752</c:v>
                </c:pt>
                <c:pt idx="168">
                  <c:v>-10.368973875572314</c:v>
                </c:pt>
                <c:pt idx="169">
                  <c:v>-6.5782749417977406</c:v>
                </c:pt>
                <c:pt idx="170">
                  <c:v>-5.2164840897235258</c:v>
                </c:pt>
                <c:pt idx="171">
                  <c:v>-0.56074766355140182</c:v>
                </c:pt>
                <c:pt idx="172">
                  <c:v>-13.463187553595493</c:v>
                </c:pt>
                <c:pt idx="173">
                  <c:v>1.4375136472814616</c:v>
                </c:pt>
                <c:pt idx="174">
                  <c:v>-0.38895171515712279</c:v>
                </c:pt>
                <c:pt idx="175">
                  <c:v>-6.1392741329718046</c:v>
                </c:pt>
                <c:pt idx="176">
                  <c:v>-28.462377317339151</c:v>
                </c:pt>
                <c:pt idx="177">
                  <c:v>-5.0096339113680148</c:v>
                </c:pt>
                <c:pt idx="178">
                  <c:v>-35.185185185185183</c:v>
                </c:pt>
                <c:pt idx="179">
                  <c:v>11.148791860958033</c:v>
                </c:pt>
                <c:pt idx="180">
                  <c:v>9.081677063687799</c:v>
                </c:pt>
                <c:pt idx="181">
                  <c:v>6.3949031565678078</c:v>
                </c:pt>
                <c:pt idx="182">
                  <c:v>37.007373138643921</c:v>
                </c:pt>
                <c:pt idx="183">
                  <c:v>5.4883077104317604</c:v>
                </c:pt>
                <c:pt idx="184">
                  <c:v>14.103413987404705</c:v>
                </c:pt>
                <c:pt idx="185">
                  <c:v>-6.6216945493793853</c:v>
                </c:pt>
                <c:pt idx="186">
                  <c:v>2.1637068789548888</c:v>
                </c:pt>
                <c:pt idx="187">
                  <c:v>7.8376664552948627</c:v>
                </c:pt>
                <c:pt idx="188">
                  <c:v>-5.5286577212154748</c:v>
                </c:pt>
                <c:pt idx="189">
                  <c:v>-6.2310873512204958</c:v>
                </c:pt>
                <c:pt idx="190">
                  <c:v>18.048192771084338</c:v>
                </c:pt>
                <c:pt idx="191">
                  <c:v>3.6885245901639343</c:v>
                </c:pt>
                <c:pt idx="192">
                  <c:v>-13.748191027496382</c:v>
                </c:pt>
                <c:pt idx="193">
                  <c:v>47.723515481881954</c:v>
                </c:pt>
                <c:pt idx="194">
                  <c:v>35.722123744407867</c:v>
                </c:pt>
                <c:pt idx="196">
                  <c:v>41.792929292929294</c:v>
                </c:pt>
                <c:pt idx="197">
                  <c:v>28.62215909090909</c:v>
                </c:pt>
                <c:pt idx="198">
                  <c:v>45.084055017829854</c:v>
                </c:pt>
                <c:pt idx="199">
                  <c:v>-3.9045958400797112</c:v>
                </c:pt>
                <c:pt idx="200">
                  <c:v>27.190043082814746</c:v>
                </c:pt>
                <c:pt idx="201">
                  <c:v>15.530332681017612</c:v>
                </c:pt>
                <c:pt idx="202">
                  <c:v>42.29857819905213</c:v>
                </c:pt>
                <c:pt idx="203">
                  <c:v>-8.6028846974481521</c:v>
                </c:pt>
                <c:pt idx="204">
                  <c:v>-7.7836411609498679</c:v>
                </c:pt>
                <c:pt idx="205">
                  <c:v>12.941948794898247</c:v>
                </c:pt>
                <c:pt idx="206">
                  <c:v>-4.7644654764465475</c:v>
                </c:pt>
                <c:pt idx="207">
                  <c:v>-8.258575197889181</c:v>
                </c:pt>
                <c:pt idx="208">
                  <c:v>-12.745733419745086</c:v>
                </c:pt>
                <c:pt idx="209">
                  <c:v>2.5844930417495031</c:v>
                </c:pt>
                <c:pt idx="210">
                  <c:v>-2.5041322314049586</c:v>
                </c:pt>
                <c:pt idx="211">
                  <c:v>46.017610315330003</c:v>
                </c:pt>
                <c:pt idx="212">
                  <c:v>-2.1225488055203736</c:v>
                </c:pt>
                <c:pt idx="213">
                  <c:v>5.7692307692307692</c:v>
                </c:pt>
                <c:pt idx="214">
                  <c:v>64.179263928208968</c:v>
                </c:pt>
                <c:pt idx="215">
                  <c:v>11.88536621165419</c:v>
                </c:pt>
                <c:pt idx="216">
                  <c:v>52.745995423340965</c:v>
                </c:pt>
                <c:pt idx="217">
                  <c:v>16.822916666666668</c:v>
                </c:pt>
                <c:pt idx="218">
                  <c:v>6.8541477673621607</c:v>
                </c:pt>
                <c:pt idx="219">
                  <c:v>-7.1834152661865023</c:v>
                </c:pt>
                <c:pt idx="220">
                  <c:v>0.23059185242121444</c:v>
                </c:pt>
                <c:pt idx="221">
                  <c:v>29.462223688551632</c:v>
                </c:pt>
                <c:pt idx="222">
                  <c:v>-2.3649445623967917</c:v>
                </c:pt>
                <c:pt idx="223">
                  <c:v>-4.9471064094586188</c:v>
                </c:pt>
                <c:pt idx="224">
                  <c:v>5.7711246799290921</c:v>
                </c:pt>
                <c:pt idx="225">
                  <c:v>7.0044709388971684</c:v>
                </c:pt>
                <c:pt idx="226">
                  <c:v>16.781898177247015</c:v>
                </c:pt>
                <c:pt idx="227">
                  <c:v>2.0871185651059867</c:v>
                </c:pt>
                <c:pt idx="228">
                  <c:v>39.89429560780026</c:v>
                </c:pt>
                <c:pt idx="229">
                  <c:v>15.026752516550285</c:v>
                </c:pt>
                <c:pt idx="230">
                  <c:v>-1.3146911519198663</c:v>
                </c:pt>
                <c:pt idx="231">
                  <c:v>4.4163150492264416</c:v>
                </c:pt>
                <c:pt idx="232">
                  <c:v>4.130244755244755</c:v>
                </c:pt>
                <c:pt idx="233">
                  <c:v>9.4297192814008142</c:v>
                </c:pt>
                <c:pt idx="234">
                  <c:v>51.810735072213845</c:v>
                </c:pt>
                <c:pt idx="235">
                  <c:v>2.7775288952602817</c:v>
                </c:pt>
                <c:pt idx="236">
                  <c:v>-46.875</c:v>
                </c:pt>
                <c:pt idx="237">
                  <c:v>-9.1809180918091808</c:v>
                </c:pt>
                <c:pt idx="238">
                  <c:v>-12.238055322715843</c:v>
                </c:pt>
                <c:pt idx="239">
                  <c:v>16.140501331046433</c:v>
                </c:pt>
                <c:pt idx="240">
                  <c:v>2.4469820554649266</c:v>
                </c:pt>
                <c:pt idx="241">
                  <c:v>-7.7669902912621351</c:v>
                </c:pt>
                <c:pt idx="242">
                  <c:v>5.9891107078039925</c:v>
                </c:pt>
                <c:pt idx="243">
                  <c:v>6.312106368089573</c:v>
                </c:pt>
                <c:pt idx="244">
                  <c:v>12.126629422718809</c:v>
                </c:pt>
                <c:pt idx="245">
                  <c:v>-2.3806315411220411</c:v>
                </c:pt>
                <c:pt idx="246">
                  <c:v>35.640138408304502</c:v>
                </c:pt>
                <c:pt idx="247">
                  <c:v>-7.2525318523358377</c:v>
                </c:pt>
                <c:pt idx="248">
                  <c:v>29.286323571225477</c:v>
                </c:pt>
                <c:pt idx="249">
                  <c:v>-4.6926879657640379</c:v>
                </c:pt>
                <c:pt idx="250">
                  <c:v>26.086339108207895</c:v>
                </c:pt>
                <c:pt idx="251">
                  <c:v>1.0456667524994123</c:v>
                </c:pt>
                <c:pt idx="252">
                  <c:v>19.203849518810149</c:v>
                </c:pt>
                <c:pt idx="253">
                  <c:v>19.868040915124542</c:v>
                </c:pt>
                <c:pt idx="254">
                  <c:v>20.140515222482435</c:v>
                </c:pt>
                <c:pt idx="255">
                  <c:v>-1.657589391427895</c:v>
                </c:pt>
                <c:pt idx="256">
                  <c:v>-1.2620148213368554</c:v>
                </c:pt>
                <c:pt idx="257">
                  <c:v>1.5841827336362519</c:v>
                </c:pt>
                <c:pt idx="258">
                  <c:v>-6.666666666666667</c:v>
                </c:pt>
                <c:pt idx="259">
                  <c:v>4.2491759715869897</c:v>
                </c:pt>
                <c:pt idx="260">
                  <c:v>2.8000682943486428</c:v>
                </c:pt>
                <c:pt idx="261">
                  <c:v>-12.158943265482893</c:v>
                </c:pt>
                <c:pt idx="262">
                  <c:v>-5.8466453674121404</c:v>
                </c:pt>
                <c:pt idx="263">
                  <c:v>11.475988700564972</c:v>
                </c:pt>
                <c:pt idx="264">
                  <c:v>-3.9959328927300461</c:v>
                </c:pt>
                <c:pt idx="265">
                  <c:v>-6.1911487758945389</c:v>
                </c:pt>
                <c:pt idx="266">
                  <c:v>1.6256524981357194</c:v>
                </c:pt>
                <c:pt idx="267">
                  <c:v>68.814497860558774</c:v>
                </c:pt>
                <c:pt idx="268">
                  <c:v>-4.9957179560376819E-2</c:v>
                </c:pt>
                <c:pt idx="269">
                  <c:v>2.4884360911060366</c:v>
                </c:pt>
                <c:pt idx="270">
                  <c:v>14.666406554818574</c:v>
                </c:pt>
                <c:pt idx="271">
                  <c:v>-4.0018231540565177</c:v>
                </c:pt>
                <c:pt idx="272">
                  <c:v>28.42149259276459</c:v>
                </c:pt>
                <c:pt idx="273">
                  <c:v>5.2930440073007503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0-4CD1-8B44-D4F9D0635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Lin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Munis_data!$S$3:$S$276</c:f>
              <c:numCache>
                <c:formatCode>0.0</c:formatCode>
                <c:ptCount val="274"/>
                <c:pt idx="0">
                  <c:v>11.63240154613187</c:v>
                </c:pt>
                <c:pt idx="1">
                  <c:v>34.831649831649827</c:v>
                </c:pt>
                <c:pt idx="2">
                  <c:v>5.5762471804018254</c:v>
                </c:pt>
                <c:pt idx="3">
                  <c:v>23.77923676651621</c:v>
                </c:pt>
                <c:pt idx="4">
                  <c:v>-3.2236469437149182</c:v>
                </c:pt>
                <c:pt idx="5">
                  <c:v>35.780593989210267</c:v>
                </c:pt>
                <c:pt idx="6">
                  <c:v>64.067127344521225</c:v>
                </c:pt>
                <c:pt idx="7">
                  <c:v>0.94198843499347129</c:v>
                </c:pt>
                <c:pt idx="8">
                  <c:v>4.8614487117160911E-2</c:v>
                </c:pt>
                <c:pt idx="9">
                  <c:v>32.013137087945502</c:v>
                </c:pt>
                <c:pt idx="10">
                  <c:v>19.924898459652081</c:v>
                </c:pt>
                <c:pt idx="11">
                  <c:v>6.6671345357568956</c:v>
                </c:pt>
                <c:pt idx="12">
                  <c:v>-2.4916943521594686</c:v>
                </c:pt>
                <c:pt idx="13">
                  <c:v>8.9539571398260129</c:v>
                </c:pt>
                <c:pt idx="14">
                  <c:v>-5.3222630262387563E-2</c:v>
                </c:pt>
                <c:pt idx="15">
                  <c:v>3.789932493488545</c:v>
                </c:pt>
                <c:pt idx="16">
                  <c:v>-1.2926189584113901</c:v>
                </c:pt>
                <c:pt idx="17">
                  <c:v>10.504803493449781</c:v>
                </c:pt>
                <c:pt idx="19">
                  <c:v>13.957644535787686</c:v>
                </c:pt>
                <c:pt idx="20">
                  <c:v>12.128734816916394</c:v>
                </c:pt>
                <c:pt idx="21">
                  <c:v>20.892291875219826</c:v>
                </c:pt>
                <c:pt idx="22">
                  <c:v>2.4138133552592937</c:v>
                </c:pt>
                <c:pt idx="23">
                  <c:v>-5.9514878719679922</c:v>
                </c:pt>
                <c:pt idx="24">
                  <c:v>-2.0230026699527626</c:v>
                </c:pt>
                <c:pt idx="25">
                  <c:v>4.9384430250856246</c:v>
                </c:pt>
                <c:pt idx="26">
                  <c:v>14.804964539007093</c:v>
                </c:pt>
                <c:pt idx="27">
                  <c:v>9.5111926356194171E-2</c:v>
                </c:pt>
                <c:pt idx="28">
                  <c:v>32.336448598130843</c:v>
                </c:pt>
                <c:pt idx="29">
                  <c:v>8.4280771131982206</c:v>
                </c:pt>
                <c:pt idx="30">
                  <c:v>11.106147248034311</c:v>
                </c:pt>
                <c:pt idx="31">
                  <c:v>3.1998445869064467</c:v>
                </c:pt>
                <c:pt idx="32">
                  <c:v>9.2241992882562283</c:v>
                </c:pt>
                <c:pt idx="34">
                  <c:v>13.6222211070407</c:v>
                </c:pt>
                <c:pt idx="35">
                  <c:v>18.695205749940762</c:v>
                </c:pt>
                <c:pt idx="36">
                  <c:v>28.144283630651856</c:v>
                </c:pt>
                <c:pt idx="37">
                  <c:v>-1.5560802042537325</c:v>
                </c:pt>
                <c:pt idx="38">
                  <c:v>6.4228529839883555</c:v>
                </c:pt>
                <c:pt idx="39">
                  <c:v>1.7598558858172246</c:v>
                </c:pt>
                <c:pt idx="40">
                  <c:v>11.92475489046301</c:v>
                </c:pt>
                <c:pt idx="41">
                  <c:v>4.6885773385428635</c:v>
                </c:pt>
                <c:pt idx="42">
                  <c:v>2.2771982116244414</c:v>
                </c:pt>
                <c:pt idx="43">
                  <c:v>-5.8255451713395638</c:v>
                </c:pt>
                <c:pt idx="44">
                  <c:v>22.831027909477491</c:v>
                </c:pt>
                <c:pt idx="45">
                  <c:v>2.8542397930907075</c:v>
                </c:pt>
                <c:pt idx="46">
                  <c:v>5.6704075605434143</c:v>
                </c:pt>
                <c:pt idx="47">
                  <c:v>25.776652015197794</c:v>
                </c:pt>
                <c:pt idx="48">
                  <c:v>12.857207759756486</c:v>
                </c:pt>
                <c:pt idx="49">
                  <c:v>-8.2857919043738111</c:v>
                </c:pt>
                <c:pt idx="50">
                  <c:v>-1.5992915190664723</c:v>
                </c:pt>
                <c:pt idx="51">
                  <c:v>2.0354346930366707</c:v>
                </c:pt>
                <c:pt idx="52">
                  <c:v>25.765220316178944</c:v>
                </c:pt>
                <c:pt idx="53">
                  <c:v>9.4698030430318312</c:v>
                </c:pt>
                <c:pt idx="54">
                  <c:v>-2.9195772881963102</c:v>
                </c:pt>
                <c:pt idx="55">
                  <c:v>-5.3299492385786804</c:v>
                </c:pt>
                <c:pt idx="56">
                  <c:v>19.198149575944488</c:v>
                </c:pt>
                <c:pt idx="57">
                  <c:v>22.072874493927124</c:v>
                </c:pt>
                <c:pt idx="58">
                  <c:v>8.3704277986358537</c:v>
                </c:pt>
                <c:pt idx="59">
                  <c:v>1.9718395708886993</c:v>
                </c:pt>
                <c:pt idx="60">
                  <c:v>-1.5790853099200628</c:v>
                </c:pt>
                <c:pt idx="61">
                  <c:v>6.7452387749276133</c:v>
                </c:pt>
                <c:pt idx="62">
                  <c:v>32.122027815163747</c:v>
                </c:pt>
                <c:pt idx="63">
                  <c:v>-3.6755857124567912</c:v>
                </c:pt>
                <c:pt idx="64">
                  <c:v>-2.2514165371308228</c:v>
                </c:pt>
                <c:pt idx="65">
                  <c:v>2.5556471558120362</c:v>
                </c:pt>
                <c:pt idx="66">
                  <c:v>10.148924434638721</c:v>
                </c:pt>
                <c:pt idx="67">
                  <c:v>-1.1576818467117651</c:v>
                </c:pt>
                <c:pt idx="68">
                  <c:v>-12.247474747474747</c:v>
                </c:pt>
                <c:pt idx="69">
                  <c:v>10.940061942065951</c:v>
                </c:pt>
                <c:pt idx="70">
                  <c:v>21.756699276903447</c:v>
                </c:pt>
                <c:pt idx="71">
                  <c:v>10.297595585337012</c:v>
                </c:pt>
                <c:pt idx="72">
                  <c:v>0.7147885417230736</c:v>
                </c:pt>
                <c:pt idx="73">
                  <c:v>25.059598934230827</c:v>
                </c:pt>
                <c:pt idx="74">
                  <c:v>6.8611044704757349</c:v>
                </c:pt>
                <c:pt idx="75">
                  <c:v>0.42986895930111624</c:v>
                </c:pt>
                <c:pt idx="76">
                  <c:v>0.40682563001469091</c:v>
                </c:pt>
                <c:pt idx="77">
                  <c:v>13.18422956353991</c:v>
                </c:pt>
                <c:pt idx="78">
                  <c:v>0.21558361564521095</c:v>
                </c:pt>
                <c:pt idx="79">
                  <c:v>1.2006465019625954</c:v>
                </c:pt>
                <c:pt idx="80">
                  <c:v>0</c:v>
                </c:pt>
                <c:pt idx="81">
                  <c:v>37.358810240963855</c:v>
                </c:pt>
                <c:pt idx="82">
                  <c:v>19.791666666666664</c:v>
                </c:pt>
                <c:pt idx="83">
                  <c:v>-17.901234567901234</c:v>
                </c:pt>
                <c:pt idx="84">
                  <c:v>37.445450400573179</c:v>
                </c:pt>
                <c:pt idx="85">
                  <c:v>52.735476593344607</c:v>
                </c:pt>
                <c:pt idx="86">
                  <c:v>-6.677970523020738</c:v>
                </c:pt>
                <c:pt idx="87">
                  <c:v>10.648518815052041</c:v>
                </c:pt>
                <c:pt idx="88">
                  <c:v>19.10444608723202</c:v>
                </c:pt>
                <c:pt idx="89">
                  <c:v>17.40799055304074</c:v>
                </c:pt>
                <c:pt idx="90">
                  <c:v>0.69498069498069492</c:v>
                </c:pt>
                <c:pt idx="91">
                  <c:v>2.2842639593908629</c:v>
                </c:pt>
                <c:pt idx="92">
                  <c:v>10.96248692273203</c:v>
                </c:pt>
                <c:pt idx="93">
                  <c:v>4.3859649122807012</c:v>
                </c:pt>
                <c:pt idx="94">
                  <c:v>1.2961047914512236</c:v>
                </c:pt>
                <c:pt idx="95">
                  <c:v>-1.3918345705196182</c:v>
                </c:pt>
                <c:pt idx="96">
                  <c:v>-0.78833267638943638</c:v>
                </c:pt>
                <c:pt idx="97">
                  <c:v>1.9230769230769231</c:v>
                </c:pt>
                <c:pt idx="98">
                  <c:v>0.70709974130497266</c:v>
                </c:pt>
                <c:pt idx="99">
                  <c:v>28.799999999999997</c:v>
                </c:pt>
                <c:pt idx="100">
                  <c:v>4.0376927470017137</c:v>
                </c:pt>
                <c:pt idx="101">
                  <c:v>-10.679611650485436</c:v>
                </c:pt>
                <c:pt idx="103">
                  <c:v>-5.41100621690076</c:v>
                </c:pt>
                <c:pt idx="104">
                  <c:v>-0.19010430046755383</c:v>
                </c:pt>
                <c:pt idx="105">
                  <c:v>17.746935832732515</c:v>
                </c:pt>
                <c:pt idx="106">
                  <c:v>-3.7313432835820892</c:v>
                </c:pt>
                <c:pt idx="107">
                  <c:v>-2.2878228782287824</c:v>
                </c:pt>
                <c:pt idx="108">
                  <c:v>2.153361344537815</c:v>
                </c:pt>
                <c:pt idx="109">
                  <c:v>30.729101974909952</c:v>
                </c:pt>
                <c:pt idx="110">
                  <c:v>1.3098606308288798</c:v>
                </c:pt>
                <c:pt idx="111">
                  <c:v>14.602675059008655</c:v>
                </c:pt>
                <c:pt idx="112">
                  <c:v>20.216544073635625</c:v>
                </c:pt>
                <c:pt idx="113">
                  <c:v>10.111111111111111</c:v>
                </c:pt>
                <c:pt idx="115">
                  <c:v>2.6650755767700876</c:v>
                </c:pt>
                <c:pt idx="116">
                  <c:v>20.72842825714984</c:v>
                </c:pt>
                <c:pt idx="117">
                  <c:v>-3.8355492923227743</c:v>
                </c:pt>
                <c:pt idx="118">
                  <c:v>3.6215213358070502</c:v>
                </c:pt>
                <c:pt idx="119">
                  <c:v>10.705882352941176</c:v>
                </c:pt>
                <c:pt idx="120">
                  <c:v>6.3568376068376065</c:v>
                </c:pt>
                <c:pt idx="121">
                  <c:v>6.516238963184799</c:v>
                </c:pt>
                <c:pt idx="122">
                  <c:v>46.390863294458626</c:v>
                </c:pt>
                <c:pt idx="123">
                  <c:v>33.909163711245853</c:v>
                </c:pt>
                <c:pt idx="124">
                  <c:v>12.581608380990941</c:v>
                </c:pt>
                <c:pt idx="125">
                  <c:v>30.556454221934647</c:v>
                </c:pt>
                <c:pt idx="126">
                  <c:v>11.790800840532336</c:v>
                </c:pt>
                <c:pt idx="127">
                  <c:v>-1.9982115834365113</c:v>
                </c:pt>
                <c:pt idx="128">
                  <c:v>17.993079584775089</c:v>
                </c:pt>
                <c:pt idx="129">
                  <c:v>3.1051071480635599</c:v>
                </c:pt>
                <c:pt idx="130">
                  <c:v>12.5</c:v>
                </c:pt>
                <c:pt idx="131">
                  <c:v>6.4105793450881619</c:v>
                </c:pt>
                <c:pt idx="132">
                  <c:v>-0.98789274307360919</c:v>
                </c:pt>
                <c:pt idx="133">
                  <c:v>25.669859780646952</c:v>
                </c:pt>
                <c:pt idx="134">
                  <c:v>17.712177121771216</c:v>
                </c:pt>
                <c:pt idx="135">
                  <c:v>-1.3086735747017297</c:v>
                </c:pt>
                <c:pt idx="136">
                  <c:v>22.307810224572698</c:v>
                </c:pt>
                <c:pt idx="137">
                  <c:v>2.052792517312708</c:v>
                </c:pt>
                <c:pt idx="138">
                  <c:v>17.248386325603633</c:v>
                </c:pt>
                <c:pt idx="139">
                  <c:v>10.925844668714349</c:v>
                </c:pt>
                <c:pt idx="140">
                  <c:v>3.2818711287787741</c:v>
                </c:pt>
                <c:pt idx="141">
                  <c:v>-2.6212040490143846</c:v>
                </c:pt>
                <c:pt idx="142">
                  <c:v>20.732029598308667</c:v>
                </c:pt>
                <c:pt idx="143">
                  <c:v>3.9962267387016555</c:v>
                </c:pt>
                <c:pt idx="144">
                  <c:v>15.708068998060085</c:v>
                </c:pt>
                <c:pt idx="145">
                  <c:v>-2.0797890438924806</c:v>
                </c:pt>
                <c:pt idx="146">
                  <c:v>-6.8273092369477917</c:v>
                </c:pt>
                <c:pt idx="147">
                  <c:v>6.8825910931174086</c:v>
                </c:pt>
                <c:pt idx="148">
                  <c:v>19.299797309747557</c:v>
                </c:pt>
                <c:pt idx="149">
                  <c:v>11.707533473140829</c:v>
                </c:pt>
                <c:pt idx="150">
                  <c:v>-7.414931437277807</c:v>
                </c:pt>
                <c:pt idx="151">
                  <c:v>16.322701688555348</c:v>
                </c:pt>
                <c:pt idx="152">
                  <c:v>4.3560209424083771</c:v>
                </c:pt>
                <c:pt idx="154">
                  <c:v>29.54191180167949</c:v>
                </c:pt>
                <c:pt idx="155">
                  <c:v>39.294071762870516</c:v>
                </c:pt>
                <c:pt idx="156">
                  <c:v>16.291580298094956</c:v>
                </c:pt>
                <c:pt idx="157">
                  <c:v>-6.81899039411788</c:v>
                </c:pt>
                <c:pt idx="158">
                  <c:v>-2.3235770069654542</c:v>
                </c:pt>
                <c:pt idx="159">
                  <c:v>19.096958174904945</c:v>
                </c:pt>
                <c:pt idx="160">
                  <c:v>17.040925504881638</c:v>
                </c:pt>
                <c:pt idx="161">
                  <c:v>17.700448298669802</c:v>
                </c:pt>
                <c:pt idx="162">
                  <c:v>8.7358684480986639</c:v>
                </c:pt>
                <c:pt idx="163">
                  <c:v>-2.5879917184265012E-2</c:v>
                </c:pt>
                <c:pt idx="164">
                  <c:v>-3.934168251262212</c:v>
                </c:pt>
                <c:pt idx="165">
                  <c:v>20.009857072449481</c:v>
                </c:pt>
                <c:pt idx="166">
                  <c:v>21.223588773257649</c:v>
                </c:pt>
                <c:pt idx="167">
                  <c:v>4.3141844663350559</c:v>
                </c:pt>
                <c:pt idx="168">
                  <c:v>-4.0937247508753032</c:v>
                </c:pt>
                <c:pt idx="169">
                  <c:v>-3.9435580035205269</c:v>
                </c:pt>
                <c:pt idx="170">
                  <c:v>3.1646670144322728</c:v>
                </c:pt>
                <c:pt idx="171">
                  <c:v>-6.1292834890965731</c:v>
                </c:pt>
                <c:pt idx="172">
                  <c:v>-10.657846380007351</c:v>
                </c:pt>
                <c:pt idx="173">
                  <c:v>6.1358177451051752</c:v>
                </c:pt>
                <c:pt idx="174">
                  <c:v>-3.1099002775778759</c:v>
                </c:pt>
                <c:pt idx="175">
                  <c:v>-6.7237051829324139</c:v>
                </c:pt>
                <c:pt idx="176">
                  <c:v>-14.90367139222101</c:v>
                </c:pt>
                <c:pt idx="177">
                  <c:v>20.905587668593448</c:v>
                </c:pt>
                <c:pt idx="178">
                  <c:v>67.901234567901241</c:v>
                </c:pt>
                <c:pt idx="179">
                  <c:v>14.370495972869859</c:v>
                </c:pt>
                <c:pt idx="180">
                  <c:v>17.771652400986508</c:v>
                </c:pt>
                <c:pt idx="181">
                  <c:v>17.373899119295437</c:v>
                </c:pt>
                <c:pt idx="182">
                  <c:v>22.396992916004049</c:v>
                </c:pt>
                <c:pt idx="183">
                  <c:v>28.213170760440597</c:v>
                </c:pt>
                <c:pt idx="184">
                  <c:v>5.9661915810407686</c:v>
                </c:pt>
                <c:pt idx="185">
                  <c:v>-6.4651915812196439</c:v>
                </c:pt>
                <c:pt idx="186">
                  <c:v>6.6748315982853645</c:v>
                </c:pt>
                <c:pt idx="187">
                  <c:v>16.525047558655675</c:v>
                </c:pt>
                <c:pt idx="188">
                  <c:v>-4.6295015447042012</c:v>
                </c:pt>
                <c:pt idx="189">
                  <c:v>-3.0461972967520676</c:v>
                </c:pt>
                <c:pt idx="190">
                  <c:v>12.91566265060241</c:v>
                </c:pt>
                <c:pt idx="191">
                  <c:v>8.8992974238875888</c:v>
                </c:pt>
                <c:pt idx="192">
                  <c:v>-42.190062711046792</c:v>
                </c:pt>
                <c:pt idx="193">
                  <c:v>20.823466333050355</c:v>
                </c:pt>
                <c:pt idx="194">
                  <c:v>9.3103739343293661</c:v>
                </c:pt>
                <c:pt idx="196">
                  <c:v>16.287878787878789</c:v>
                </c:pt>
                <c:pt idx="197">
                  <c:v>19.708806818181817</c:v>
                </c:pt>
                <c:pt idx="198">
                  <c:v>23.433520122261843</c:v>
                </c:pt>
                <c:pt idx="199">
                  <c:v>7.1677668451862004</c:v>
                </c:pt>
                <c:pt idx="200">
                  <c:v>4.5955002393489703</c:v>
                </c:pt>
                <c:pt idx="201">
                  <c:v>20.211350293542075</c:v>
                </c:pt>
                <c:pt idx="202">
                  <c:v>42.29857819905213</c:v>
                </c:pt>
                <c:pt idx="203">
                  <c:v>-6.1619868567039351</c:v>
                </c:pt>
                <c:pt idx="204">
                  <c:v>-0.57482095740670935</c:v>
                </c:pt>
                <c:pt idx="205">
                  <c:v>31.013785988933694</c:v>
                </c:pt>
                <c:pt idx="206">
                  <c:v>-3.7534953753495373</c:v>
                </c:pt>
                <c:pt idx="207">
                  <c:v>12.110817941952506</c:v>
                </c:pt>
                <c:pt idx="208">
                  <c:v>-6.4808813998703823</c:v>
                </c:pt>
                <c:pt idx="209">
                  <c:v>5.6163021868787277</c:v>
                </c:pt>
                <c:pt idx="210">
                  <c:v>4.4338842975206614</c:v>
                </c:pt>
                <c:pt idx="211">
                  <c:v>26.872036725785815</c:v>
                </c:pt>
                <c:pt idx="212">
                  <c:v>5.5858846137048523</c:v>
                </c:pt>
                <c:pt idx="213">
                  <c:v>9.9949392712550615</c:v>
                </c:pt>
                <c:pt idx="214">
                  <c:v>28.016665776400835</c:v>
                </c:pt>
                <c:pt idx="215">
                  <c:v>29.274915602524587</c:v>
                </c:pt>
                <c:pt idx="216">
                  <c:v>21.39588100686499</c:v>
                </c:pt>
                <c:pt idx="217">
                  <c:v>21.393229166666668</c:v>
                </c:pt>
                <c:pt idx="218">
                  <c:v>9.4748513254712226</c:v>
                </c:pt>
                <c:pt idx="219">
                  <c:v>-0.4433266008663288</c:v>
                </c:pt>
                <c:pt idx="220">
                  <c:v>4.3214621231531307</c:v>
                </c:pt>
                <c:pt idx="221">
                  <c:v>5.6087099967007585</c:v>
                </c:pt>
                <c:pt idx="222">
                  <c:v>7.2245812691672559E-2</c:v>
                </c:pt>
                <c:pt idx="223">
                  <c:v>6.6894835096453011</c:v>
                </c:pt>
                <c:pt idx="224">
                  <c:v>6.007484735079772</c:v>
                </c:pt>
                <c:pt idx="225">
                  <c:v>10.382513661202186</c:v>
                </c:pt>
                <c:pt idx="226">
                  <c:v>24.437460716530484</c:v>
                </c:pt>
                <c:pt idx="227">
                  <c:v>2.5809457255998138</c:v>
                </c:pt>
                <c:pt idx="228">
                  <c:v>51.02970657918717</c:v>
                </c:pt>
                <c:pt idx="229">
                  <c:v>15.664580877240713</c:v>
                </c:pt>
                <c:pt idx="230">
                  <c:v>7.1055926544240391</c:v>
                </c:pt>
                <c:pt idx="231">
                  <c:v>2.8410689170182839</c:v>
                </c:pt>
                <c:pt idx="232">
                  <c:v>17.613636363636363</c:v>
                </c:pt>
                <c:pt idx="233">
                  <c:v>12.74730272633095</c:v>
                </c:pt>
                <c:pt idx="234">
                  <c:v>28.928648415606812</c:v>
                </c:pt>
                <c:pt idx="235">
                  <c:v>4.2648508198190127</c:v>
                </c:pt>
                <c:pt idx="236">
                  <c:v>-39.0625</c:v>
                </c:pt>
                <c:pt idx="237">
                  <c:v>7.6507650765076516</c:v>
                </c:pt>
                <c:pt idx="238">
                  <c:v>-10.896898575020955</c:v>
                </c:pt>
                <c:pt idx="239">
                  <c:v>19.686980757892481</c:v>
                </c:pt>
                <c:pt idx="240">
                  <c:v>2.691680261011419</c:v>
                </c:pt>
                <c:pt idx="241">
                  <c:v>-7.7669902912621351</c:v>
                </c:pt>
                <c:pt idx="242">
                  <c:v>9.6188747731397459</c:v>
                </c:pt>
                <c:pt idx="243">
                  <c:v>6.2281315605318399</c:v>
                </c:pt>
                <c:pt idx="244">
                  <c:v>11.649906890130355</c:v>
                </c:pt>
                <c:pt idx="245">
                  <c:v>-2.4030903292458339</c:v>
                </c:pt>
                <c:pt idx="246">
                  <c:v>35.640138408304502</c:v>
                </c:pt>
                <c:pt idx="247">
                  <c:v>-7.2525318523358377</c:v>
                </c:pt>
                <c:pt idx="248">
                  <c:v>39.237986920671027</c:v>
                </c:pt>
                <c:pt idx="249">
                  <c:v>6.3897292112447435</c:v>
                </c:pt>
                <c:pt idx="250">
                  <c:v>21.350468616870209</c:v>
                </c:pt>
                <c:pt idx="251">
                  <c:v>13.982154252639356</c:v>
                </c:pt>
                <c:pt idx="252">
                  <c:v>27.99650043744532</c:v>
                </c:pt>
                <c:pt idx="253">
                  <c:v>33.028812368236125</c:v>
                </c:pt>
                <c:pt idx="254">
                  <c:v>18.384074941451992</c:v>
                </c:pt>
                <c:pt idx="255">
                  <c:v>-3.1198200331517878</c:v>
                </c:pt>
                <c:pt idx="256">
                  <c:v>-1.1299435028248588</c:v>
                </c:pt>
                <c:pt idx="257">
                  <c:v>10.303328011789267</c:v>
                </c:pt>
                <c:pt idx="258">
                  <c:v>1.3303687233648323</c:v>
                </c:pt>
                <c:pt idx="259">
                  <c:v>6.689322124843498</c:v>
                </c:pt>
                <c:pt idx="260">
                  <c:v>3.0390985145979168</c:v>
                </c:pt>
                <c:pt idx="261">
                  <c:v>-6.4097011693373753</c:v>
                </c:pt>
                <c:pt idx="262">
                  <c:v>-2.2364217252396164</c:v>
                </c:pt>
                <c:pt idx="263">
                  <c:v>9.1278248587570623</c:v>
                </c:pt>
                <c:pt idx="264">
                  <c:v>4.5449923741738685</c:v>
                </c:pt>
                <c:pt idx="265">
                  <c:v>-3.6958568738229753</c:v>
                </c:pt>
                <c:pt idx="266">
                  <c:v>5.1901565995525729</c:v>
                </c:pt>
                <c:pt idx="267">
                  <c:v>29.222250188774225</c:v>
                </c:pt>
                <c:pt idx="268">
                  <c:v>4.1107622038252929</c:v>
                </c:pt>
                <c:pt idx="269">
                  <c:v>7.6438901575033666</c:v>
                </c:pt>
                <c:pt idx="270">
                  <c:v>17.733125243854857</c:v>
                </c:pt>
                <c:pt idx="271">
                  <c:v>-3.4092980856882407</c:v>
                </c:pt>
                <c:pt idx="272">
                  <c:v>2.2059165002554217</c:v>
                </c:pt>
                <c:pt idx="273">
                  <c:v>9.4666396268505366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4-4A07-8AB5-827804E8D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CMAP 2018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Munis_data!$J$3:$J$276</c:f>
              <c:numCache>
                <c:formatCode>0.00</c:formatCode>
                <c:ptCount val="274"/>
                <c:pt idx="0">
                  <c:v>10.285646724914789</c:v>
                </c:pt>
                <c:pt idx="1">
                  <c:v>5.5716201913520811</c:v>
                </c:pt>
                <c:pt idx="2">
                  <c:v>5.8688440629688792</c:v>
                </c:pt>
                <c:pt idx="3">
                  <c:v>1.9411861757944004</c:v>
                </c:pt>
                <c:pt idx="4">
                  <c:v>0.34251070428870406</c:v>
                </c:pt>
                <c:pt idx="5">
                  <c:v>15.52008145671549</c:v>
                </c:pt>
                <c:pt idx="6">
                  <c:v>41.523938893264308</c:v>
                </c:pt>
                <c:pt idx="7">
                  <c:v>3.8542101176797705</c:v>
                </c:pt>
                <c:pt idx="8">
                  <c:v>42.493245989302217</c:v>
                </c:pt>
                <c:pt idx="9">
                  <c:v>3.4643291970299854</c:v>
                </c:pt>
                <c:pt idx="10">
                  <c:v>5.2052221451736909</c:v>
                </c:pt>
                <c:pt idx="11">
                  <c:v>2.8513693914488507</c:v>
                </c:pt>
                <c:pt idx="12">
                  <c:v>10.749158213087238</c:v>
                </c:pt>
                <c:pt idx="13">
                  <c:v>23.143612019395309</c:v>
                </c:pt>
                <c:pt idx="14">
                  <c:v>5.2305707398887185</c:v>
                </c:pt>
                <c:pt idx="15">
                  <c:v>6.0083387760676423</c:v>
                </c:pt>
                <c:pt idx="16">
                  <c:v>4.3749253157398718</c:v>
                </c:pt>
                <c:pt idx="17">
                  <c:v>-5.6409409765593187E-2</c:v>
                </c:pt>
                <c:pt idx="18">
                  <c:v>27.243950550995478</c:v>
                </c:pt>
                <c:pt idx="19">
                  <c:v>2.126597989117931</c:v>
                </c:pt>
                <c:pt idx="20">
                  <c:v>8.807224495000666</c:v>
                </c:pt>
                <c:pt idx="21">
                  <c:v>3.011849724126932</c:v>
                </c:pt>
                <c:pt idx="22">
                  <c:v>-1.2790330518916304</c:v>
                </c:pt>
                <c:pt idx="23">
                  <c:v>3.0382682251942783</c:v>
                </c:pt>
                <c:pt idx="24">
                  <c:v>-0.93891867723224165</c:v>
                </c:pt>
                <c:pt idx="25">
                  <c:v>-0.44982320703759671</c:v>
                </c:pt>
                <c:pt idx="26">
                  <c:v>37.274311253368786</c:v>
                </c:pt>
                <c:pt idx="27">
                  <c:v>1.6144243716254361</c:v>
                </c:pt>
                <c:pt idx="28">
                  <c:v>81.73735960261682</c:v>
                </c:pt>
                <c:pt idx="29">
                  <c:v>8.164574761904495</c:v>
                </c:pt>
                <c:pt idx="30">
                  <c:v>3.3826202455390426</c:v>
                </c:pt>
                <c:pt idx="31">
                  <c:v>6.4721291791173403</c:v>
                </c:pt>
                <c:pt idx="32">
                  <c:v>15.531935764555167</c:v>
                </c:pt>
                <c:pt idx="33">
                  <c:v>9.7776723047129011</c:v>
                </c:pt>
                <c:pt idx="34">
                  <c:v>5.4250553092527651</c:v>
                </c:pt>
                <c:pt idx="35">
                  <c:v>3.8089067483926189</c:v>
                </c:pt>
                <c:pt idx="36">
                  <c:v>5.2194607000845261</c:v>
                </c:pt>
                <c:pt idx="37">
                  <c:v>2.973804336101411</c:v>
                </c:pt>
                <c:pt idx="38">
                  <c:v>16.45748922091045</c:v>
                </c:pt>
                <c:pt idx="39">
                  <c:v>0.56772644841360309</c:v>
                </c:pt>
                <c:pt idx="40">
                  <c:v>0.74766643366797292</c:v>
                </c:pt>
                <c:pt idx="41">
                  <c:v>4.489268300069515</c:v>
                </c:pt>
                <c:pt idx="42">
                  <c:v>4.8121259285325246</c:v>
                </c:pt>
                <c:pt idx="43">
                  <c:v>2.5417175498440772</c:v>
                </c:pt>
                <c:pt idx="44">
                  <c:v>3.1761937727733551</c:v>
                </c:pt>
                <c:pt idx="45">
                  <c:v>7.2337415051505998</c:v>
                </c:pt>
                <c:pt idx="46">
                  <c:v>5.7190891298695155</c:v>
                </c:pt>
                <c:pt idx="47">
                  <c:v>6.2044134120234569</c:v>
                </c:pt>
                <c:pt idx="48">
                  <c:v>4.9204620661390104</c:v>
                </c:pt>
                <c:pt idx="49">
                  <c:v>12.490345178769839</c:v>
                </c:pt>
                <c:pt idx="50">
                  <c:v>-0.87247896624439525</c:v>
                </c:pt>
                <c:pt idx="51">
                  <c:v>2.5529946890013071</c:v>
                </c:pt>
                <c:pt idx="52">
                  <c:v>35.662542828792468</c:v>
                </c:pt>
                <c:pt idx="53">
                  <c:v>13.763157377686605</c:v>
                </c:pt>
                <c:pt idx="54">
                  <c:v>2.6554923503719499</c:v>
                </c:pt>
                <c:pt idx="55">
                  <c:v>7.8300860006345143</c:v>
                </c:pt>
                <c:pt idx="56">
                  <c:v>26.472856584425607</c:v>
                </c:pt>
                <c:pt idx="57">
                  <c:v>-3.47259293041312</c:v>
                </c:pt>
                <c:pt idx="58">
                  <c:v>3.0661774313442716</c:v>
                </c:pt>
                <c:pt idx="59">
                  <c:v>3.1119830622069933</c:v>
                </c:pt>
                <c:pt idx="60">
                  <c:v>1.8997585110126713</c:v>
                </c:pt>
                <c:pt idx="61">
                  <c:v>2.5624258212873632</c:v>
                </c:pt>
                <c:pt idx="62">
                  <c:v>14.797785803723199</c:v>
                </c:pt>
                <c:pt idx="63">
                  <c:v>-0.53177091701579748</c:v>
                </c:pt>
                <c:pt idx="64">
                  <c:v>1.5297619884953817</c:v>
                </c:pt>
                <c:pt idx="65">
                  <c:v>2.4773007307692376</c:v>
                </c:pt>
                <c:pt idx="66">
                  <c:v>72.405884234031433</c:v>
                </c:pt>
                <c:pt idx="67">
                  <c:v>4.4940050955423079</c:v>
                </c:pt>
                <c:pt idx="68">
                  <c:v>3.1733635423727562</c:v>
                </c:pt>
                <c:pt idx="69">
                  <c:v>7.2942499320509366</c:v>
                </c:pt>
                <c:pt idx="70">
                  <c:v>6.3479985942150128</c:v>
                </c:pt>
                <c:pt idx="71">
                  <c:v>5.8347049216302409</c:v>
                </c:pt>
                <c:pt idx="72">
                  <c:v>2.47104872276691</c:v>
                </c:pt>
                <c:pt idx="73">
                  <c:v>8.4426973072783245</c:v>
                </c:pt>
                <c:pt idx="74">
                  <c:v>-4.9372825871503734</c:v>
                </c:pt>
                <c:pt idx="75">
                  <c:v>0.29346256259574355</c:v>
                </c:pt>
                <c:pt idx="76">
                  <c:v>6.4909429914566621</c:v>
                </c:pt>
                <c:pt idx="77">
                  <c:v>6.8781213347750851</c:v>
                </c:pt>
                <c:pt idx="78">
                  <c:v>0.80681748439012602</c:v>
                </c:pt>
                <c:pt idx="79">
                  <c:v>6.540849944183198</c:v>
                </c:pt>
                <c:pt idx="80">
                  <c:v>0.83529561244979533</c:v>
                </c:pt>
                <c:pt idx="81">
                  <c:v>4.3210650649531601</c:v>
                </c:pt>
                <c:pt idx="82">
                  <c:v>3.1570607119193994</c:v>
                </c:pt>
                <c:pt idx="83">
                  <c:v>19.42512160246914</c:v>
                </c:pt>
                <c:pt idx="84">
                  <c:v>5.8686299384317655</c:v>
                </c:pt>
                <c:pt idx="85">
                  <c:v>4.2512916206147828</c:v>
                </c:pt>
                <c:pt idx="86">
                  <c:v>1.6068457671969447</c:v>
                </c:pt>
                <c:pt idx="87">
                  <c:v>3.9604832318225536</c:v>
                </c:pt>
                <c:pt idx="88">
                  <c:v>3.917835504903517</c:v>
                </c:pt>
                <c:pt idx="89">
                  <c:v>33.718470038422758</c:v>
                </c:pt>
                <c:pt idx="90">
                  <c:v>-6.9517579688707363</c:v>
                </c:pt>
                <c:pt idx="91">
                  <c:v>-0.53088287298608916</c:v>
                </c:pt>
                <c:pt idx="92">
                  <c:v>10.761899948017346</c:v>
                </c:pt>
                <c:pt idx="93">
                  <c:v>-11.874495231085774</c:v>
                </c:pt>
                <c:pt idx="94">
                  <c:v>-0.32774729220104504</c:v>
                </c:pt>
                <c:pt idx="95">
                  <c:v>4.1732944711551312</c:v>
                </c:pt>
                <c:pt idx="96">
                  <c:v>16.396524363490471</c:v>
                </c:pt>
                <c:pt idx="97">
                  <c:v>-1.8714659253823356</c:v>
                </c:pt>
                <c:pt idx="98">
                  <c:v>4.0441561373254098</c:v>
                </c:pt>
                <c:pt idx="99">
                  <c:v>40.183709812399989</c:v>
                </c:pt>
                <c:pt idx="100">
                  <c:v>2.554069426012604</c:v>
                </c:pt>
                <c:pt idx="101">
                  <c:v>5.9275365870548615</c:v>
                </c:pt>
                <c:pt idx="102">
                  <c:v>8.8620535579443214</c:v>
                </c:pt>
                <c:pt idx="103">
                  <c:v>1.9791127101082249</c:v>
                </c:pt>
                <c:pt idx="104">
                  <c:v>2.608450104936789</c:v>
                </c:pt>
                <c:pt idx="105">
                  <c:v>3.2567962716773655</c:v>
                </c:pt>
                <c:pt idx="106">
                  <c:v>12.347420107954362</c:v>
                </c:pt>
                <c:pt idx="107">
                  <c:v>1.7560658407079668</c:v>
                </c:pt>
                <c:pt idx="108">
                  <c:v>4.5100715512000047</c:v>
                </c:pt>
                <c:pt idx="109">
                  <c:v>6.0272606270524065</c:v>
                </c:pt>
                <c:pt idx="110">
                  <c:v>4.3496572423603448</c:v>
                </c:pt>
                <c:pt idx="111">
                  <c:v>18.058550224909357</c:v>
                </c:pt>
                <c:pt idx="112">
                  <c:v>5.027061308944047</c:v>
                </c:pt>
                <c:pt idx="113">
                  <c:v>8.9906709525693138</c:v>
                </c:pt>
                <c:pt idx="114">
                  <c:v>5.0074761584070746</c:v>
                </c:pt>
                <c:pt idx="115">
                  <c:v>5.6991667080346087</c:v>
                </c:pt>
                <c:pt idx="116">
                  <c:v>11.085819199706437</c:v>
                </c:pt>
                <c:pt idx="117">
                  <c:v>0.18823000680146157</c:v>
                </c:pt>
                <c:pt idx="118">
                  <c:v>3.0592025794011302</c:v>
                </c:pt>
                <c:pt idx="119">
                  <c:v>11.624045607195278</c:v>
                </c:pt>
                <c:pt idx="120">
                  <c:v>7.8485000528846163</c:v>
                </c:pt>
                <c:pt idx="121">
                  <c:v>11.064761509896178</c:v>
                </c:pt>
                <c:pt idx="122">
                  <c:v>3.4300442547313446</c:v>
                </c:pt>
                <c:pt idx="123">
                  <c:v>6.3768942897929657</c:v>
                </c:pt>
                <c:pt idx="124">
                  <c:v>5.171181660451003</c:v>
                </c:pt>
                <c:pt idx="125">
                  <c:v>8.152121582724039</c:v>
                </c:pt>
                <c:pt idx="126">
                  <c:v>4.8104562953725178</c:v>
                </c:pt>
                <c:pt idx="127">
                  <c:v>0.52906670077152185</c:v>
                </c:pt>
                <c:pt idx="128">
                  <c:v>4.4091152014397617</c:v>
                </c:pt>
                <c:pt idx="129">
                  <c:v>5.227088116666665</c:v>
                </c:pt>
                <c:pt idx="130">
                  <c:v>19.167386654165693</c:v>
                </c:pt>
                <c:pt idx="131">
                  <c:v>9.224214522138876</c:v>
                </c:pt>
                <c:pt idx="132">
                  <c:v>3.0447160142990852</c:v>
                </c:pt>
                <c:pt idx="133">
                  <c:v>4.540157649335903</c:v>
                </c:pt>
                <c:pt idx="134">
                  <c:v>48.380979056457569</c:v>
                </c:pt>
                <c:pt idx="135">
                  <c:v>5.2869333932415676</c:v>
                </c:pt>
                <c:pt idx="136">
                  <c:v>4.6722370246351073</c:v>
                </c:pt>
                <c:pt idx="137">
                  <c:v>5.3932139549352511</c:v>
                </c:pt>
                <c:pt idx="138">
                  <c:v>8.4936350708130401</c:v>
                </c:pt>
                <c:pt idx="139">
                  <c:v>8.5161532057554776</c:v>
                </c:pt>
                <c:pt idx="140">
                  <c:v>2.0259784403127337</c:v>
                </c:pt>
                <c:pt idx="141">
                  <c:v>-2.863074848948444E-2</c:v>
                </c:pt>
                <c:pt idx="142">
                  <c:v>7.5371709471175565</c:v>
                </c:pt>
                <c:pt idx="143">
                  <c:v>17.606512489672458</c:v>
                </c:pt>
                <c:pt idx="144">
                  <c:v>16.272158741311589</c:v>
                </c:pt>
                <c:pt idx="145">
                  <c:v>6.6614532239876967</c:v>
                </c:pt>
                <c:pt idx="146">
                  <c:v>16.828465152610441</c:v>
                </c:pt>
                <c:pt idx="147">
                  <c:v>10.110996423076921</c:v>
                </c:pt>
                <c:pt idx="148">
                  <c:v>6.499995462279033</c:v>
                </c:pt>
                <c:pt idx="149">
                  <c:v>4.2313425842196795</c:v>
                </c:pt>
                <c:pt idx="150">
                  <c:v>2.774106053834438</c:v>
                </c:pt>
                <c:pt idx="151">
                  <c:v>77.09503721401515</c:v>
                </c:pt>
                <c:pt idx="152">
                  <c:v>6.1790690438195224</c:v>
                </c:pt>
                <c:pt idx="153">
                  <c:v>58.120590031768948</c:v>
                </c:pt>
                <c:pt idx="154">
                  <c:v>3.8534355012866519</c:v>
                </c:pt>
                <c:pt idx="155">
                  <c:v>8.1062026450856006</c:v>
                </c:pt>
                <c:pt idx="156">
                  <c:v>2.7671332278748344</c:v>
                </c:pt>
                <c:pt idx="157">
                  <c:v>-4.5948380109350726</c:v>
                </c:pt>
                <c:pt idx="158">
                  <c:v>-1.0686227475664878</c:v>
                </c:pt>
                <c:pt idx="159">
                  <c:v>4.2211208401462628</c:v>
                </c:pt>
                <c:pt idx="160">
                  <c:v>2.0831842384130965</c:v>
                </c:pt>
                <c:pt idx="161">
                  <c:v>1.8431864921937806</c:v>
                </c:pt>
                <c:pt idx="162">
                  <c:v>12.058292995682434</c:v>
                </c:pt>
                <c:pt idx="163">
                  <c:v>-0.13152451084421984</c:v>
                </c:pt>
                <c:pt idx="164">
                  <c:v>-3.8166839092501492</c:v>
                </c:pt>
                <c:pt idx="165">
                  <c:v>2.6502304602463393</c:v>
                </c:pt>
                <c:pt idx="166">
                  <c:v>6.0695283131501157</c:v>
                </c:pt>
                <c:pt idx="167">
                  <c:v>9.1478751749229534</c:v>
                </c:pt>
                <c:pt idx="168">
                  <c:v>-7.2938360228821901</c:v>
                </c:pt>
                <c:pt idx="169">
                  <c:v>2.0211990834438023</c:v>
                </c:pt>
                <c:pt idx="170">
                  <c:v>3.8510311277186329</c:v>
                </c:pt>
                <c:pt idx="171">
                  <c:v>2.9964891903137407</c:v>
                </c:pt>
                <c:pt idx="172">
                  <c:v>6.3723551319194884</c:v>
                </c:pt>
                <c:pt idx="173">
                  <c:v>4.2039023812265421</c:v>
                </c:pt>
                <c:pt idx="174">
                  <c:v>-1.0695478157002463</c:v>
                </c:pt>
                <c:pt idx="175">
                  <c:v>0.50710642470427025</c:v>
                </c:pt>
                <c:pt idx="176">
                  <c:v>-4.2800553741818232</c:v>
                </c:pt>
                <c:pt idx="177">
                  <c:v>3.056567368978313</c:v>
                </c:pt>
                <c:pt idx="178">
                  <c:v>311.75098622777779</c:v>
                </c:pt>
                <c:pt idx="179">
                  <c:v>20.515562915186504</c:v>
                </c:pt>
                <c:pt idx="180">
                  <c:v>5.1832284810676006</c:v>
                </c:pt>
                <c:pt idx="181">
                  <c:v>2.583801559180265</c:v>
                </c:pt>
                <c:pt idx="182">
                  <c:v>5.1650203777661909</c:v>
                </c:pt>
                <c:pt idx="183">
                  <c:v>4.5302188089186801</c:v>
                </c:pt>
                <c:pt idx="184">
                  <c:v>3.4044547608594677</c:v>
                </c:pt>
                <c:pt idx="185">
                  <c:v>-2.615430521358769</c:v>
                </c:pt>
                <c:pt idx="186">
                  <c:v>10.116299757284063</c:v>
                </c:pt>
                <c:pt idx="187">
                  <c:v>-1.3978062464046943</c:v>
                </c:pt>
                <c:pt idx="188">
                  <c:v>6.2763757779942031</c:v>
                </c:pt>
                <c:pt idx="189">
                  <c:v>-0.34040250925001775</c:v>
                </c:pt>
                <c:pt idx="190">
                  <c:v>10.882355715518063</c:v>
                </c:pt>
                <c:pt idx="191">
                  <c:v>20.487529607727744</c:v>
                </c:pt>
                <c:pt idx="192">
                  <c:v>-24.163463800289996</c:v>
                </c:pt>
                <c:pt idx="193">
                  <c:v>1.9896449841928767</c:v>
                </c:pt>
                <c:pt idx="194">
                  <c:v>3.1924655393714101</c:v>
                </c:pt>
                <c:pt idx="195">
                  <c:v>64.569571585454526</c:v>
                </c:pt>
                <c:pt idx="196">
                  <c:v>1.6361834726641469</c:v>
                </c:pt>
                <c:pt idx="197">
                  <c:v>9.4346874204545497</c:v>
                </c:pt>
                <c:pt idx="198">
                  <c:v>22.983416725878243</c:v>
                </c:pt>
                <c:pt idx="199">
                  <c:v>5.1166226459176691</c:v>
                </c:pt>
                <c:pt idx="200">
                  <c:v>18.21652820770656</c:v>
                </c:pt>
                <c:pt idx="201">
                  <c:v>13.634008909867068</c:v>
                </c:pt>
                <c:pt idx="202">
                  <c:v>52.310855378307508</c:v>
                </c:pt>
                <c:pt idx="203">
                  <c:v>-0.64283497773241316</c:v>
                </c:pt>
                <c:pt idx="204">
                  <c:v>-0.60057552393611691</c:v>
                </c:pt>
                <c:pt idx="205">
                  <c:v>31.902056261932849</c:v>
                </c:pt>
                <c:pt idx="206">
                  <c:v>-1.8443305580093721</c:v>
                </c:pt>
                <c:pt idx="207">
                  <c:v>5.7771483206039775</c:v>
                </c:pt>
                <c:pt idx="208">
                  <c:v>34.95585517296513</c:v>
                </c:pt>
                <c:pt idx="209">
                  <c:v>3.2635446814115352</c:v>
                </c:pt>
                <c:pt idx="210">
                  <c:v>4.216958294795992</c:v>
                </c:pt>
                <c:pt idx="211">
                  <c:v>2.9173515396228105</c:v>
                </c:pt>
                <c:pt idx="212">
                  <c:v>2.3228417039663447</c:v>
                </c:pt>
                <c:pt idx="213">
                  <c:v>15.050989103744691</c:v>
                </c:pt>
                <c:pt idx="214">
                  <c:v>0.26950657912926995</c:v>
                </c:pt>
                <c:pt idx="215">
                  <c:v>4.7417021213826542</c:v>
                </c:pt>
                <c:pt idx="216">
                  <c:v>6.155298012967199</c:v>
                </c:pt>
                <c:pt idx="217">
                  <c:v>2.6978936450520883</c:v>
                </c:pt>
                <c:pt idx="218">
                  <c:v>18.03921696238757</c:v>
                </c:pt>
                <c:pt idx="219">
                  <c:v>-3.7853157427983647E-2</c:v>
                </c:pt>
                <c:pt idx="220">
                  <c:v>4.7374264137539441</c:v>
                </c:pt>
                <c:pt idx="221">
                  <c:v>2.9007433590526519</c:v>
                </c:pt>
                <c:pt idx="222">
                  <c:v>-1.6227356114854885</c:v>
                </c:pt>
                <c:pt idx="223">
                  <c:v>7.5072762722461137</c:v>
                </c:pt>
                <c:pt idx="224">
                  <c:v>11.308160506992326</c:v>
                </c:pt>
                <c:pt idx="225">
                  <c:v>3.2619901389371382</c:v>
                </c:pt>
                <c:pt idx="226">
                  <c:v>-3.1708230318264827</c:v>
                </c:pt>
                <c:pt idx="227">
                  <c:v>5.8897768138011442</c:v>
                </c:pt>
                <c:pt idx="228">
                  <c:v>20.063008033606518</c:v>
                </c:pt>
                <c:pt idx="229">
                  <c:v>7.0090347768989512</c:v>
                </c:pt>
                <c:pt idx="230">
                  <c:v>4.3892547226627716</c:v>
                </c:pt>
                <c:pt idx="231">
                  <c:v>-1.1275395516558206</c:v>
                </c:pt>
                <c:pt idx="232">
                  <c:v>11.057143143263115</c:v>
                </c:pt>
                <c:pt idx="233">
                  <c:v>3.8255444338331701</c:v>
                </c:pt>
                <c:pt idx="234">
                  <c:v>8.9054447603065672</c:v>
                </c:pt>
                <c:pt idx="235">
                  <c:v>1.8643867126945115</c:v>
                </c:pt>
                <c:pt idx="236">
                  <c:v>-22.604223726562502</c:v>
                </c:pt>
                <c:pt idx="237">
                  <c:v>14.435154480955772</c:v>
                </c:pt>
                <c:pt idx="238">
                  <c:v>7.4262121847029112</c:v>
                </c:pt>
                <c:pt idx="239">
                  <c:v>6.0049644896496677</c:v>
                </c:pt>
                <c:pt idx="240">
                  <c:v>7.3942980929853199</c:v>
                </c:pt>
                <c:pt idx="241">
                  <c:v>6.8869115728153325</c:v>
                </c:pt>
                <c:pt idx="242">
                  <c:v>32.73015496515427</c:v>
                </c:pt>
                <c:pt idx="243">
                  <c:v>14.640120105325957</c:v>
                </c:pt>
                <c:pt idx="244">
                  <c:v>2.4076624418883301</c:v>
                </c:pt>
                <c:pt idx="245">
                  <c:v>3.1230735237887361</c:v>
                </c:pt>
                <c:pt idx="246">
                  <c:v>45.039117560992906</c:v>
                </c:pt>
                <c:pt idx="247">
                  <c:v>-28.97783703289792</c:v>
                </c:pt>
                <c:pt idx="248">
                  <c:v>24.215565642337218</c:v>
                </c:pt>
                <c:pt idx="249">
                  <c:v>2.853033580225548</c:v>
                </c:pt>
                <c:pt idx="250">
                  <c:v>4.7536354432890544</c:v>
                </c:pt>
                <c:pt idx="251">
                  <c:v>2.231429057419696</c:v>
                </c:pt>
                <c:pt idx="252">
                  <c:v>22.426511595712604</c:v>
                </c:pt>
                <c:pt idx="253">
                  <c:v>9.8859217337867733</c:v>
                </c:pt>
                <c:pt idx="254">
                  <c:v>4.3480263049440557</c:v>
                </c:pt>
                <c:pt idx="255">
                  <c:v>2.0197791961568394</c:v>
                </c:pt>
                <c:pt idx="256">
                  <c:v>9.9769542152034277E-2</c:v>
                </c:pt>
                <c:pt idx="257">
                  <c:v>8.3508275069946212</c:v>
                </c:pt>
                <c:pt idx="258">
                  <c:v>3.6311470379546837</c:v>
                </c:pt>
                <c:pt idx="259">
                  <c:v>5.4787967306551355</c:v>
                </c:pt>
                <c:pt idx="260">
                  <c:v>-0.46029258248250604</c:v>
                </c:pt>
                <c:pt idx="261">
                  <c:v>0.84087816541155891</c:v>
                </c:pt>
                <c:pt idx="262">
                  <c:v>2.1453784874395159</c:v>
                </c:pt>
                <c:pt idx="263">
                  <c:v>16.153107560902942</c:v>
                </c:pt>
                <c:pt idx="264">
                  <c:v>1.6679012011183518</c:v>
                </c:pt>
                <c:pt idx="265">
                  <c:v>3.7848498155903556</c:v>
                </c:pt>
                <c:pt idx="266">
                  <c:v>9.0847236749240121</c:v>
                </c:pt>
                <c:pt idx="267">
                  <c:v>10.024739859174172</c:v>
                </c:pt>
                <c:pt idx="268">
                  <c:v>6.5243284757525331</c:v>
                </c:pt>
                <c:pt idx="269">
                  <c:v>1.6904164467002059</c:v>
                </c:pt>
                <c:pt idx="270">
                  <c:v>5.5509965084621813</c:v>
                </c:pt>
                <c:pt idx="271">
                  <c:v>-0.50955137077217838</c:v>
                </c:pt>
                <c:pt idx="272">
                  <c:v>19.483808648833072</c:v>
                </c:pt>
                <c:pt idx="273">
                  <c:v>2.6402672796216295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B-4936-B1EC-6C80498CF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CMAP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Munis_data!$K$3:$K$276</c:f>
              <c:numCache>
                <c:formatCode>0.00</c:formatCode>
                <c:ptCount val="274"/>
                <c:pt idx="0">
                  <c:v>-3.0206900423907244</c:v>
                </c:pt>
                <c:pt idx="1">
                  <c:v>-1.0405792220912611</c:v>
                </c:pt>
                <c:pt idx="2">
                  <c:v>-9.1114973402854584</c:v>
                </c:pt>
                <c:pt idx="3">
                  <c:v>-4.5687709458997334</c:v>
                </c:pt>
                <c:pt idx="4">
                  <c:v>-2.1307021307021308</c:v>
                </c:pt>
                <c:pt idx="5">
                  <c:v>12.294403756918433</c:v>
                </c:pt>
                <c:pt idx="6">
                  <c:v>18.678526048284624</c:v>
                </c:pt>
                <c:pt idx="7">
                  <c:v>-0.89643333969101657</c:v>
                </c:pt>
                <c:pt idx="8">
                  <c:v>-4.0846097738876734</c:v>
                </c:pt>
                <c:pt idx="9">
                  <c:v>-5.6302768505792269</c:v>
                </c:pt>
                <c:pt idx="10">
                  <c:v>1.1181985859206887</c:v>
                </c:pt>
                <c:pt idx="11">
                  <c:v>0</c:v>
                </c:pt>
                <c:pt idx="12">
                  <c:v>-10.067114093959731</c:v>
                </c:pt>
                <c:pt idx="13">
                  <c:v>0.63057186344857574</c:v>
                </c:pt>
                <c:pt idx="14">
                  <c:v>-8.1104215707254443</c:v>
                </c:pt>
                <c:pt idx="15">
                  <c:v>-5.1918491220463912</c:v>
                </c:pt>
                <c:pt idx="16">
                  <c:v>-13.402450518378888</c:v>
                </c:pt>
                <c:pt idx="17">
                  <c:v>-3.1079731600063072</c:v>
                </c:pt>
                <c:pt idx="18">
                  <c:v>-4.8913043478260869</c:v>
                </c:pt>
                <c:pt idx="19">
                  <c:v>1.2239451525330143</c:v>
                </c:pt>
                <c:pt idx="20">
                  <c:v>-11.767319912900502</c:v>
                </c:pt>
                <c:pt idx="21">
                  <c:v>-2.657113001940588</c:v>
                </c:pt>
                <c:pt idx="22">
                  <c:v>-15.513184094611718</c:v>
                </c:pt>
                <c:pt idx="23">
                  <c:v>-2.5695663073451991</c:v>
                </c:pt>
                <c:pt idx="24">
                  <c:v>-3.9672674539051171</c:v>
                </c:pt>
                <c:pt idx="25">
                  <c:v>-2.1793405978019926</c:v>
                </c:pt>
                <c:pt idx="26">
                  <c:v>1.4184397163120568</c:v>
                </c:pt>
                <c:pt idx="27">
                  <c:v>-21.697532973416251</c:v>
                </c:pt>
                <c:pt idx="28">
                  <c:v>17.570093457943926</c:v>
                </c:pt>
                <c:pt idx="29">
                  <c:v>-13.996316758747698</c:v>
                </c:pt>
                <c:pt idx="30">
                  <c:v>-2.9551258664720903</c:v>
                </c:pt>
                <c:pt idx="31">
                  <c:v>-4.5856261464065362</c:v>
                </c:pt>
                <c:pt idx="32">
                  <c:v>-3.3309608540925266</c:v>
                </c:pt>
                <c:pt idx="33">
                  <c:v>-7.7721635277905374</c:v>
                </c:pt>
                <c:pt idx="34">
                  <c:v>0.508379317392193</c:v>
                </c:pt>
                <c:pt idx="35">
                  <c:v>-5.5554092835891637</c:v>
                </c:pt>
                <c:pt idx="36">
                  <c:v>-3.4373943423870164</c:v>
                </c:pt>
                <c:pt idx="37">
                  <c:v>9.0997174748737901</c:v>
                </c:pt>
                <c:pt idx="38">
                  <c:v>-16.003731343283579</c:v>
                </c:pt>
                <c:pt idx="39">
                  <c:v>-8.4348441926345608</c:v>
                </c:pt>
                <c:pt idx="40">
                  <c:v>-19.150496056381332</c:v>
                </c:pt>
                <c:pt idx="41">
                  <c:v>4.0728707356695288</c:v>
                </c:pt>
                <c:pt idx="42">
                  <c:v>-17.470499243570348</c:v>
                </c:pt>
                <c:pt idx="43">
                  <c:v>-9.4236760124610583</c:v>
                </c:pt>
                <c:pt idx="44">
                  <c:v>-1.5548419807334799</c:v>
                </c:pt>
                <c:pt idx="45">
                  <c:v>-13.116844893554399</c:v>
                </c:pt>
                <c:pt idx="46">
                  <c:v>-5.2795402849275712</c:v>
                </c:pt>
                <c:pt idx="47">
                  <c:v>-0.49126500739403967</c:v>
                </c:pt>
                <c:pt idx="48">
                  <c:v>-0.26382823871906841</c:v>
                </c:pt>
                <c:pt idx="49">
                  <c:v>-10.034013605442176</c:v>
                </c:pt>
                <c:pt idx="50">
                  <c:v>-3.4137175070466643</c:v>
                </c:pt>
                <c:pt idx="51">
                  <c:v>-7.6886997889376527</c:v>
                </c:pt>
                <c:pt idx="52">
                  <c:v>19.677093844601412</c:v>
                </c:pt>
                <c:pt idx="53">
                  <c:v>-6.3541024059222702</c:v>
                </c:pt>
                <c:pt idx="54">
                  <c:v>1.6119898062376119</c:v>
                </c:pt>
                <c:pt idx="55">
                  <c:v>9.2005076142131976</c:v>
                </c:pt>
                <c:pt idx="56">
                  <c:v>-1.002313030069391</c:v>
                </c:pt>
                <c:pt idx="57">
                  <c:v>-10.315789473684211</c:v>
                </c:pt>
                <c:pt idx="58">
                  <c:v>-7.8475277026014441</c:v>
                </c:pt>
                <c:pt idx="59">
                  <c:v>-8.7428851214884631</c:v>
                </c:pt>
                <c:pt idx="60">
                  <c:v>-1.226385319446323</c:v>
                </c:pt>
                <c:pt idx="61">
                  <c:v>3.667049934296978</c:v>
                </c:pt>
                <c:pt idx="62">
                  <c:v>5.1592642440556302</c:v>
                </c:pt>
                <c:pt idx="63">
                  <c:v>18.501910684321107</c:v>
                </c:pt>
                <c:pt idx="64">
                  <c:v>-11.705938745648115</c:v>
                </c:pt>
                <c:pt idx="65">
                  <c:v>-18.075891936481749</c:v>
                </c:pt>
                <c:pt idx="66">
                  <c:v>13.182570325427466</c:v>
                </c:pt>
                <c:pt idx="67">
                  <c:v>15.800681431005112</c:v>
                </c:pt>
                <c:pt idx="68">
                  <c:v>-11.734028683181226</c:v>
                </c:pt>
                <c:pt idx="69">
                  <c:v>9.9294678025098477</c:v>
                </c:pt>
                <c:pt idx="70">
                  <c:v>-0.70182900893236921</c:v>
                </c:pt>
                <c:pt idx="71">
                  <c:v>-10.116480793060719</c:v>
                </c:pt>
                <c:pt idx="72">
                  <c:v>-9.3639863362793463</c:v>
                </c:pt>
                <c:pt idx="73">
                  <c:v>1.3110286170762653</c:v>
                </c:pt>
                <c:pt idx="74">
                  <c:v>-14.140568969639014</c:v>
                </c:pt>
                <c:pt idx="75">
                  <c:v>-2.0888455646845845</c:v>
                </c:pt>
                <c:pt idx="76">
                  <c:v>-14.193694202734772</c:v>
                </c:pt>
                <c:pt idx="77">
                  <c:v>-4.4166892931487016</c:v>
                </c:pt>
                <c:pt idx="78">
                  <c:v>-15.233042819249714</c:v>
                </c:pt>
                <c:pt idx="79">
                  <c:v>-22.126909518213868</c:v>
                </c:pt>
                <c:pt idx="80">
                  <c:v>-11.445783132530121</c:v>
                </c:pt>
                <c:pt idx="81">
                  <c:v>7.3916335415483632</c:v>
                </c:pt>
                <c:pt idx="82">
                  <c:v>-10.250391236306729</c:v>
                </c:pt>
                <c:pt idx="83">
                  <c:v>-21.296296296296298</c:v>
                </c:pt>
                <c:pt idx="84">
                  <c:v>3.0985178156594575</c:v>
                </c:pt>
                <c:pt idx="85">
                  <c:v>6.232374506486182</c:v>
                </c:pt>
                <c:pt idx="86">
                  <c:v>-20.973001173862006</c:v>
                </c:pt>
                <c:pt idx="87">
                  <c:v>-17.795750587230408</c:v>
                </c:pt>
                <c:pt idx="88">
                  <c:v>-6.2063122219868667</c:v>
                </c:pt>
                <c:pt idx="89">
                  <c:v>1.3836352777224767</c:v>
                </c:pt>
                <c:pt idx="90">
                  <c:v>-4.5148471133679218</c:v>
                </c:pt>
                <c:pt idx="91">
                  <c:v>-20.425954535422644</c:v>
                </c:pt>
                <c:pt idx="92">
                  <c:v>-13.341959053200394</c:v>
                </c:pt>
                <c:pt idx="93">
                  <c:v>-3.519061583577713</c:v>
                </c:pt>
                <c:pt idx="94">
                  <c:v>-13.171577123050259</c:v>
                </c:pt>
                <c:pt idx="95">
                  <c:v>3.0030732228754675</c:v>
                </c:pt>
                <c:pt idx="96">
                  <c:v>8.0842527582748254</c:v>
                </c:pt>
                <c:pt idx="97">
                  <c:v>-18.216576221016282</c:v>
                </c:pt>
                <c:pt idx="98">
                  <c:v>-2.5500058486372672</c:v>
                </c:pt>
                <c:pt idx="99">
                  <c:v>31.066666666666663</c:v>
                </c:pt>
                <c:pt idx="100">
                  <c:v>-15.364144585694595</c:v>
                </c:pt>
                <c:pt idx="101">
                  <c:v>14.077669902912621</c:v>
                </c:pt>
                <c:pt idx="102">
                  <c:v>-4.0982599795291712</c:v>
                </c:pt>
                <c:pt idx="103">
                  <c:v>-4.0524982730831223</c:v>
                </c:pt>
                <c:pt idx="104">
                  <c:v>-17.012642422350556</c:v>
                </c:pt>
                <c:pt idx="105">
                  <c:v>-6.3272780013778602</c:v>
                </c:pt>
                <c:pt idx="106">
                  <c:v>10.416666666666668</c:v>
                </c:pt>
                <c:pt idx="107">
                  <c:v>7.6782925559604376</c:v>
                </c:pt>
                <c:pt idx="108">
                  <c:v>-11.44</c:v>
                </c:pt>
                <c:pt idx="109">
                  <c:v>-2.5090050925350891</c:v>
                </c:pt>
                <c:pt idx="110">
                  <c:v>-6.5922381711855396</c:v>
                </c:pt>
                <c:pt idx="111">
                  <c:v>-5.1770259638080258</c:v>
                </c:pt>
                <c:pt idx="112">
                  <c:v>-2.776253108630983</c:v>
                </c:pt>
                <c:pt idx="113">
                  <c:v>-0.34956701358544529</c:v>
                </c:pt>
                <c:pt idx="114">
                  <c:v>-1.1061946902654867</c:v>
                </c:pt>
                <c:pt idx="115">
                  <c:v>-13.404932378679396</c:v>
                </c:pt>
                <c:pt idx="116">
                  <c:v>-5.7443167929601566</c:v>
                </c:pt>
                <c:pt idx="117">
                  <c:v>-8.6749520806282074</c:v>
                </c:pt>
                <c:pt idx="118">
                  <c:v>-10.969132476329767</c:v>
                </c:pt>
                <c:pt idx="119">
                  <c:v>22.890338361190381</c:v>
                </c:pt>
                <c:pt idx="120">
                  <c:v>4.8254985754985755</c:v>
                </c:pt>
                <c:pt idx="121">
                  <c:v>5.075385210139725</c:v>
                </c:pt>
                <c:pt idx="122">
                  <c:v>-0.70926893402068991</c:v>
                </c:pt>
                <c:pt idx="123">
                  <c:v>0.71668015258351636</c:v>
                </c:pt>
                <c:pt idx="124">
                  <c:v>-2.7398665982555159</c:v>
                </c:pt>
                <c:pt idx="125">
                  <c:v>-1.6014234875444839</c:v>
                </c:pt>
                <c:pt idx="126">
                  <c:v>-6.37999532601075</c:v>
                </c:pt>
                <c:pt idx="127">
                  <c:v>-17.327195320341975</c:v>
                </c:pt>
                <c:pt idx="128">
                  <c:v>-25.552868002764338</c:v>
                </c:pt>
                <c:pt idx="129">
                  <c:v>2.4370834576743263</c:v>
                </c:pt>
                <c:pt idx="130">
                  <c:v>-14.922480620155037</c:v>
                </c:pt>
                <c:pt idx="131">
                  <c:v>-7.4497437918801728</c:v>
                </c:pt>
                <c:pt idx="132">
                  <c:v>-16.505666692020991</c:v>
                </c:pt>
                <c:pt idx="133">
                  <c:v>0.14742014742014742</c:v>
                </c:pt>
                <c:pt idx="134">
                  <c:v>22.140221402214021</c:v>
                </c:pt>
                <c:pt idx="135">
                  <c:v>-2.3843217976757152</c:v>
                </c:pt>
                <c:pt idx="136">
                  <c:v>-5.491585473870682</c:v>
                </c:pt>
                <c:pt idx="137">
                  <c:v>-1.4170366451197351</c:v>
                </c:pt>
                <c:pt idx="138">
                  <c:v>-11.558038485412787</c:v>
                </c:pt>
                <c:pt idx="139">
                  <c:v>-11.400902388026852</c:v>
                </c:pt>
                <c:pt idx="140">
                  <c:v>-3.4881569207994083</c:v>
                </c:pt>
                <c:pt idx="141">
                  <c:v>-26.92430874346109</c:v>
                </c:pt>
                <c:pt idx="142">
                  <c:v>-2.4630541871921183</c:v>
                </c:pt>
                <c:pt idx="143">
                  <c:v>-11.874513870884106</c:v>
                </c:pt>
                <c:pt idx="144">
                  <c:v>-19.087597022018059</c:v>
                </c:pt>
                <c:pt idx="145">
                  <c:v>-14.253374337946353</c:v>
                </c:pt>
                <c:pt idx="146">
                  <c:v>61.044176706827315</c:v>
                </c:pt>
                <c:pt idx="147">
                  <c:v>16.194331983805668</c:v>
                </c:pt>
                <c:pt idx="148">
                  <c:v>-2.6609859102290989</c:v>
                </c:pt>
                <c:pt idx="149">
                  <c:v>-14.866340437578357</c:v>
                </c:pt>
                <c:pt idx="150">
                  <c:v>-6.4499746063991878</c:v>
                </c:pt>
                <c:pt idx="151">
                  <c:v>-3.9772727272727271</c:v>
                </c:pt>
                <c:pt idx="152">
                  <c:v>-14.389044943820226</c:v>
                </c:pt>
                <c:pt idx="153">
                  <c:v>9.7472924187725631</c:v>
                </c:pt>
                <c:pt idx="154">
                  <c:v>-6.9961132704053295</c:v>
                </c:pt>
                <c:pt idx="155">
                  <c:v>10.120904836193448</c:v>
                </c:pt>
                <c:pt idx="156">
                  <c:v>-6.1247655710196431</c:v>
                </c:pt>
                <c:pt idx="157">
                  <c:v>-14.359260885181785</c:v>
                </c:pt>
                <c:pt idx="158">
                  <c:v>-12.090857787810384</c:v>
                </c:pt>
                <c:pt idx="159">
                  <c:v>1.3125538913550283</c:v>
                </c:pt>
                <c:pt idx="160">
                  <c:v>-8.7918978231533607E-2</c:v>
                </c:pt>
                <c:pt idx="161">
                  <c:v>-10.388653527353103</c:v>
                </c:pt>
                <c:pt idx="162">
                  <c:v>16.649537512846866</c:v>
                </c:pt>
                <c:pt idx="163">
                  <c:v>-8.4758289380857992</c:v>
                </c:pt>
                <c:pt idx="164">
                  <c:v>-5.598598666037863</c:v>
                </c:pt>
                <c:pt idx="165">
                  <c:v>-2.8532685462455505</c:v>
                </c:pt>
                <c:pt idx="166">
                  <c:v>-2.838221381267739</c:v>
                </c:pt>
                <c:pt idx="167">
                  <c:v>13.889897784465314</c:v>
                </c:pt>
                <c:pt idx="168">
                  <c:v>-14.750749114682648</c:v>
                </c:pt>
                <c:pt idx="169">
                  <c:v>-13.89482808436868</c:v>
                </c:pt>
                <c:pt idx="170">
                  <c:v>-5.2375152253349571</c:v>
                </c:pt>
                <c:pt idx="171">
                  <c:v>-20.968543046357617</c:v>
                </c:pt>
                <c:pt idx="172">
                  <c:v>-5.9918629022315368</c:v>
                </c:pt>
                <c:pt idx="173">
                  <c:v>-18.095689246802461</c:v>
                </c:pt>
                <c:pt idx="174">
                  <c:v>-8.6642226467702788</c:v>
                </c:pt>
                <c:pt idx="175">
                  <c:v>-10.661805325378412</c:v>
                </c:pt>
                <c:pt idx="176">
                  <c:v>0.18181818181818182</c:v>
                </c:pt>
                <c:pt idx="177">
                  <c:v>7.7552986512524082</c:v>
                </c:pt>
                <c:pt idx="178">
                  <c:v>22.222222222222221</c:v>
                </c:pt>
                <c:pt idx="179">
                  <c:v>-12.38898756660746</c:v>
                </c:pt>
                <c:pt idx="180">
                  <c:v>-15.450456985347454</c:v>
                </c:pt>
                <c:pt idx="181">
                  <c:v>-16.691078906101911</c:v>
                </c:pt>
                <c:pt idx="182">
                  <c:v>-5.6424969570509482</c:v>
                </c:pt>
                <c:pt idx="183">
                  <c:v>-2.3891440131122366</c:v>
                </c:pt>
                <c:pt idx="184">
                  <c:v>-16.237354416390374</c:v>
                </c:pt>
                <c:pt idx="185">
                  <c:v>-17.347771671110625</c:v>
                </c:pt>
                <c:pt idx="186">
                  <c:v>-18.672110012892134</c:v>
                </c:pt>
                <c:pt idx="187">
                  <c:v>9.0171211160431195</c:v>
                </c:pt>
                <c:pt idx="188">
                  <c:v>-1.3668492252960727</c:v>
                </c:pt>
                <c:pt idx="189">
                  <c:v>-7.2614533155683096</c:v>
                </c:pt>
                <c:pt idx="190">
                  <c:v>1.9518072289156627</c:v>
                </c:pt>
                <c:pt idx="191">
                  <c:v>0.76112412177985944</c:v>
                </c:pt>
                <c:pt idx="192">
                  <c:v>-40.08699855002417</c:v>
                </c:pt>
                <c:pt idx="193">
                  <c:v>-8.1968698330728635</c:v>
                </c:pt>
                <c:pt idx="194">
                  <c:v>-6.2521122000675904</c:v>
                </c:pt>
                <c:pt idx="195">
                  <c:v>33.181818181818187</c:v>
                </c:pt>
                <c:pt idx="196">
                  <c:v>-3.535353535353535</c:v>
                </c:pt>
                <c:pt idx="197">
                  <c:v>-13.796164772727273</c:v>
                </c:pt>
                <c:pt idx="198">
                  <c:v>-8.4564442180336226</c:v>
                </c:pt>
                <c:pt idx="199">
                  <c:v>1.8510384639518103</c:v>
                </c:pt>
                <c:pt idx="200">
                  <c:v>-5.1699377692675919</c:v>
                </c:pt>
                <c:pt idx="201">
                  <c:v>-22.163316980534894</c:v>
                </c:pt>
                <c:pt idx="202">
                  <c:v>-9.7735399284862918</c:v>
                </c:pt>
                <c:pt idx="203">
                  <c:v>-16.821302653553534</c:v>
                </c:pt>
                <c:pt idx="204">
                  <c:v>0.11307953260459858</c:v>
                </c:pt>
                <c:pt idx="205">
                  <c:v>16.130544874800712</c:v>
                </c:pt>
                <c:pt idx="206">
                  <c:v>-17.246579769471076</c:v>
                </c:pt>
                <c:pt idx="207">
                  <c:v>-2.5857376156777354</c:v>
                </c:pt>
                <c:pt idx="208">
                  <c:v>5.4021317829457365</c:v>
                </c:pt>
                <c:pt idx="209">
                  <c:v>7.3061630218687874</c:v>
                </c:pt>
                <c:pt idx="210">
                  <c:v>-11.980542625906823</c:v>
                </c:pt>
                <c:pt idx="211">
                  <c:v>-10.194260374411046</c:v>
                </c:pt>
                <c:pt idx="212">
                  <c:v>1.5032651093482929</c:v>
                </c:pt>
                <c:pt idx="213">
                  <c:v>-0.15182186234817813</c:v>
                </c:pt>
                <c:pt idx="214">
                  <c:v>-4.3002136752136755</c:v>
                </c:pt>
                <c:pt idx="215">
                  <c:v>-5.2231928932139038</c:v>
                </c:pt>
                <c:pt idx="216">
                  <c:v>-6.7887109077040435</c:v>
                </c:pt>
                <c:pt idx="217">
                  <c:v>5.416666666666667</c:v>
                </c:pt>
                <c:pt idx="218">
                  <c:v>-15.863047001620744</c:v>
                </c:pt>
                <c:pt idx="219">
                  <c:v>0.50711766674389269</c:v>
                </c:pt>
                <c:pt idx="220">
                  <c:v>-9.1584792823579662</c:v>
                </c:pt>
                <c:pt idx="221">
                  <c:v>-1.393651144784869</c:v>
                </c:pt>
                <c:pt idx="222">
                  <c:v>-9.4519649352972746</c:v>
                </c:pt>
                <c:pt idx="223">
                  <c:v>1.0267579340385813</c:v>
                </c:pt>
                <c:pt idx="224">
                  <c:v>-32.519204254480996</c:v>
                </c:pt>
                <c:pt idx="225">
                  <c:v>-13.419805437765028</c:v>
                </c:pt>
                <c:pt idx="226">
                  <c:v>-11.082441521086249</c:v>
                </c:pt>
                <c:pt idx="227">
                  <c:v>-14.352929993821586</c:v>
                </c:pt>
                <c:pt idx="228">
                  <c:v>-7.4357572443958446</c:v>
                </c:pt>
                <c:pt idx="229">
                  <c:v>-4.2903987006221077E-2</c:v>
                </c:pt>
                <c:pt idx="230">
                  <c:v>1.8468280467445741</c:v>
                </c:pt>
                <c:pt idx="231">
                  <c:v>-11.56241154825927</c:v>
                </c:pt>
                <c:pt idx="232">
                  <c:v>-19.203849518810149</c:v>
                </c:pt>
                <c:pt idx="233">
                  <c:v>-21.861752087934406</c:v>
                </c:pt>
                <c:pt idx="234">
                  <c:v>-6.4131730040082342</c:v>
                </c:pt>
                <c:pt idx="235">
                  <c:v>-12.623539982030549</c:v>
                </c:pt>
                <c:pt idx="236">
                  <c:v>-11.71875</c:v>
                </c:pt>
                <c:pt idx="237">
                  <c:v>9.115523465703971</c:v>
                </c:pt>
                <c:pt idx="238">
                  <c:v>-22.840286557100718</c:v>
                </c:pt>
                <c:pt idx="239">
                  <c:v>-10.742986295472482</c:v>
                </c:pt>
                <c:pt idx="240">
                  <c:v>-8.9722675367047309</c:v>
                </c:pt>
                <c:pt idx="241">
                  <c:v>-5.825242718446602</c:v>
                </c:pt>
                <c:pt idx="242">
                  <c:v>4.3557168784029034</c:v>
                </c:pt>
                <c:pt idx="243">
                  <c:v>-1.0040745052386497</c:v>
                </c:pt>
                <c:pt idx="244">
                  <c:v>-4.9653363312722503</c:v>
                </c:pt>
                <c:pt idx="245">
                  <c:v>-1.2771506947879661</c:v>
                </c:pt>
                <c:pt idx="246">
                  <c:v>19.50354609929078</c:v>
                </c:pt>
                <c:pt idx="247">
                  <c:v>-0.44103234237177397</c:v>
                </c:pt>
                <c:pt idx="248">
                  <c:v>9.7810634063121977</c:v>
                </c:pt>
                <c:pt idx="249">
                  <c:v>-0.37713525105376028</c:v>
                </c:pt>
                <c:pt idx="250">
                  <c:v>-2.4069709306478106</c:v>
                </c:pt>
                <c:pt idx="251">
                  <c:v>0.31551849826863493</c:v>
                </c:pt>
                <c:pt idx="252">
                  <c:v>9.5363079615048107</c:v>
                </c:pt>
                <c:pt idx="253">
                  <c:v>-7.0982284087314138</c:v>
                </c:pt>
                <c:pt idx="254">
                  <c:v>-2.3028883684621393</c:v>
                </c:pt>
                <c:pt idx="255">
                  <c:v>4.3086471325416245</c:v>
                </c:pt>
                <c:pt idx="256">
                  <c:v>-11.504879301489471</c:v>
                </c:pt>
                <c:pt idx="257">
                  <c:v>2.0447019867549669</c:v>
                </c:pt>
                <c:pt idx="258">
                  <c:v>1.2254950251206778</c:v>
                </c:pt>
                <c:pt idx="259">
                  <c:v>-4.6186616791354949</c:v>
                </c:pt>
                <c:pt idx="260">
                  <c:v>-10.158784360594161</c:v>
                </c:pt>
                <c:pt idx="261">
                  <c:v>-0.4159369527145359</c:v>
                </c:pt>
                <c:pt idx="262">
                  <c:v>-13.34758596116159</c:v>
                </c:pt>
                <c:pt idx="263">
                  <c:v>9.8519466276731862</c:v>
                </c:pt>
                <c:pt idx="264">
                  <c:v>-6.0091509913573971</c:v>
                </c:pt>
                <c:pt idx="265">
                  <c:v>-14.272256241168158</c:v>
                </c:pt>
                <c:pt idx="266">
                  <c:v>4.6352583586626137</c:v>
                </c:pt>
                <c:pt idx="267">
                  <c:v>3.0958973068210422</c:v>
                </c:pt>
                <c:pt idx="268">
                  <c:v>-0.29273168642010566</c:v>
                </c:pt>
                <c:pt idx="269">
                  <c:v>-1.1120565711100028</c:v>
                </c:pt>
                <c:pt idx="270">
                  <c:v>-3.6256795650783498</c:v>
                </c:pt>
                <c:pt idx="271">
                  <c:v>-15.115325006837452</c:v>
                </c:pt>
                <c:pt idx="272">
                  <c:v>-18.30068422532571</c:v>
                </c:pt>
                <c:pt idx="273">
                  <c:v>3.4094180546987456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5-4E1F-993A-2EE3AFE0E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Expo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61E64"/>
              </a:solidFill>
              <a:ln w="9525">
                <a:solidFill>
                  <a:srgbClr val="461E64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Munis_data!$AB$3:$AB$276</c:f>
              <c:numCache>
                <c:formatCode>0.0</c:formatCode>
                <c:ptCount val="274"/>
                <c:pt idx="0">
                  <c:v>6.4338132317517225</c:v>
                </c:pt>
                <c:pt idx="1">
                  <c:v>30.589225589225588</c:v>
                </c:pt>
                <c:pt idx="2">
                  <c:v>-1.175051146199444</c:v>
                </c:pt>
                <c:pt idx="3">
                  <c:v>62.043496101764461</c:v>
                </c:pt>
                <c:pt idx="4">
                  <c:v>-4.4981718935063597</c:v>
                </c:pt>
                <c:pt idx="5">
                  <c:v>51.705974233142427</c:v>
                </c:pt>
                <c:pt idx="6">
                  <c:v>73.149062191510367</c:v>
                </c:pt>
                <c:pt idx="7">
                  <c:v>-2.1824286513710129</c:v>
                </c:pt>
                <c:pt idx="8">
                  <c:v>9.9902771025765684</c:v>
                </c:pt>
                <c:pt idx="9">
                  <c:v>12.545918987957668</c:v>
                </c:pt>
                <c:pt idx="10">
                  <c:v>8.9087286382098245</c:v>
                </c:pt>
                <c:pt idx="11">
                  <c:v>29.602077338760612</c:v>
                </c:pt>
                <c:pt idx="12">
                  <c:v>-2.6578073089700998</c:v>
                </c:pt>
                <c:pt idx="13">
                  <c:v>98.30256736685763</c:v>
                </c:pt>
                <c:pt idx="14">
                  <c:v>-5.7373995422853801</c:v>
                </c:pt>
                <c:pt idx="15">
                  <c:v>-13.527879657683517</c:v>
                </c:pt>
                <c:pt idx="16">
                  <c:v>-3.091045335331585</c:v>
                </c:pt>
                <c:pt idx="17">
                  <c:v>3.802620087336245</c:v>
                </c:pt>
                <c:pt idx="19">
                  <c:v>-7.1486015548208381E-2</c:v>
                </c:pt>
                <c:pt idx="20">
                  <c:v>6.1796258533557937</c:v>
                </c:pt>
                <c:pt idx="21">
                  <c:v>29.284921944752579</c:v>
                </c:pt>
                <c:pt idx="22">
                  <c:v>3.5825453691196336</c:v>
                </c:pt>
                <c:pt idx="23">
                  <c:v>-4.8137034258564642</c:v>
                </c:pt>
                <c:pt idx="24">
                  <c:v>-3.1012528239884989</c:v>
                </c:pt>
                <c:pt idx="25">
                  <c:v>-7.1322780709062297</c:v>
                </c:pt>
                <c:pt idx="26">
                  <c:v>41.666666666666671</c:v>
                </c:pt>
                <c:pt idx="27">
                  <c:v>1.8580794184585074</c:v>
                </c:pt>
                <c:pt idx="28">
                  <c:v>57.943925233644855</c:v>
                </c:pt>
                <c:pt idx="29">
                  <c:v>4.844290657439446</c:v>
                </c:pt>
                <c:pt idx="30">
                  <c:v>-4.2887776983559691</c:v>
                </c:pt>
                <c:pt idx="31">
                  <c:v>-2.5393389393056363</c:v>
                </c:pt>
                <c:pt idx="32">
                  <c:v>2.604982206405694</c:v>
                </c:pt>
                <c:pt idx="34">
                  <c:v>-2.1503487730215287</c:v>
                </c:pt>
                <c:pt idx="35">
                  <c:v>22.281020456520022</c:v>
                </c:pt>
                <c:pt idx="36">
                  <c:v>20.57668573993044</c:v>
                </c:pt>
                <c:pt idx="37">
                  <c:v>-8.6418233694583577</c:v>
                </c:pt>
                <c:pt idx="38">
                  <c:v>1.772197962154294</c:v>
                </c:pt>
                <c:pt idx="39">
                  <c:v>0.3602854569389593</c:v>
                </c:pt>
                <c:pt idx="40">
                  <c:v>-3.5968944973495334</c:v>
                </c:pt>
                <c:pt idx="41">
                  <c:v>7.2397150080441275</c:v>
                </c:pt>
                <c:pt idx="42">
                  <c:v>0.8763040238450075</c:v>
                </c:pt>
                <c:pt idx="43">
                  <c:v>-9.6417445482866047</c:v>
                </c:pt>
                <c:pt idx="44">
                  <c:v>59.215992961532827</c:v>
                </c:pt>
                <c:pt idx="45">
                  <c:v>-1.5610567153149826</c:v>
                </c:pt>
                <c:pt idx="46">
                  <c:v>9.6869462492616663</c:v>
                </c:pt>
                <c:pt idx="47">
                  <c:v>8.4804688470038982</c:v>
                </c:pt>
                <c:pt idx="48">
                  <c:v>-3.0575621280268956</c:v>
                </c:pt>
                <c:pt idx="49">
                  <c:v>-10.323281716924749</c:v>
                </c:pt>
                <c:pt idx="50">
                  <c:v>-6.0637632840175035</c:v>
                </c:pt>
                <c:pt idx="51">
                  <c:v>-4.3922538112896579</c:v>
                </c:pt>
                <c:pt idx="52">
                  <c:v>13.521695257315844</c:v>
                </c:pt>
                <c:pt idx="53">
                  <c:v>-2.3242789134696165</c:v>
                </c:pt>
                <c:pt idx="54">
                  <c:v>-6.5456644177761856</c:v>
                </c:pt>
                <c:pt idx="55">
                  <c:v>-12.18274111675127</c:v>
                </c:pt>
                <c:pt idx="56">
                  <c:v>14.263685427910563</c:v>
                </c:pt>
                <c:pt idx="57">
                  <c:v>84.404858299595148</c:v>
                </c:pt>
                <c:pt idx="58">
                  <c:v>7.9087432598412848</c:v>
                </c:pt>
                <c:pt idx="59">
                  <c:v>-3.6907229062538094</c:v>
                </c:pt>
                <c:pt idx="60">
                  <c:v>-0.57441139212859826</c:v>
                </c:pt>
                <c:pt idx="61">
                  <c:v>-0.60764242893846088</c:v>
                </c:pt>
                <c:pt idx="62">
                  <c:v>43.831314490803052</c:v>
                </c:pt>
                <c:pt idx="63">
                  <c:v>-4.3221098450902575</c:v>
                </c:pt>
                <c:pt idx="64">
                  <c:v>-5.0895050895050895</c:v>
                </c:pt>
                <c:pt idx="65">
                  <c:v>-0.76257213520197864</c:v>
                </c:pt>
                <c:pt idx="66">
                  <c:v>21.842250413678986</c:v>
                </c:pt>
                <c:pt idx="67">
                  <c:v>-10.781783945881861</c:v>
                </c:pt>
                <c:pt idx="68">
                  <c:v>-20.959595959595958</c:v>
                </c:pt>
                <c:pt idx="69">
                  <c:v>11.076698852249955</c:v>
                </c:pt>
                <c:pt idx="70">
                  <c:v>3.0625265844321565</c:v>
                </c:pt>
                <c:pt idx="71">
                  <c:v>49.931020890815923</c:v>
                </c:pt>
                <c:pt idx="72">
                  <c:v>-6.3518709048573125</c:v>
                </c:pt>
                <c:pt idx="73">
                  <c:v>10.671715046977983</c:v>
                </c:pt>
                <c:pt idx="74">
                  <c:v>342.24240975376523</c:v>
                </c:pt>
                <c:pt idx="75">
                  <c:v>-3.2482839908479515</c:v>
                </c:pt>
                <c:pt idx="76">
                  <c:v>-1.8646174709006667</c:v>
                </c:pt>
                <c:pt idx="77">
                  <c:v>11.041114058355438</c:v>
                </c:pt>
                <c:pt idx="78">
                  <c:v>-2.0018478595626732</c:v>
                </c:pt>
                <c:pt idx="79">
                  <c:v>3.1863311013622719</c:v>
                </c:pt>
                <c:pt idx="80">
                  <c:v>7.782101167315175</c:v>
                </c:pt>
                <c:pt idx="81">
                  <c:v>11.695218373493976</c:v>
                </c:pt>
                <c:pt idx="82">
                  <c:v>1.3565891472868217</c:v>
                </c:pt>
                <c:pt idx="83">
                  <c:v>-17.901234567901234</c:v>
                </c:pt>
                <c:pt idx="84">
                  <c:v>10.616817560085977</c:v>
                </c:pt>
                <c:pt idx="85">
                  <c:v>71.376198533558949</c:v>
                </c:pt>
                <c:pt idx="86">
                  <c:v>39.180905178035736</c:v>
                </c:pt>
                <c:pt idx="87">
                  <c:v>0.53376034160661867</c:v>
                </c:pt>
                <c:pt idx="88">
                  <c:v>17.868835146266765</c:v>
                </c:pt>
                <c:pt idx="89">
                  <c:v>4.8317260381814604</c:v>
                </c:pt>
                <c:pt idx="90">
                  <c:v>-1.3899613899613898</c:v>
                </c:pt>
                <c:pt idx="91">
                  <c:v>7.9673361288898699</c:v>
                </c:pt>
                <c:pt idx="92">
                  <c:v>0.27649080854879693</c:v>
                </c:pt>
                <c:pt idx="93">
                  <c:v>4.1666666666666661</c:v>
                </c:pt>
                <c:pt idx="94">
                  <c:v>-2.2888659083074803</c:v>
                </c:pt>
                <c:pt idx="95">
                  <c:v>-6.4057529162248148</c:v>
                </c:pt>
                <c:pt idx="96">
                  <c:v>38.963342530547891</c:v>
                </c:pt>
                <c:pt idx="97">
                  <c:v>-1.935096153846154</c:v>
                </c:pt>
                <c:pt idx="98">
                  <c:v>-6.3006611095142286</c:v>
                </c:pt>
                <c:pt idx="99">
                  <c:v>12.4</c:v>
                </c:pt>
                <c:pt idx="100">
                  <c:v>3.580810965162764</c:v>
                </c:pt>
                <c:pt idx="101">
                  <c:v>-27.508090614886733</c:v>
                </c:pt>
                <c:pt idx="103">
                  <c:v>-2.5097858623071607</c:v>
                </c:pt>
                <c:pt idx="104">
                  <c:v>-1.8393875558752504</c:v>
                </c:pt>
                <c:pt idx="105">
                  <c:v>271.21845710165826</c:v>
                </c:pt>
                <c:pt idx="106">
                  <c:v>105.22388059701493</c:v>
                </c:pt>
                <c:pt idx="107">
                  <c:v>-3.1488314883148827</c:v>
                </c:pt>
                <c:pt idx="108">
                  <c:v>6.5126050420168076</c:v>
                </c:pt>
                <c:pt idx="109">
                  <c:v>-0.53409514346043963</c:v>
                </c:pt>
                <c:pt idx="110">
                  <c:v>-5.5747668448077121</c:v>
                </c:pt>
                <c:pt idx="111">
                  <c:v>17.214791502753737</c:v>
                </c:pt>
                <c:pt idx="112">
                  <c:v>36.094890996395371</c:v>
                </c:pt>
                <c:pt idx="113">
                  <c:v>8.7539682539682548</c:v>
                </c:pt>
                <c:pt idx="115">
                  <c:v>0.71599045346062051</c:v>
                </c:pt>
                <c:pt idx="116">
                  <c:v>11.244194573453923</c:v>
                </c:pt>
                <c:pt idx="117">
                  <c:v>-5.0793456283315974</c:v>
                </c:pt>
                <c:pt idx="118">
                  <c:v>2.9239332096474953</c:v>
                </c:pt>
                <c:pt idx="119">
                  <c:v>1.9411764705882355</c:v>
                </c:pt>
                <c:pt idx="120">
                  <c:v>-3.7393162393162394</c:v>
                </c:pt>
                <c:pt idx="121">
                  <c:v>-3.3717147725512473</c:v>
                </c:pt>
                <c:pt idx="122">
                  <c:v>25.036229383755433</c:v>
                </c:pt>
                <c:pt idx="123">
                  <c:v>49.067612401327082</c:v>
                </c:pt>
                <c:pt idx="124">
                  <c:v>7.7331848777772159</c:v>
                </c:pt>
                <c:pt idx="125">
                  <c:v>110.06146878032999</c:v>
                </c:pt>
                <c:pt idx="126">
                  <c:v>45.108568760214801</c:v>
                </c:pt>
                <c:pt idx="127">
                  <c:v>-2.5656899160819919</c:v>
                </c:pt>
                <c:pt idx="128">
                  <c:v>10.868455386011686</c:v>
                </c:pt>
                <c:pt idx="129">
                  <c:v>-3.3140580203119683</c:v>
                </c:pt>
                <c:pt idx="130">
                  <c:v>15.794573643410853</c:v>
                </c:pt>
                <c:pt idx="131">
                  <c:v>9.1309823677581861</c:v>
                </c:pt>
                <c:pt idx="132">
                  <c:v>-4.7389140607591171</c:v>
                </c:pt>
                <c:pt idx="133">
                  <c:v>15.78508954602249</c:v>
                </c:pt>
                <c:pt idx="134">
                  <c:v>21.033210332103323</c:v>
                </c:pt>
                <c:pt idx="135">
                  <c:v>-2.2953391404863148</c:v>
                </c:pt>
                <c:pt idx="136">
                  <c:v>55.648808155131448</c:v>
                </c:pt>
                <c:pt idx="137">
                  <c:v>-1.0140300386725425</c:v>
                </c:pt>
                <c:pt idx="138">
                  <c:v>14.809945015539085</c:v>
                </c:pt>
                <c:pt idx="139">
                  <c:v>20.634050021939448</c:v>
                </c:pt>
                <c:pt idx="140">
                  <c:v>3.7718406212443378</c:v>
                </c:pt>
                <c:pt idx="141">
                  <c:v>59.083644112946189</c:v>
                </c:pt>
                <c:pt idx="142">
                  <c:v>21.617336152219874</c:v>
                </c:pt>
                <c:pt idx="143">
                  <c:v>6.3116370808678504</c:v>
                </c:pt>
                <c:pt idx="144">
                  <c:v>46.542232475226761</c:v>
                </c:pt>
                <c:pt idx="145">
                  <c:v>-8.5403198366791422</c:v>
                </c:pt>
                <c:pt idx="146">
                  <c:v>-17.670682730923694</c:v>
                </c:pt>
                <c:pt idx="147">
                  <c:v>7.2874493927125501</c:v>
                </c:pt>
                <c:pt idx="148">
                  <c:v>24.875621890547265</c:v>
                </c:pt>
                <c:pt idx="149">
                  <c:v>12.389095015325053</c:v>
                </c:pt>
                <c:pt idx="150">
                  <c:v>-8.2783138649060444</c:v>
                </c:pt>
                <c:pt idx="151">
                  <c:v>52.908067542213885</c:v>
                </c:pt>
                <c:pt idx="152">
                  <c:v>7.0924956369982546</c:v>
                </c:pt>
                <c:pt idx="154">
                  <c:v>21.094182129029011</c:v>
                </c:pt>
                <c:pt idx="155">
                  <c:v>76.755070202808113</c:v>
                </c:pt>
                <c:pt idx="156">
                  <c:v>206.67752442996741</c:v>
                </c:pt>
                <c:pt idx="157">
                  <c:v>-4.6566786575483254</c:v>
                </c:pt>
                <c:pt idx="158">
                  <c:v>-8.2758741996763536</c:v>
                </c:pt>
                <c:pt idx="159">
                  <c:v>-1.1596958174904941</c:v>
                </c:pt>
                <c:pt idx="160">
                  <c:v>4.8328206499933124</c:v>
                </c:pt>
                <c:pt idx="161">
                  <c:v>23.043286543690748</c:v>
                </c:pt>
                <c:pt idx="162">
                  <c:v>13.97738951695786</c:v>
                </c:pt>
                <c:pt idx="163">
                  <c:v>-4.4384057971014492</c:v>
                </c:pt>
                <c:pt idx="164">
                  <c:v>-4.5177365418661068</c:v>
                </c:pt>
                <c:pt idx="165">
                  <c:v>45.320628662176219</c:v>
                </c:pt>
                <c:pt idx="166">
                  <c:v>0.34689372437716809</c:v>
                </c:pt>
                <c:pt idx="167">
                  <c:v>-3.9598166390324785</c:v>
                </c:pt>
                <c:pt idx="168">
                  <c:v>-10.368973875572314</c:v>
                </c:pt>
                <c:pt idx="169">
                  <c:v>-6.5725966725342113</c:v>
                </c:pt>
                <c:pt idx="170">
                  <c:v>-5.2164840897235258</c:v>
                </c:pt>
                <c:pt idx="171">
                  <c:v>-0.42834890965732081</c:v>
                </c:pt>
                <c:pt idx="172">
                  <c:v>-12.519906896974151</c:v>
                </c:pt>
                <c:pt idx="173">
                  <c:v>1.4375136472814616</c:v>
                </c:pt>
                <c:pt idx="174">
                  <c:v>-0.32384085535108459</c:v>
                </c:pt>
                <c:pt idx="175">
                  <c:v>-6.1246175549163659</c:v>
                </c:pt>
                <c:pt idx="176">
                  <c:v>-28.026172300981461</c:v>
                </c:pt>
                <c:pt idx="177">
                  <c:v>-4.7206165703275529</c:v>
                </c:pt>
                <c:pt idx="178">
                  <c:v>-22.222222222222221</c:v>
                </c:pt>
                <c:pt idx="179">
                  <c:v>11.445527766002543</c:v>
                </c:pt>
                <c:pt idx="180">
                  <c:v>9.3718264906426807</c:v>
                </c:pt>
                <c:pt idx="181">
                  <c:v>7.4749161030952411</c:v>
                </c:pt>
                <c:pt idx="182">
                  <c:v>99.927714327020396</c:v>
                </c:pt>
                <c:pt idx="183">
                  <c:v>5.7018318902043941</c:v>
                </c:pt>
                <c:pt idx="184">
                  <c:v>15.263506794829301</c:v>
                </c:pt>
                <c:pt idx="185">
                  <c:v>-6.6109012412304367</c:v>
                </c:pt>
                <c:pt idx="186">
                  <c:v>2.2657685241886099</c:v>
                </c:pt>
                <c:pt idx="187">
                  <c:v>9.4990488268864937</c:v>
                </c:pt>
                <c:pt idx="188">
                  <c:v>-5.0952183335638859</c:v>
                </c:pt>
                <c:pt idx="189">
                  <c:v>-6.2260439782126289</c:v>
                </c:pt>
                <c:pt idx="190">
                  <c:v>22.120481927710845</c:v>
                </c:pt>
                <c:pt idx="191">
                  <c:v>4.6838407494145207</c:v>
                </c:pt>
                <c:pt idx="192">
                  <c:v>1498.0414857694163</c:v>
                </c:pt>
                <c:pt idx="193">
                  <c:v>168.444216076136</c:v>
                </c:pt>
                <c:pt idx="194">
                  <c:v>76.601671309192199</c:v>
                </c:pt>
                <c:pt idx="196">
                  <c:v>84.343434343434339</c:v>
                </c:pt>
                <c:pt idx="197">
                  <c:v>34.55255681818182</c:v>
                </c:pt>
                <c:pt idx="198">
                  <c:v>92.358634742740705</c:v>
                </c:pt>
                <c:pt idx="199">
                  <c:v>-3.6554988167891391</c:v>
                </c:pt>
                <c:pt idx="200">
                  <c:v>54.092867400670173</c:v>
                </c:pt>
                <c:pt idx="201">
                  <c:v>16.30528375733855</c:v>
                </c:pt>
                <c:pt idx="202">
                  <c:v>75.829383886255926</c:v>
                </c:pt>
                <c:pt idx="203">
                  <c:v>-8.4492617564222918</c:v>
                </c:pt>
                <c:pt idx="204">
                  <c:v>-7.6140218620429705</c:v>
                </c:pt>
                <c:pt idx="205">
                  <c:v>14.358060583325519</c:v>
                </c:pt>
                <c:pt idx="206">
                  <c:v>-4.7644654764465475</c:v>
                </c:pt>
                <c:pt idx="207">
                  <c:v>-8.0211081794195263</c:v>
                </c:pt>
                <c:pt idx="208">
                  <c:v>-7.2585871678548282</c:v>
                </c:pt>
                <c:pt idx="209">
                  <c:v>2.7833001988071571</c:v>
                </c:pt>
                <c:pt idx="210">
                  <c:v>-2.4628099173553721</c:v>
                </c:pt>
                <c:pt idx="211">
                  <c:v>86.724531520457575</c:v>
                </c:pt>
                <c:pt idx="212">
                  <c:v>-2.1007118836528802</c:v>
                </c:pt>
                <c:pt idx="213">
                  <c:v>5.7692307692307692</c:v>
                </c:pt>
                <c:pt idx="214">
                  <c:v>205.83836333529192</c:v>
                </c:pt>
                <c:pt idx="215">
                  <c:v>12.644943490386026</c:v>
                </c:pt>
                <c:pt idx="216">
                  <c:v>102.74599542334096</c:v>
                </c:pt>
                <c:pt idx="217">
                  <c:v>21.458333333333332</c:v>
                </c:pt>
                <c:pt idx="218">
                  <c:v>6.8642273964318115</c:v>
                </c:pt>
                <c:pt idx="219">
                  <c:v>-7.1605502839068631</c:v>
                </c:pt>
                <c:pt idx="220">
                  <c:v>0.23059185242121444</c:v>
                </c:pt>
                <c:pt idx="221">
                  <c:v>74.441878367975363</c:v>
                </c:pt>
                <c:pt idx="222">
                  <c:v>-2.3162892191554612</c:v>
                </c:pt>
                <c:pt idx="223">
                  <c:v>-4.418170504044804</c:v>
                </c:pt>
                <c:pt idx="224">
                  <c:v>9.158952137088832</c:v>
                </c:pt>
                <c:pt idx="225">
                  <c:v>7.1783407848981611</c:v>
                </c:pt>
                <c:pt idx="226">
                  <c:v>25.7950974230044</c:v>
                </c:pt>
                <c:pt idx="227">
                  <c:v>2.091777311903098</c:v>
                </c:pt>
                <c:pt idx="228">
                  <c:v>56.806998359759433</c:v>
                </c:pt>
                <c:pt idx="229">
                  <c:v>17.81989661739367</c:v>
                </c:pt>
                <c:pt idx="230">
                  <c:v>-1.3042570951585977</c:v>
                </c:pt>
                <c:pt idx="231">
                  <c:v>5.3445850914205346</c:v>
                </c:pt>
                <c:pt idx="232">
                  <c:v>4.2613636363636358</c:v>
                </c:pt>
                <c:pt idx="233">
                  <c:v>10.255956742552492</c:v>
                </c:pt>
                <c:pt idx="234">
                  <c:v>123.19465402026299</c:v>
                </c:pt>
                <c:pt idx="235">
                  <c:v>2.9208852253382314</c:v>
                </c:pt>
                <c:pt idx="236">
                  <c:v>-44.53125</c:v>
                </c:pt>
                <c:pt idx="237">
                  <c:v>-7.2007200720072007</c:v>
                </c:pt>
                <c:pt idx="238">
                  <c:v>-11.274098910310142</c:v>
                </c:pt>
                <c:pt idx="239">
                  <c:v>18.684675992924905</c:v>
                </c:pt>
                <c:pt idx="240">
                  <c:v>2.5285481239804239</c:v>
                </c:pt>
                <c:pt idx="241">
                  <c:v>-6.6019417475728162</c:v>
                </c:pt>
                <c:pt idx="242">
                  <c:v>5.9891107078039925</c:v>
                </c:pt>
                <c:pt idx="243">
                  <c:v>6.773967809657103</c:v>
                </c:pt>
                <c:pt idx="244">
                  <c:v>16.741154562383613</c:v>
                </c:pt>
                <c:pt idx="245">
                  <c:v>-2.3761397834972824</c:v>
                </c:pt>
                <c:pt idx="246">
                  <c:v>40.830449826989614</c:v>
                </c:pt>
                <c:pt idx="247">
                  <c:v>678.52009147337469</c:v>
                </c:pt>
                <c:pt idx="248">
                  <c:v>34.233721922092691</c:v>
                </c:pt>
                <c:pt idx="249">
                  <c:v>-4.6631742049730684</c:v>
                </c:pt>
                <c:pt idx="250">
                  <c:v>39.058506106219824</c:v>
                </c:pt>
                <c:pt idx="251">
                  <c:v>1.0635796733131067</c:v>
                </c:pt>
                <c:pt idx="252">
                  <c:v>20.953630796150481</c:v>
                </c:pt>
                <c:pt idx="253">
                  <c:v>22.042632935113609</c:v>
                </c:pt>
                <c:pt idx="254">
                  <c:v>28.818631277647672</c:v>
                </c:pt>
                <c:pt idx="255">
                  <c:v>-1.6516694293156524</c:v>
                </c:pt>
                <c:pt idx="256">
                  <c:v>-1.12260620735197</c:v>
                </c:pt>
                <c:pt idx="257">
                  <c:v>1.5882762290720047</c:v>
                </c:pt>
                <c:pt idx="258">
                  <c:v>-6.453585325180657</c:v>
                </c:pt>
                <c:pt idx="259">
                  <c:v>4.9850525078570147</c:v>
                </c:pt>
                <c:pt idx="260">
                  <c:v>3.6366740652211029</c:v>
                </c:pt>
                <c:pt idx="261">
                  <c:v>-11.942399307059333</c:v>
                </c:pt>
                <c:pt idx="262">
                  <c:v>-5.8040468583599578</c:v>
                </c:pt>
                <c:pt idx="263">
                  <c:v>12.676553672316384</c:v>
                </c:pt>
                <c:pt idx="264">
                  <c:v>-3.8434163701067616</c:v>
                </c:pt>
                <c:pt idx="265">
                  <c:v>-6.1597614563716254</c:v>
                </c:pt>
                <c:pt idx="266">
                  <c:v>1.6405667412378822</c:v>
                </c:pt>
                <c:pt idx="267">
                  <c:v>203.32242637805186</c:v>
                </c:pt>
                <c:pt idx="268">
                  <c:v>-2.1410219811590067E-2</c:v>
                </c:pt>
                <c:pt idx="269">
                  <c:v>2.8807307219392237</c:v>
                </c:pt>
                <c:pt idx="270">
                  <c:v>18.798283261802577</c:v>
                </c:pt>
                <c:pt idx="271">
                  <c:v>-3.9471285323609844</c:v>
                </c:pt>
                <c:pt idx="272">
                  <c:v>114.84697905540332</c:v>
                </c:pt>
                <c:pt idx="273">
                  <c:v>5.7189211113364422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0-432B-8839-34CFF512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Expo 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B66DFF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Munis_data!$AC$3:$AC$276</c:f>
              <c:numCache>
                <c:formatCode>0.0</c:formatCode>
                <c:ptCount val="274"/>
                <c:pt idx="0">
                  <c:v>12.668758052770151</c:v>
                </c:pt>
                <c:pt idx="1">
                  <c:v>74.602693602693606</c:v>
                </c:pt>
                <c:pt idx="2">
                  <c:v>5.7755862141320886</c:v>
                </c:pt>
                <c:pt idx="3">
                  <c:v>48.427027766379425</c:v>
                </c:pt>
                <c:pt idx="4">
                  <c:v>-3.2262217415932848</c:v>
                </c:pt>
                <c:pt idx="5">
                  <c:v>55.476288065934796</c:v>
                </c:pt>
                <c:pt idx="6">
                  <c:v>64.8568608094768</c:v>
                </c:pt>
                <c:pt idx="7">
                  <c:v>1.2777466890505502</c:v>
                </c:pt>
                <c:pt idx="8">
                  <c:v>-2.4307243558580455E-2</c:v>
                </c:pt>
                <c:pt idx="9">
                  <c:v>59.537769127843333</c:v>
                </c:pt>
                <c:pt idx="10">
                  <c:v>28.438960839911104</c:v>
                </c:pt>
                <c:pt idx="11">
                  <c:v>9.9936837672819152</c:v>
                </c:pt>
                <c:pt idx="12">
                  <c:v>-2.4916943521594686</c:v>
                </c:pt>
                <c:pt idx="13">
                  <c:v>19.308296201994484</c:v>
                </c:pt>
                <c:pt idx="14">
                  <c:v>-1.5966789078716272E-2</c:v>
                </c:pt>
                <c:pt idx="15">
                  <c:v>3.7633551267740395</c:v>
                </c:pt>
                <c:pt idx="16">
                  <c:v>-1.2738853503184715</c:v>
                </c:pt>
                <c:pt idx="17">
                  <c:v>12.857641921397381</c:v>
                </c:pt>
                <c:pt idx="19">
                  <c:v>18.072558305781431</c:v>
                </c:pt>
                <c:pt idx="20">
                  <c:v>12.815852469190531</c:v>
                </c:pt>
                <c:pt idx="21">
                  <c:v>34.286139444279108</c:v>
                </c:pt>
                <c:pt idx="22">
                  <c:v>3.0892112527162738</c:v>
                </c:pt>
                <c:pt idx="23">
                  <c:v>-5.5638909727431862</c:v>
                </c:pt>
                <c:pt idx="24">
                  <c:v>-2.0230026699527626</c:v>
                </c:pt>
                <c:pt idx="25">
                  <c:v>5.9173377765435529</c:v>
                </c:pt>
                <c:pt idx="26">
                  <c:v>27.393617021276594</c:v>
                </c:pt>
                <c:pt idx="27">
                  <c:v>0.16304901661061857</c:v>
                </c:pt>
                <c:pt idx="28">
                  <c:v>39.065420560747668</c:v>
                </c:pt>
                <c:pt idx="29">
                  <c:v>8.7246663371230841</c:v>
                </c:pt>
                <c:pt idx="30">
                  <c:v>16.199070764832022</c:v>
                </c:pt>
                <c:pt idx="31">
                  <c:v>3.1665417811450616</c:v>
                </c:pt>
                <c:pt idx="32">
                  <c:v>9.3096085409252662</c:v>
                </c:pt>
                <c:pt idx="34">
                  <c:v>16.452551814121545</c:v>
                </c:pt>
                <c:pt idx="35">
                  <c:v>28.470631598346628</c:v>
                </c:pt>
                <c:pt idx="36">
                  <c:v>44.693144844609002</c:v>
                </c:pt>
                <c:pt idx="37">
                  <c:v>-1.6077480676437561</c:v>
                </c:pt>
                <c:pt idx="38">
                  <c:v>6.6593886462882095</c:v>
                </c:pt>
                <c:pt idx="39">
                  <c:v>1.8707129494907504</c:v>
                </c:pt>
                <c:pt idx="40">
                  <c:v>14.575221654078904</c:v>
                </c:pt>
                <c:pt idx="41">
                  <c:v>5.9871293955412543</c:v>
                </c:pt>
                <c:pt idx="42">
                  <c:v>2.4977645305514158</c:v>
                </c:pt>
                <c:pt idx="43">
                  <c:v>-5.7632398753894076</c:v>
                </c:pt>
                <c:pt idx="44">
                  <c:v>37.338090815777896</c:v>
                </c:pt>
                <c:pt idx="45">
                  <c:v>2.86347681507482</c:v>
                </c:pt>
                <c:pt idx="46">
                  <c:v>7.0998227997637331</c:v>
                </c:pt>
                <c:pt idx="47">
                  <c:v>38.70967741935484</c:v>
                </c:pt>
                <c:pt idx="48">
                  <c:v>14.883467357230476</c:v>
                </c:pt>
                <c:pt idx="49">
                  <c:v>-7.8511274110296112</c:v>
                </c:pt>
                <c:pt idx="50">
                  <c:v>-1.4586372160866847</c:v>
                </c:pt>
                <c:pt idx="51">
                  <c:v>2.496909765142151</c:v>
                </c:pt>
                <c:pt idx="52">
                  <c:v>25.664312142616886</c:v>
                </c:pt>
                <c:pt idx="53">
                  <c:v>9.3297862410155883</c:v>
                </c:pt>
                <c:pt idx="54">
                  <c:v>-2.891714928254423</c:v>
                </c:pt>
                <c:pt idx="55">
                  <c:v>-5.1713197969543145</c:v>
                </c:pt>
                <c:pt idx="56">
                  <c:v>19.198149575944488</c:v>
                </c:pt>
                <c:pt idx="57">
                  <c:v>92.113360323886639</c:v>
                </c:pt>
                <c:pt idx="58">
                  <c:v>12.996855318518778</c:v>
                </c:pt>
                <c:pt idx="59">
                  <c:v>1.941362916006339</c:v>
                </c:pt>
                <c:pt idx="60">
                  <c:v>-1.4982745817498799</c:v>
                </c:pt>
                <c:pt idx="61">
                  <c:v>7.0470209208433578</c:v>
                </c:pt>
                <c:pt idx="62">
                  <c:v>63.391655450874829</c:v>
                </c:pt>
                <c:pt idx="63">
                  <c:v>-3.6615030085776468</c:v>
                </c:pt>
                <c:pt idx="64">
                  <c:v>-2.1912450483879056</c:v>
                </c:pt>
                <c:pt idx="65">
                  <c:v>2.9472382522671063</c:v>
                </c:pt>
                <c:pt idx="66">
                  <c:v>23.055708769994485</c:v>
                </c:pt>
                <c:pt idx="67">
                  <c:v>-1.2413696910523746</c:v>
                </c:pt>
                <c:pt idx="68">
                  <c:v>-12.373737373737374</c:v>
                </c:pt>
                <c:pt idx="69">
                  <c:v>15.822554199307707</c:v>
                </c:pt>
                <c:pt idx="70">
                  <c:v>27.222458528285838</c:v>
                </c:pt>
                <c:pt idx="71">
                  <c:v>34.080607016160819</c:v>
                </c:pt>
                <c:pt idx="72">
                  <c:v>0.66605295933286401</c:v>
                </c:pt>
                <c:pt idx="73">
                  <c:v>38.779039872855606</c:v>
                </c:pt>
                <c:pt idx="74">
                  <c:v>71.240736313650487</c:v>
                </c:pt>
                <c:pt idx="75">
                  <c:v>0.8736046592248492</c:v>
                </c:pt>
                <c:pt idx="76">
                  <c:v>0.45202847779410105</c:v>
                </c:pt>
                <c:pt idx="77">
                  <c:v>15.037979262117194</c:v>
                </c:pt>
                <c:pt idx="78">
                  <c:v>1.64664818807104</c:v>
                </c:pt>
                <c:pt idx="79">
                  <c:v>1.2699145693835143</c:v>
                </c:pt>
                <c:pt idx="80">
                  <c:v>0.19455252918287938</c:v>
                </c:pt>
                <c:pt idx="81">
                  <c:v>89.613140060240966</c:v>
                </c:pt>
                <c:pt idx="82">
                  <c:v>36.967054263565892</c:v>
                </c:pt>
                <c:pt idx="84">
                  <c:v>72.005471243405196</c:v>
                </c:pt>
                <c:pt idx="85">
                  <c:v>663.53637901861248</c:v>
                </c:pt>
                <c:pt idx="86">
                  <c:v>21.964262423372897</c:v>
                </c:pt>
                <c:pt idx="87">
                  <c:v>11.817453963170536</c:v>
                </c:pt>
                <c:pt idx="88">
                  <c:v>28.081106769458231</c:v>
                </c:pt>
                <c:pt idx="89">
                  <c:v>18.101751623696121</c:v>
                </c:pt>
                <c:pt idx="90">
                  <c:v>1.2796469939327082</c:v>
                </c:pt>
                <c:pt idx="91">
                  <c:v>12.436548223350254</c:v>
                </c:pt>
                <c:pt idx="92">
                  <c:v>11.186668659393215</c:v>
                </c:pt>
                <c:pt idx="93">
                  <c:v>10.672514619883041</c:v>
                </c:pt>
                <c:pt idx="94">
                  <c:v>1.592554291623578</c:v>
                </c:pt>
                <c:pt idx="95">
                  <c:v>-1.4150318133616118</c:v>
                </c:pt>
                <c:pt idx="96">
                  <c:v>-1.6160819865983445</c:v>
                </c:pt>
                <c:pt idx="97">
                  <c:v>2.1274038461538463</c:v>
                </c:pt>
                <c:pt idx="98">
                  <c:v>0.85656797930439776</c:v>
                </c:pt>
                <c:pt idx="99">
                  <c:v>28.533333333333331</c:v>
                </c:pt>
                <c:pt idx="100">
                  <c:v>4.5364553588425665</c:v>
                </c:pt>
                <c:pt idx="101">
                  <c:v>-9.2233009708737868</c:v>
                </c:pt>
                <c:pt idx="103">
                  <c:v>-4.9965461662445314</c:v>
                </c:pt>
                <c:pt idx="104">
                  <c:v>-0.19010430046755383</c:v>
                </c:pt>
                <c:pt idx="105">
                  <c:v>149.50252343186733</c:v>
                </c:pt>
                <c:pt idx="106">
                  <c:v>-2.0522388059701493</c:v>
                </c:pt>
                <c:pt idx="107">
                  <c:v>-1.9926199261992621</c:v>
                </c:pt>
                <c:pt idx="108">
                  <c:v>2.6917016806722689</c:v>
                </c:pt>
                <c:pt idx="109">
                  <c:v>49.844739783877777</c:v>
                </c:pt>
                <c:pt idx="110">
                  <c:v>3.4685109504348737</c:v>
                </c:pt>
                <c:pt idx="112">
                  <c:v>35.731767334831936</c:v>
                </c:pt>
                <c:pt idx="113">
                  <c:v>11.119047619047619</c:v>
                </c:pt>
                <c:pt idx="115">
                  <c:v>2.7446300715990453</c:v>
                </c:pt>
                <c:pt idx="116">
                  <c:v>34.979222683940357</c:v>
                </c:pt>
                <c:pt idx="117">
                  <c:v>-3.8294222167759329</c:v>
                </c:pt>
                <c:pt idx="118">
                  <c:v>3.7551020408163263</c:v>
                </c:pt>
                <c:pt idx="119">
                  <c:v>13.862745098039216</c:v>
                </c:pt>
                <c:pt idx="120">
                  <c:v>6.4458689458689458</c:v>
                </c:pt>
                <c:pt idx="121">
                  <c:v>6.9448030154386329</c:v>
                </c:pt>
                <c:pt idx="122">
                  <c:v>168.94969291284247</c:v>
                </c:pt>
                <c:pt idx="123">
                  <c:v>84.486900812264039</c:v>
                </c:pt>
                <c:pt idx="124">
                  <c:v>15.977529227187611</c:v>
                </c:pt>
                <c:pt idx="125">
                  <c:v>106.84244581041733</c:v>
                </c:pt>
                <c:pt idx="126">
                  <c:v>34.321737100163432</c:v>
                </c:pt>
                <c:pt idx="127">
                  <c:v>-1.9947723208144172</c:v>
                </c:pt>
                <c:pt idx="128">
                  <c:v>42.63429576266379</c:v>
                </c:pt>
                <c:pt idx="129">
                  <c:v>3.3091986977015404</c:v>
                </c:pt>
                <c:pt idx="131">
                  <c:v>12.015113350125944</c:v>
                </c:pt>
                <c:pt idx="132">
                  <c:v>-0.49766025402956254</c:v>
                </c:pt>
                <c:pt idx="133">
                  <c:v>41.607663473552684</c:v>
                </c:pt>
                <c:pt idx="134">
                  <c:v>20.664206642066421</c:v>
                </c:pt>
                <c:pt idx="135">
                  <c:v>-0.54493663047516816</c:v>
                </c:pt>
                <c:pt idx="136">
                  <c:v>54.426304897677625</c:v>
                </c:pt>
                <c:pt idx="137">
                  <c:v>2.4507599604280959</c:v>
                </c:pt>
                <c:pt idx="138">
                  <c:v>28.914654554147738</c:v>
                </c:pt>
                <c:pt idx="139">
                  <c:v>14.491004826678367</c:v>
                </c:pt>
                <c:pt idx="140">
                  <c:v>3.586946473144125</c:v>
                </c:pt>
                <c:pt idx="141">
                  <c:v>32.924880127863609</c:v>
                </c:pt>
                <c:pt idx="142">
                  <c:v>30.179704016913316</c:v>
                </c:pt>
                <c:pt idx="143">
                  <c:v>4.1248606465997772</c:v>
                </c:pt>
                <c:pt idx="144">
                  <c:v>23.404813086562157</c:v>
                </c:pt>
                <c:pt idx="145">
                  <c:v>-1.7182715209254846</c:v>
                </c:pt>
                <c:pt idx="146">
                  <c:v>-6.8273092369477917</c:v>
                </c:pt>
                <c:pt idx="147">
                  <c:v>6.8825910931174086</c:v>
                </c:pt>
                <c:pt idx="148">
                  <c:v>29.718076285240464</c:v>
                </c:pt>
                <c:pt idx="149">
                  <c:v>13.352960154863688</c:v>
                </c:pt>
                <c:pt idx="150">
                  <c:v>-7.1609954291518534</c:v>
                </c:pt>
                <c:pt idx="151">
                  <c:v>21.388367729831145</c:v>
                </c:pt>
                <c:pt idx="152">
                  <c:v>4.3699825479930192</c:v>
                </c:pt>
                <c:pt idx="154">
                  <c:v>82.611756423794432</c:v>
                </c:pt>
                <c:pt idx="155">
                  <c:v>140.85413416536662</c:v>
                </c:pt>
                <c:pt idx="156">
                  <c:v>61.020629750271446</c:v>
                </c:pt>
                <c:pt idx="157">
                  <c:v>-6.7873660908408118</c:v>
                </c:pt>
                <c:pt idx="158">
                  <c:v>-2.3059874762541335</c:v>
                </c:pt>
                <c:pt idx="159">
                  <c:v>26.742712294043091</c:v>
                </c:pt>
                <c:pt idx="160">
                  <c:v>28.734786679149394</c:v>
                </c:pt>
                <c:pt idx="161">
                  <c:v>49.908135518483135</c:v>
                </c:pt>
                <c:pt idx="162">
                  <c:v>9.7636176772867422</c:v>
                </c:pt>
                <c:pt idx="163">
                  <c:v>0.12939958592132506</c:v>
                </c:pt>
                <c:pt idx="164">
                  <c:v>-3.934168251262212</c:v>
                </c:pt>
                <c:pt idx="165">
                  <c:v>57.23673402332841</c:v>
                </c:pt>
                <c:pt idx="166">
                  <c:v>35.193945127719964</c:v>
                </c:pt>
                <c:pt idx="167">
                  <c:v>4.3336909522416196</c:v>
                </c:pt>
                <c:pt idx="168">
                  <c:v>-3.5416105575006731</c:v>
                </c:pt>
                <c:pt idx="169">
                  <c:v>-3.9038101186758274</c:v>
                </c:pt>
                <c:pt idx="170">
                  <c:v>4.3992349156668409</c:v>
                </c:pt>
                <c:pt idx="171">
                  <c:v>-6.1214953271028039</c:v>
                </c:pt>
                <c:pt idx="172">
                  <c:v>-9.8248193066274645</c:v>
                </c:pt>
                <c:pt idx="173">
                  <c:v>6.3796491738845624</c:v>
                </c:pt>
                <c:pt idx="174">
                  <c:v>-3.1184674959734071</c:v>
                </c:pt>
                <c:pt idx="175">
                  <c:v>-6.6742392319953101</c:v>
                </c:pt>
                <c:pt idx="176">
                  <c:v>-14.285714285714285</c:v>
                </c:pt>
                <c:pt idx="177">
                  <c:v>27.167630057803464</c:v>
                </c:pt>
                <c:pt idx="178">
                  <c:v>123.45679012345678</c:v>
                </c:pt>
                <c:pt idx="179">
                  <c:v>15.621025858414583</c:v>
                </c:pt>
                <c:pt idx="180">
                  <c:v>21.209923110401856</c:v>
                </c:pt>
                <c:pt idx="181">
                  <c:v>27.136602899340751</c:v>
                </c:pt>
                <c:pt idx="182">
                  <c:v>163.06491253433569</c:v>
                </c:pt>
                <c:pt idx="183">
                  <c:v>44.189197149084052</c:v>
                </c:pt>
                <c:pt idx="184">
                  <c:v>6.0573417301955583</c:v>
                </c:pt>
                <c:pt idx="185">
                  <c:v>-6.454398273070697</c:v>
                </c:pt>
                <c:pt idx="186">
                  <c:v>7.6750357215758322</c:v>
                </c:pt>
                <c:pt idx="187">
                  <c:v>26.670894102726695</c:v>
                </c:pt>
                <c:pt idx="188">
                  <c:v>-4.085396781481994</c:v>
                </c:pt>
                <c:pt idx="189">
                  <c:v>-2.9755900746419206</c:v>
                </c:pt>
                <c:pt idx="190">
                  <c:v>17.08433734939759</c:v>
                </c:pt>
                <c:pt idx="191">
                  <c:v>9.4262295081967213</c:v>
                </c:pt>
                <c:pt idx="192">
                  <c:v>35.118186203569707</c:v>
                </c:pt>
                <c:pt idx="193">
                  <c:v>158.04253607971046</c:v>
                </c:pt>
                <c:pt idx="194">
                  <c:v>21.786106187220394</c:v>
                </c:pt>
                <c:pt idx="196">
                  <c:v>33.396464646464644</c:v>
                </c:pt>
                <c:pt idx="197">
                  <c:v>23.952414772727273</c:v>
                </c:pt>
                <c:pt idx="198">
                  <c:v>57.412124299541524</c:v>
                </c:pt>
                <c:pt idx="199">
                  <c:v>7.4480009963880933</c:v>
                </c:pt>
                <c:pt idx="200">
                  <c:v>12.63762565820967</c:v>
                </c:pt>
                <c:pt idx="201">
                  <c:v>23.475538160469668</c:v>
                </c:pt>
                <c:pt idx="203">
                  <c:v>-6.1193138175300845</c:v>
                </c:pt>
                <c:pt idx="204">
                  <c:v>-0.52770448548812665</c:v>
                </c:pt>
                <c:pt idx="205">
                  <c:v>30.826221513645315</c:v>
                </c:pt>
                <c:pt idx="206">
                  <c:v>-3.7427403742740375</c:v>
                </c:pt>
                <c:pt idx="207">
                  <c:v>15.488126649076516</c:v>
                </c:pt>
                <c:pt idx="208">
                  <c:v>-1.1665586519766689</c:v>
                </c:pt>
                <c:pt idx="209">
                  <c:v>6.5606361829025852</c:v>
                </c:pt>
                <c:pt idx="210">
                  <c:v>4.6859504132231402</c:v>
                </c:pt>
                <c:pt idx="211">
                  <c:v>61.07919624714647</c:v>
                </c:pt>
                <c:pt idx="212">
                  <c:v>6.0531947416692145</c:v>
                </c:pt>
                <c:pt idx="213">
                  <c:v>10.14676113360324</c:v>
                </c:pt>
                <c:pt idx="214">
                  <c:v>99.204102344960205</c:v>
                </c:pt>
                <c:pt idx="215">
                  <c:v>43.923381770145312</c:v>
                </c:pt>
                <c:pt idx="216">
                  <c:v>34.782608695652172</c:v>
                </c:pt>
                <c:pt idx="217">
                  <c:v>37.2265625</c:v>
                </c:pt>
                <c:pt idx="218">
                  <c:v>9.6462050196552767</c:v>
                </c:pt>
                <c:pt idx="219">
                  <c:v>-9.5270759498494714E-2</c:v>
                </c:pt>
                <c:pt idx="220">
                  <c:v>4.4751900247672731</c:v>
                </c:pt>
                <c:pt idx="221">
                  <c:v>24.639832838447155</c:v>
                </c:pt>
                <c:pt idx="222">
                  <c:v>0.41578202406227888</c:v>
                </c:pt>
                <c:pt idx="223">
                  <c:v>6.6894835096453011</c:v>
                </c:pt>
                <c:pt idx="224">
                  <c:v>13.098286389600158</c:v>
                </c:pt>
                <c:pt idx="225">
                  <c:v>11.326378539493295</c:v>
                </c:pt>
                <c:pt idx="226">
                  <c:v>70.471401634192333</c:v>
                </c:pt>
                <c:pt idx="227">
                  <c:v>2.5809457255998138</c:v>
                </c:pt>
                <c:pt idx="228">
                  <c:v>184.54528886458903</c:v>
                </c:pt>
                <c:pt idx="229">
                  <c:v>21.625706598954082</c:v>
                </c:pt>
                <c:pt idx="230">
                  <c:v>7.7733722871452411</c:v>
                </c:pt>
                <c:pt idx="231">
                  <c:v>4.0084388185654012</c:v>
                </c:pt>
                <c:pt idx="232">
                  <c:v>18.575174825174827</c:v>
                </c:pt>
                <c:pt idx="233">
                  <c:v>15.572175758647699</c:v>
                </c:pt>
                <c:pt idx="234">
                  <c:v>99.81677085578788</c:v>
                </c:pt>
                <c:pt idx="235">
                  <c:v>4.7397186632022219</c:v>
                </c:pt>
                <c:pt idx="236">
                  <c:v>-38.28125</c:v>
                </c:pt>
                <c:pt idx="237">
                  <c:v>7.3807380738073807</c:v>
                </c:pt>
                <c:pt idx="238">
                  <c:v>-9.7233864207879304</c:v>
                </c:pt>
                <c:pt idx="239">
                  <c:v>27.462435904307586</c:v>
                </c:pt>
                <c:pt idx="240">
                  <c:v>2.691680261011419</c:v>
                </c:pt>
                <c:pt idx="242">
                  <c:v>9.8003629764065341</c:v>
                </c:pt>
                <c:pt idx="243">
                  <c:v>7.0118964310706788</c:v>
                </c:pt>
                <c:pt idx="244">
                  <c:v>20.774674115456236</c:v>
                </c:pt>
                <c:pt idx="245">
                  <c:v>-2.3896150563715581</c:v>
                </c:pt>
                <c:pt idx="248">
                  <c:v>65.112311629229453</c:v>
                </c:pt>
                <c:pt idx="249">
                  <c:v>7.6071718438722051</c:v>
                </c:pt>
                <c:pt idx="250">
                  <c:v>42.984947458108493</c:v>
                </c:pt>
                <c:pt idx="251">
                  <c:v>17.273653452155706</c:v>
                </c:pt>
                <c:pt idx="252">
                  <c:v>38.057742782152232</c:v>
                </c:pt>
                <c:pt idx="253">
                  <c:v>50.862809401108763</c:v>
                </c:pt>
                <c:pt idx="254">
                  <c:v>35.441061670569866</c:v>
                </c:pt>
                <c:pt idx="255">
                  <c:v>-3.0606204120293632</c:v>
                </c:pt>
                <c:pt idx="256">
                  <c:v>-0.88047545674664307</c:v>
                </c:pt>
                <c:pt idx="257">
                  <c:v>11.543657128822302</c:v>
                </c:pt>
                <c:pt idx="258">
                  <c:v>1.3748378728923476</c:v>
                </c:pt>
                <c:pt idx="259">
                  <c:v>8.9199478754120136</c:v>
                </c:pt>
                <c:pt idx="260">
                  <c:v>4.6440157077001878</c:v>
                </c:pt>
                <c:pt idx="261">
                  <c:v>-6.4421827631009094</c:v>
                </c:pt>
                <c:pt idx="262">
                  <c:v>-2.2257720979765709</c:v>
                </c:pt>
                <c:pt idx="263">
                  <c:v>10.469632768361583</c:v>
                </c:pt>
                <c:pt idx="264">
                  <c:v>7.3512963904422985</c:v>
                </c:pt>
                <c:pt idx="265">
                  <c:v>-3.6958568738229753</c:v>
                </c:pt>
                <c:pt idx="266">
                  <c:v>5.5033557046979871</c:v>
                </c:pt>
                <c:pt idx="267">
                  <c:v>75.157311855021391</c:v>
                </c:pt>
                <c:pt idx="268">
                  <c:v>4.6388809591778477</c:v>
                </c:pt>
                <c:pt idx="269">
                  <c:v>9.9888752268868206</c:v>
                </c:pt>
                <c:pt idx="270">
                  <c:v>29.804916113928993</c:v>
                </c:pt>
                <c:pt idx="271">
                  <c:v>-3.3546034639927074</c:v>
                </c:pt>
                <c:pt idx="272">
                  <c:v>48.859889471973247</c:v>
                </c:pt>
                <c:pt idx="273">
                  <c:v>11.490569864124923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2-46D3-A940-12427949F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Pop -</a:t>
            </a:r>
            <a:r>
              <a:rPr lang="en-US" baseline="0"/>
              <a:t> Expo 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6BBEB"/>
              </a:solidFill>
              <a:ln w="9525">
                <a:solidFill>
                  <a:srgbClr val="D6BBEB"/>
                </a:solidFill>
              </a:ln>
              <a:effectLst/>
            </c:spPr>
          </c:marker>
          <c:xVal>
            <c:numRef>
              <c:f>Munis_data!$G$3:$G$276</c:f>
              <c:numCache>
                <c:formatCode>_(* #,##0_);_(* \(#,##0\);_(* "-"??_);_(@_)</c:formatCode>
                <c:ptCount val="274"/>
                <c:pt idx="0">
                  <c:v>35702</c:v>
                </c:pt>
                <c:pt idx="1">
                  <c:v>29700</c:v>
                </c:pt>
                <c:pt idx="2">
                  <c:v>19063</c:v>
                </c:pt>
                <c:pt idx="3">
                  <c:v>14622</c:v>
                </c:pt>
                <c:pt idx="4">
                  <c:v>77676</c:v>
                </c:pt>
                <c:pt idx="5">
                  <c:v>180542</c:v>
                </c:pt>
                <c:pt idx="6">
                  <c:v>1013</c:v>
                </c:pt>
                <c:pt idx="7">
                  <c:v>10722</c:v>
                </c:pt>
                <c:pt idx="8">
                  <c:v>4114</c:v>
                </c:pt>
                <c:pt idx="9">
                  <c:v>41105</c:v>
                </c:pt>
                <c:pt idx="10">
                  <c:v>26098</c:v>
                </c:pt>
                <c:pt idx="11">
                  <c:v>14249</c:v>
                </c:pt>
                <c:pt idx="12">
                  <c:v>602</c:v>
                </c:pt>
                <c:pt idx="13">
                  <c:v>4713</c:v>
                </c:pt>
                <c:pt idx="14">
                  <c:v>18789</c:v>
                </c:pt>
                <c:pt idx="15">
                  <c:v>18813</c:v>
                </c:pt>
                <c:pt idx="16">
                  <c:v>5338</c:v>
                </c:pt>
                <c:pt idx="17">
                  <c:v>57250</c:v>
                </c:pt>
                <c:pt idx="18">
                  <c:v>1104</c:v>
                </c:pt>
                <c:pt idx="19">
                  <c:v>22382</c:v>
                </c:pt>
                <c:pt idx="20">
                  <c:v>22558</c:v>
                </c:pt>
                <c:pt idx="21">
                  <c:v>73922</c:v>
                </c:pt>
                <c:pt idx="22">
                  <c:v>17027</c:v>
                </c:pt>
                <c:pt idx="23">
                  <c:v>7998</c:v>
                </c:pt>
                <c:pt idx="24">
                  <c:v>19476</c:v>
                </c:pt>
                <c:pt idx="25">
                  <c:v>43212</c:v>
                </c:pt>
                <c:pt idx="26">
                  <c:v>1128</c:v>
                </c:pt>
                <c:pt idx="27">
                  <c:v>29439</c:v>
                </c:pt>
                <c:pt idx="28">
                  <c:v>535</c:v>
                </c:pt>
                <c:pt idx="29">
                  <c:v>4046</c:v>
                </c:pt>
                <c:pt idx="30">
                  <c:v>11192</c:v>
                </c:pt>
                <c:pt idx="31">
                  <c:v>36033</c:v>
                </c:pt>
                <c:pt idx="32">
                  <c:v>7025</c:v>
                </c:pt>
                <c:pt idx="33">
                  <c:v>10885</c:v>
                </c:pt>
                <c:pt idx="34">
                  <c:v>39854</c:v>
                </c:pt>
                <c:pt idx="35">
                  <c:v>37983</c:v>
                </c:pt>
                <c:pt idx="36">
                  <c:v>17826</c:v>
                </c:pt>
                <c:pt idx="37">
                  <c:v>2746388</c:v>
                </c:pt>
                <c:pt idx="38">
                  <c:v>27480</c:v>
                </c:pt>
                <c:pt idx="39">
                  <c:v>14433</c:v>
                </c:pt>
                <c:pt idx="40">
                  <c:v>85268</c:v>
                </c:pt>
                <c:pt idx="41">
                  <c:v>8702</c:v>
                </c:pt>
                <c:pt idx="42">
                  <c:v>16775</c:v>
                </c:pt>
                <c:pt idx="43">
                  <c:v>6420</c:v>
                </c:pt>
                <c:pt idx="44">
                  <c:v>20459</c:v>
                </c:pt>
                <c:pt idx="45">
                  <c:v>10826</c:v>
                </c:pt>
                <c:pt idx="46">
                  <c:v>8465</c:v>
                </c:pt>
                <c:pt idx="47">
                  <c:v>40269</c:v>
                </c:pt>
                <c:pt idx="48">
                  <c:v>22011</c:v>
                </c:pt>
                <c:pt idx="49">
                  <c:v>3681</c:v>
                </c:pt>
                <c:pt idx="50">
                  <c:v>19196</c:v>
                </c:pt>
                <c:pt idx="51">
                  <c:v>60675</c:v>
                </c:pt>
                <c:pt idx="52">
                  <c:v>2973</c:v>
                </c:pt>
                <c:pt idx="53">
                  <c:v>21426</c:v>
                </c:pt>
                <c:pt idx="54">
                  <c:v>50247</c:v>
                </c:pt>
                <c:pt idx="55">
                  <c:v>3152</c:v>
                </c:pt>
                <c:pt idx="56">
                  <c:v>1297</c:v>
                </c:pt>
                <c:pt idx="57">
                  <c:v>6175</c:v>
                </c:pt>
                <c:pt idx="58">
                  <c:v>114797</c:v>
                </c:pt>
                <c:pt idx="59">
                  <c:v>32812</c:v>
                </c:pt>
                <c:pt idx="60">
                  <c:v>45786</c:v>
                </c:pt>
                <c:pt idx="61">
                  <c:v>24521</c:v>
                </c:pt>
                <c:pt idx="62">
                  <c:v>2229</c:v>
                </c:pt>
                <c:pt idx="63">
                  <c:v>78110</c:v>
                </c:pt>
                <c:pt idx="64">
                  <c:v>19943</c:v>
                </c:pt>
                <c:pt idx="65">
                  <c:v>9704</c:v>
                </c:pt>
                <c:pt idx="66">
                  <c:v>1813</c:v>
                </c:pt>
                <c:pt idx="67">
                  <c:v>14339</c:v>
                </c:pt>
                <c:pt idx="68">
                  <c:v>792</c:v>
                </c:pt>
                <c:pt idx="69">
                  <c:v>10978</c:v>
                </c:pt>
                <c:pt idx="70">
                  <c:v>4702</c:v>
                </c:pt>
                <c:pt idx="71">
                  <c:v>20296</c:v>
                </c:pt>
                <c:pt idx="72">
                  <c:v>18467</c:v>
                </c:pt>
                <c:pt idx="73">
                  <c:v>21393</c:v>
                </c:pt>
                <c:pt idx="74">
                  <c:v>8366</c:v>
                </c:pt>
                <c:pt idx="75">
                  <c:v>28846</c:v>
                </c:pt>
                <c:pt idx="76">
                  <c:v>8849</c:v>
                </c:pt>
                <c:pt idx="77">
                  <c:v>33176</c:v>
                </c:pt>
                <c:pt idx="78">
                  <c:v>48705</c:v>
                </c:pt>
                <c:pt idx="79">
                  <c:v>8662</c:v>
                </c:pt>
                <c:pt idx="80">
                  <c:v>514</c:v>
                </c:pt>
                <c:pt idx="81">
                  <c:v>21248</c:v>
                </c:pt>
                <c:pt idx="82">
                  <c:v>4128</c:v>
                </c:pt>
                <c:pt idx="83">
                  <c:v>324</c:v>
                </c:pt>
                <c:pt idx="84">
                  <c:v>30706</c:v>
                </c:pt>
                <c:pt idx="85">
                  <c:v>3546</c:v>
                </c:pt>
                <c:pt idx="86">
                  <c:v>7667</c:v>
                </c:pt>
                <c:pt idx="87">
                  <c:v>37470</c:v>
                </c:pt>
                <c:pt idx="88">
                  <c:v>9469</c:v>
                </c:pt>
                <c:pt idx="89">
                  <c:v>20324</c:v>
                </c:pt>
                <c:pt idx="90">
                  <c:v>9065</c:v>
                </c:pt>
                <c:pt idx="91">
                  <c:v>9062</c:v>
                </c:pt>
                <c:pt idx="92">
                  <c:v>13382</c:v>
                </c:pt>
                <c:pt idx="93">
                  <c:v>1368</c:v>
                </c:pt>
                <c:pt idx="94">
                  <c:v>14505</c:v>
                </c:pt>
                <c:pt idx="95">
                  <c:v>30176</c:v>
                </c:pt>
                <c:pt idx="96">
                  <c:v>5074</c:v>
                </c:pt>
                <c:pt idx="97">
                  <c:v>8320</c:v>
                </c:pt>
                <c:pt idx="98">
                  <c:v>17395</c:v>
                </c:pt>
                <c:pt idx="99">
                  <c:v>1500</c:v>
                </c:pt>
                <c:pt idx="100">
                  <c:v>52530</c:v>
                </c:pt>
                <c:pt idx="101">
                  <c:v>618</c:v>
                </c:pt>
                <c:pt idx="102">
                  <c:v>24543</c:v>
                </c:pt>
                <c:pt idx="103">
                  <c:v>4343</c:v>
                </c:pt>
                <c:pt idx="104">
                  <c:v>19463</c:v>
                </c:pt>
                <c:pt idx="105">
                  <c:v>27740</c:v>
                </c:pt>
                <c:pt idx="106">
                  <c:v>536</c:v>
                </c:pt>
                <c:pt idx="107">
                  <c:v>4065</c:v>
                </c:pt>
                <c:pt idx="108">
                  <c:v>7616</c:v>
                </c:pt>
                <c:pt idx="109">
                  <c:v>8051</c:v>
                </c:pt>
                <c:pt idx="110">
                  <c:v>9543</c:v>
                </c:pt>
                <c:pt idx="111">
                  <c:v>6355</c:v>
                </c:pt>
                <c:pt idx="112">
                  <c:v>150362</c:v>
                </c:pt>
                <c:pt idx="113">
                  <c:v>12600</c:v>
                </c:pt>
                <c:pt idx="114">
                  <c:v>452</c:v>
                </c:pt>
                <c:pt idx="115">
                  <c:v>2514</c:v>
                </c:pt>
                <c:pt idx="116">
                  <c:v>4091</c:v>
                </c:pt>
                <c:pt idx="117">
                  <c:v>16321</c:v>
                </c:pt>
                <c:pt idx="118">
                  <c:v>13475</c:v>
                </c:pt>
                <c:pt idx="119">
                  <c:v>5100</c:v>
                </c:pt>
                <c:pt idx="120">
                  <c:v>5616</c:v>
                </c:pt>
                <c:pt idx="121">
                  <c:v>19367</c:v>
                </c:pt>
                <c:pt idx="122">
                  <c:v>28982</c:v>
                </c:pt>
                <c:pt idx="123">
                  <c:v>8741</c:v>
                </c:pt>
                <c:pt idx="124">
                  <c:v>19759</c:v>
                </c:pt>
                <c:pt idx="125">
                  <c:v>6182</c:v>
                </c:pt>
                <c:pt idx="126">
                  <c:v>4283</c:v>
                </c:pt>
                <c:pt idx="127">
                  <c:v>29076</c:v>
                </c:pt>
                <c:pt idx="128">
                  <c:v>17629</c:v>
                </c:pt>
                <c:pt idx="129">
                  <c:v>20579</c:v>
                </c:pt>
                <c:pt idx="130">
                  <c:v>1032</c:v>
                </c:pt>
                <c:pt idx="131">
                  <c:v>7940</c:v>
                </c:pt>
                <c:pt idx="132">
                  <c:v>13463</c:v>
                </c:pt>
                <c:pt idx="133">
                  <c:v>14406</c:v>
                </c:pt>
                <c:pt idx="134">
                  <c:v>271</c:v>
                </c:pt>
                <c:pt idx="135">
                  <c:v>24223</c:v>
                </c:pt>
                <c:pt idx="136">
                  <c:v>26094</c:v>
                </c:pt>
                <c:pt idx="137">
                  <c:v>44476</c:v>
                </c:pt>
                <c:pt idx="138">
                  <c:v>8366</c:v>
                </c:pt>
                <c:pt idx="139">
                  <c:v>9116</c:v>
                </c:pt>
                <c:pt idx="140">
                  <c:v>10817</c:v>
                </c:pt>
                <c:pt idx="141">
                  <c:v>9385</c:v>
                </c:pt>
                <c:pt idx="142">
                  <c:v>7568</c:v>
                </c:pt>
                <c:pt idx="143">
                  <c:v>11661</c:v>
                </c:pt>
                <c:pt idx="144">
                  <c:v>19073</c:v>
                </c:pt>
                <c:pt idx="145">
                  <c:v>23512</c:v>
                </c:pt>
                <c:pt idx="146">
                  <c:v>249</c:v>
                </c:pt>
                <c:pt idx="147">
                  <c:v>988</c:v>
                </c:pt>
                <c:pt idx="148">
                  <c:v>27135</c:v>
                </c:pt>
                <c:pt idx="149">
                  <c:v>24796</c:v>
                </c:pt>
                <c:pt idx="150">
                  <c:v>1969</c:v>
                </c:pt>
                <c:pt idx="151">
                  <c:v>533</c:v>
                </c:pt>
                <c:pt idx="152">
                  <c:v>14325</c:v>
                </c:pt>
                <c:pt idx="153">
                  <c:v>277</c:v>
                </c:pt>
                <c:pt idx="154">
                  <c:v>19887</c:v>
                </c:pt>
                <c:pt idx="155">
                  <c:v>5128</c:v>
                </c:pt>
                <c:pt idx="156">
                  <c:v>20262</c:v>
                </c:pt>
                <c:pt idx="157">
                  <c:v>25297</c:v>
                </c:pt>
                <c:pt idx="158">
                  <c:v>56852</c:v>
                </c:pt>
                <c:pt idx="159">
                  <c:v>31560</c:v>
                </c:pt>
                <c:pt idx="160">
                  <c:v>149540</c:v>
                </c:pt>
                <c:pt idx="161">
                  <c:v>27214</c:v>
                </c:pt>
                <c:pt idx="162">
                  <c:v>973</c:v>
                </c:pt>
                <c:pt idx="163">
                  <c:v>30912</c:v>
                </c:pt>
                <c:pt idx="164">
                  <c:v>15251</c:v>
                </c:pt>
                <c:pt idx="165">
                  <c:v>18261</c:v>
                </c:pt>
                <c:pt idx="166">
                  <c:v>3171</c:v>
                </c:pt>
                <c:pt idx="167">
                  <c:v>30759</c:v>
                </c:pt>
                <c:pt idx="168">
                  <c:v>7426</c:v>
                </c:pt>
                <c:pt idx="169">
                  <c:v>35222</c:v>
                </c:pt>
                <c:pt idx="170">
                  <c:v>5751</c:v>
                </c:pt>
                <c:pt idx="171">
                  <c:v>12840</c:v>
                </c:pt>
                <c:pt idx="172">
                  <c:v>8163</c:v>
                </c:pt>
                <c:pt idx="173">
                  <c:v>27478</c:v>
                </c:pt>
                <c:pt idx="174">
                  <c:v>58362</c:v>
                </c:pt>
                <c:pt idx="175">
                  <c:v>54583</c:v>
                </c:pt>
                <c:pt idx="176">
                  <c:v>2751</c:v>
                </c:pt>
                <c:pt idx="177">
                  <c:v>2076</c:v>
                </c:pt>
                <c:pt idx="178">
                  <c:v>162</c:v>
                </c:pt>
                <c:pt idx="179">
                  <c:v>4718</c:v>
                </c:pt>
                <c:pt idx="180">
                  <c:v>6893</c:v>
                </c:pt>
                <c:pt idx="181">
                  <c:v>58703</c:v>
                </c:pt>
                <c:pt idx="182">
                  <c:v>34585</c:v>
                </c:pt>
                <c:pt idx="183">
                  <c:v>67908</c:v>
                </c:pt>
                <c:pt idx="184">
                  <c:v>12068</c:v>
                </c:pt>
                <c:pt idx="185">
                  <c:v>18530</c:v>
                </c:pt>
                <c:pt idx="186">
                  <c:v>4899</c:v>
                </c:pt>
                <c:pt idx="187">
                  <c:v>7885</c:v>
                </c:pt>
                <c:pt idx="188">
                  <c:v>21687</c:v>
                </c:pt>
                <c:pt idx="189">
                  <c:v>39656</c:v>
                </c:pt>
                <c:pt idx="190">
                  <c:v>4150</c:v>
                </c:pt>
                <c:pt idx="191">
                  <c:v>1708</c:v>
                </c:pt>
                <c:pt idx="192">
                  <c:v>10365</c:v>
                </c:pt>
                <c:pt idx="193">
                  <c:v>44762</c:v>
                </c:pt>
                <c:pt idx="194">
                  <c:v>11847</c:v>
                </c:pt>
                <c:pt idx="195">
                  <c:v>220</c:v>
                </c:pt>
                <c:pt idx="196">
                  <c:v>1584</c:v>
                </c:pt>
                <c:pt idx="197">
                  <c:v>5632</c:v>
                </c:pt>
                <c:pt idx="198">
                  <c:v>1963</c:v>
                </c:pt>
                <c:pt idx="199">
                  <c:v>16058</c:v>
                </c:pt>
                <c:pt idx="200">
                  <c:v>2089</c:v>
                </c:pt>
                <c:pt idx="201">
                  <c:v>12775</c:v>
                </c:pt>
                <c:pt idx="202">
                  <c:v>844</c:v>
                </c:pt>
                <c:pt idx="203">
                  <c:v>11717</c:v>
                </c:pt>
                <c:pt idx="204">
                  <c:v>10612</c:v>
                </c:pt>
                <c:pt idx="205">
                  <c:v>10663</c:v>
                </c:pt>
                <c:pt idx="206">
                  <c:v>9298</c:v>
                </c:pt>
                <c:pt idx="207">
                  <c:v>3790</c:v>
                </c:pt>
                <c:pt idx="208">
                  <c:v>4629</c:v>
                </c:pt>
                <c:pt idx="209">
                  <c:v>2012</c:v>
                </c:pt>
                <c:pt idx="210">
                  <c:v>24200</c:v>
                </c:pt>
                <c:pt idx="211">
                  <c:v>39863</c:v>
                </c:pt>
                <c:pt idx="212">
                  <c:v>22897</c:v>
                </c:pt>
                <c:pt idx="213">
                  <c:v>3952</c:v>
                </c:pt>
                <c:pt idx="214">
                  <c:v>18721</c:v>
                </c:pt>
                <c:pt idx="215">
                  <c:v>27252</c:v>
                </c:pt>
                <c:pt idx="216">
                  <c:v>2622</c:v>
                </c:pt>
                <c:pt idx="217">
                  <c:v>7680</c:v>
                </c:pt>
                <c:pt idx="218">
                  <c:v>9921</c:v>
                </c:pt>
                <c:pt idx="219">
                  <c:v>78723</c:v>
                </c:pt>
                <c:pt idx="220">
                  <c:v>11709</c:v>
                </c:pt>
                <c:pt idx="221">
                  <c:v>18186</c:v>
                </c:pt>
                <c:pt idx="222">
                  <c:v>67824</c:v>
                </c:pt>
                <c:pt idx="223">
                  <c:v>3214</c:v>
                </c:pt>
                <c:pt idx="224">
                  <c:v>5077</c:v>
                </c:pt>
                <c:pt idx="225">
                  <c:v>4026</c:v>
                </c:pt>
                <c:pt idx="226">
                  <c:v>23865</c:v>
                </c:pt>
                <c:pt idx="227">
                  <c:v>21465</c:v>
                </c:pt>
                <c:pt idx="228">
                  <c:v>5487</c:v>
                </c:pt>
                <c:pt idx="229">
                  <c:v>33081</c:v>
                </c:pt>
                <c:pt idx="230">
                  <c:v>9584</c:v>
                </c:pt>
                <c:pt idx="231">
                  <c:v>7110</c:v>
                </c:pt>
                <c:pt idx="232">
                  <c:v>4576</c:v>
                </c:pt>
                <c:pt idx="233">
                  <c:v>39577</c:v>
                </c:pt>
                <c:pt idx="234">
                  <c:v>9278</c:v>
                </c:pt>
                <c:pt idx="235">
                  <c:v>11161</c:v>
                </c:pt>
                <c:pt idx="236">
                  <c:v>128</c:v>
                </c:pt>
                <c:pt idx="237">
                  <c:v>1111</c:v>
                </c:pt>
                <c:pt idx="238">
                  <c:v>2386</c:v>
                </c:pt>
                <c:pt idx="239">
                  <c:v>55971</c:v>
                </c:pt>
                <c:pt idx="240">
                  <c:v>1226</c:v>
                </c:pt>
                <c:pt idx="241">
                  <c:v>515</c:v>
                </c:pt>
                <c:pt idx="242">
                  <c:v>551</c:v>
                </c:pt>
                <c:pt idx="243">
                  <c:v>7145</c:v>
                </c:pt>
                <c:pt idx="244">
                  <c:v>26850</c:v>
                </c:pt>
                <c:pt idx="245">
                  <c:v>22263</c:v>
                </c:pt>
                <c:pt idx="246">
                  <c:v>289</c:v>
                </c:pt>
                <c:pt idx="247">
                  <c:v>6122</c:v>
                </c:pt>
                <c:pt idx="248">
                  <c:v>3517</c:v>
                </c:pt>
                <c:pt idx="249">
                  <c:v>13553</c:v>
                </c:pt>
                <c:pt idx="250">
                  <c:v>14084</c:v>
                </c:pt>
                <c:pt idx="251">
                  <c:v>89321</c:v>
                </c:pt>
                <c:pt idx="252">
                  <c:v>2286</c:v>
                </c:pt>
                <c:pt idx="253">
                  <c:v>25614</c:v>
                </c:pt>
                <c:pt idx="254">
                  <c:v>7686</c:v>
                </c:pt>
                <c:pt idx="255">
                  <c:v>16892</c:v>
                </c:pt>
                <c:pt idx="256">
                  <c:v>13629</c:v>
                </c:pt>
                <c:pt idx="257">
                  <c:v>24429</c:v>
                </c:pt>
                <c:pt idx="258">
                  <c:v>53970</c:v>
                </c:pt>
                <c:pt idx="259">
                  <c:v>39137</c:v>
                </c:pt>
                <c:pt idx="260">
                  <c:v>5857</c:v>
                </c:pt>
                <c:pt idx="261">
                  <c:v>9236</c:v>
                </c:pt>
                <c:pt idx="262">
                  <c:v>28170</c:v>
                </c:pt>
                <c:pt idx="263">
                  <c:v>5664</c:v>
                </c:pt>
                <c:pt idx="264">
                  <c:v>9835</c:v>
                </c:pt>
                <c:pt idx="265">
                  <c:v>12744</c:v>
                </c:pt>
                <c:pt idx="266">
                  <c:v>6705</c:v>
                </c:pt>
                <c:pt idx="267">
                  <c:v>3973</c:v>
                </c:pt>
                <c:pt idx="268">
                  <c:v>14012</c:v>
                </c:pt>
                <c:pt idx="269">
                  <c:v>34158</c:v>
                </c:pt>
                <c:pt idx="270">
                  <c:v>25630</c:v>
                </c:pt>
                <c:pt idx="271">
                  <c:v>10970</c:v>
                </c:pt>
                <c:pt idx="272">
                  <c:v>21533</c:v>
                </c:pt>
                <c:pt idx="273">
                  <c:v>24655</c:v>
                </c:pt>
              </c:numCache>
            </c:numRef>
          </c:xVal>
          <c:yVal>
            <c:numRef>
              <c:f>Munis_data!$AD$3:$AD$276</c:f>
              <c:numCache>
                <c:formatCode>0.0</c:formatCode>
                <c:ptCount val="274"/>
                <c:pt idx="0">
                  <c:v>22.441319814016023</c:v>
                </c:pt>
                <c:pt idx="1">
                  <c:v>25.464646464646464</c:v>
                </c:pt>
                <c:pt idx="2">
                  <c:v>20.552903530399202</c:v>
                </c:pt>
                <c:pt idx="3">
                  <c:v>35.125153877718503</c:v>
                </c:pt>
                <c:pt idx="4">
                  <c:v>12.407950975848395</c:v>
                </c:pt>
                <c:pt idx="5">
                  <c:v>39.247377341560416</c:v>
                </c:pt>
                <c:pt idx="6">
                  <c:v>80.059230009871669</c:v>
                </c:pt>
                <c:pt idx="7">
                  <c:v>6.7431449356463347</c:v>
                </c:pt>
                <c:pt idx="8">
                  <c:v>12.73699562469616</c:v>
                </c:pt>
                <c:pt idx="9">
                  <c:v>18.75440943924097</c:v>
                </c:pt>
                <c:pt idx="10">
                  <c:v>14.093033948961606</c:v>
                </c:pt>
                <c:pt idx="11">
                  <c:v>3.558144431188154</c:v>
                </c:pt>
                <c:pt idx="12">
                  <c:v>6.8106312292358808</c:v>
                </c:pt>
                <c:pt idx="13">
                  <c:v>-17.228941226395079</c:v>
                </c:pt>
                <c:pt idx="14">
                  <c:v>8.3612752142210862</c:v>
                </c:pt>
                <c:pt idx="15">
                  <c:v>-2.3388082708765214</c:v>
                </c:pt>
                <c:pt idx="16">
                  <c:v>3.5219183214687151</c:v>
                </c:pt>
                <c:pt idx="17">
                  <c:v>-6.7021834061135372</c:v>
                </c:pt>
                <c:pt idx="19">
                  <c:v>26.811723706549905</c:v>
                </c:pt>
                <c:pt idx="20">
                  <c:v>9.7881017820728786</c:v>
                </c:pt>
                <c:pt idx="21">
                  <c:v>18.366656746300151</c:v>
                </c:pt>
                <c:pt idx="22">
                  <c:v>2.9776237740059908</c:v>
                </c:pt>
                <c:pt idx="23">
                  <c:v>2.9632408102025507</c:v>
                </c:pt>
                <c:pt idx="24">
                  <c:v>-1.1860751694393099</c:v>
                </c:pt>
                <c:pt idx="25">
                  <c:v>27.295658613348145</c:v>
                </c:pt>
                <c:pt idx="26">
                  <c:v>8.4219858156028362</c:v>
                </c:pt>
                <c:pt idx="27">
                  <c:v>-1.83769829138218</c:v>
                </c:pt>
                <c:pt idx="28">
                  <c:v>9.1588785046728969</c:v>
                </c:pt>
                <c:pt idx="29">
                  <c:v>14.804745427582796</c:v>
                </c:pt>
                <c:pt idx="30">
                  <c:v>27.474982130092922</c:v>
                </c:pt>
                <c:pt idx="31">
                  <c:v>12.374767574168123</c:v>
                </c:pt>
                <c:pt idx="32">
                  <c:v>20.725978647686834</c:v>
                </c:pt>
                <c:pt idx="34">
                  <c:v>41.416169016911731</c:v>
                </c:pt>
                <c:pt idx="35">
                  <c:v>11.165521417476238</c:v>
                </c:pt>
                <c:pt idx="36">
                  <c:v>19.252776842813869</c:v>
                </c:pt>
                <c:pt idx="37">
                  <c:v>-10.653847890392763</c:v>
                </c:pt>
                <c:pt idx="38">
                  <c:v>12.034206695778749</c:v>
                </c:pt>
                <c:pt idx="39">
                  <c:v>14.321346913323632</c:v>
                </c:pt>
                <c:pt idx="40">
                  <c:v>2.2012947412862975</c:v>
                </c:pt>
                <c:pt idx="41">
                  <c:v>5.7228223396920246</c:v>
                </c:pt>
                <c:pt idx="42">
                  <c:v>14.694485842026825</c:v>
                </c:pt>
                <c:pt idx="43">
                  <c:v>2.64797507788162</c:v>
                </c:pt>
                <c:pt idx="44">
                  <c:v>5.7089789334767094</c:v>
                </c:pt>
                <c:pt idx="45">
                  <c:v>35.848882320339918</c:v>
                </c:pt>
                <c:pt idx="46">
                  <c:v>10.513880685174247</c:v>
                </c:pt>
                <c:pt idx="47">
                  <c:v>17.000670490948373</c:v>
                </c:pt>
                <c:pt idx="48">
                  <c:v>24.283312889010038</c:v>
                </c:pt>
                <c:pt idx="49">
                  <c:v>18.391741374626459</c:v>
                </c:pt>
                <c:pt idx="50">
                  <c:v>6.6941029381121062</c:v>
                </c:pt>
                <c:pt idx="51">
                  <c:v>7.5385249278945201</c:v>
                </c:pt>
                <c:pt idx="52">
                  <c:v>33.602421796165487</c:v>
                </c:pt>
                <c:pt idx="53">
                  <c:v>21.100532063847663</c:v>
                </c:pt>
                <c:pt idx="54">
                  <c:v>-5.9625450275638352</c:v>
                </c:pt>
                <c:pt idx="55">
                  <c:v>-2.1573604060913705</c:v>
                </c:pt>
                <c:pt idx="56">
                  <c:v>27.525057825751738</c:v>
                </c:pt>
                <c:pt idx="57">
                  <c:v>1.2307692307692308</c:v>
                </c:pt>
                <c:pt idx="58">
                  <c:v>6.4818767040950549</c:v>
                </c:pt>
                <c:pt idx="59">
                  <c:v>14.622699012556382</c:v>
                </c:pt>
                <c:pt idx="60">
                  <c:v>2.6361769973354301</c:v>
                </c:pt>
                <c:pt idx="61">
                  <c:v>4.5879042453407282</c:v>
                </c:pt>
                <c:pt idx="62">
                  <c:v>31.628532974427991</c:v>
                </c:pt>
                <c:pt idx="63">
                  <c:v>-5.9710664447573931</c:v>
                </c:pt>
                <c:pt idx="64">
                  <c:v>3.3044175901318757</c:v>
                </c:pt>
                <c:pt idx="65">
                  <c:v>9.3363561417971965</c:v>
                </c:pt>
                <c:pt idx="66">
                  <c:v>58.85273028130171</c:v>
                </c:pt>
                <c:pt idx="67">
                  <c:v>8.6337959411395495</c:v>
                </c:pt>
                <c:pt idx="68">
                  <c:v>-6.3131313131313131</c:v>
                </c:pt>
                <c:pt idx="69">
                  <c:v>10.776097649845145</c:v>
                </c:pt>
                <c:pt idx="70">
                  <c:v>20.544449170565716</c:v>
                </c:pt>
                <c:pt idx="71">
                  <c:v>21.89101300748916</c:v>
                </c:pt>
                <c:pt idx="72">
                  <c:v>5.9998916987057997</c:v>
                </c:pt>
                <c:pt idx="73">
                  <c:v>13.382882251203664</c:v>
                </c:pt>
                <c:pt idx="74">
                  <c:v>-39.935453024145353</c:v>
                </c:pt>
                <c:pt idx="75">
                  <c:v>-2.7248145323441726</c:v>
                </c:pt>
                <c:pt idx="76">
                  <c:v>-1.4803932647756808</c:v>
                </c:pt>
                <c:pt idx="77">
                  <c:v>22.052085845189293</c:v>
                </c:pt>
                <c:pt idx="78">
                  <c:v>5.3526331998768093</c:v>
                </c:pt>
                <c:pt idx="79">
                  <c:v>23.193257908104364</c:v>
                </c:pt>
                <c:pt idx="80">
                  <c:v>2.1400778210116731</c:v>
                </c:pt>
                <c:pt idx="81">
                  <c:v>13.549510542168674</c:v>
                </c:pt>
                <c:pt idx="82">
                  <c:v>22.141472868217054</c:v>
                </c:pt>
                <c:pt idx="83">
                  <c:v>-17.901234567901234</c:v>
                </c:pt>
                <c:pt idx="84">
                  <c:v>20.693024164658372</c:v>
                </c:pt>
                <c:pt idx="85">
                  <c:v>15.848843767625493</c:v>
                </c:pt>
                <c:pt idx="86">
                  <c:v>-19.43393765488457</c:v>
                </c:pt>
                <c:pt idx="87">
                  <c:v>22.604750467040301</c:v>
                </c:pt>
                <c:pt idx="88">
                  <c:v>9.0189037913190404</c:v>
                </c:pt>
                <c:pt idx="89">
                  <c:v>28.862428655776423</c:v>
                </c:pt>
                <c:pt idx="90">
                  <c:v>6.7512410369553226</c:v>
                </c:pt>
                <c:pt idx="91">
                  <c:v>2.5822114323548884</c:v>
                </c:pt>
                <c:pt idx="92">
                  <c:v>22.440591839784783</c:v>
                </c:pt>
                <c:pt idx="93">
                  <c:v>-5.9941520467836256</c:v>
                </c:pt>
                <c:pt idx="94">
                  <c:v>5.467080317132023</c:v>
                </c:pt>
                <c:pt idx="95">
                  <c:v>5.5607104984093318</c:v>
                </c:pt>
                <c:pt idx="96">
                  <c:v>5.3409538825384306</c:v>
                </c:pt>
                <c:pt idx="97">
                  <c:v>6.4062499999999991</c:v>
                </c:pt>
                <c:pt idx="98">
                  <c:v>4.5587812589824663</c:v>
                </c:pt>
                <c:pt idx="99">
                  <c:v>43.266666666666666</c:v>
                </c:pt>
                <c:pt idx="100">
                  <c:v>14.296592423377119</c:v>
                </c:pt>
                <c:pt idx="101">
                  <c:v>-3.5598705501618122</c:v>
                </c:pt>
                <c:pt idx="103">
                  <c:v>-15.450149666129404</c:v>
                </c:pt>
                <c:pt idx="104">
                  <c:v>9.0171093870420798</c:v>
                </c:pt>
                <c:pt idx="105">
                  <c:v>-2.0583994232155733</c:v>
                </c:pt>
                <c:pt idx="106">
                  <c:v>-23.507462686567166</c:v>
                </c:pt>
                <c:pt idx="107">
                  <c:v>22.952029520295202</c:v>
                </c:pt>
                <c:pt idx="108">
                  <c:v>20.39128151260504</c:v>
                </c:pt>
                <c:pt idx="109">
                  <c:v>25.077630108061111</c:v>
                </c:pt>
                <c:pt idx="110">
                  <c:v>5.6795556952740229</c:v>
                </c:pt>
                <c:pt idx="111">
                  <c:v>14.602675059008655</c:v>
                </c:pt>
                <c:pt idx="112">
                  <c:v>-5.2114230989212702</c:v>
                </c:pt>
                <c:pt idx="113">
                  <c:v>19.761904761904763</c:v>
                </c:pt>
                <c:pt idx="115">
                  <c:v>-3.8186157517899764</c:v>
                </c:pt>
                <c:pt idx="116">
                  <c:v>23.661696406746515</c:v>
                </c:pt>
                <c:pt idx="117">
                  <c:v>-2.5427363519392192</c:v>
                </c:pt>
                <c:pt idx="118">
                  <c:v>6.0482374768089056</c:v>
                </c:pt>
                <c:pt idx="119">
                  <c:v>33.725490196078432</c:v>
                </c:pt>
                <c:pt idx="120">
                  <c:v>20.673076923076923</c:v>
                </c:pt>
                <c:pt idx="121">
                  <c:v>16.739815149481078</c:v>
                </c:pt>
                <c:pt idx="122">
                  <c:v>18.884134980332622</c:v>
                </c:pt>
                <c:pt idx="123">
                  <c:v>14.483468710673836</c:v>
                </c:pt>
                <c:pt idx="124">
                  <c:v>20.871501594210233</c:v>
                </c:pt>
                <c:pt idx="125">
                  <c:v>10.773212552571982</c:v>
                </c:pt>
                <c:pt idx="126">
                  <c:v>21.526967079150129</c:v>
                </c:pt>
                <c:pt idx="127">
                  <c:v>7.4735176778098777</c:v>
                </c:pt>
                <c:pt idx="128">
                  <c:v>2.597991945090476</c:v>
                </c:pt>
                <c:pt idx="129">
                  <c:v>-2.3081782399533504</c:v>
                </c:pt>
                <c:pt idx="130">
                  <c:v>12.5</c:v>
                </c:pt>
                <c:pt idx="131">
                  <c:v>7.3173803526448369</c:v>
                </c:pt>
                <c:pt idx="132">
                  <c:v>1.6266805318279731</c:v>
                </c:pt>
                <c:pt idx="133">
                  <c:v>26.60696931833958</c:v>
                </c:pt>
                <c:pt idx="134">
                  <c:v>8.1180811808118083</c:v>
                </c:pt>
                <c:pt idx="135">
                  <c:v>19.914956859183423</c:v>
                </c:pt>
                <c:pt idx="136">
                  <c:v>5.3805472522418949</c:v>
                </c:pt>
                <c:pt idx="137">
                  <c:v>-0.58458494468927058</c:v>
                </c:pt>
                <c:pt idx="138">
                  <c:v>16.770260578532152</c:v>
                </c:pt>
                <c:pt idx="139">
                  <c:v>26.360245721807811</c:v>
                </c:pt>
                <c:pt idx="140">
                  <c:v>3.5592123509290934</c:v>
                </c:pt>
                <c:pt idx="141">
                  <c:v>-15.769845498135323</c:v>
                </c:pt>
                <c:pt idx="142">
                  <c:v>4.8890063424947146</c:v>
                </c:pt>
                <c:pt idx="143">
                  <c:v>17.074007375010719</c:v>
                </c:pt>
                <c:pt idx="144">
                  <c:v>8.0060818958737485</c:v>
                </c:pt>
                <c:pt idx="145">
                  <c:v>3.0750255188839741</c:v>
                </c:pt>
                <c:pt idx="146">
                  <c:v>-14.056224899598394</c:v>
                </c:pt>
                <c:pt idx="147">
                  <c:v>12.044534412955466</c:v>
                </c:pt>
                <c:pt idx="148">
                  <c:v>14.847982310668877</c:v>
                </c:pt>
                <c:pt idx="149">
                  <c:v>7.2713340861429261</c:v>
                </c:pt>
                <c:pt idx="150">
                  <c:v>0</c:v>
                </c:pt>
                <c:pt idx="151">
                  <c:v>-5.2532833020637906</c:v>
                </c:pt>
                <c:pt idx="152">
                  <c:v>17.012216404886562</c:v>
                </c:pt>
                <c:pt idx="154">
                  <c:v>8.5633831145974746</c:v>
                </c:pt>
                <c:pt idx="155">
                  <c:v>13.241029641185648</c:v>
                </c:pt>
                <c:pt idx="156">
                  <c:v>-26.23630441220018</c:v>
                </c:pt>
                <c:pt idx="157">
                  <c:v>0.78665454401707702</c:v>
                </c:pt>
                <c:pt idx="158">
                  <c:v>10.566031098290297</c:v>
                </c:pt>
                <c:pt idx="159">
                  <c:v>15.681242078580482</c:v>
                </c:pt>
                <c:pt idx="160">
                  <c:v>12.14925772368597</c:v>
                </c:pt>
                <c:pt idx="161">
                  <c:v>14.411699860365987</c:v>
                </c:pt>
                <c:pt idx="162">
                  <c:v>15.00513874614594</c:v>
                </c:pt>
                <c:pt idx="163">
                  <c:v>8.65036231884058</c:v>
                </c:pt>
                <c:pt idx="164">
                  <c:v>3.8620418333224049</c:v>
                </c:pt>
                <c:pt idx="165">
                  <c:v>24.549586550572258</c:v>
                </c:pt>
                <c:pt idx="166">
                  <c:v>12.803532008830022</c:v>
                </c:pt>
                <c:pt idx="167">
                  <c:v>18.030495139633928</c:v>
                </c:pt>
                <c:pt idx="168">
                  <c:v>-7.1640183140317806</c:v>
                </c:pt>
                <c:pt idx="169">
                  <c:v>8.3640906251774467</c:v>
                </c:pt>
                <c:pt idx="170">
                  <c:v>3.9993044687880368</c:v>
                </c:pt>
                <c:pt idx="171">
                  <c:v>2.2975077881619939</c:v>
                </c:pt>
                <c:pt idx="172">
                  <c:v>15.717260810976358</c:v>
                </c:pt>
                <c:pt idx="173">
                  <c:v>21.056845476381106</c:v>
                </c:pt>
                <c:pt idx="174">
                  <c:v>10.201843665398719</c:v>
                </c:pt>
                <c:pt idx="175">
                  <c:v>-11.516406207060806</c:v>
                </c:pt>
                <c:pt idx="176">
                  <c:v>6.2886223191566701</c:v>
                </c:pt>
                <c:pt idx="177">
                  <c:v>39.017341040462426</c:v>
                </c:pt>
                <c:pt idx="178">
                  <c:v>33.950617283950621</c:v>
                </c:pt>
                <c:pt idx="179">
                  <c:v>23.336159389571854</c:v>
                </c:pt>
                <c:pt idx="180">
                  <c:v>36.370230668794427</c:v>
                </c:pt>
                <c:pt idx="181">
                  <c:v>15.322896615164472</c:v>
                </c:pt>
                <c:pt idx="182">
                  <c:v>-0.55515396848344656</c:v>
                </c:pt>
                <c:pt idx="183">
                  <c:v>19.860693879955232</c:v>
                </c:pt>
                <c:pt idx="184">
                  <c:v>14.202850513755386</c:v>
                </c:pt>
                <c:pt idx="185">
                  <c:v>10.647598488936859</c:v>
                </c:pt>
                <c:pt idx="186">
                  <c:v>17.166768728311901</c:v>
                </c:pt>
                <c:pt idx="187">
                  <c:v>11.363348129359544</c:v>
                </c:pt>
                <c:pt idx="188">
                  <c:v>6.2433716051090515</c:v>
                </c:pt>
                <c:pt idx="189">
                  <c:v>1.2230179544079078</c:v>
                </c:pt>
                <c:pt idx="190">
                  <c:v>6.1204819277108431</c:v>
                </c:pt>
                <c:pt idx="191">
                  <c:v>-13.583138173302109</c:v>
                </c:pt>
                <c:pt idx="192">
                  <c:v>-71.635311143270613</c:v>
                </c:pt>
                <c:pt idx="193">
                  <c:v>-0.66127518877619418</c:v>
                </c:pt>
                <c:pt idx="194">
                  <c:v>-16.223516502068033</c:v>
                </c:pt>
                <c:pt idx="196">
                  <c:v>0.69444444444444442</c:v>
                </c:pt>
                <c:pt idx="197">
                  <c:v>12.286931818181818</c:v>
                </c:pt>
                <c:pt idx="198">
                  <c:v>10.596026490066226</c:v>
                </c:pt>
                <c:pt idx="199">
                  <c:v>14.161165774069001</c:v>
                </c:pt>
                <c:pt idx="200">
                  <c:v>-21.206318812829107</c:v>
                </c:pt>
                <c:pt idx="201">
                  <c:v>38.301369863013704</c:v>
                </c:pt>
                <c:pt idx="202">
                  <c:v>42.29857819905213</c:v>
                </c:pt>
                <c:pt idx="203">
                  <c:v>-5.1890415635401554</c:v>
                </c:pt>
                <c:pt idx="204">
                  <c:v>3.872973991707501</c:v>
                </c:pt>
                <c:pt idx="205">
                  <c:v>38.450717434117976</c:v>
                </c:pt>
                <c:pt idx="206">
                  <c:v>-6.2916756291675631</c:v>
                </c:pt>
                <c:pt idx="207">
                  <c:v>15.567282321899736</c:v>
                </c:pt>
                <c:pt idx="208">
                  <c:v>13.609850939727803</c:v>
                </c:pt>
                <c:pt idx="209">
                  <c:v>2.5844930417495031</c:v>
                </c:pt>
                <c:pt idx="210">
                  <c:v>9.2066115702479348</c:v>
                </c:pt>
                <c:pt idx="211">
                  <c:v>-2.6114441963725761</c:v>
                </c:pt>
                <c:pt idx="212">
                  <c:v>34.253395641350394</c:v>
                </c:pt>
                <c:pt idx="213">
                  <c:v>13.613360323886639</c:v>
                </c:pt>
                <c:pt idx="214">
                  <c:v>10.063564980503179</c:v>
                </c:pt>
                <c:pt idx="215">
                  <c:v>21.073682665492441</c:v>
                </c:pt>
                <c:pt idx="216">
                  <c:v>1.0678871090770405</c:v>
                </c:pt>
                <c:pt idx="217">
                  <c:v>2.1744791666666665</c:v>
                </c:pt>
                <c:pt idx="218">
                  <c:v>15.593186170748915</c:v>
                </c:pt>
                <c:pt idx="219">
                  <c:v>15.367808645503855</c:v>
                </c:pt>
                <c:pt idx="220">
                  <c:v>14.971389529421813</c:v>
                </c:pt>
                <c:pt idx="221">
                  <c:v>-10.348619817441989</c:v>
                </c:pt>
                <c:pt idx="222">
                  <c:v>3.9985845718329798</c:v>
                </c:pt>
                <c:pt idx="223">
                  <c:v>26.975731176104546</c:v>
                </c:pt>
                <c:pt idx="224">
                  <c:v>10.301359070317115</c:v>
                </c:pt>
                <c:pt idx="225">
                  <c:v>6.8306010928961758</c:v>
                </c:pt>
                <c:pt idx="226">
                  <c:v>4.6595432641944265</c:v>
                </c:pt>
                <c:pt idx="227">
                  <c:v>17.130211972979268</c:v>
                </c:pt>
                <c:pt idx="228">
                  <c:v>21.195553125569528</c:v>
                </c:pt>
                <c:pt idx="229">
                  <c:v>15.16278226172123</c:v>
                </c:pt>
                <c:pt idx="230">
                  <c:v>9.2341402337228722</c:v>
                </c:pt>
                <c:pt idx="231">
                  <c:v>-0.29535864978902954</c:v>
                </c:pt>
                <c:pt idx="232">
                  <c:v>21.11013986013986</c:v>
                </c:pt>
                <c:pt idx="233">
                  <c:v>17.580918210071506</c:v>
                </c:pt>
                <c:pt idx="234">
                  <c:v>4.8501832291442124</c:v>
                </c:pt>
                <c:pt idx="235">
                  <c:v>-0.53758623779231252</c:v>
                </c:pt>
                <c:pt idx="236">
                  <c:v>-31.25</c:v>
                </c:pt>
                <c:pt idx="237">
                  <c:v>62.016201620162015</c:v>
                </c:pt>
                <c:pt idx="238">
                  <c:v>2.1374685666387259</c:v>
                </c:pt>
                <c:pt idx="239">
                  <c:v>18.856193385860536</c:v>
                </c:pt>
                <c:pt idx="240">
                  <c:v>15.415986949429037</c:v>
                </c:pt>
                <c:pt idx="241">
                  <c:v>-7.7669902912621351</c:v>
                </c:pt>
                <c:pt idx="242">
                  <c:v>9.4373865698729595</c:v>
                </c:pt>
                <c:pt idx="243">
                  <c:v>17.508747375787266</c:v>
                </c:pt>
                <c:pt idx="244">
                  <c:v>17.41899441340782</c:v>
                </c:pt>
                <c:pt idx="245">
                  <c:v>5.4529937564569018</c:v>
                </c:pt>
                <c:pt idx="246">
                  <c:v>35.640138408304502</c:v>
                </c:pt>
                <c:pt idx="247">
                  <c:v>-7.2525318523358377</c:v>
                </c:pt>
                <c:pt idx="248">
                  <c:v>31.248222917259028</c:v>
                </c:pt>
                <c:pt idx="249">
                  <c:v>24.643990260458938</c:v>
                </c:pt>
                <c:pt idx="250">
                  <c:v>-1.9667708037489351</c:v>
                </c:pt>
                <c:pt idx="251">
                  <c:v>9.9405514940495507</c:v>
                </c:pt>
                <c:pt idx="252">
                  <c:v>27.909011373578302</c:v>
                </c:pt>
                <c:pt idx="253">
                  <c:v>16.170844069649409</c:v>
                </c:pt>
                <c:pt idx="254">
                  <c:v>19.698152485037731</c:v>
                </c:pt>
                <c:pt idx="255">
                  <c:v>6.6125976793748515</c:v>
                </c:pt>
                <c:pt idx="256">
                  <c:v>1.2693521168097439</c:v>
                </c:pt>
                <c:pt idx="257">
                  <c:v>29.853862212943632</c:v>
                </c:pt>
                <c:pt idx="258">
                  <c:v>-4.9249583101723182</c:v>
                </c:pt>
                <c:pt idx="259">
                  <c:v>18.353476250095817</c:v>
                </c:pt>
                <c:pt idx="260">
                  <c:v>2.817141881509305</c:v>
                </c:pt>
                <c:pt idx="261">
                  <c:v>25.303161541792985</c:v>
                </c:pt>
                <c:pt idx="262">
                  <c:v>-0.82002129925452616</c:v>
                </c:pt>
                <c:pt idx="263">
                  <c:v>3.7782485875706215</c:v>
                </c:pt>
                <c:pt idx="264">
                  <c:v>8.0223690899847497</c:v>
                </c:pt>
                <c:pt idx="265">
                  <c:v>-5.3201506591337102</c:v>
                </c:pt>
                <c:pt idx="266">
                  <c:v>13.407904548844146</c:v>
                </c:pt>
                <c:pt idx="267">
                  <c:v>16.536622199848981</c:v>
                </c:pt>
                <c:pt idx="268">
                  <c:v>15.072794747359405</c:v>
                </c:pt>
                <c:pt idx="269">
                  <c:v>15.378535043035308</c:v>
                </c:pt>
                <c:pt idx="270">
                  <c:v>15.029262582910652</c:v>
                </c:pt>
                <c:pt idx="271">
                  <c:v>10.519598906107566</c:v>
                </c:pt>
                <c:pt idx="272">
                  <c:v>-34.653787210328332</c:v>
                </c:pt>
                <c:pt idx="273">
                  <c:v>11.502737781383086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9-47F9-98B1-4FF58648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69176"/>
        <c:axId val="507171144"/>
      </c:scatterChart>
      <c:valAx>
        <c:axId val="5071691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(2020</a:t>
                </a:r>
                <a:r>
                  <a:rPr lang="en-US" baseline="0"/>
                  <a:t> Census Population)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71144"/>
        <c:crosses val="autoZero"/>
        <c:crossBetween val="midCat"/>
      </c:valAx>
      <c:valAx>
        <c:axId val="507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%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6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% Error Histogram - CMAP 2018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CMAP 2018</a:t>
          </a:r>
        </a:p>
      </cx:txPr>
    </cx:title>
    <cx:plotArea>
      <cx:plotAreaRegion>
        <cx:series layoutId="clusteredColumn" uniqueId="{0FFB87ED-0192-41EA-893D-FEC27D49200D}">
          <cx:spPr>
            <a:solidFill>
              <a:schemeClr val="accent2"/>
            </a:solidFill>
            <a:ln>
              <a:solidFill>
                <a:schemeClr val="accent2">
                  <a:alpha val="97000"/>
                </a:schemeClr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% Error Histogram - CMAP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CMAP 2022</a:t>
          </a:r>
        </a:p>
      </cx:txPr>
    </cx:title>
    <cx:plotArea>
      <cx:plotAreaRegion>
        <cx:series layoutId="clusteredColumn" uniqueId="{0FFB87ED-0192-41EA-893D-FEC27D49200D}"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% Error Histogram - Lin 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Lin A</a:t>
          </a:r>
        </a:p>
      </cx:txPr>
    </cx:title>
    <cx:plotArea>
      <cx:plotAreaRegion>
        <cx:series layoutId="clusteredColumn" uniqueId="{0FFB87ED-0192-41EA-893D-FEC27D49200D}">
          <cx:spPr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% Error Histogram - Lin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Lin B</a:t>
          </a:r>
        </a:p>
      </cx:txPr>
    </cx:title>
    <cx:plotArea>
      <cx:plotAreaRegion>
        <cx:series layoutId="clusteredColumn" uniqueId="{0FFB87ED-0192-41EA-893D-FEC27D49200D}"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% Error Histogram - Expo 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Expo C</a:t>
          </a:r>
        </a:p>
      </cx:txPr>
    </cx:title>
    <cx:plotArea>
      <cx:plotAreaRegion>
        <cx:series layoutId="clusteredColumn" uniqueId="{0FFB87ED-0192-41EA-893D-FEC27D49200D}">
          <cx:spPr>
            <a:solidFill>
              <a:srgbClr val="461E64"/>
            </a:solidFill>
            <a:ln>
              <a:solidFill>
                <a:srgbClr val="461E64"/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% Error Histogram - Expo 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Expo D</a:t>
          </a:r>
        </a:p>
      </cx:txPr>
    </cx:title>
    <cx:plotArea>
      <cx:plotAreaRegion>
        <cx:series layoutId="clusteredColumn" uniqueId="{0FFB87ED-0192-41EA-893D-FEC27D49200D}">
          <cx:spPr>
            <a:solidFill>
              <a:srgbClr val="9933FF"/>
            </a:solidFill>
            <a:ln>
              <a:solidFill>
                <a:srgbClr val="9933FF"/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% Error Histogram - Expo 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% Error Histogram - Expo E</a:t>
          </a:r>
        </a:p>
      </cx:txPr>
    </cx:title>
    <cx:plotArea>
      <cx:plotAreaRegion>
        <cx:series layoutId="clusteredColumn" uniqueId="{0FFB87ED-0192-41EA-893D-FEC27D49200D}">
          <cx:spPr>
            <a:solidFill>
              <a:srgbClr val="D6BBEB"/>
            </a:solidFill>
            <a:ln>
              <a:solidFill>
                <a:srgbClr val="D6BBEB"/>
              </a:solidFill>
            </a:ln>
          </cx:spPr>
          <cx:dataId val="0"/>
          <cx:layoutPr>
            <cx:binning intervalClosed="r" underflow="-25" overflow="60">
              <cx:binCount val="25"/>
            </cx:binning>
          </cx:layoutPr>
        </cx:series>
      </cx:plotAreaRegion>
      <cx:axis id="0">
        <cx:catScaling gapWidth="0.5"/>
        <cx:title>
          <cx:tx>
            <cx:txData>
              <cx:v>Percent Error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 Error Bins</a:t>
              </a:r>
            </a:p>
          </cx:txPr>
        </cx:title>
        <cx:tickLabels/>
        <cx:numFmt formatCode="#,##0.0" sourceLinked="0"/>
      </cx:axis>
      <cx:axis id="1">
        <cx:valScaling max="14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95250</xdr:rowOff>
    </xdr:from>
    <xdr:to>
      <xdr:col>10</xdr:col>
      <xdr:colOff>390525</xdr:colOff>
      <xdr:row>10</xdr:row>
      <xdr:rowOff>346709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46CD0-1671-4A20-997D-921EF7981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16</xdr:row>
      <xdr:rowOff>171451</xdr:rowOff>
    </xdr:from>
    <xdr:to>
      <xdr:col>26</xdr:col>
      <xdr:colOff>396240</xdr:colOff>
      <xdr:row>42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F4F58-B484-C928-3073-3511F7CBA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276225</xdr:colOff>
      <xdr:row>45</xdr:row>
      <xdr:rowOff>28575</xdr:rowOff>
    </xdr:from>
    <xdr:to>
      <xdr:col>29</xdr:col>
      <xdr:colOff>173356</xdr:colOff>
      <xdr:row>69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7B8EB-9836-4D5F-B393-22A94EC3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0</xdr:row>
      <xdr:rowOff>57150</xdr:rowOff>
    </xdr:from>
    <xdr:to>
      <xdr:col>19</xdr:col>
      <xdr:colOff>123824</xdr:colOff>
      <xdr:row>20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FCE5-98B4-41EB-9FEF-0F219ABE3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21</xdr:row>
      <xdr:rowOff>28575</xdr:rowOff>
    </xdr:from>
    <xdr:to>
      <xdr:col>19</xdr:col>
      <xdr:colOff>133349</xdr:colOff>
      <xdr:row>41</xdr:row>
      <xdr:rowOff>134710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122EC9-33E8-4D60-928E-7AEDF9A55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0</xdr:row>
      <xdr:rowOff>47625</xdr:rowOff>
    </xdr:from>
    <xdr:to>
      <xdr:col>9</xdr:col>
      <xdr:colOff>323849</xdr:colOff>
      <xdr:row>20</xdr:row>
      <xdr:rowOff>153760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DB5F8-1830-415B-ABCC-371EC643D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21</xdr:row>
      <xdr:rowOff>28575</xdr:rowOff>
    </xdr:from>
    <xdr:to>
      <xdr:col>9</xdr:col>
      <xdr:colOff>314324</xdr:colOff>
      <xdr:row>41</xdr:row>
      <xdr:rowOff>134710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E5CD26-D9B0-4B5D-80FC-FB67C2A3D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238125</xdr:colOff>
      <xdr:row>0</xdr:row>
      <xdr:rowOff>66675</xdr:rowOff>
    </xdr:from>
    <xdr:to>
      <xdr:col>28</xdr:col>
      <xdr:colOff>466724</xdr:colOff>
      <xdr:row>20</xdr:row>
      <xdr:rowOff>172810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2BACF4-A881-4891-ABA9-4A007B287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247650</xdr:colOff>
      <xdr:row>21</xdr:row>
      <xdr:rowOff>76200</xdr:rowOff>
    </xdr:from>
    <xdr:to>
      <xdr:col>28</xdr:col>
      <xdr:colOff>476249</xdr:colOff>
      <xdr:row>41</xdr:row>
      <xdr:rowOff>182335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659267-426A-43E3-90EA-2A2029C83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266700</xdr:colOff>
      <xdr:row>42</xdr:row>
      <xdr:rowOff>95250</xdr:rowOff>
    </xdr:from>
    <xdr:to>
      <xdr:col>28</xdr:col>
      <xdr:colOff>495299</xdr:colOff>
      <xdr:row>63</xdr:row>
      <xdr:rowOff>10885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37E35D-80FE-4D70-A065-C8DFD2DDF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1</xdr:row>
      <xdr:rowOff>57149</xdr:rowOff>
    </xdr:from>
    <xdr:to>
      <xdr:col>9</xdr:col>
      <xdr:colOff>171449</xdr:colOff>
      <xdr:row>19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ECD7DA-D0E3-4872-954A-47BD8813C1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369" y="241934"/>
              <a:ext cx="5368290" cy="3337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285750</xdr:colOff>
      <xdr:row>20</xdr:row>
      <xdr:rowOff>95250</xdr:rowOff>
    </xdr:from>
    <xdr:to>
      <xdr:col>9</xdr:col>
      <xdr:colOff>161925</xdr:colOff>
      <xdr:row>38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844A320-FDD1-4E93-B6B3-FC71505AD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3710940"/>
              <a:ext cx="5368290" cy="3345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504825</xdr:colOff>
      <xdr:row>1</xdr:row>
      <xdr:rowOff>85725</xdr:rowOff>
    </xdr:from>
    <xdr:to>
      <xdr:col>18</xdr:col>
      <xdr:colOff>381000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9FC9033-6E41-42CD-A7F9-910B5A63A1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3130" y="268605"/>
              <a:ext cx="5360670" cy="3337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514350</xdr:colOff>
      <xdr:row>20</xdr:row>
      <xdr:rowOff>161925</xdr:rowOff>
    </xdr:from>
    <xdr:to>
      <xdr:col>18</xdr:col>
      <xdr:colOff>390525</xdr:colOff>
      <xdr:row>39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542625F-44F4-402C-B243-39D68EA450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6940" y="3783330"/>
              <a:ext cx="5368290" cy="3328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200025</xdr:colOff>
      <xdr:row>1</xdr:row>
      <xdr:rowOff>104775</xdr:rowOff>
    </xdr:from>
    <xdr:to>
      <xdr:col>28</xdr:col>
      <xdr:colOff>76200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E410DB2-9E84-4C08-BE94-1E94D1402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84330" y="283845"/>
              <a:ext cx="5360670" cy="3335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200025</xdr:colOff>
      <xdr:row>20</xdr:row>
      <xdr:rowOff>114300</xdr:rowOff>
    </xdr:from>
    <xdr:to>
      <xdr:col>28</xdr:col>
      <xdr:colOff>76200</xdr:colOff>
      <xdr:row>39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6A27719E-5D9A-4C65-A8C2-0C4920CE20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84330" y="3733800"/>
              <a:ext cx="5360670" cy="3335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238125</xdr:colOff>
      <xdr:row>39</xdr:row>
      <xdr:rowOff>152400</xdr:rowOff>
    </xdr:from>
    <xdr:to>
      <xdr:col>28</xdr:col>
      <xdr:colOff>114300</xdr:colOff>
      <xdr:row>58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23E54C7-A6DB-4D10-922D-932EDEA029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2430" y="7210425"/>
              <a:ext cx="5360670" cy="3335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AD2C-A531-433A-8846-76208C5DD011}">
  <dimension ref="A1:K292"/>
  <sheetViews>
    <sheetView topLeftCell="A239" workbookViewId="0">
      <selection sqref="A1:K276"/>
    </sheetView>
  </sheetViews>
  <sheetFormatPr defaultRowHeight="14.4" x14ac:dyDescent="0.3"/>
  <cols>
    <col min="1" max="1" width="18.33203125" customWidth="1"/>
    <col min="2" max="2" width="19.6640625" customWidth="1"/>
  </cols>
  <sheetData>
    <row r="1" spans="1:11" x14ac:dyDescent="0.3">
      <c r="A1" s="1" t="s">
        <v>0</v>
      </c>
      <c r="B1" s="14" t="s">
        <v>315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t="s">
        <v>378</v>
      </c>
    </row>
    <row r="2" spans="1:11" x14ac:dyDescent="0.3">
      <c r="C2">
        <v>1950</v>
      </c>
      <c r="D2">
        <v>1960</v>
      </c>
      <c r="E2">
        <v>1970</v>
      </c>
      <c r="F2">
        <v>1980</v>
      </c>
      <c r="G2">
        <v>1990</v>
      </c>
      <c r="H2">
        <v>2000</v>
      </c>
      <c r="I2">
        <v>2010</v>
      </c>
      <c r="J2">
        <v>2020</v>
      </c>
      <c r="K2" t="s">
        <v>377</v>
      </c>
    </row>
    <row r="3" spans="1:11" x14ac:dyDescent="0.3">
      <c r="A3" t="s">
        <v>6</v>
      </c>
      <c r="B3" t="s">
        <v>6</v>
      </c>
      <c r="C3">
        <v>813</v>
      </c>
      <c r="D3">
        <v>6741</v>
      </c>
      <c r="E3">
        <v>24482</v>
      </c>
      <c r="F3">
        <v>29759</v>
      </c>
      <c r="G3">
        <v>32058</v>
      </c>
      <c r="H3">
        <v>35914</v>
      </c>
      <c r="I3">
        <v>36942</v>
      </c>
      <c r="J3">
        <v>35702</v>
      </c>
    </row>
    <row r="4" spans="1:11" x14ac:dyDescent="0.3">
      <c r="A4" t="s">
        <v>8</v>
      </c>
      <c r="B4" t="s">
        <v>8</v>
      </c>
      <c r="C4">
        <v>1223</v>
      </c>
      <c r="D4">
        <v>2014</v>
      </c>
      <c r="E4">
        <v>3515</v>
      </c>
      <c r="F4">
        <v>5834</v>
      </c>
      <c r="G4">
        <v>11663</v>
      </c>
      <c r="H4">
        <v>23276</v>
      </c>
      <c r="I4">
        <v>30046</v>
      </c>
      <c r="J4">
        <v>29700</v>
      </c>
    </row>
    <row r="5" spans="1:11" x14ac:dyDescent="0.3">
      <c r="A5" t="s">
        <v>10</v>
      </c>
      <c r="B5" t="s">
        <v>10</v>
      </c>
      <c r="C5">
        <v>1228</v>
      </c>
      <c r="D5">
        <v>3770</v>
      </c>
      <c r="E5">
        <v>11608</v>
      </c>
      <c r="F5">
        <v>17134</v>
      </c>
      <c r="G5">
        <v>18227</v>
      </c>
      <c r="H5">
        <v>19725</v>
      </c>
      <c r="I5">
        <v>19277</v>
      </c>
      <c r="J5">
        <v>19063</v>
      </c>
    </row>
    <row r="6" spans="1:11" x14ac:dyDescent="0.3">
      <c r="A6" t="s">
        <v>12</v>
      </c>
      <c r="B6" t="s">
        <v>12</v>
      </c>
      <c r="C6">
        <v>1307</v>
      </c>
      <c r="D6">
        <v>2268</v>
      </c>
      <c r="E6">
        <v>3189</v>
      </c>
      <c r="F6">
        <v>4419</v>
      </c>
      <c r="G6">
        <v>6105</v>
      </c>
      <c r="H6">
        <v>8788</v>
      </c>
      <c r="I6">
        <v>14430</v>
      </c>
      <c r="J6">
        <v>14622</v>
      </c>
    </row>
    <row r="7" spans="1:11" x14ac:dyDescent="0.3">
      <c r="A7" t="s">
        <v>14</v>
      </c>
      <c r="B7" t="s">
        <v>14</v>
      </c>
      <c r="C7">
        <v>8768</v>
      </c>
      <c r="D7">
        <v>27878</v>
      </c>
      <c r="E7">
        <v>65058</v>
      </c>
      <c r="F7">
        <v>66116</v>
      </c>
      <c r="G7">
        <v>75460</v>
      </c>
      <c r="H7">
        <v>76031</v>
      </c>
      <c r="I7">
        <v>75101</v>
      </c>
      <c r="J7">
        <v>77676</v>
      </c>
    </row>
    <row r="8" spans="1:11" x14ac:dyDescent="0.3">
      <c r="A8" t="s">
        <v>15</v>
      </c>
      <c r="B8" t="s">
        <v>15</v>
      </c>
      <c r="C8">
        <v>50576</v>
      </c>
      <c r="D8">
        <v>63715</v>
      </c>
      <c r="E8">
        <v>74389</v>
      </c>
      <c r="F8">
        <v>81293</v>
      </c>
      <c r="G8">
        <v>99581</v>
      </c>
      <c r="H8">
        <v>142990</v>
      </c>
      <c r="I8">
        <v>197899</v>
      </c>
      <c r="J8">
        <v>180542</v>
      </c>
    </row>
    <row r="9" spans="1:11" x14ac:dyDescent="0.3">
      <c r="A9" t="s">
        <v>17</v>
      </c>
      <c r="B9" t="s">
        <v>17</v>
      </c>
      <c r="C9">
        <v>249</v>
      </c>
      <c r="D9">
        <v>466</v>
      </c>
      <c r="E9">
        <v>1359</v>
      </c>
      <c r="F9">
        <v>1316</v>
      </c>
      <c r="G9">
        <v>1388</v>
      </c>
      <c r="H9">
        <v>1429</v>
      </c>
      <c r="I9">
        <v>1583</v>
      </c>
      <c r="J9">
        <v>1013</v>
      </c>
    </row>
    <row r="10" spans="1:11" x14ac:dyDescent="0.3">
      <c r="A10" t="s">
        <v>18</v>
      </c>
      <c r="B10" t="s">
        <v>18</v>
      </c>
      <c r="C10">
        <v>4209</v>
      </c>
      <c r="D10">
        <v>5434</v>
      </c>
      <c r="E10">
        <v>8581</v>
      </c>
      <c r="F10">
        <v>9029</v>
      </c>
      <c r="G10">
        <v>9504</v>
      </c>
      <c r="H10">
        <v>10168</v>
      </c>
      <c r="I10">
        <v>10327</v>
      </c>
      <c r="J10">
        <v>10722</v>
      </c>
    </row>
    <row r="11" spans="1:11" x14ac:dyDescent="0.3">
      <c r="A11" t="s">
        <v>19</v>
      </c>
      <c r="B11" t="s">
        <v>19</v>
      </c>
      <c r="D11">
        <v>1726</v>
      </c>
      <c r="E11">
        <v>2805</v>
      </c>
      <c r="F11">
        <v>3631</v>
      </c>
      <c r="G11">
        <v>4202</v>
      </c>
      <c r="H11">
        <v>3915</v>
      </c>
      <c r="I11">
        <v>4209</v>
      </c>
      <c r="J11">
        <v>4114</v>
      </c>
    </row>
    <row r="12" spans="1:11" x14ac:dyDescent="0.3">
      <c r="A12" t="s">
        <v>20</v>
      </c>
      <c r="B12" t="s">
        <v>20</v>
      </c>
      <c r="C12">
        <v>716</v>
      </c>
      <c r="D12">
        <v>1540</v>
      </c>
      <c r="E12">
        <v>3501</v>
      </c>
      <c r="F12">
        <v>13254</v>
      </c>
      <c r="G12">
        <v>19373</v>
      </c>
      <c r="H12">
        <v>36706</v>
      </c>
      <c r="I12">
        <v>41208</v>
      </c>
      <c r="J12">
        <v>41105</v>
      </c>
    </row>
    <row r="13" spans="1:11" x14ac:dyDescent="0.3">
      <c r="A13" t="s">
        <v>21</v>
      </c>
      <c r="B13" t="s">
        <v>21</v>
      </c>
      <c r="C13">
        <v>5838</v>
      </c>
      <c r="D13">
        <v>7496</v>
      </c>
      <c r="E13">
        <v>9060</v>
      </c>
      <c r="F13">
        <v>12574</v>
      </c>
      <c r="G13">
        <v>17076</v>
      </c>
      <c r="H13">
        <v>23866</v>
      </c>
      <c r="I13">
        <v>26045</v>
      </c>
      <c r="J13">
        <v>26098</v>
      </c>
    </row>
    <row r="14" spans="1:11" x14ac:dyDescent="0.3">
      <c r="A14" t="s">
        <v>22</v>
      </c>
      <c r="B14" t="s">
        <v>22</v>
      </c>
      <c r="F14">
        <v>8468</v>
      </c>
      <c r="G14">
        <v>9513</v>
      </c>
      <c r="H14">
        <v>10072</v>
      </c>
      <c r="I14">
        <v>13638</v>
      </c>
      <c r="J14">
        <v>14249</v>
      </c>
    </row>
    <row r="15" spans="1:11" x14ac:dyDescent="0.3">
      <c r="A15" t="s">
        <v>23</v>
      </c>
      <c r="B15" t="s">
        <v>23</v>
      </c>
      <c r="C15">
        <v>651</v>
      </c>
      <c r="D15">
        <v>737</v>
      </c>
      <c r="E15">
        <v>583</v>
      </c>
      <c r="F15">
        <v>988</v>
      </c>
      <c r="G15">
        <v>566</v>
      </c>
      <c r="H15">
        <v>574</v>
      </c>
      <c r="I15">
        <v>580</v>
      </c>
      <c r="J15">
        <v>602</v>
      </c>
    </row>
    <row r="16" spans="1:11" x14ac:dyDescent="0.3">
      <c r="A16" t="s">
        <v>24</v>
      </c>
      <c r="B16" t="s">
        <v>24</v>
      </c>
      <c r="C16">
        <v>956</v>
      </c>
      <c r="D16">
        <v>1367</v>
      </c>
      <c r="E16">
        <v>1770</v>
      </c>
      <c r="F16">
        <v>2024</v>
      </c>
      <c r="G16">
        <v>2032</v>
      </c>
      <c r="H16">
        <v>2033</v>
      </c>
      <c r="I16">
        <v>4359</v>
      </c>
      <c r="J16">
        <v>4713</v>
      </c>
    </row>
    <row r="17" spans="1:10" x14ac:dyDescent="0.3">
      <c r="A17" t="s">
        <v>26</v>
      </c>
      <c r="B17" t="s">
        <v>26</v>
      </c>
      <c r="C17">
        <v>8746</v>
      </c>
      <c r="D17">
        <v>20729</v>
      </c>
      <c r="E17">
        <v>22096</v>
      </c>
      <c r="F17">
        <v>19811</v>
      </c>
      <c r="G17">
        <v>20241</v>
      </c>
      <c r="H17">
        <v>20535</v>
      </c>
      <c r="I17">
        <v>19071</v>
      </c>
      <c r="J17">
        <v>18789</v>
      </c>
    </row>
    <row r="18" spans="1:10" x14ac:dyDescent="0.3">
      <c r="A18" t="s">
        <v>27</v>
      </c>
      <c r="B18" t="s">
        <v>27</v>
      </c>
      <c r="C18">
        <v>3754</v>
      </c>
      <c r="D18">
        <v>9141</v>
      </c>
      <c r="E18">
        <v>12956</v>
      </c>
      <c r="F18">
        <v>16124</v>
      </c>
      <c r="G18">
        <v>17767</v>
      </c>
      <c r="H18">
        <v>20703</v>
      </c>
      <c r="I18">
        <v>18352</v>
      </c>
      <c r="J18">
        <v>18813</v>
      </c>
    </row>
    <row r="19" spans="1:10" x14ac:dyDescent="0.3">
      <c r="A19" t="s">
        <v>28</v>
      </c>
      <c r="B19" t="s">
        <v>28</v>
      </c>
      <c r="C19">
        <v>1882</v>
      </c>
      <c r="D19">
        <v>5792</v>
      </c>
      <c r="E19">
        <v>6152</v>
      </c>
      <c r="F19">
        <v>5467</v>
      </c>
      <c r="G19">
        <v>5137</v>
      </c>
      <c r="H19">
        <v>5245</v>
      </c>
      <c r="I19">
        <v>5209</v>
      </c>
      <c r="J19">
        <v>5338</v>
      </c>
    </row>
    <row r="20" spans="1:10" x14ac:dyDescent="0.3">
      <c r="A20" t="s">
        <v>29</v>
      </c>
      <c r="B20" t="s">
        <v>29</v>
      </c>
      <c r="C20">
        <v>51280</v>
      </c>
      <c r="D20">
        <v>54224</v>
      </c>
      <c r="E20">
        <v>52502</v>
      </c>
      <c r="F20">
        <v>46849</v>
      </c>
      <c r="G20">
        <v>45426</v>
      </c>
      <c r="H20">
        <v>54016</v>
      </c>
      <c r="I20">
        <v>56657</v>
      </c>
      <c r="J20">
        <v>57250</v>
      </c>
    </row>
    <row r="21" spans="1:10" x14ac:dyDescent="0.3">
      <c r="A21" t="s">
        <v>30</v>
      </c>
      <c r="B21" t="s">
        <v>30</v>
      </c>
      <c r="I21">
        <v>1126</v>
      </c>
      <c r="J21">
        <v>1104</v>
      </c>
    </row>
    <row r="22" spans="1:10" x14ac:dyDescent="0.3">
      <c r="A22" t="s">
        <v>31</v>
      </c>
      <c r="B22" t="s">
        <v>31</v>
      </c>
      <c r="C22">
        <v>339</v>
      </c>
      <c r="D22">
        <v>1262</v>
      </c>
      <c r="E22">
        <v>2974</v>
      </c>
      <c r="F22">
        <v>12659</v>
      </c>
      <c r="G22">
        <v>16614</v>
      </c>
      <c r="H22">
        <v>21675</v>
      </c>
      <c r="I22">
        <v>22018</v>
      </c>
      <c r="J22">
        <v>22382</v>
      </c>
    </row>
    <row r="23" spans="1:10" x14ac:dyDescent="0.3">
      <c r="A23" t="s">
        <v>32</v>
      </c>
      <c r="B23" t="s">
        <v>32</v>
      </c>
      <c r="C23">
        <v>17622</v>
      </c>
      <c r="D23">
        <v>19618</v>
      </c>
      <c r="E23">
        <v>22629</v>
      </c>
      <c r="F23">
        <v>21855</v>
      </c>
      <c r="G23">
        <v>21203</v>
      </c>
      <c r="H23">
        <v>23463</v>
      </c>
      <c r="I23">
        <v>23706</v>
      </c>
      <c r="J23">
        <v>22558</v>
      </c>
    </row>
    <row r="24" spans="1:10" x14ac:dyDescent="0.3">
      <c r="A24" t="s">
        <v>33</v>
      </c>
      <c r="B24" t="s">
        <v>33</v>
      </c>
      <c r="E24">
        <v>7651</v>
      </c>
      <c r="F24">
        <v>37261</v>
      </c>
      <c r="G24">
        <v>40843</v>
      </c>
      <c r="H24">
        <v>56321</v>
      </c>
      <c r="I24">
        <v>73366</v>
      </c>
      <c r="J24">
        <v>73922</v>
      </c>
    </row>
    <row r="25" spans="1:10" x14ac:dyDescent="0.3">
      <c r="A25" t="s">
        <v>36</v>
      </c>
      <c r="B25" t="s">
        <v>36</v>
      </c>
      <c r="C25">
        <v>1393</v>
      </c>
      <c r="D25">
        <v>7334</v>
      </c>
      <c r="E25">
        <v>12506</v>
      </c>
      <c r="F25">
        <v>14155</v>
      </c>
      <c r="G25">
        <v>14402</v>
      </c>
      <c r="H25">
        <v>15335</v>
      </c>
      <c r="I25">
        <v>16446</v>
      </c>
      <c r="J25">
        <v>17027</v>
      </c>
    </row>
    <row r="26" spans="1:10" x14ac:dyDescent="0.3">
      <c r="A26" t="s">
        <v>37</v>
      </c>
      <c r="B26" t="s">
        <v>37</v>
      </c>
      <c r="C26">
        <v>5196</v>
      </c>
      <c r="D26">
        <v>8588</v>
      </c>
      <c r="E26">
        <v>9623</v>
      </c>
      <c r="F26">
        <v>8618</v>
      </c>
      <c r="G26">
        <v>8713</v>
      </c>
      <c r="H26">
        <v>8264</v>
      </c>
      <c r="I26">
        <v>7932</v>
      </c>
      <c r="J26">
        <v>7998</v>
      </c>
    </row>
    <row r="27" spans="1:10" x14ac:dyDescent="0.3">
      <c r="A27" t="s">
        <v>38</v>
      </c>
      <c r="B27" t="s">
        <v>38</v>
      </c>
      <c r="C27">
        <v>15472</v>
      </c>
      <c r="D27">
        <v>20429</v>
      </c>
      <c r="E27">
        <v>20284</v>
      </c>
      <c r="F27">
        <v>19395</v>
      </c>
      <c r="G27">
        <v>18876</v>
      </c>
      <c r="H27">
        <v>19085</v>
      </c>
      <c r="I27">
        <v>18978</v>
      </c>
      <c r="J27">
        <v>19476</v>
      </c>
    </row>
    <row r="28" spans="1:10" x14ac:dyDescent="0.3">
      <c r="A28" t="s">
        <v>39</v>
      </c>
      <c r="B28" t="s">
        <v>39</v>
      </c>
      <c r="D28">
        <v>1492</v>
      </c>
      <c r="E28">
        <v>12333</v>
      </c>
      <c r="F28">
        <v>22230</v>
      </c>
      <c r="G28">
        <v>36427</v>
      </c>
      <c r="H28">
        <v>42909</v>
      </c>
      <c r="I28">
        <v>41496</v>
      </c>
      <c r="J28">
        <v>43212</v>
      </c>
    </row>
    <row r="29" spans="1:10" x14ac:dyDescent="0.3">
      <c r="A29" t="s">
        <v>40</v>
      </c>
      <c r="B29" t="s">
        <v>40</v>
      </c>
      <c r="F29">
        <v>509</v>
      </c>
      <c r="G29">
        <v>574</v>
      </c>
      <c r="H29">
        <v>726</v>
      </c>
      <c r="I29">
        <v>1077</v>
      </c>
      <c r="J29">
        <v>1128</v>
      </c>
    </row>
    <row r="30" spans="1:10" x14ac:dyDescent="0.3">
      <c r="A30" t="s">
        <v>41</v>
      </c>
      <c r="B30" t="s">
        <v>41</v>
      </c>
      <c r="F30">
        <v>28462</v>
      </c>
      <c r="G30">
        <v>27600</v>
      </c>
      <c r="H30">
        <v>27902</v>
      </c>
      <c r="I30">
        <v>28925</v>
      </c>
      <c r="J30">
        <v>29439</v>
      </c>
    </row>
    <row r="31" spans="1:10" x14ac:dyDescent="0.3">
      <c r="A31" t="s">
        <v>42</v>
      </c>
      <c r="B31" t="s">
        <v>42</v>
      </c>
      <c r="C31">
        <v>263</v>
      </c>
      <c r="D31">
        <v>360</v>
      </c>
      <c r="E31">
        <v>456</v>
      </c>
      <c r="F31">
        <v>442</v>
      </c>
      <c r="G31">
        <v>400</v>
      </c>
      <c r="H31">
        <v>452</v>
      </c>
      <c r="I31">
        <v>618</v>
      </c>
      <c r="J31">
        <v>535</v>
      </c>
    </row>
    <row r="32" spans="1:10" x14ac:dyDescent="0.3">
      <c r="A32" t="s">
        <v>43</v>
      </c>
      <c r="B32" t="s">
        <v>43</v>
      </c>
      <c r="C32">
        <v>1331</v>
      </c>
      <c r="D32">
        <v>2478</v>
      </c>
      <c r="E32">
        <v>3634</v>
      </c>
      <c r="F32">
        <v>4030</v>
      </c>
      <c r="G32">
        <v>3916</v>
      </c>
      <c r="H32">
        <v>4170</v>
      </c>
      <c r="I32">
        <v>4206</v>
      </c>
      <c r="J32">
        <v>4046</v>
      </c>
    </row>
    <row r="33" spans="1:10" x14ac:dyDescent="0.3">
      <c r="A33" t="s">
        <v>44</v>
      </c>
      <c r="B33" t="s">
        <v>44</v>
      </c>
      <c r="D33">
        <v>299</v>
      </c>
      <c r="E33">
        <v>1637</v>
      </c>
      <c r="F33">
        <v>3833</v>
      </c>
      <c r="G33">
        <v>7669</v>
      </c>
      <c r="H33">
        <v>10408</v>
      </c>
      <c r="I33">
        <v>10559</v>
      </c>
      <c r="J33">
        <v>11192</v>
      </c>
    </row>
    <row r="34" spans="1:10" x14ac:dyDescent="0.3">
      <c r="A34" t="s">
        <v>45</v>
      </c>
      <c r="B34" t="s">
        <v>45</v>
      </c>
      <c r="C34">
        <v>15799</v>
      </c>
      <c r="D34">
        <v>25000</v>
      </c>
      <c r="E34">
        <v>33107</v>
      </c>
      <c r="F34">
        <v>39697</v>
      </c>
      <c r="G34">
        <v>37840</v>
      </c>
      <c r="H34">
        <v>39071</v>
      </c>
      <c r="I34">
        <v>37042</v>
      </c>
      <c r="J34">
        <v>36033</v>
      </c>
    </row>
    <row r="35" spans="1:10" x14ac:dyDescent="0.3">
      <c r="A35" t="s">
        <v>46</v>
      </c>
      <c r="B35" t="s">
        <v>46</v>
      </c>
      <c r="C35">
        <v>2500</v>
      </c>
      <c r="D35">
        <v>8448</v>
      </c>
      <c r="E35">
        <v>10069</v>
      </c>
      <c r="F35">
        <v>8788</v>
      </c>
      <c r="G35">
        <v>8418</v>
      </c>
      <c r="H35">
        <v>8516</v>
      </c>
      <c r="I35">
        <v>7835</v>
      </c>
      <c r="J35">
        <v>7025</v>
      </c>
    </row>
    <row r="36" spans="1:10" x14ac:dyDescent="0.3">
      <c r="A36" t="s">
        <v>47</v>
      </c>
      <c r="B36" t="s">
        <v>47</v>
      </c>
      <c r="I36">
        <v>11131</v>
      </c>
      <c r="J36">
        <v>10885</v>
      </c>
    </row>
    <row r="37" spans="1:10" x14ac:dyDescent="0.3">
      <c r="A37" t="s">
        <v>48</v>
      </c>
      <c r="B37" t="s">
        <v>48</v>
      </c>
      <c r="D37">
        <v>836</v>
      </c>
      <c r="E37">
        <v>4434</v>
      </c>
      <c r="F37">
        <v>15472</v>
      </c>
      <c r="G37">
        <v>31716</v>
      </c>
      <c r="H37">
        <v>40438</v>
      </c>
      <c r="I37">
        <v>39711</v>
      </c>
      <c r="J37">
        <v>39854</v>
      </c>
    </row>
    <row r="38" spans="1:10" x14ac:dyDescent="0.3">
      <c r="A38" t="s">
        <v>49</v>
      </c>
      <c r="B38" t="s">
        <v>49</v>
      </c>
      <c r="C38">
        <v>1523</v>
      </c>
      <c r="D38">
        <v>17424</v>
      </c>
      <c r="E38">
        <v>24059</v>
      </c>
      <c r="F38">
        <v>23272</v>
      </c>
      <c r="G38">
        <v>23049</v>
      </c>
      <c r="H38">
        <v>30586</v>
      </c>
      <c r="I38">
        <v>37691</v>
      </c>
      <c r="J38">
        <v>37983</v>
      </c>
    </row>
    <row r="39" spans="1:10" x14ac:dyDescent="0.3">
      <c r="A39" t="s">
        <v>50</v>
      </c>
      <c r="B39" t="s">
        <v>50</v>
      </c>
      <c r="C39">
        <v>943</v>
      </c>
      <c r="D39">
        <v>2530</v>
      </c>
      <c r="E39">
        <v>4358</v>
      </c>
      <c r="F39">
        <v>6640</v>
      </c>
      <c r="G39">
        <v>10043</v>
      </c>
      <c r="H39">
        <v>15531</v>
      </c>
      <c r="I39">
        <v>18271</v>
      </c>
      <c r="J39">
        <v>17826</v>
      </c>
    </row>
    <row r="40" spans="1:10" x14ac:dyDescent="0.3">
      <c r="A40" t="s">
        <v>52</v>
      </c>
      <c r="B40" t="s">
        <v>52</v>
      </c>
      <c r="C40">
        <v>3620962</v>
      </c>
      <c r="D40">
        <v>3550404</v>
      </c>
      <c r="E40">
        <v>3369357</v>
      </c>
      <c r="F40">
        <v>3005072</v>
      </c>
      <c r="G40">
        <v>2783726</v>
      </c>
      <c r="H40">
        <v>2896016</v>
      </c>
      <c r="I40">
        <v>2695598</v>
      </c>
      <c r="J40">
        <v>2746388</v>
      </c>
    </row>
    <row r="41" spans="1:10" x14ac:dyDescent="0.3">
      <c r="A41" t="s">
        <v>53</v>
      </c>
      <c r="B41" t="s">
        <v>53</v>
      </c>
      <c r="C41">
        <v>24551</v>
      </c>
      <c r="D41">
        <v>34331</v>
      </c>
      <c r="E41">
        <v>40900</v>
      </c>
      <c r="F41">
        <v>37026</v>
      </c>
      <c r="G41">
        <v>33072</v>
      </c>
      <c r="H41">
        <v>32776</v>
      </c>
      <c r="I41">
        <v>30276</v>
      </c>
      <c r="J41">
        <v>27480</v>
      </c>
    </row>
    <row r="42" spans="1:10" x14ac:dyDescent="0.3">
      <c r="A42" t="s">
        <v>54</v>
      </c>
      <c r="B42" t="s">
        <v>54</v>
      </c>
      <c r="C42">
        <v>888</v>
      </c>
      <c r="D42">
        <v>5748</v>
      </c>
      <c r="E42">
        <v>9187</v>
      </c>
      <c r="F42">
        <v>13473</v>
      </c>
      <c r="G42">
        <v>13643</v>
      </c>
      <c r="H42">
        <v>14127</v>
      </c>
      <c r="I42">
        <v>14305</v>
      </c>
      <c r="J42">
        <v>14433</v>
      </c>
    </row>
    <row r="43" spans="1:10" x14ac:dyDescent="0.3">
      <c r="A43" t="s">
        <v>55</v>
      </c>
      <c r="B43" t="s">
        <v>55</v>
      </c>
      <c r="C43">
        <v>67544</v>
      </c>
      <c r="D43">
        <v>69130</v>
      </c>
      <c r="E43">
        <v>67058</v>
      </c>
      <c r="F43">
        <v>61232</v>
      </c>
      <c r="G43">
        <v>67436</v>
      </c>
      <c r="H43">
        <v>85616</v>
      </c>
      <c r="I43">
        <v>83891</v>
      </c>
      <c r="J43">
        <v>85268</v>
      </c>
    </row>
    <row r="44" spans="1:10" x14ac:dyDescent="0.3">
      <c r="A44" t="s">
        <v>56</v>
      </c>
      <c r="B44" t="s">
        <v>56</v>
      </c>
      <c r="C44">
        <v>2437</v>
      </c>
      <c r="D44">
        <v>5885</v>
      </c>
      <c r="E44">
        <v>6750</v>
      </c>
      <c r="F44">
        <v>6870</v>
      </c>
      <c r="G44">
        <v>6994</v>
      </c>
      <c r="H44">
        <v>7610</v>
      </c>
      <c r="I44">
        <v>8427</v>
      </c>
      <c r="J44">
        <v>8702</v>
      </c>
    </row>
    <row r="45" spans="1:10" x14ac:dyDescent="0.3">
      <c r="A45" t="s">
        <v>58</v>
      </c>
      <c r="B45" t="s">
        <v>58</v>
      </c>
      <c r="D45">
        <v>3421</v>
      </c>
      <c r="E45">
        <v>6920</v>
      </c>
      <c r="F45">
        <v>14676</v>
      </c>
      <c r="G45">
        <v>15431</v>
      </c>
      <c r="H45">
        <v>16169</v>
      </c>
      <c r="I45">
        <v>16541</v>
      </c>
      <c r="J45">
        <v>16775</v>
      </c>
    </row>
    <row r="46" spans="1:10" x14ac:dyDescent="0.3">
      <c r="A46" t="s">
        <v>59</v>
      </c>
      <c r="B46" t="s">
        <v>59</v>
      </c>
      <c r="E46">
        <v>2864</v>
      </c>
      <c r="F46">
        <v>6538</v>
      </c>
      <c r="G46">
        <v>5716</v>
      </c>
      <c r="H46">
        <v>5991</v>
      </c>
      <c r="I46">
        <v>5895</v>
      </c>
      <c r="J46">
        <v>6420</v>
      </c>
    </row>
    <row r="47" spans="1:10" x14ac:dyDescent="0.3">
      <c r="A47" t="s">
        <v>60</v>
      </c>
      <c r="B47" t="s">
        <v>60</v>
      </c>
      <c r="D47">
        <v>5887</v>
      </c>
      <c r="E47">
        <v>7460</v>
      </c>
      <c r="F47">
        <v>9252</v>
      </c>
      <c r="G47">
        <v>10643</v>
      </c>
      <c r="H47">
        <v>13329</v>
      </c>
      <c r="I47">
        <v>20837</v>
      </c>
      <c r="J47">
        <v>20459</v>
      </c>
    </row>
    <row r="48" spans="1:10" x14ac:dyDescent="0.3">
      <c r="A48" t="s">
        <v>61</v>
      </c>
      <c r="B48" t="s">
        <v>61</v>
      </c>
      <c r="C48">
        <v>739</v>
      </c>
      <c r="D48">
        <v>1213</v>
      </c>
      <c r="E48">
        <v>5770</v>
      </c>
      <c r="F48">
        <v>10852</v>
      </c>
      <c r="G48">
        <v>10823</v>
      </c>
      <c r="H48">
        <v>11251</v>
      </c>
      <c r="I48">
        <v>10950</v>
      </c>
      <c r="J48">
        <v>10826</v>
      </c>
    </row>
    <row r="49" spans="1:10" x14ac:dyDescent="0.3">
      <c r="A49" t="s">
        <v>62</v>
      </c>
      <c r="B49" t="s">
        <v>62</v>
      </c>
      <c r="C49">
        <v>2298</v>
      </c>
      <c r="D49">
        <v>3463</v>
      </c>
      <c r="E49">
        <v>4656</v>
      </c>
      <c r="F49">
        <v>5417</v>
      </c>
      <c r="G49">
        <v>6773</v>
      </c>
      <c r="H49">
        <v>7346</v>
      </c>
      <c r="I49">
        <v>8259</v>
      </c>
      <c r="J49">
        <v>8465</v>
      </c>
    </row>
    <row r="50" spans="1:10" x14ac:dyDescent="0.3">
      <c r="A50" t="s">
        <v>63</v>
      </c>
      <c r="B50" t="s">
        <v>63</v>
      </c>
      <c r="C50">
        <v>4832</v>
      </c>
      <c r="D50">
        <v>8314</v>
      </c>
      <c r="E50">
        <v>14541</v>
      </c>
      <c r="F50">
        <v>18590</v>
      </c>
      <c r="G50">
        <v>24512</v>
      </c>
      <c r="H50">
        <v>38000</v>
      </c>
      <c r="I50">
        <v>40743</v>
      </c>
      <c r="J50">
        <v>40269</v>
      </c>
    </row>
    <row r="51" spans="1:10" x14ac:dyDescent="0.3">
      <c r="A51" t="s">
        <v>64</v>
      </c>
      <c r="B51" t="s">
        <v>64</v>
      </c>
      <c r="E51">
        <v>7789</v>
      </c>
      <c r="F51">
        <v>14536</v>
      </c>
      <c r="G51">
        <v>18341</v>
      </c>
      <c r="H51">
        <v>22860</v>
      </c>
      <c r="I51">
        <v>22086</v>
      </c>
      <c r="J51">
        <v>22011</v>
      </c>
    </row>
    <row r="52" spans="1:10" x14ac:dyDescent="0.3">
      <c r="A52" t="s">
        <v>65</v>
      </c>
      <c r="B52" t="s">
        <v>65</v>
      </c>
      <c r="D52">
        <v>476</v>
      </c>
      <c r="E52">
        <v>726</v>
      </c>
      <c r="F52">
        <v>1368</v>
      </c>
      <c r="G52">
        <v>2887</v>
      </c>
      <c r="H52">
        <v>3102</v>
      </c>
      <c r="I52">
        <v>3200</v>
      </c>
      <c r="J52">
        <v>3681</v>
      </c>
    </row>
    <row r="53" spans="1:10" x14ac:dyDescent="0.3">
      <c r="A53" t="s">
        <v>66</v>
      </c>
      <c r="B53" t="s">
        <v>66</v>
      </c>
      <c r="C53">
        <v>3288</v>
      </c>
      <c r="D53">
        <v>11786</v>
      </c>
      <c r="E53">
        <v>18876</v>
      </c>
      <c r="F53">
        <v>17430</v>
      </c>
      <c r="G53">
        <v>17327</v>
      </c>
      <c r="H53">
        <v>18420</v>
      </c>
      <c r="I53">
        <v>18225</v>
      </c>
      <c r="J53">
        <v>19196</v>
      </c>
    </row>
    <row r="54" spans="1:10" x14ac:dyDescent="0.3">
      <c r="A54" t="s">
        <v>67</v>
      </c>
      <c r="B54" t="s">
        <v>67</v>
      </c>
      <c r="C54">
        <v>14994</v>
      </c>
      <c r="D54">
        <v>34886</v>
      </c>
      <c r="E54">
        <v>57239</v>
      </c>
      <c r="F54">
        <v>53568</v>
      </c>
      <c r="G54">
        <v>53223</v>
      </c>
      <c r="H54">
        <v>58720</v>
      </c>
      <c r="I54">
        <v>58364</v>
      </c>
      <c r="J54">
        <v>60675</v>
      </c>
    </row>
    <row r="55" spans="1:10" x14ac:dyDescent="0.3">
      <c r="A55" t="s">
        <v>69</v>
      </c>
      <c r="B55" t="s">
        <v>69</v>
      </c>
      <c r="C55">
        <v>1327</v>
      </c>
      <c r="D55">
        <v>3076</v>
      </c>
      <c r="E55">
        <v>4735</v>
      </c>
      <c r="F55">
        <v>4175</v>
      </c>
      <c r="G55">
        <v>3647</v>
      </c>
      <c r="H55">
        <v>3934</v>
      </c>
      <c r="I55">
        <v>3644</v>
      </c>
      <c r="J55">
        <v>2973</v>
      </c>
    </row>
    <row r="56" spans="1:10" x14ac:dyDescent="0.3">
      <c r="A56" t="s">
        <v>70</v>
      </c>
      <c r="B56" t="s">
        <v>70</v>
      </c>
      <c r="C56">
        <v>5558</v>
      </c>
      <c r="D56">
        <v>18746</v>
      </c>
      <c r="E56">
        <v>25990</v>
      </c>
      <c r="F56">
        <v>24766</v>
      </c>
      <c r="G56">
        <v>23930</v>
      </c>
      <c r="H56">
        <v>25614</v>
      </c>
      <c r="I56">
        <v>23153</v>
      </c>
      <c r="J56">
        <v>21426</v>
      </c>
    </row>
    <row r="57" spans="1:10" x14ac:dyDescent="0.3">
      <c r="A57" t="s">
        <v>71</v>
      </c>
      <c r="B57" t="s">
        <v>71</v>
      </c>
      <c r="C57">
        <v>11886</v>
      </c>
      <c r="D57">
        <v>21154</v>
      </c>
      <c r="E57">
        <v>32544</v>
      </c>
      <c r="F57">
        <v>42572</v>
      </c>
      <c r="G57">
        <v>46858</v>
      </c>
      <c r="H57">
        <v>48724</v>
      </c>
      <c r="I57">
        <v>47833</v>
      </c>
      <c r="J57">
        <v>50247</v>
      </c>
    </row>
    <row r="58" spans="1:10" x14ac:dyDescent="0.3">
      <c r="A58" t="s">
        <v>72</v>
      </c>
      <c r="B58" t="s">
        <v>72</v>
      </c>
      <c r="C58">
        <v>1466</v>
      </c>
      <c r="D58">
        <v>2221</v>
      </c>
      <c r="E58">
        <v>2920</v>
      </c>
      <c r="F58">
        <v>2618</v>
      </c>
      <c r="G58">
        <v>2721</v>
      </c>
      <c r="H58">
        <v>2955</v>
      </c>
      <c r="I58">
        <v>2860</v>
      </c>
      <c r="J58">
        <v>3152</v>
      </c>
    </row>
    <row r="59" spans="1:10" x14ac:dyDescent="0.3">
      <c r="A59" t="s">
        <v>73</v>
      </c>
      <c r="B59" t="s">
        <v>73</v>
      </c>
      <c r="C59">
        <v>1066</v>
      </c>
      <c r="D59">
        <v>1457</v>
      </c>
      <c r="E59">
        <v>1885</v>
      </c>
      <c r="F59">
        <v>1362</v>
      </c>
      <c r="G59">
        <v>1570</v>
      </c>
      <c r="H59">
        <v>1607</v>
      </c>
      <c r="I59">
        <v>1543</v>
      </c>
      <c r="J59">
        <v>1297</v>
      </c>
    </row>
    <row r="60" spans="1:10" x14ac:dyDescent="0.3">
      <c r="A60" t="s">
        <v>74</v>
      </c>
      <c r="B60" t="s">
        <v>74</v>
      </c>
      <c r="C60">
        <v>792</v>
      </c>
      <c r="D60">
        <v>960</v>
      </c>
      <c r="E60">
        <v>1122</v>
      </c>
      <c r="F60">
        <v>1224</v>
      </c>
      <c r="G60">
        <v>1275</v>
      </c>
      <c r="H60">
        <v>2756</v>
      </c>
      <c r="I60">
        <v>5602</v>
      </c>
      <c r="J60">
        <v>6175</v>
      </c>
    </row>
    <row r="61" spans="1:10" x14ac:dyDescent="0.3">
      <c r="A61" t="s">
        <v>75</v>
      </c>
      <c r="B61" t="s">
        <v>75</v>
      </c>
      <c r="C61">
        <v>44223</v>
      </c>
      <c r="D61">
        <v>49447</v>
      </c>
      <c r="E61">
        <v>55691</v>
      </c>
      <c r="F61">
        <v>63798</v>
      </c>
      <c r="G61">
        <v>77010</v>
      </c>
      <c r="H61">
        <v>94487</v>
      </c>
      <c r="I61">
        <v>108188</v>
      </c>
      <c r="J61">
        <v>114797</v>
      </c>
    </row>
    <row r="62" spans="1:10" x14ac:dyDescent="0.3">
      <c r="A62" t="s">
        <v>76</v>
      </c>
      <c r="B62" t="s">
        <v>76</v>
      </c>
      <c r="D62">
        <v>6608</v>
      </c>
      <c r="E62">
        <v>20346</v>
      </c>
      <c r="F62">
        <v>28907</v>
      </c>
      <c r="G62">
        <v>33429</v>
      </c>
      <c r="H62">
        <v>34727</v>
      </c>
      <c r="I62">
        <v>33127</v>
      </c>
      <c r="J62">
        <v>32812</v>
      </c>
    </row>
    <row r="63" spans="1:10" x14ac:dyDescent="0.3">
      <c r="A63" t="s">
        <v>77</v>
      </c>
      <c r="B63" t="s">
        <v>77</v>
      </c>
      <c r="C63">
        <v>21273</v>
      </c>
      <c r="D63">
        <v>36991</v>
      </c>
      <c r="E63">
        <v>46392</v>
      </c>
      <c r="F63">
        <v>44276</v>
      </c>
      <c r="G63">
        <v>42029</v>
      </c>
      <c r="H63">
        <v>42762</v>
      </c>
      <c r="I63">
        <v>44121</v>
      </c>
      <c r="J63">
        <v>45786</v>
      </c>
    </row>
    <row r="64" spans="1:10" x14ac:dyDescent="0.3">
      <c r="A64" t="s">
        <v>78</v>
      </c>
      <c r="B64" t="s">
        <v>78</v>
      </c>
      <c r="C64">
        <v>18801</v>
      </c>
      <c r="D64">
        <v>23866</v>
      </c>
      <c r="E64">
        <v>26160</v>
      </c>
      <c r="F64">
        <v>24016</v>
      </c>
      <c r="G64">
        <v>23206</v>
      </c>
      <c r="H64">
        <v>25405</v>
      </c>
      <c r="I64">
        <v>24883</v>
      </c>
      <c r="J64">
        <v>24521</v>
      </c>
    </row>
    <row r="65" spans="1:10" x14ac:dyDescent="0.3">
      <c r="A65" t="s">
        <v>79</v>
      </c>
      <c r="B65" t="s">
        <v>79</v>
      </c>
      <c r="C65">
        <v>420</v>
      </c>
      <c r="D65">
        <v>746</v>
      </c>
      <c r="E65">
        <v>794</v>
      </c>
      <c r="F65">
        <v>814</v>
      </c>
      <c r="G65">
        <v>951</v>
      </c>
      <c r="H65">
        <v>1620</v>
      </c>
      <c r="I65">
        <v>2279</v>
      </c>
      <c r="J65">
        <v>2229</v>
      </c>
    </row>
    <row r="66" spans="1:10" x14ac:dyDescent="0.3">
      <c r="A66" t="s">
        <v>80</v>
      </c>
      <c r="B66" t="s">
        <v>80</v>
      </c>
      <c r="C66">
        <v>73641</v>
      </c>
      <c r="D66">
        <v>79283</v>
      </c>
      <c r="E66">
        <v>80113</v>
      </c>
      <c r="F66">
        <v>73706</v>
      </c>
      <c r="G66">
        <v>73233</v>
      </c>
      <c r="H66">
        <v>74239</v>
      </c>
      <c r="I66">
        <v>74486</v>
      </c>
      <c r="J66">
        <v>78110</v>
      </c>
    </row>
    <row r="67" spans="1:10" x14ac:dyDescent="0.3">
      <c r="A67" t="s">
        <v>81</v>
      </c>
      <c r="B67" t="s">
        <v>81</v>
      </c>
      <c r="C67">
        <v>10531</v>
      </c>
      <c r="D67">
        <v>24178</v>
      </c>
      <c r="E67">
        <v>25921</v>
      </c>
      <c r="F67">
        <v>22260</v>
      </c>
      <c r="G67">
        <v>20874</v>
      </c>
      <c r="H67">
        <v>20821</v>
      </c>
      <c r="I67">
        <v>19852</v>
      </c>
      <c r="J67">
        <v>19943</v>
      </c>
    </row>
    <row r="68" spans="1:10" x14ac:dyDescent="0.3">
      <c r="A68" t="s">
        <v>82</v>
      </c>
      <c r="B68" t="s">
        <v>82</v>
      </c>
      <c r="C68">
        <v>1804</v>
      </c>
      <c r="D68">
        <v>4624</v>
      </c>
      <c r="E68">
        <v>7846</v>
      </c>
      <c r="F68">
        <v>8423</v>
      </c>
      <c r="G68">
        <v>8651</v>
      </c>
      <c r="H68">
        <v>9301</v>
      </c>
      <c r="I68">
        <v>9464</v>
      </c>
      <c r="J68">
        <v>9704</v>
      </c>
    </row>
    <row r="69" spans="1:10" x14ac:dyDescent="0.3">
      <c r="A69" t="s">
        <v>83</v>
      </c>
      <c r="B69" t="s">
        <v>83</v>
      </c>
      <c r="C69">
        <v>1548</v>
      </c>
      <c r="D69">
        <v>3270</v>
      </c>
      <c r="E69">
        <v>5000</v>
      </c>
      <c r="F69">
        <v>5347</v>
      </c>
      <c r="G69">
        <v>4259</v>
      </c>
      <c r="H69">
        <v>3456</v>
      </c>
      <c r="I69">
        <v>2763</v>
      </c>
      <c r="J69">
        <v>1813</v>
      </c>
    </row>
    <row r="70" spans="1:10" x14ac:dyDescent="0.3">
      <c r="A70" t="s">
        <v>84</v>
      </c>
      <c r="B70" t="s">
        <v>84</v>
      </c>
      <c r="C70">
        <v>14969</v>
      </c>
      <c r="D70">
        <v>14452</v>
      </c>
      <c r="E70">
        <v>15472</v>
      </c>
      <c r="F70">
        <v>15177</v>
      </c>
      <c r="G70">
        <v>14918</v>
      </c>
      <c r="H70">
        <v>15688</v>
      </c>
      <c r="I70">
        <v>14167</v>
      </c>
      <c r="J70">
        <v>14339</v>
      </c>
    </row>
    <row r="71" spans="1:10" x14ac:dyDescent="0.3">
      <c r="A71" t="s">
        <v>85</v>
      </c>
      <c r="B71" t="s">
        <v>85</v>
      </c>
      <c r="C71">
        <v>291</v>
      </c>
      <c r="D71">
        <v>1042</v>
      </c>
      <c r="E71">
        <v>927</v>
      </c>
      <c r="F71">
        <v>764</v>
      </c>
      <c r="G71">
        <v>743</v>
      </c>
      <c r="H71">
        <v>778</v>
      </c>
      <c r="I71">
        <v>698</v>
      </c>
      <c r="J71">
        <v>792</v>
      </c>
    </row>
    <row r="72" spans="1:10" x14ac:dyDescent="0.3">
      <c r="A72" t="s">
        <v>86</v>
      </c>
      <c r="B72" t="s">
        <v>86</v>
      </c>
      <c r="C72">
        <v>2238</v>
      </c>
      <c r="D72">
        <v>3700</v>
      </c>
      <c r="E72">
        <v>4511</v>
      </c>
      <c r="F72">
        <v>6831</v>
      </c>
      <c r="G72">
        <v>7478</v>
      </c>
      <c r="H72">
        <v>9178</v>
      </c>
      <c r="I72">
        <v>10579</v>
      </c>
      <c r="J72">
        <v>10978</v>
      </c>
    </row>
    <row r="73" spans="1:10" x14ac:dyDescent="0.3">
      <c r="A73" t="s">
        <v>87</v>
      </c>
      <c r="B73" t="s">
        <v>87</v>
      </c>
      <c r="C73">
        <v>1313</v>
      </c>
      <c r="D73">
        <v>1866</v>
      </c>
      <c r="E73">
        <v>2245</v>
      </c>
      <c r="F73">
        <v>2515</v>
      </c>
      <c r="G73">
        <v>3551</v>
      </c>
      <c r="H73">
        <v>4862</v>
      </c>
      <c r="I73">
        <v>4854</v>
      </c>
      <c r="J73">
        <v>4702</v>
      </c>
    </row>
    <row r="74" spans="1:10" x14ac:dyDescent="0.3">
      <c r="A74" t="s">
        <v>88</v>
      </c>
      <c r="B74" t="s">
        <v>88</v>
      </c>
      <c r="C74">
        <v>685</v>
      </c>
      <c r="D74">
        <v>1135</v>
      </c>
      <c r="E74">
        <v>2325</v>
      </c>
      <c r="F74">
        <v>4357</v>
      </c>
      <c r="G74">
        <v>7180</v>
      </c>
      <c r="H74">
        <v>10391</v>
      </c>
      <c r="I74">
        <v>17782</v>
      </c>
      <c r="J74">
        <v>20296</v>
      </c>
    </row>
    <row r="75" spans="1:10" x14ac:dyDescent="0.3">
      <c r="A75" t="s">
        <v>89</v>
      </c>
      <c r="B75" t="s">
        <v>89</v>
      </c>
      <c r="C75">
        <v>8899</v>
      </c>
      <c r="D75">
        <v>18322</v>
      </c>
      <c r="E75">
        <v>20348</v>
      </c>
      <c r="F75">
        <v>17507</v>
      </c>
      <c r="G75">
        <v>18485</v>
      </c>
      <c r="H75">
        <v>19434</v>
      </c>
      <c r="I75">
        <v>18333</v>
      </c>
      <c r="J75">
        <v>18467</v>
      </c>
    </row>
    <row r="76" spans="1:10" x14ac:dyDescent="0.3">
      <c r="A76" t="s">
        <v>90</v>
      </c>
      <c r="B76" t="s">
        <v>90</v>
      </c>
      <c r="C76">
        <v>5139</v>
      </c>
      <c r="D76">
        <v>7646</v>
      </c>
      <c r="E76">
        <v>9049</v>
      </c>
      <c r="F76">
        <v>9881</v>
      </c>
      <c r="G76">
        <v>12617</v>
      </c>
      <c r="H76">
        <v>19515</v>
      </c>
      <c r="I76">
        <v>21495</v>
      </c>
      <c r="J76">
        <v>21393</v>
      </c>
    </row>
    <row r="77" spans="1:10" x14ac:dyDescent="0.3">
      <c r="A77" t="s">
        <v>91</v>
      </c>
      <c r="B77" t="s">
        <v>91</v>
      </c>
      <c r="C77">
        <v>183</v>
      </c>
      <c r="D77">
        <v>238</v>
      </c>
      <c r="E77">
        <v>336</v>
      </c>
      <c r="F77">
        <v>405</v>
      </c>
      <c r="G77">
        <v>987</v>
      </c>
      <c r="H77">
        <v>1279</v>
      </c>
      <c r="I77">
        <v>6879</v>
      </c>
      <c r="J77">
        <v>8366</v>
      </c>
    </row>
    <row r="78" spans="1:10" x14ac:dyDescent="0.3">
      <c r="A78" t="s">
        <v>92</v>
      </c>
      <c r="B78" t="s">
        <v>92</v>
      </c>
      <c r="C78">
        <v>9524</v>
      </c>
      <c r="D78">
        <v>15972</v>
      </c>
      <c r="E78">
        <v>21909</v>
      </c>
      <c r="F78">
        <v>23649</v>
      </c>
      <c r="G78">
        <v>24944</v>
      </c>
      <c r="H78">
        <v>26999</v>
      </c>
      <c r="I78">
        <v>27450</v>
      </c>
      <c r="J78">
        <v>28846</v>
      </c>
    </row>
    <row r="79" spans="1:10" x14ac:dyDescent="0.3">
      <c r="A79" t="s">
        <v>93</v>
      </c>
      <c r="B79" t="s">
        <v>93</v>
      </c>
      <c r="C79">
        <v>6980</v>
      </c>
      <c r="D79">
        <v>10472</v>
      </c>
      <c r="E79">
        <v>10542</v>
      </c>
      <c r="F79">
        <v>9200</v>
      </c>
      <c r="G79">
        <v>8499</v>
      </c>
      <c r="H79">
        <v>8762</v>
      </c>
      <c r="I79">
        <v>8723</v>
      </c>
      <c r="J79">
        <v>8849</v>
      </c>
    </row>
    <row r="80" spans="1:10" x14ac:dyDescent="0.3">
      <c r="A80" t="s">
        <v>94</v>
      </c>
      <c r="B80" t="s">
        <v>94</v>
      </c>
      <c r="D80">
        <v>173</v>
      </c>
      <c r="E80">
        <v>11406</v>
      </c>
      <c r="F80">
        <v>23163</v>
      </c>
      <c r="G80">
        <v>27973</v>
      </c>
      <c r="H80">
        <v>31765</v>
      </c>
      <c r="I80">
        <v>34208</v>
      </c>
      <c r="J80">
        <v>33176</v>
      </c>
    </row>
    <row r="81" spans="1:10" x14ac:dyDescent="0.3">
      <c r="A81" t="s">
        <v>95</v>
      </c>
      <c r="B81" t="s">
        <v>95</v>
      </c>
      <c r="C81">
        <v>6142</v>
      </c>
      <c r="D81">
        <v>18132</v>
      </c>
      <c r="E81">
        <v>24880</v>
      </c>
      <c r="F81">
        <v>32060</v>
      </c>
      <c r="G81">
        <v>37093</v>
      </c>
      <c r="H81">
        <v>41847</v>
      </c>
      <c r="I81">
        <v>44692</v>
      </c>
      <c r="J81">
        <v>48705</v>
      </c>
    </row>
    <row r="82" spans="1:10" x14ac:dyDescent="0.3">
      <c r="A82" t="s">
        <v>96</v>
      </c>
      <c r="B82" t="s">
        <v>96</v>
      </c>
      <c r="C82">
        <v>762</v>
      </c>
      <c r="D82">
        <v>882</v>
      </c>
      <c r="E82">
        <v>7416</v>
      </c>
      <c r="F82">
        <v>10538</v>
      </c>
      <c r="G82">
        <v>9289</v>
      </c>
      <c r="H82">
        <v>9000</v>
      </c>
      <c r="I82">
        <v>8969</v>
      </c>
      <c r="J82">
        <v>8662</v>
      </c>
    </row>
    <row r="83" spans="1:10" x14ac:dyDescent="0.3">
      <c r="A83" t="s">
        <v>98</v>
      </c>
      <c r="B83" t="s">
        <v>98</v>
      </c>
      <c r="C83">
        <v>258</v>
      </c>
      <c r="D83">
        <v>409</v>
      </c>
      <c r="E83">
        <v>504</v>
      </c>
      <c r="F83">
        <v>482</v>
      </c>
      <c r="G83">
        <v>454</v>
      </c>
      <c r="H83">
        <v>451</v>
      </c>
      <c r="I83">
        <v>500</v>
      </c>
      <c r="J83">
        <v>514</v>
      </c>
    </row>
    <row r="84" spans="1:10" x14ac:dyDescent="0.3">
      <c r="A84" t="s">
        <v>99</v>
      </c>
      <c r="B84" t="s">
        <v>99</v>
      </c>
      <c r="C84">
        <v>1970</v>
      </c>
      <c r="D84">
        <v>3762</v>
      </c>
      <c r="E84">
        <v>4907</v>
      </c>
      <c r="F84">
        <v>5260</v>
      </c>
      <c r="G84">
        <v>7388</v>
      </c>
      <c r="H84">
        <v>18506</v>
      </c>
      <c r="I84">
        <v>20957</v>
      </c>
      <c r="J84">
        <v>21248</v>
      </c>
    </row>
    <row r="85" spans="1:10" x14ac:dyDescent="0.3">
      <c r="A85" t="s">
        <v>100</v>
      </c>
      <c r="B85" t="s">
        <v>100</v>
      </c>
      <c r="D85">
        <v>198</v>
      </c>
      <c r="E85">
        <v>659</v>
      </c>
      <c r="F85">
        <v>1415</v>
      </c>
      <c r="G85">
        <v>2101</v>
      </c>
      <c r="H85">
        <v>3572</v>
      </c>
      <c r="I85">
        <v>3866</v>
      </c>
      <c r="J85">
        <v>4128</v>
      </c>
    </row>
    <row r="86" spans="1:10" x14ac:dyDescent="0.3">
      <c r="A86" t="s">
        <v>101</v>
      </c>
      <c r="B86" t="s">
        <v>101</v>
      </c>
      <c r="H86">
        <v>244</v>
      </c>
      <c r="I86">
        <v>255</v>
      </c>
      <c r="J86">
        <v>324</v>
      </c>
    </row>
    <row r="87" spans="1:10" x14ac:dyDescent="0.3">
      <c r="A87" t="s">
        <v>102</v>
      </c>
      <c r="B87" t="s">
        <v>102</v>
      </c>
      <c r="C87">
        <v>1097</v>
      </c>
      <c r="D87">
        <v>1831</v>
      </c>
      <c r="E87">
        <v>2738</v>
      </c>
      <c r="F87">
        <v>7179</v>
      </c>
      <c r="G87">
        <v>13701</v>
      </c>
      <c r="H87">
        <v>28834</v>
      </c>
      <c r="I87">
        <v>31295</v>
      </c>
      <c r="J87">
        <v>30706</v>
      </c>
    </row>
    <row r="88" spans="1:10" x14ac:dyDescent="0.3">
      <c r="A88" t="s">
        <v>103</v>
      </c>
      <c r="B88" t="s">
        <v>103</v>
      </c>
      <c r="C88">
        <v>154</v>
      </c>
      <c r="D88">
        <v>132</v>
      </c>
      <c r="E88">
        <v>142</v>
      </c>
      <c r="F88">
        <v>187</v>
      </c>
      <c r="G88">
        <v>134</v>
      </c>
      <c r="H88">
        <v>2129</v>
      </c>
      <c r="I88">
        <v>3597</v>
      </c>
      <c r="J88">
        <v>3546</v>
      </c>
    </row>
    <row r="89" spans="1:10" x14ac:dyDescent="0.3">
      <c r="A89" t="s">
        <v>104</v>
      </c>
      <c r="B89" t="s">
        <v>104</v>
      </c>
      <c r="C89">
        <v>970</v>
      </c>
      <c r="D89">
        <v>1309</v>
      </c>
      <c r="E89">
        <v>1611</v>
      </c>
      <c r="F89">
        <v>1735</v>
      </c>
      <c r="G89">
        <v>1843</v>
      </c>
      <c r="H89">
        <v>2900</v>
      </c>
      <c r="I89">
        <v>5563</v>
      </c>
      <c r="J89">
        <v>7667</v>
      </c>
    </row>
    <row r="90" spans="1:10" x14ac:dyDescent="0.3">
      <c r="A90" t="s">
        <v>105</v>
      </c>
      <c r="B90" t="s">
        <v>105</v>
      </c>
      <c r="D90">
        <v>451</v>
      </c>
      <c r="E90">
        <v>11735</v>
      </c>
      <c r="F90">
        <v>28850</v>
      </c>
      <c r="G90">
        <v>32895</v>
      </c>
      <c r="H90">
        <v>38278</v>
      </c>
      <c r="I90">
        <v>37973</v>
      </c>
      <c r="J90">
        <v>37470</v>
      </c>
    </row>
    <row r="91" spans="1:10" x14ac:dyDescent="0.3">
      <c r="A91" t="s">
        <v>106</v>
      </c>
      <c r="B91" t="s">
        <v>106</v>
      </c>
      <c r="C91">
        <v>3464</v>
      </c>
      <c r="D91">
        <v>4248</v>
      </c>
      <c r="E91">
        <v>5177</v>
      </c>
      <c r="F91">
        <v>5126</v>
      </c>
      <c r="G91">
        <v>5975</v>
      </c>
      <c r="H91">
        <v>7996</v>
      </c>
      <c r="I91">
        <v>9447</v>
      </c>
      <c r="J91">
        <v>9469</v>
      </c>
    </row>
    <row r="92" spans="1:10" x14ac:dyDescent="0.3">
      <c r="A92" t="s">
        <v>107</v>
      </c>
      <c r="B92" t="s">
        <v>107</v>
      </c>
      <c r="C92">
        <v>20683</v>
      </c>
      <c r="D92">
        <v>29071</v>
      </c>
      <c r="E92">
        <v>34636</v>
      </c>
      <c r="F92">
        <v>35810</v>
      </c>
      <c r="G92">
        <v>29771</v>
      </c>
      <c r="H92">
        <v>30000</v>
      </c>
      <c r="I92">
        <v>25282</v>
      </c>
      <c r="J92">
        <v>20324</v>
      </c>
    </row>
    <row r="93" spans="1:10" x14ac:dyDescent="0.3">
      <c r="A93" t="s">
        <v>108</v>
      </c>
      <c r="B93" t="s">
        <v>108</v>
      </c>
      <c r="C93">
        <v>655</v>
      </c>
      <c r="D93">
        <v>5688</v>
      </c>
      <c r="E93">
        <v>9060</v>
      </c>
      <c r="F93">
        <v>8228</v>
      </c>
      <c r="G93">
        <v>7680</v>
      </c>
      <c r="H93">
        <v>8297</v>
      </c>
      <c r="I93">
        <v>8612</v>
      </c>
      <c r="J93">
        <v>9065</v>
      </c>
    </row>
    <row r="94" spans="1:10" x14ac:dyDescent="0.3">
      <c r="A94" t="s">
        <v>109</v>
      </c>
      <c r="B94" t="s">
        <v>109</v>
      </c>
      <c r="D94">
        <v>239</v>
      </c>
      <c r="E94">
        <v>939</v>
      </c>
      <c r="F94">
        <v>1658</v>
      </c>
      <c r="G94">
        <v>4423</v>
      </c>
      <c r="H94">
        <v>6002</v>
      </c>
      <c r="I94">
        <v>7663</v>
      </c>
      <c r="J94">
        <v>9062</v>
      </c>
    </row>
    <row r="95" spans="1:10" x14ac:dyDescent="0.3">
      <c r="A95" t="s">
        <v>110</v>
      </c>
      <c r="B95" t="s">
        <v>110</v>
      </c>
      <c r="C95">
        <v>2129</v>
      </c>
      <c r="D95">
        <v>6205</v>
      </c>
      <c r="E95">
        <v>10329</v>
      </c>
      <c r="F95">
        <v>13973</v>
      </c>
      <c r="G95">
        <v>13334</v>
      </c>
      <c r="H95">
        <v>14816</v>
      </c>
      <c r="I95">
        <v>14100</v>
      </c>
      <c r="J95">
        <v>13382</v>
      </c>
    </row>
    <row r="96" spans="1:10" x14ac:dyDescent="0.3">
      <c r="A96" t="s">
        <v>111</v>
      </c>
      <c r="B96" t="s">
        <v>111</v>
      </c>
      <c r="C96">
        <v>696</v>
      </c>
      <c r="D96">
        <v>701</v>
      </c>
      <c r="E96">
        <v>781</v>
      </c>
      <c r="F96">
        <v>786</v>
      </c>
      <c r="G96">
        <v>809</v>
      </c>
      <c r="H96">
        <v>1038</v>
      </c>
      <c r="I96">
        <v>1216</v>
      </c>
      <c r="J96">
        <v>1368</v>
      </c>
    </row>
    <row r="97" spans="1:10" x14ac:dyDescent="0.3">
      <c r="A97" t="s">
        <v>112</v>
      </c>
      <c r="B97" t="s">
        <v>112</v>
      </c>
      <c r="D97">
        <v>2707</v>
      </c>
      <c r="E97">
        <v>13176</v>
      </c>
      <c r="F97">
        <v>13778</v>
      </c>
      <c r="G97">
        <v>13021</v>
      </c>
      <c r="H97">
        <v>13926</v>
      </c>
      <c r="I97">
        <v>14049</v>
      </c>
      <c r="J97">
        <v>14505</v>
      </c>
    </row>
    <row r="98" spans="1:10" x14ac:dyDescent="0.3">
      <c r="A98" t="s">
        <v>113</v>
      </c>
      <c r="B98" t="s">
        <v>113</v>
      </c>
      <c r="C98">
        <v>16808</v>
      </c>
      <c r="D98">
        <v>25532</v>
      </c>
      <c r="E98">
        <v>32363</v>
      </c>
      <c r="F98">
        <v>30611</v>
      </c>
      <c r="G98">
        <v>30575</v>
      </c>
      <c r="H98">
        <v>31365</v>
      </c>
      <c r="I98">
        <v>29763</v>
      </c>
      <c r="J98">
        <v>30176</v>
      </c>
    </row>
    <row r="99" spans="1:10" x14ac:dyDescent="0.3">
      <c r="A99" t="s">
        <v>114</v>
      </c>
      <c r="B99" t="s">
        <v>114</v>
      </c>
      <c r="C99">
        <v>3813</v>
      </c>
      <c r="D99">
        <v>4499</v>
      </c>
      <c r="E99">
        <v>4973</v>
      </c>
      <c r="F99">
        <v>5452</v>
      </c>
      <c r="G99">
        <v>5331</v>
      </c>
      <c r="H99">
        <v>4143</v>
      </c>
      <c r="I99">
        <v>5405</v>
      </c>
      <c r="J99">
        <v>5074</v>
      </c>
    </row>
    <row r="100" spans="1:10" x14ac:dyDescent="0.3">
      <c r="A100" t="s">
        <v>115</v>
      </c>
      <c r="B100" t="s">
        <v>115</v>
      </c>
      <c r="C100">
        <v>2131</v>
      </c>
      <c r="D100">
        <v>7794</v>
      </c>
      <c r="E100">
        <v>8888</v>
      </c>
      <c r="F100">
        <v>8279</v>
      </c>
      <c r="G100">
        <v>7672</v>
      </c>
      <c r="H100">
        <v>8155</v>
      </c>
      <c r="I100">
        <v>8157</v>
      </c>
      <c r="J100">
        <v>8320</v>
      </c>
    </row>
    <row r="101" spans="1:10" x14ac:dyDescent="0.3">
      <c r="A101" t="s">
        <v>116</v>
      </c>
      <c r="B101" t="s">
        <v>116</v>
      </c>
      <c r="C101">
        <v>8676</v>
      </c>
      <c r="D101">
        <v>12859</v>
      </c>
      <c r="E101">
        <v>15918</v>
      </c>
      <c r="F101">
        <v>16726</v>
      </c>
      <c r="G101">
        <v>16029</v>
      </c>
      <c r="H101">
        <v>17349</v>
      </c>
      <c r="I101">
        <v>16816</v>
      </c>
      <c r="J101">
        <v>17395</v>
      </c>
    </row>
    <row r="102" spans="1:10" x14ac:dyDescent="0.3">
      <c r="A102" t="s">
        <v>117</v>
      </c>
      <c r="B102" t="s">
        <v>117</v>
      </c>
      <c r="C102">
        <v>536</v>
      </c>
      <c r="D102">
        <v>1126</v>
      </c>
      <c r="E102">
        <v>2270</v>
      </c>
      <c r="F102">
        <v>2005</v>
      </c>
      <c r="G102">
        <v>1963</v>
      </c>
      <c r="H102">
        <v>2134</v>
      </c>
      <c r="I102">
        <v>1897</v>
      </c>
      <c r="J102">
        <v>1500</v>
      </c>
    </row>
    <row r="103" spans="1:10" x14ac:dyDescent="0.3">
      <c r="A103" t="s">
        <v>118</v>
      </c>
      <c r="B103" t="s">
        <v>118</v>
      </c>
      <c r="D103">
        <v>8296</v>
      </c>
      <c r="E103">
        <v>22238</v>
      </c>
      <c r="F103">
        <v>37272</v>
      </c>
      <c r="G103">
        <v>46561</v>
      </c>
      <c r="H103">
        <v>49495</v>
      </c>
      <c r="I103">
        <v>51895</v>
      </c>
      <c r="J103">
        <v>52530</v>
      </c>
    </row>
    <row r="104" spans="1:10" x14ac:dyDescent="0.3">
      <c r="A104" t="s">
        <v>119</v>
      </c>
      <c r="B104" t="s">
        <v>119</v>
      </c>
      <c r="F104">
        <v>802</v>
      </c>
      <c r="G104">
        <v>807</v>
      </c>
      <c r="H104">
        <v>831</v>
      </c>
      <c r="I104">
        <v>610</v>
      </c>
      <c r="J104">
        <v>618</v>
      </c>
    </row>
    <row r="105" spans="1:10" x14ac:dyDescent="0.3">
      <c r="A105" t="s">
        <v>120</v>
      </c>
      <c r="B105" t="s">
        <v>120</v>
      </c>
      <c r="I105">
        <v>24220</v>
      </c>
      <c r="J105">
        <v>24543</v>
      </c>
    </row>
    <row r="106" spans="1:10" x14ac:dyDescent="0.3">
      <c r="A106" t="s">
        <v>121</v>
      </c>
      <c r="B106" t="s">
        <v>121</v>
      </c>
      <c r="D106">
        <v>7479</v>
      </c>
      <c r="E106">
        <v>6729</v>
      </c>
      <c r="F106">
        <v>5324</v>
      </c>
      <c r="G106">
        <v>4769</v>
      </c>
      <c r="H106">
        <v>4467</v>
      </c>
      <c r="I106">
        <v>4349</v>
      </c>
      <c r="J106">
        <v>4343</v>
      </c>
    </row>
    <row r="107" spans="1:10" x14ac:dyDescent="0.3">
      <c r="A107" t="s">
        <v>122</v>
      </c>
      <c r="B107" t="s">
        <v>122</v>
      </c>
      <c r="C107">
        <v>5887</v>
      </c>
      <c r="D107">
        <v>13371</v>
      </c>
      <c r="E107">
        <v>18871</v>
      </c>
      <c r="F107">
        <v>19724</v>
      </c>
      <c r="G107">
        <v>19278</v>
      </c>
      <c r="H107">
        <v>19543</v>
      </c>
      <c r="I107">
        <v>19323</v>
      </c>
      <c r="J107">
        <v>19463</v>
      </c>
    </row>
    <row r="108" spans="1:10" x14ac:dyDescent="0.3">
      <c r="A108" t="s">
        <v>123</v>
      </c>
      <c r="B108" t="s">
        <v>123</v>
      </c>
      <c r="C108">
        <v>830</v>
      </c>
      <c r="D108">
        <v>1143</v>
      </c>
      <c r="E108">
        <v>1432</v>
      </c>
      <c r="F108">
        <v>1646</v>
      </c>
      <c r="G108">
        <v>2453</v>
      </c>
      <c r="H108">
        <v>5730</v>
      </c>
      <c r="I108">
        <v>24291</v>
      </c>
      <c r="J108">
        <v>27740</v>
      </c>
    </row>
    <row r="109" spans="1:10" x14ac:dyDescent="0.3">
      <c r="A109" t="s">
        <v>124</v>
      </c>
      <c r="B109" t="s">
        <v>124</v>
      </c>
      <c r="D109">
        <v>239</v>
      </c>
      <c r="E109">
        <v>270</v>
      </c>
      <c r="F109">
        <v>236</v>
      </c>
      <c r="G109">
        <v>247</v>
      </c>
      <c r="H109">
        <v>194</v>
      </c>
      <c r="I109">
        <v>462</v>
      </c>
      <c r="J109">
        <v>536</v>
      </c>
    </row>
    <row r="110" spans="1:10" x14ac:dyDescent="0.3">
      <c r="A110" t="s">
        <v>125</v>
      </c>
      <c r="B110" t="s">
        <v>125</v>
      </c>
      <c r="D110">
        <v>385</v>
      </c>
      <c r="E110">
        <v>473</v>
      </c>
      <c r="F110">
        <v>2915</v>
      </c>
      <c r="G110">
        <v>3503</v>
      </c>
      <c r="H110">
        <v>3685</v>
      </c>
      <c r="I110">
        <v>3809</v>
      </c>
      <c r="J110">
        <v>4065</v>
      </c>
    </row>
    <row r="111" spans="1:10" x14ac:dyDescent="0.3">
      <c r="A111" t="s">
        <v>126</v>
      </c>
      <c r="B111" t="s">
        <v>126</v>
      </c>
      <c r="E111">
        <v>1674</v>
      </c>
      <c r="F111">
        <v>4046</v>
      </c>
      <c r="G111">
        <v>6503</v>
      </c>
      <c r="H111">
        <v>6749</v>
      </c>
      <c r="I111">
        <v>7399</v>
      </c>
      <c r="J111">
        <v>7616</v>
      </c>
    </row>
    <row r="112" spans="1:10" x14ac:dyDescent="0.3">
      <c r="A112" t="s">
        <v>127</v>
      </c>
      <c r="B112" t="s">
        <v>127</v>
      </c>
      <c r="D112">
        <v>1639</v>
      </c>
      <c r="E112">
        <v>1973</v>
      </c>
      <c r="F112">
        <v>2293</v>
      </c>
      <c r="G112">
        <v>4449</v>
      </c>
      <c r="H112">
        <v>8153</v>
      </c>
      <c r="I112">
        <v>8080</v>
      </c>
      <c r="J112">
        <v>8051</v>
      </c>
    </row>
    <row r="113" spans="1:10" x14ac:dyDescent="0.3">
      <c r="A113" t="s">
        <v>128</v>
      </c>
      <c r="B113" t="s">
        <v>128</v>
      </c>
      <c r="C113">
        <v>1274</v>
      </c>
      <c r="D113">
        <v>3564</v>
      </c>
      <c r="E113">
        <v>4638</v>
      </c>
      <c r="F113">
        <v>7129</v>
      </c>
      <c r="G113">
        <v>6947</v>
      </c>
      <c r="H113">
        <v>8302</v>
      </c>
      <c r="I113">
        <v>8649</v>
      </c>
      <c r="J113">
        <v>9543</v>
      </c>
    </row>
    <row r="114" spans="1:10" x14ac:dyDescent="0.3">
      <c r="A114" t="s">
        <v>129</v>
      </c>
      <c r="B114" t="s">
        <v>129</v>
      </c>
      <c r="H114">
        <v>5391</v>
      </c>
      <c r="I114">
        <v>6337</v>
      </c>
      <c r="J114">
        <v>6355</v>
      </c>
    </row>
    <row r="115" spans="1:10" x14ac:dyDescent="0.3">
      <c r="A115" t="s">
        <v>130</v>
      </c>
      <c r="B115" t="s">
        <v>130</v>
      </c>
      <c r="C115">
        <v>51601</v>
      </c>
      <c r="D115">
        <v>66780</v>
      </c>
      <c r="E115">
        <v>78827</v>
      </c>
      <c r="F115">
        <v>77956</v>
      </c>
      <c r="G115">
        <v>76836</v>
      </c>
      <c r="H115">
        <v>106221</v>
      </c>
      <c r="I115">
        <v>147433</v>
      </c>
      <c r="J115">
        <v>150362</v>
      </c>
    </row>
    <row r="116" spans="1:10" x14ac:dyDescent="0.3">
      <c r="A116" t="s">
        <v>131</v>
      </c>
      <c r="B116" t="s">
        <v>131</v>
      </c>
      <c r="C116">
        <v>854</v>
      </c>
      <c r="D116">
        <v>2803</v>
      </c>
      <c r="E116">
        <v>9473</v>
      </c>
      <c r="F116">
        <v>10552</v>
      </c>
      <c r="G116">
        <v>11137</v>
      </c>
      <c r="H116">
        <v>12193</v>
      </c>
      <c r="I116">
        <v>12926</v>
      </c>
      <c r="J116">
        <v>12600</v>
      </c>
    </row>
    <row r="117" spans="1:10" x14ac:dyDescent="0.3">
      <c r="A117" t="s">
        <v>132</v>
      </c>
      <c r="B117" t="s">
        <v>132</v>
      </c>
      <c r="I117">
        <v>484</v>
      </c>
      <c r="J117">
        <v>452</v>
      </c>
    </row>
    <row r="118" spans="1:10" x14ac:dyDescent="0.3">
      <c r="A118" t="s">
        <v>133</v>
      </c>
      <c r="B118" t="s">
        <v>133</v>
      </c>
      <c r="C118">
        <v>2789</v>
      </c>
      <c r="D118">
        <v>2959</v>
      </c>
      <c r="E118">
        <v>2980</v>
      </c>
      <c r="F118">
        <v>2708</v>
      </c>
      <c r="G118">
        <v>2402</v>
      </c>
      <c r="H118">
        <v>2494</v>
      </c>
      <c r="I118">
        <v>2513</v>
      </c>
      <c r="J118">
        <v>2514</v>
      </c>
    </row>
    <row r="119" spans="1:10" x14ac:dyDescent="0.3">
      <c r="A119" t="s">
        <v>134</v>
      </c>
      <c r="B119" t="s">
        <v>134</v>
      </c>
      <c r="D119">
        <v>173</v>
      </c>
      <c r="E119">
        <v>643</v>
      </c>
      <c r="F119">
        <v>1609</v>
      </c>
      <c r="G119">
        <v>2257</v>
      </c>
      <c r="H119">
        <v>3460</v>
      </c>
      <c r="I119">
        <v>3968</v>
      </c>
      <c r="J119">
        <v>4091</v>
      </c>
    </row>
    <row r="120" spans="1:10" x14ac:dyDescent="0.3">
      <c r="A120" t="s">
        <v>135</v>
      </c>
      <c r="B120" t="s">
        <v>135</v>
      </c>
      <c r="C120">
        <v>12002</v>
      </c>
      <c r="D120">
        <v>15285</v>
      </c>
      <c r="E120">
        <v>17814</v>
      </c>
      <c r="F120">
        <v>15445</v>
      </c>
      <c r="G120">
        <v>15362</v>
      </c>
      <c r="H120">
        <v>15608</v>
      </c>
      <c r="I120">
        <v>15550</v>
      </c>
      <c r="J120">
        <v>16321</v>
      </c>
    </row>
    <row r="121" spans="1:10" x14ac:dyDescent="0.3">
      <c r="A121" t="s">
        <v>136</v>
      </c>
      <c r="B121" t="s">
        <v>136</v>
      </c>
      <c r="C121">
        <v>6176</v>
      </c>
      <c r="D121">
        <v>13793</v>
      </c>
      <c r="E121">
        <v>15459</v>
      </c>
      <c r="F121">
        <v>13359</v>
      </c>
      <c r="G121">
        <v>12861</v>
      </c>
      <c r="H121">
        <v>13295</v>
      </c>
      <c r="I121">
        <v>13579</v>
      </c>
      <c r="J121">
        <v>13475</v>
      </c>
    </row>
    <row r="122" spans="1:10" x14ac:dyDescent="0.3">
      <c r="A122" t="s">
        <v>137</v>
      </c>
      <c r="B122" t="s">
        <v>137</v>
      </c>
      <c r="D122">
        <v>172</v>
      </c>
      <c r="E122">
        <v>347</v>
      </c>
      <c r="F122">
        <v>2320</v>
      </c>
      <c r="G122">
        <v>3855</v>
      </c>
      <c r="H122">
        <v>4757</v>
      </c>
      <c r="I122">
        <v>4973</v>
      </c>
      <c r="J122">
        <v>5100</v>
      </c>
    </row>
    <row r="123" spans="1:10" x14ac:dyDescent="0.3">
      <c r="A123" t="s">
        <v>138</v>
      </c>
      <c r="B123" t="s">
        <v>138</v>
      </c>
      <c r="C123">
        <v>2000</v>
      </c>
      <c r="D123">
        <v>3494</v>
      </c>
      <c r="E123">
        <v>5008</v>
      </c>
      <c r="F123">
        <v>4434</v>
      </c>
      <c r="G123">
        <v>5513</v>
      </c>
      <c r="H123">
        <v>6056</v>
      </c>
      <c r="I123">
        <v>5722</v>
      </c>
      <c r="J123">
        <v>5616</v>
      </c>
    </row>
    <row r="124" spans="1:10" x14ac:dyDescent="0.3">
      <c r="A124" t="s">
        <v>139</v>
      </c>
      <c r="B124" t="s">
        <v>139</v>
      </c>
      <c r="C124">
        <v>7819</v>
      </c>
      <c r="D124">
        <v>10687</v>
      </c>
      <c r="E124">
        <v>15642</v>
      </c>
      <c r="F124">
        <v>15245</v>
      </c>
      <c r="G124">
        <v>17836</v>
      </c>
      <c r="H124">
        <v>20059</v>
      </c>
      <c r="I124">
        <v>19375</v>
      </c>
      <c r="J124">
        <v>19367</v>
      </c>
    </row>
    <row r="125" spans="1:10" x14ac:dyDescent="0.3">
      <c r="A125" t="s">
        <v>140</v>
      </c>
      <c r="B125" t="s">
        <v>140</v>
      </c>
      <c r="D125">
        <v>2046</v>
      </c>
      <c r="E125">
        <v>3240</v>
      </c>
      <c r="F125">
        <v>5651</v>
      </c>
      <c r="G125">
        <v>5866</v>
      </c>
      <c r="H125">
        <v>23152</v>
      </c>
      <c r="I125">
        <v>28965</v>
      </c>
      <c r="J125">
        <v>28982</v>
      </c>
    </row>
    <row r="126" spans="1:10" x14ac:dyDescent="0.3">
      <c r="A126" t="s">
        <v>141</v>
      </c>
      <c r="B126" t="s">
        <v>141</v>
      </c>
      <c r="C126">
        <v>824</v>
      </c>
      <c r="D126">
        <v>903</v>
      </c>
      <c r="E126">
        <v>1090</v>
      </c>
      <c r="F126">
        <v>1462</v>
      </c>
      <c r="G126">
        <v>2857</v>
      </c>
      <c r="H126">
        <v>5864</v>
      </c>
      <c r="I126">
        <v>8741</v>
      </c>
      <c r="J126">
        <v>8741</v>
      </c>
    </row>
    <row r="127" spans="1:10" x14ac:dyDescent="0.3">
      <c r="A127" t="s">
        <v>142</v>
      </c>
      <c r="B127" t="s">
        <v>142</v>
      </c>
      <c r="C127">
        <v>850</v>
      </c>
      <c r="D127">
        <v>3458</v>
      </c>
      <c r="E127">
        <v>4082</v>
      </c>
      <c r="F127">
        <v>8225</v>
      </c>
      <c r="G127">
        <v>14947</v>
      </c>
      <c r="H127">
        <v>18104</v>
      </c>
      <c r="I127">
        <v>19631</v>
      </c>
      <c r="J127">
        <v>19759</v>
      </c>
    </row>
    <row r="128" spans="1:10" x14ac:dyDescent="0.3">
      <c r="A128" t="s">
        <v>143</v>
      </c>
      <c r="B128" t="s">
        <v>143</v>
      </c>
      <c r="D128">
        <v>736</v>
      </c>
      <c r="E128">
        <v>797</v>
      </c>
      <c r="F128">
        <v>723</v>
      </c>
      <c r="G128">
        <v>1322</v>
      </c>
      <c r="H128">
        <v>2788</v>
      </c>
      <c r="I128">
        <v>6017</v>
      </c>
      <c r="J128">
        <v>6182</v>
      </c>
    </row>
    <row r="129" spans="1:10" x14ac:dyDescent="0.3">
      <c r="A129" t="s">
        <v>144</v>
      </c>
      <c r="B129" t="s">
        <v>144</v>
      </c>
      <c r="C129">
        <v>393</v>
      </c>
      <c r="D129">
        <v>635</v>
      </c>
      <c r="E129">
        <v>782</v>
      </c>
      <c r="F129">
        <v>1254</v>
      </c>
      <c r="G129">
        <v>1609</v>
      </c>
      <c r="H129">
        <v>2337</v>
      </c>
      <c r="I129">
        <v>3811</v>
      </c>
      <c r="J129">
        <v>4283</v>
      </c>
    </row>
    <row r="130" spans="1:10" x14ac:dyDescent="0.3">
      <c r="A130" t="s">
        <v>145</v>
      </c>
      <c r="B130" t="s">
        <v>145</v>
      </c>
      <c r="C130">
        <v>8682</v>
      </c>
      <c r="D130">
        <v>18098</v>
      </c>
      <c r="E130">
        <v>25805</v>
      </c>
      <c r="F130">
        <v>29039</v>
      </c>
      <c r="G130">
        <v>28086</v>
      </c>
      <c r="H130">
        <v>28332</v>
      </c>
      <c r="I130">
        <v>28331</v>
      </c>
      <c r="J130">
        <v>29076</v>
      </c>
    </row>
    <row r="131" spans="1:10" x14ac:dyDescent="0.3">
      <c r="A131" t="s">
        <v>146</v>
      </c>
      <c r="B131" t="s">
        <v>146</v>
      </c>
      <c r="C131">
        <v>2757</v>
      </c>
      <c r="D131">
        <v>3397</v>
      </c>
      <c r="E131">
        <v>5080</v>
      </c>
      <c r="F131">
        <v>5640</v>
      </c>
      <c r="G131">
        <v>7348</v>
      </c>
      <c r="H131">
        <v>13098</v>
      </c>
      <c r="I131">
        <v>16000</v>
      </c>
      <c r="J131">
        <v>17629</v>
      </c>
    </row>
    <row r="132" spans="1:10" x14ac:dyDescent="0.3">
      <c r="A132" t="s">
        <v>147</v>
      </c>
      <c r="B132" t="s">
        <v>147</v>
      </c>
      <c r="C132">
        <v>5425</v>
      </c>
      <c r="D132">
        <v>8560</v>
      </c>
      <c r="E132">
        <v>11684</v>
      </c>
      <c r="F132">
        <v>16520</v>
      </c>
      <c r="G132">
        <v>19174</v>
      </c>
      <c r="H132">
        <v>20742</v>
      </c>
      <c r="I132">
        <v>20315</v>
      </c>
      <c r="J132">
        <v>20579</v>
      </c>
    </row>
    <row r="133" spans="1:10" x14ac:dyDescent="0.3">
      <c r="A133" t="s">
        <v>148</v>
      </c>
      <c r="B133" t="s">
        <v>148</v>
      </c>
      <c r="H133">
        <v>825</v>
      </c>
      <c r="I133">
        <v>993</v>
      </c>
      <c r="J133">
        <v>1032</v>
      </c>
    </row>
    <row r="134" spans="1:10" x14ac:dyDescent="0.3">
      <c r="A134" t="s">
        <v>149</v>
      </c>
      <c r="B134" t="s">
        <v>149</v>
      </c>
      <c r="D134">
        <v>555</v>
      </c>
      <c r="E134">
        <v>2531</v>
      </c>
      <c r="F134">
        <v>4151</v>
      </c>
      <c r="G134">
        <v>4931</v>
      </c>
      <c r="H134">
        <v>6108</v>
      </c>
      <c r="I134">
        <v>7275</v>
      </c>
      <c r="J134">
        <v>7940</v>
      </c>
    </row>
    <row r="135" spans="1:10" x14ac:dyDescent="0.3">
      <c r="A135" t="s">
        <v>150</v>
      </c>
      <c r="B135" t="s">
        <v>150</v>
      </c>
      <c r="C135">
        <v>3072</v>
      </c>
      <c r="D135">
        <v>11744</v>
      </c>
      <c r="E135">
        <v>12929</v>
      </c>
      <c r="F135">
        <v>11921</v>
      </c>
      <c r="G135">
        <v>11365</v>
      </c>
      <c r="H135">
        <v>12359</v>
      </c>
      <c r="I135">
        <v>12590</v>
      </c>
      <c r="J135">
        <v>13463</v>
      </c>
    </row>
    <row r="136" spans="1:10" x14ac:dyDescent="0.3">
      <c r="A136" t="s">
        <v>151</v>
      </c>
      <c r="B136" t="s">
        <v>151</v>
      </c>
      <c r="D136">
        <v>1259</v>
      </c>
      <c r="E136">
        <v>3141</v>
      </c>
      <c r="F136">
        <v>6220</v>
      </c>
      <c r="G136">
        <v>8038</v>
      </c>
      <c r="H136">
        <v>12539</v>
      </c>
      <c r="I136">
        <v>14462</v>
      </c>
      <c r="J136">
        <v>14406</v>
      </c>
    </row>
    <row r="137" spans="1:10" x14ac:dyDescent="0.3">
      <c r="A137" t="s">
        <v>152</v>
      </c>
      <c r="B137" t="s">
        <v>152</v>
      </c>
      <c r="C137">
        <v>183</v>
      </c>
      <c r="D137">
        <v>234</v>
      </c>
      <c r="E137">
        <v>261</v>
      </c>
      <c r="F137">
        <v>259</v>
      </c>
      <c r="G137">
        <v>216</v>
      </c>
      <c r="H137">
        <v>248</v>
      </c>
      <c r="I137">
        <v>285</v>
      </c>
      <c r="J137">
        <v>271</v>
      </c>
    </row>
    <row r="138" spans="1:10" x14ac:dyDescent="0.3">
      <c r="A138" t="s">
        <v>154</v>
      </c>
      <c r="B138" t="s">
        <v>154</v>
      </c>
      <c r="D138">
        <v>4219</v>
      </c>
      <c r="E138">
        <v>5329</v>
      </c>
      <c r="F138">
        <v>13625</v>
      </c>
      <c r="G138">
        <v>19512</v>
      </c>
      <c r="H138">
        <v>21182</v>
      </c>
      <c r="I138">
        <v>22390</v>
      </c>
      <c r="J138">
        <v>24223</v>
      </c>
    </row>
    <row r="139" spans="1:10" x14ac:dyDescent="0.3">
      <c r="A139" t="s">
        <v>155</v>
      </c>
      <c r="B139" t="s">
        <v>155</v>
      </c>
      <c r="C139">
        <v>4955</v>
      </c>
      <c r="D139">
        <v>7560</v>
      </c>
      <c r="E139">
        <v>9861</v>
      </c>
      <c r="F139">
        <v>9170</v>
      </c>
      <c r="G139">
        <v>9401</v>
      </c>
      <c r="H139">
        <v>15191</v>
      </c>
      <c r="I139">
        <v>24839</v>
      </c>
      <c r="J139">
        <v>26094</v>
      </c>
    </row>
    <row r="140" spans="1:10" x14ac:dyDescent="0.3">
      <c r="A140" t="s">
        <v>156</v>
      </c>
      <c r="B140" t="s">
        <v>156</v>
      </c>
      <c r="C140">
        <v>9817</v>
      </c>
      <c r="D140">
        <v>22561</v>
      </c>
      <c r="E140">
        <v>34043</v>
      </c>
      <c r="F140">
        <v>37295</v>
      </c>
      <c r="G140">
        <v>39408</v>
      </c>
      <c r="H140">
        <v>42322</v>
      </c>
      <c r="I140">
        <v>43165</v>
      </c>
      <c r="J140">
        <v>44476</v>
      </c>
    </row>
    <row r="141" spans="1:10" x14ac:dyDescent="0.3">
      <c r="A141" t="s">
        <v>157</v>
      </c>
      <c r="B141" t="s">
        <v>157</v>
      </c>
      <c r="D141">
        <v>640</v>
      </c>
      <c r="E141">
        <v>1196</v>
      </c>
      <c r="F141">
        <v>2013</v>
      </c>
      <c r="G141">
        <v>4740</v>
      </c>
      <c r="H141">
        <v>6735</v>
      </c>
      <c r="I141">
        <v>8043</v>
      </c>
      <c r="J141">
        <v>8366</v>
      </c>
    </row>
    <row r="142" spans="1:10" x14ac:dyDescent="0.3">
      <c r="A142" t="s">
        <v>158</v>
      </c>
      <c r="B142" t="s">
        <v>158</v>
      </c>
      <c r="D142">
        <v>255</v>
      </c>
      <c r="E142">
        <v>1042</v>
      </c>
      <c r="F142">
        <v>4195</v>
      </c>
      <c r="G142">
        <v>6535</v>
      </c>
      <c r="H142">
        <v>7377</v>
      </c>
      <c r="I142">
        <v>9007</v>
      </c>
      <c r="J142">
        <v>9116</v>
      </c>
    </row>
    <row r="143" spans="1:10" x14ac:dyDescent="0.3">
      <c r="A143" t="s">
        <v>159</v>
      </c>
      <c r="B143" t="s">
        <v>159</v>
      </c>
      <c r="C143">
        <v>6120</v>
      </c>
      <c r="D143">
        <v>9936</v>
      </c>
      <c r="E143">
        <v>11124</v>
      </c>
      <c r="F143">
        <v>9925</v>
      </c>
      <c r="G143">
        <v>9828</v>
      </c>
      <c r="H143">
        <v>10255</v>
      </c>
      <c r="I143">
        <v>10729</v>
      </c>
      <c r="J143">
        <v>10817</v>
      </c>
    </row>
    <row r="144" spans="1:10" x14ac:dyDescent="0.3">
      <c r="A144" t="s">
        <v>160</v>
      </c>
      <c r="B144" t="s">
        <v>160</v>
      </c>
      <c r="C144">
        <v>728</v>
      </c>
      <c r="D144">
        <v>1117</v>
      </c>
      <c r="E144">
        <v>1530</v>
      </c>
      <c r="F144">
        <v>1944</v>
      </c>
      <c r="G144">
        <v>2059</v>
      </c>
      <c r="H144">
        <v>3330</v>
      </c>
      <c r="I144">
        <v>7051</v>
      </c>
      <c r="J144">
        <v>9385</v>
      </c>
    </row>
    <row r="145" spans="1:10" x14ac:dyDescent="0.3">
      <c r="A145" t="s">
        <v>162</v>
      </c>
      <c r="B145" t="s">
        <v>162</v>
      </c>
      <c r="C145">
        <v>2726</v>
      </c>
      <c r="D145">
        <v>3568</v>
      </c>
      <c r="E145">
        <v>4235</v>
      </c>
      <c r="F145">
        <v>4361</v>
      </c>
      <c r="G145">
        <v>4768</v>
      </c>
      <c r="H145">
        <v>6355</v>
      </c>
      <c r="I145">
        <v>7648</v>
      </c>
      <c r="J145">
        <v>7568</v>
      </c>
    </row>
    <row r="146" spans="1:10" x14ac:dyDescent="0.3">
      <c r="A146" t="s">
        <v>163</v>
      </c>
      <c r="B146" t="s">
        <v>163</v>
      </c>
      <c r="C146">
        <v>2753</v>
      </c>
      <c r="D146">
        <v>11704</v>
      </c>
      <c r="E146">
        <v>15987</v>
      </c>
      <c r="F146">
        <v>15172</v>
      </c>
      <c r="G146">
        <v>13136</v>
      </c>
      <c r="H146">
        <v>12620</v>
      </c>
      <c r="I146">
        <v>12508</v>
      </c>
      <c r="J146">
        <v>11661</v>
      </c>
    </row>
    <row r="147" spans="1:10" x14ac:dyDescent="0.3">
      <c r="A147" t="s">
        <v>164</v>
      </c>
      <c r="B147" t="s">
        <v>164</v>
      </c>
      <c r="C147">
        <v>1211</v>
      </c>
      <c r="D147">
        <v>3225</v>
      </c>
      <c r="E147">
        <v>4741</v>
      </c>
      <c r="F147">
        <v>10223</v>
      </c>
      <c r="G147">
        <v>11378</v>
      </c>
      <c r="H147">
        <v>12928</v>
      </c>
      <c r="I147">
        <v>19009</v>
      </c>
      <c r="J147">
        <v>19073</v>
      </c>
    </row>
    <row r="148" spans="1:10" x14ac:dyDescent="0.3">
      <c r="A148" t="s">
        <v>165</v>
      </c>
      <c r="B148" t="s">
        <v>165</v>
      </c>
      <c r="C148">
        <v>27473</v>
      </c>
      <c r="D148">
        <v>27330</v>
      </c>
      <c r="E148">
        <v>29019</v>
      </c>
      <c r="F148">
        <v>27998</v>
      </c>
      <c r="G148">
        <v>27139</v>
      </c>
      <c r="H148">
        <v>26987</v>
      </c>
      <c r="I148">
        <v>24090</v>
      </c>
      <c r="J148">
        <v>23512</v>
      </c>
    </row>
    <row r="149" spans="1:10" x14ac:dyDescent="0.3">
      <c r="A149" t="s">
        <v>166</v>
      </c>
      <c r="B149" t="s">
        <v>166</v>
      </c>
      <c r="C149">
        <v>361</v>
      </c>
      <c r="D149">
        <v>441</v>
      </c>
      <c r="E149">
        <v>333</v>
      </c>
      <c r="F149">
        <v>303</v>
      </c>
      <c r="G149">
        <v>235</v>
      </c>
      <c r="H149">
        <v>254</v>
      </c>
      <c r="I149">
        <v>228</v>
      </c>
      <c r="J149">
        <v>249</v>
      </c>
    </row>
    <row r="150" spans="1:10" x14ac:dyDescent="0.3">
      <c r="A150" t="s">
        <v>167</v>
      </c>
      <c r="B150" t="s">
        <v>167</v>
      </c>
      <c r="D150">
        <v>759</v>
      </c>
      <c r="E150">
        <v>873</v>
      </c>
      <c r="F150">
        <v>947</v>
      </c>
      <c r="G150">
        <v>1033</v>
      </c>
      <c r="H150">
        <v>1038</v>
      </c>
      <c r="I150">
        <v>1049</v>
      </c>
      <c r="J150">
        <v>988</v>
      </c>
    </row>
    <row r="151" spans="1:10" x14ac:dyDescent="0.3">
      <c r="A151" t="s">
        <v>9</v>
      </c>
      <c r="B151" t="s">
        <v>9</v>
      </c>
      <c r="C151">
        <v>2080</v>
      </c>
      <c r="D151">
        <v>3336</v>
      </c>
      <c r="E151">
        <v>6772</v>
      </c>
      <c r="F151">
        <v>11949</v>
      </c>
      <c r="G151">
        <v>16177</v>
      </c>
      <c r="H151">
        <v>21501</v>
      </c>
      <c r="I151">
        <v>26992</v>
      </c>
      <c r="J151">
        <v>27135</v>
      </c>
    </row>
    <row r="152" spans="1:10" x14ac:dyDescent="0.3">
      <c r="A152" t="s">
        <v>168</v>
      </c>
      <c r="B152" t="s">
        <v>168</v>
      </c>
      <c r="C152">
        <v>13366</v>
      </c>
      <c r="D152">
        <v>22291</v>
      </c>
      <c r="E152">
        <v>22716</v>
      </c>
      <c r="F152">
        <v>20735</v>
      </c>
      <c r="G152">
        <v>20859</v>
      </c>
      <c r="H152">
        <v>23171</v>
      </c>
      <c r="I152">
        <v>25411</v>
      </c>
      <c r="J152">
        <v>24796</v>
      </c>
    </row>
    <row r="153" spans="1:10" x14ac:dyDescent="0.3">
      <c r="A153" t="s">
        <v>169</v>
      </c>
      <c r="B153" t="s">
        <v>169</v>
      </c>
      <c r="C153">
        <v>1101</v>
      </c>
      <c r="D153">
        <v>2354</v>
      </c>
      <c r="E153">
        <v>2303</v>
      </c>
      <c r="F153">
        <v>2054</v>
      </c>
      <c r="G153">
        <v>2065</v>
      </c>
      <c r="H153">
        <v>1999</v>
      </c>
      <c r="I153">
        <v>1900</v>
      </c>
      <c r="J153">
        <v>1969</v>
      </c>
    </row>
    <row r="154" spans="1:10" x14ac:dyDescent="0.3">
      <c r="A154" t="s">
        <v>170</v>
      </c>
      <c r="B154" t="s">
        <v>170</v>
      </c>
      <c r="D154">
        <v>126</v>
      </c>
      <c r="E154">
        <v>285</v>
      </c>
      <c r="F154">
        <v>330</v>
      </c>
      <c r="G154">
        <v>348</v>
      </c>
      <c r="H154">
        <v>367</v>
      </c>
      <c r="I154">
        <v>547</v>
      </c>
      <c r="J154">
        <v>533</v>
      </c>
    </row>
    <row r="155" spans="1:10" x14ac:dyDescent="0.3">
      <c r="A155" t="s">
        <v>171</v>
      </c>
      <c r="B155" t="s">
        <v>171</v>
      </c>
      <c r="C155">
        <v>3216</v>
      </c>
      <c r="D155">
        <v>6605</v>
      </c>
      <c r="E155">
        <v>14422</v>
      </c>
      <c r="F155">
        <v>14274</v>
      </c>
      <c r="G155">
        <v>14372</v>
      </c>
      <c r="H155">
        <v>14315</v>
      </c>
      <c r="I155">
        <v>14819</v>
      </c>
      <c r="J155">
        <v>14325</v>
      </c>
    </row>
    <row r="156" spans="1:10" x14ac:dyDescent="0.3">
      <c r="A156" t="s">
        <v>172</v>
      </c>
      <c r="B156" t="s">
        <v>172</v>
      </c>
      <c r="I156">
        <v>335</v>
      </c>
      <c r="J156">
        <v>277</v>
      </c>
    </row>
    <row r="157" spans="1:10" x14ac:dyDescent="0.3">
      <c r="A157" t="s">
        <v>175</v>
      </c>
      <c r="B157" t="s">
        <v>175</v>
      </c>
      <c r="C157">
        <v>903</v>
      </c>
      <c r="D157">
        <v>1332</v>
      </c>
      <c r="E157">
        <v>1643</v>
      </c>
      <c r="F157">
        <v>4578</v>
      </c>
      <c r="G157">
        <v>6128</v>
      </c>
      <c r="H157">
        <v>14583</v>
      </c>
      <c r="I157">
        <v>18740</v>
      </c>
      <c r="J157">
        <v>19887</v>
      </c>
    </row>
    <row r="158" spans="1:10" x14ac:dyDescent="0.3">
      <c r="A158" t="s">
        <v>176</v>
      </c>
      <c r="B158" t="s">
        <v>176</v>
      </c>
      <c r="C158">
        <v>554</v>
      </c>
      <c r="D158">
        <v>646</v>
      </c>
      <c r="E158">
        <v>940</v>
      </c>
      <c r="F158">
        <v>993</v>
      </c>
      <c r="G158">
        <v>1044</v>
      </c>
      <c r="H158">
        <v>2924</v>
      </c>
      <c r="I158">
        <v>5148</v>
      </c>
      <c r="J158">
        <v>5128</v>
      </c>
    </row>
    <row r="159" spans="1:10" x14ac:dyDescent="0.3">
      <c r="A159" t="s">
        <v>177</v>
      </c>
      <c r="B159" t="s">
        <v>177</v>
      </c>
      <c r="C159">
        <v>773</v>
      </c>
      <c r="D159">
        <v>2122</v>
      </c>
      <c r="E159">
        <v>3278</v>
      </c>
      <c r="F159">
        <v>3369</v>
      </c>
      <c r="G159">
        <v>4267</v>
      </c>
      <c r="H159">
        <v>5471</v>
      </c>
      <c r="I159">
        <v>18438</v>
      </c>
      <c r="J159">
        <v>20262</v>
      </c>
    </row>
    <row r="160" spans="1:10" x14ac:dyDescent="0.3">
      <c r="A160" t="s">
        <v>178</v>
      </c>
      <c r="B160" t="s">
        <v>178</v>
      </c>
      <c r="C160">
        <v>3926</v>
      </c>
      <c r="D160">
        <v>20533</v>
      </c>
      <c r="E160">
        <v>26369</v>
      </c>
      <c r="F160">
        <v>23747</v>
      </c>
      <c r="G160">
        <v>22408</v>
      </c>
      <c r="H160">
        <v>22451</v>
      </c>
      <c r="I160">
        <v>23270</v>
      </c>
      <c r="J160">
        <v>25297</v>
      </c>
    </row>
    <row r="161" spans="1:10" x14ac:dyDescent="0.3">
      <c r="A161" t="s">
        <v>179</v>
      </c>
      <c r="B161" t="s">
        <v>179</v>
      </c>
      <c r="C161">
        <v>4009</v>
      </c>
      <c r="D161">
        <v>18906</v>
      </c>
      <c r="E161">
        <v>34995</v>
      </c>
      <c r="F161">
        <v>52634</v>
      </c>
      <c r="G161">
        <v>53170</v>
      </c>
      <c r="H161">
        <v>56265</v>
      </c>
      <c r="I161">
        <v>54167</v>
      </c>
      <c r="J161">
        <v>56852</v>
      </c>
    </row>
    <row r="162" spans="1:10" x14ac:dyDescent="0.3">
      <c r="A162" t="s">
        <v>180</v>
      </c>
      <c r="B162" t="s">
        <v>180</v>
      </c>
      <c r="C162">
        <v>3189</v>
      </c>
      <c r="D162">
        <v>10562</v>
      </c>
      <c r="E162">
        <v>16128</v>
      </c>
      <c r="F162">
        <v>17053</v>
      </c>
      <c r="G162">
        <v>21215</v>
      </c>
      <c r="H162">
        <v>30935</v>
      </c>
      <c r="I162">
        <v>31064</v>
      </c>
      <c r="J162">
        <v>31560</v>
      </c>
    </row>
    <row r="163" spans="1:10" x14ac:dyDescent="0.3">
      <c r="A163" t="s">
        <v>181</v>
      </c>
      <c r="B163" t="s">
        <v>181</v>
      </c>
      <c r="C163">
        <v>7013</v>
      </c>
      <c r="D163">
        <v>12933</v>
      </c>
      <c r="E163">
        <v>22794</v>
      </c>
      <c r="F163">
        <v>42330</v>
      </c>
      <c r="G163">
        <v>85351</v>
      </c>
      <c r="H163">
        <v>128358</v>
      </c>
      <c r="I163">
        <v>141853</v>
      </c>
      <c r="J163">
        <v>149540</v>
      </c>
    </row>
    <row r="164" spans="1:10" x14ac:dyDescent="0.3">
      <c r="A164" t="s">
        <v>182</v>
      </c>
      <c r="B164" t="s">
        <v>182</v>
      </c>
      <c r="C164">
        <v>1235</v>
      </c>
      <c r="D164">
        <v>1750</v>
      </c>
      <c r="E164">
        <v>2855</v>
      </c>
      <c r="F164">
        <v>5792</v>
      </c>
      <c r="G164">
        <v>9627</v>
      </c>
      <c r="H164">
        <v>17771</v>
      </c>
      <c r="I164">
        <v>24394</v>
      </c>
      <c r="J164">
        <v>27214</v>
      </c>
    </row>
    <row r="165" spans="1:10" x14ac:dyDescent="0.3">
      <c r="A165" t="s">
        <v>183</v>
      </c>
      <c r="B165" t="s">
        <v>183</v>
      </c>
      <c r="C165">
        <v>457</v>
      </c>
      <c r="D165">
        <v>489</v>
      </c>
      <c r="E165">
        <v>590</v>
      </c>
      <c r="F165">
        <v>798</v>
      </c>
      <c r="G165">
        <v>840</v>
      </c>
      <c r="H165">
        <v>887</v>
      </c>
      <c r="I165">
        <v>992</v>
      </c>
      <c r="J165">
        <v>973</v>
      </c>
    </row>
    <row r="166" spans="1:10" x14ac:dyDescent="0.3">
      <c r="A166" t="s">
        <v>184</v>
      </c>
      <c r="B166" t="s">
        <v>184</v>
      </c>
      <c r="C166">
        <v>3587</v>
      </c>
      <c r="D166">
        <v>20393</v>
      </c>
      <c r="E166">
        <v>31432</v>
      </c>
      <c r="F166">
        <v>30363</v>
      </c>
      <c r="G166">
        <v>28284</v>
      </c>
      <c r="H166">
        <v>30068</v>
      </c>
      <c r="I166">
        <v>29803</v>
      </c>
      <c r="J166">
        <v>30912</v>
      </c>
    </row>
    <row r="167" spans="1:10" x14ac:dyDescent="0.3">
      <c r="A167" t="s">
        <v>185</v>
      </c>
      <c r="B167" t="s">
        <v>185</v>
      </c>
      <c r="C167">
        <v>3428</v>
      </c>
      <c r="D167">
        <v>14087</v>
      </c>
      <c r="E167">
        <v>17113</v>
      </c>
      <c r="F167">
        <v>16483</v>
      </c>
      <c r="G167">
        <v>14459</v>
      </c>
      <c r="H167">
        <v>14582</v>
      </c>
      <c r="I167">
        <v>14572</v>
      </c>
      <c r="J167">
        <v>15251</v>
      </c>
    </row>
    <row r="168" spans="1:10" x14ac:dyDescent="0.3">
      <c r="A168" t="s">
        <v>186</v>
      </c>
      <c r="B168" t="s">
        <v>186</v>
      </c>
      <c r="C168">
        <v>921</v>
      </c>
      <c r="D168">
        <v>2088</v>
      </c>
      <c r="E168">
        <v>4833</v>
      </c>
      <c r="F168">
        <v>5205</v>
      </c>
      <c r="G168">
        <v>5940</v>
      </c>
      <c r="H168">
        <v>10585</v>
      </c>
      <c r="I168">
        <v>16760</v>
      </c>
      <c r="J168">
        <v>18261</v>
      </c>
    </row>
    <row r="169" spans="1:10" x14ac:dyDescent="0.3">
      <c r="A169" t="s">
        <v>187</v>
      </c>
      <c r="B169" t="s">
        <v>187</v>
      </c>
      <c r="D169">
        <v>282</v>
      </c>
      <c r="E169">
        <v>1411</v>
      </c>
      <c r="F169">
        <v>1475</v>
      </c>
      <c r="G169">
        <v>1787</v>
      </c>
      <c r="H169">
        <v>2918</v>
      </c>
      <c r="I169">
        <v>3047</v>
      </c>
      <c r="J169">
        <v>3171</v>
      </c>
    </row>
    <row r="170" spans="1:10" x14ac:dyDescent="0.3">
      <c r="A170" t="s">
        <v>188</v>
      </c>
      <c r="B170" t="s">
        <v>188</v>
      </c>
      <c r="C170">
        <v>8628</v>
      </c>
      <c r="D170">
        <v>22938</v>
      </c>
      <c r="E170">
        <v>47275</v>
      </c>
      <c r="F170">
        <v>38774</v>
      </c>
      <c r="G170">
        <v>34978</v>
      </c>
      <c r="H170">
        <v>35918</v>
      </c>
      <c r="I170">
        <v>32574</v>
      </c>
      <c r="J170">
        <v>30759</v>
      </c>
    </row>
    <row r="171" spans="1:10" x14ac:dyDescent="0.3">
      <c r="A171" t="s">
        <v>189</v>
      </c>
      <c r="B171" t="s">
        <v>189</v>
      </c>
      <c r="C171">
        <v>3230</v>
      </c>
      <c r="D171">
        <v>7989</v>
      </c>
      <c r="E171">
        <v>8097</v>
      </c>
      <c r="F171">
        <v>6764</v>
      </c>
      <c r="G171">
        <v>6005</v>
      </c>
      <c r="H171">
        <v>6688</v>
      </c>
      <c r="I171">
        <v>6672</v>
      </c>
      <c r="J171">
        <v>7426</v>
      </c>
    </row>
    <row r="172" spans="1:10" x14ac:dyDescent="0.3">
      <c r="A172" t="s">
        <v>190</v>
      </c>
      <c r="B172" t="s">
        <v>190</v>
      </c>
      <c r="C172">
        <v>3348</v>
      </c>
      <c r="D172">
        <v>11635</v>
      </c>
      <c r="E172">
        <v>25422</v>
      </c>
      <c r="F172">
        <v>30778</v>
      </c>
      <c r="G172">
        <v>32308</v>
      </c>
      <c r="H172">
        <v>33435</v>
      </c>
      <c r="I172">
        <v>33170</v>
      </c>
      <c r="J172">
        <v>35222</v>
      </c>
    </row>
    <row r="173" spans="1:10" x14ac:dyDescent="0.3">
      <c r="A173" t="s">
        <v>191</v>
      </c>
      <c r="B173" t="s">
        <v>191</v>
      </c>
      <c r="C173">
        <v>1426</v>
      </c>
      <c r="D173">
        <v>4005</v>
      </c>
      <c r="E173">
        <v>5010</v>
      </c>
      <c r="F173">
        <v>4887</v>
      </c>
      <c r="G173">
        <v>4635</v>
      </c>
      <c r="H173">
        <v>5389</v>
      </c>
      <c r="I173">
        <v>5420</v>
      </c>
      <c r="J173">
        <v>5751</v>
      </c>
    </row>
    <row r="174" spans="1:10" x14ac:dyDescent="0.3">
      <c r="A174" t="s">
        <v>192</v>
      </c>
      <c r="B174" t="s">
        <v>192</v>
      </c>
      <c r="C174">
        <v>4361</v>
      </c>
      <c r="D174">
        <v>12318</v>
      </c>
      <c r="E174">
        <v>14191</v>
      </c>
      <c r="F174">
        <v>12166</v>
      </c>
      <c r="G174">
        <v>12505</v>
      </c>
      <c r="H174">
        <v>11878</v>
      </c>
      <c r="I174">
        <v>12323</v>
      </c>
      <c r="J174">
        <v>12840</v>
      </c>
    </row>
    <row r="175" spans="1:10" x14ac:dyDescent="0.3">
      <c r="A175" t="s">
        <v>193</v>
      </c>
      <c r="B175" t="s">
        <v>193</v>
      </c>
      <c r="D175">
        <v>324</v>
      </c>
      <c r="E175">
        <v>4164</v>
      </c>
      <c r="F175">
        <v>6641</v>
      </c>
      <c r="G175">
        <v>9178</v>
      </c>
      <c r="H175">
        <v>8702</v>
      </c>
      <c r="I175">
        <v>7883</v>
      </c>
      <c r="J175">
        <v>8163</v>
      </c>
    </row>
    <row r="176" spans="1:10" x14ac:dyDescent="0.3">
      <c r="A176" t="s">
        <v>194</v>
      </c>
      <c r="B176" t="s">
        <v>194</v>
      </c>
      <c r="C176">
        <v>1846</v>
      </c>
      <c r="D176">
        <v>3724</v>
      </c>
      <c r="E176">
        <v>19271</v>
      </c>
      <c r="F176">
        <v>26096</v>
      </c>
      <c r="G176">
        <v>26203</v>
      </c>
      <c r="H176">
        <v>28051</v>
      </c>
      <c r="I176">
        <v>27962</v>
      </c>
      <c r="J176">
        <v>27478</v>
      </c>
    </row>
    <row r="177" spans="1:10" x14ac:dyDescent="0.3">
      <c r="A177" t="s">
        <v>195</v>
      </c>
      <c r="B177" t="s">
        <v>195</v>
      </c>
      <c r="C177">
        <v>8751</v>
      </c>
      <c r="D177">
        <v>27471</v>
      </c>
      <c r="E177">
        <v>60305</v>
      </c>
      <c r="F177">
        <v>60590</v>
      </c>
      <c r="G177">
        <v>56182</v>
      </c>
      <c r="H177">
        <v>55245</v>
      </c>
      <c r="I177">
        <v>56690</v>
      </c>
      <c r="J177">
        <v>58362</v>
      </c>
    </row>
    <row r="178" spans="1:10" x14ac:dyDescent="0.3">
      <c r="A178" t="s">
        <v>196</v>
      </c>
      <c r="B178" t="s">
        <v>196</v>
      </c>
      <c r="C178">
        <v>63529</v>
      </c>
      <c r="D178">
        <v>61093</v>
      </c>
      <c r="E178">
        <v>62511</v>
      </c>
      <c r="F178">
        <v>54887</v>
      </c>
      <c r="G178">
        <v>53648</v>
      </c>
      <c r="H178">
        <v>52524</v>
      </c>
      <c r="I178">
        <v>51878</v>
      </c>
      <c r="J178">
        <v>54583</v>
      </c>
    </row>
    <row r="179" spans="1:10" x14ac:dyDescent="0.3">
      <c r="A179" t="s">
        <v>197</v>
      </c>
      <c r="B179" t="s">
        <v>197</v>
      </c>
      <c r="D179">
        <v>1121</v>
      </c>
      <c r="E179">
        <v>1126</v>
      </c>
      <c r="F179">
        <v>2285</v>
      </c>
      <c r="G179">
        <v>1907</v>
      </c>
      <c r="H179">
        <v>2300</v>
      </c>
      <c r="I179">
        <v>2134</v>
      </c>
      <c r="J179">
        <v>2751</v>
      </c>
    </row>
    <row r="180" spans="1:10" x14ac:dyDescent="0.3">
      <c r="A180" t="s">
        <v>198</v>
      </c>
      <c r="B180" t="s">
        <v>198</v>
      </c>
      <c r="D180">
        <v>213</v>
      </c>
      <c r="E180">
        <v>476</v>
      </c>
      <c r="F180">
        <v>1255</v>
      </c>
      <c r="G180">
        <v>1498</v>
      </c>
      <c r="H180">
        <v>2194</v>
      </c>
      <c r="I180">
        <v>2083</v>
      </c>
      <c r="J180">
        <v>2076</v>
      </c>
    </row>
    <row r="181" spans="1:10" x14ac:dyDescent="0.3">
      <c r="A181" t="s">
        <v>199</v>
      </c>
      <c r="B181" t="s">
        <v>199</v>
      </c>
      <c r="D181">
        <v>149</v>
      </c>
      <c r="E181">
        <v>164</v>
      </c>
      <c r="F181">
        <v>84</v>
      </c>
      <c r="G181">
        <v>73</v>
      </c>
      <c r="H181">
        <v>251</v>
      </c>
      <c r="I181">
        <v>178</v>
      </c>
      <c r="J181">
        <v>162</v>
      </c>
    </row>
    <row r="182" spans="1:10" x14ac:dyDescent="0.3">
      <c r="A182" t="s">
        <v>200</v>
      </c>
      <c r="B182" t="s">
        <v>200</v>
      </c>
      <c r="C182">
        <v>160</v>
      </c>
      <c r="D182">
        <v>1503</v>
      </c>
      <c r="E182">
        <v>3478</v>
      </c>
      <c r="F182">
        <v>4146</v>
      </c>
      <c r="G182">
        <v>4248</v>
      </c>
      <c r="H182">
        <v>4732</v>
      </c>
      <c r="I182">
        <v>4988</v>
      </c>
      <c r="J182">
        <v>4718</v>
      </c>
    </row>
    <row r="183" spans="1:10" x14ac:dyDescent="0.3">
      <c r="A183" t="s">
        <v>201</v>
      </c>
      <c r="B183" t="s">
        <v>201</v>
      </c>
      <c r="E183">
        <v>470</v>
      </c>
      <c r="F183">
        <v>2784</v>
      </c>
      <c r="G183">
        <v>5510</v>
      </c>
      <c r="H183">
        <v>6779</v>
      </c>
      <c r="I183">
        <v>7149</v>
      </c>
      <c r="J183">
        <v>6893</v>
      </c>
    </row>
    <row r="184" spans="1:10" x14ac:dyDescent="0.3">
      <c r="A184" t="s">
        <v>202</v>
      </c>
      <c r="B184" t="s">
        <v>202</v>
      </c>
      <c r="C184">
        <v>788</v>
      </c>
      <c r="D184">
        <v>2592</v>
      </c>
      <c r="E184">
        <v>6391</v>
      </c>
      <c r="F184">
        <v>23045</v>
      </c>
      <c r="G184">
        <v>35720</v>
      </c>
      <c r="H184">
        <v>51077</v>
      </c>
      <c r="I184">
        <v>56767</v>
      </c>
      <c r="J184">
        <v>58703</v>
      </c>
    </row>
    <row r="185" spans="1:10" x14ac:dyDescent="0.3">
      <c r="A185" t="s">
        <v>203</v>
      </c>
      <c r="B185" t="s">
        <v>203</v>
      </c>
      <c r="C185">
        <v>1220</v>
      </c>
      <c r="D185">
        <v>1510</v>
      </c>
      <c r="E185">
        <v>1862</v>
      </c>
      <c r="F185">
        <v>3021</v>
      </c>
      <c r="G185">
        <v>3876</v>
      </c>
      <c r="H185">
        <v>13326</v>
      </c>
      <c r="I185">
        <v>30355</v>
      </c>
      <c r="J185">
        <v>34585</v>
      </c>
    </row>
    <row r="186" spans="1:10" x14ac:dyDescent="0.3">
      <c r="A186" t="s">
        <v>204</v>
      </c>
      <c r="B186" t="s">
        <v>204</v>
      </c>
      <c r="C186">
        <v>4079</v>
      </c>
      <c r="D186">
        <v>11504</v>
      </c>
      <c r="E186">
        <v>26050</v>
      </c>
      <c r="F186">
        <v>32166</v>
      </c>
      <c r="G186">
        <v>39253</v>
      </c>
      <c r="H186">
        <v>65479</v>
      </c>
      <c r="I186">
        <v>68557</v>
      </c>
      <c r="J186">
        <v>67908</v>
      </c>
    </row>
    <row r="187" spans="1:10" x14ac:dyDescent="0.3">
      <c r="A187" t="s">
        <v>205</v>
      </c>
      <c r="B187" t="s">
        <v>205</v>
      </c>
      <c r="D187">
        <v>3775</v>
      </c>
      <c r="E187">
        <v>8544</v>
      </c>
      <c r="F187">
        <v>11096</v>
      </c>
      <c r="G187">
        <v>11478</v>
      </c>
      <c r="H187">
        <v>11260</v>
      </c>
      <c r="I187">
        <v>12515</v>
      </c>
      <c r="J187">
        <v>12068</v>
      </c>
    </row>
    <row r="188" spans="1:10" x14ac:dyDescent="0.3">
      <c r="A188" t="s">
        <v>206</v>
      </c>
      <c r="B188" t="s">
        <v>206</v>
      </c>
      <c r="D188">
        <v>3766</v>
      </c>
      <c r="E188">
        <v>6629</v>
      </c>
      <c r="F188">
        <v>16654</v>
      </c>
      <c r="G188">
        <v>17803</v>
      </c>
      <c r="H188">
        <v>17665</v>
      </c>
      <c r="I188">
        <v>17484</v>
      </c>
      <c r="J188">
        <v>18530</v>
      </c>
    </row>
    <row r="189" spans="1:10" x14ac:dyDescent="0.3">
      <c r="A189" t="s">
        <v>207</v>
      </c>
      <c r="B189" t="s">
        <v>207</v>
      </c>
      <c r="C189">
        <v>854</v>
      </c>
      <c r="D189">
        <v>2169</v>
      </c>
      <c r="E189">
        <v>3297</v>
      </c>
      <c r="F189">
        <v>3150</v>
      </c>
      <c r="G189">
        <v>4199</v>
      </c>
      <c r="H189">
        <v>4689</v>
      </c>
      <c r="I189">
        <v>4847</v>
      </c>
      <c r="J189">
        <v>4899</v>
      </c>
    </row>
    <row r="190" spans="1:10" x14ac:dyDescent="0.3">
      <c r="A190" t="s">
        <v>208</v>
      </c>
      <c r="B190" t="s">
        <v>208</v>
      </c>
      <c r="D190">
        <v>1408</v>
      </c>
      <c r="E190">
        <v>2906</v>
      </c>
      <c r="F190">
        <v>3673</v>
      </c>
      <c r="G190">
        <v>4677</v>
      </c>
      <c r="H190">
        <v>6637</v>
      </c>
      <c r="I190">
        <v>7570</v>
      </c>
      <c r="J190">
        <v>7885</v>
      </c>
    </row>
    <row r="191" spans="1:10" x14ac:dyDescent="0.3">
      <c r="A191" t="s">
        <v>209</v>
      </c>
      <c r="B191" t="s">
        <v>209</v>
      </c>
      <c r="C191">
        <v>8138</v>
      </c>
      <c r="D191">
        <v>29993</v>
      </c>
      <c r="E191">
        <v>30638</v>
      </c>
      <c r="F191">
        <v>26222</v>
      </c>
      <c r="G191">
        <v>24656</v>
      </c>
      <c r="H191">
        <v>23462</v>
      </c>
      <c r="I191">
        <v>21975</v>
      </c>
      <c r="J191">
        <v>21687</v>
      </c>
    </row>
    <row r="192" spans="1:10" x14ac:dyDescent="0.3">
      <c r="A192" t="s">
        <v>210</v>
      </c>
      <c r="B192" t="s">
        <v>210</v>
      </c>
      <c r="C192">
        <v>16602</v>
      </c>
      <c r="D192">
        <v>32659</v>
      </c>
      <c r="E192">
        <v>42614</v>
      </c>
      <c r="F192">
        <v>38704</v>
      </c>
      <c r="G192">
        <v>36175</v>
      </c>
      <c r="H192">
        <v>37775</v>
      </c>
      <c r="I192">
        <v>37480</v>
      </c>
      <c r="J192">
        <v>39656</v>
      </c>
    </row>
    <row r="193" spans="1:10" x14ac:dyDescent="0.3">
      <c r="A193" t="s">
        <v>211</v>
      </c>
      <c r="B193" t="s">
        <v>211</v>
      </c>
      <c r="C193">
        <v>1395</v>
      </c>
      <c r="D193">
        <v>1788</v>
      </c>
      <c r="E193">
        <v>2345</v>
      </c>
      <c r="F193">
        <v>2832</v>
      </c>
      <c r="G193">
        <v>2947</v>
      </c>
      <c r="H193">
        <v>3385</v>
      </c>
      <c r="I193">
        <v>4142</v>
      </c>
      <c r="J193">
        <v>4150</v>
      </c>
    </row>
    <row r="194" spans="1:10" x14ac:dyDescent="0.3">
      <c r="A194" t="s">
        <v>212</v>
      </c>
      <c r="B194" t="s">
        <v>212</v>
      </c>
      <c r="C194">
        <v>3606</v>
      </c>
      <c r="D194">
        <v>4203</v>
      </c>
      <c r="E194">
        <v>3596</v>
      </c>
      <c r="F194">
        <v>2850</v>
      </c>
      <c r="G194">
        <v>2217</v>
      </c>
      <c r="H194">
        <v>2157</v>
      </c>
      <c r="I194">
        <v>1964</v>
      </c>
      <c r="J194">
        <v>1708</v>
      </c>
    </row>
    <row r="195" spans="1:10" x14ac:dyDescent="0.3">
      <c r="A195" t="s">
        <v>213</v>
      </c>
      <c r="B195" t="s">
        <v>213</v>
      </c>
      <c r="C195">
        <v>162</v>
      </c>
      <c r="D195">
        <v>173</v>
      </c>
      <c r="E195">
        <v>174</v>
      </c>
      <c r="F195">
        <v>183</v>
      </c>
      <c r="G195">
        <v>138</v>
      </c>
      <c r="H195">
        <v>124</v>
      </c>
      <c r="I195">
        <v>4532</v>
      </c>
      <c r="J195">
        <v>10365</v>
      </c>
    </row>
    <row r="196" spans="1:10" x14ac:dyDescent="0.3">
      <c r="A196" t="s">
        <v>214</v>
      </c>
      <c r="B196" t="s">
        <v>214</v>
      </c>
      <c r="C196">
        <v>1764</v>
      </c>
      <c r="D196">
        <v>2183</v>
      </c>
      <c r="E196">
        <v>2928</v>
      </c>
      <c r="F196">
        <v>3767</v>
      </c>
      <c r="G196">
        <v>4557</v>
      </c>
      <c r="H196">
        <v>13038</v>
      </c>
      <c r="I196">
        <v>39581</v>
      </c>
      <c r="J196">
        <v>44762</v>
      </c>
    </row>
    <row r="197" spans="1:10" x14ac:dyDescent="0.3">
      <c r="A197" t="s">
        <v>215</v>
      </c>
      <c r="B197" t="s">
        <v>215</v>
      </c>
      <c r="C197">
        <v>2154</v>
      </c>
      <c r="D197">
        <v>3343</v>
      </c>
      <c r="E197">
        <v>4664</v>
      </c>
      <c r="F197">
        <v>4875</v>
      </c>
      <c r="G197">
        <v>5104</v>
      </c>
      <c r="H197">
        <v>5633</v>
      </c>
      <c r="I197">
        <v>10856</v>
      </c>
      <c r="J197">
        <v>11847</v>
      </c>
    </row>
    <row r="198" spans="1:10" x14ac:dyDescent="0.3">
      <c r="A198" t="s">
        <v>216</v>
      </c>
      <c r="B198" t="s">
        <v>216</v>
      </c>
      <c r="I198">
        <v>242</v>
      </c>
      <c r="J198">
        <v>220</v>
      </c>
    </row>
    <row r="199" spans="1:10" x14ac:dyDescent="0.3">
      <c r="A199" t="s">
        <v>217</v>
      </c>
      <c r="B199" t="s">
        <v>217</v>
      </c>
      <c r="E199">
        <v>428</v>
      </c>
      <c r="F199">
        <v>520</v>
      </c>
      <c r="G199">
        <v>665</v>
      </c>
      <c r="H199">
        <v>788</v>
      </c>
      <c r="I199">
        <v>1517</v>
      </c>
      <c r="J199">
        <v>1584</v>
      </c>
    </row>
    <row r="200" spans="1:10" x14ac:dyDescent="0.3">
      <c r="A200" t="s">
        <v>218</v>
      </c>
      <c r="B200" t="s">
        <v>218</v>
      </c>
      <c r="C200">
        <v>1795</v>
      </c>
      <c r="D200">
        <v>4517</v>
      </c>
      <c r="E200">
        <v>5498</v>
      </c>
      <c r="F200">
        <v>4642</v>
      </c>
      <c r="G200">
        <v>4226</v>
      </c>
      <c r="H200">
        <v>4730</v>
      </c>
      <c r="I200">
        <v>5987</v>
      </c>
      <c r="J200">
        <v>5632</v>
      </c>
    </row>
    <row r="201" spans="1:10" x14ac:dyDescent="0.3">
      <c r="A201" t="s">
        <v>219</v>
      </c>
      <c r="B201" t="s">
        <v>219</v>
      </c>
      <c r="F201">
        <v>680</v>
      </c>
      <c r="G201">
        <v>654</v>
      </c>
      <c r="H201">
        <v>960</v>
      </c>
      <c r="I201">
        <v>1904</v>
      </c>
      <c r="J201">
        <v>1963</v>
      </c>
    </row>
    <row r="202" spans="1:10" x14ac:dyDescent="0.3">
      <c r="A202" t="s">
        <v>220</v>
      </c>
      <c r="B202" t="s">
        <v>220</v>
      </c>
      <c r="F202">
        <v>11808</v>
      </c>
      <c r="G202">
        <v>15239</v>
      </c>
      <c r="H202">
        <v>17081</v>
      </c>
      <c r="I202">
        <v>16256</v>
      </c>
      <c r="J202">
        <v>16058</v>
      </c>
    </row>
    <row r="203" spans="1:10" x14ac:dyDescent="0.3">
      <c r="A203" t="s">
        <v>221</v>
      </c>
      <c r="B203" t="s">
        <v>221</v>
      </c>
      <c r="C203">
        <v>623</v>
      </c>
      <c r="D203">
        <v>855</v>
      </c>
      <c r="E203">
        <v>1153</v>
      </c>
      <c r="F203">
        <v>1068</v>
      </c>
      <c r="G203">
        <v>1016</v>
      </c>
      <c r="H203">
        <v>1091</v>
      </c>
      <c r="I203">
        <v>1874</v>
      </c>
      <c r="J203">
        <v>2089</v>
      </c>
    </row>
    <row r="204" spans="1:10" x14ac:dyDescent="0.3">
      <c r="A204" t="s">
        <v>222</v>
      </c>
      <c r="B204" t="s">
        <v>222</v>
      </c>
      <c r="C204">
        <v>232</v>
      </c>
      <c r="D204">
        <v>933</v>
      </c>
      <c r="E204">
        <v>2558</v>
      </c>
      <c r="F204">
        <v>9403</v>
      </c>
      <c r="G204">
        <v>10523</v>
      </c>
      <c r="H204">
        <v>12533</v>
      </c>
      <c r="I204">
        <v>13646</v>
      </c>
      <c r="J204">
        <v>12775</v>
      </c>
    </row>
    <row r="205" spans="1:10" x14ac:dyDescent="0.3">
      <c r="A205" t="s">
        <v>223</v>
      </c>
      <c r="B205" t="s">
        <v>223</v>
      </c>
      <c r="H205">
        <v>471</v>
      </c>
      <c r="I205">
        <v>836</v>
      </c>
      <c r="J205">
        <v>844</v>
      </c>
    </row>
    <row r="206" spans="1:10" x14ac:dyDescent="0.3">
      <c r="A206" t="s">
        <v>224</v>
      </c>
      <c r="B206" t="s">
        <v>224</v>
      </c>
      <c r="C206">
        <v>10823</v>
      </c>
      <c r="D206">
        <v>12695</v>
      </c>
      <c r="E206">
        <v>13402</v>
      </c>
      <c r="F206">
        <v>12392</v>
      </c>
      <c r="G206">
        <v>11669</v>
      </c>
      <c r="H206">
        <v>11635</v>
      </c>
      <c r="I206">
        <v>11172</v>
      </c>
      <c r="J206">
        <v>11717</v>
      </c>
    </row>
    <row r="207" spans="1:10" x14ac:dyDescent="0.3">
      <c r="A207" t="s">
        <v>225</v>
      </c>
      <c r="B207" t="s">
        <v>225</v>
      </c>
      <c r="C207">
        <v>4839</v>
      </c>
      <c r="D207">
        <v>8464</v>
      </c>
      <c r="E207">
        <v>11465</v>
      </c>
      <c r="F207">
        <v>10368</v>
      </c>
      <c r="G207">
        <v>9961</v>
      </c>
      <c r="H207">
        <v>10668</v>
      </c>
      <c r="I207">
        <v>10227</v>
      </c>
      <c r="J207">
        <v>10612</v>
      </c>
    </row>
    <row r="208" spans="1:10" x14ac:dyDescent="0.3">
      <c r="A208" t="s">
        <v>226</v>
      </c>
      <c r="B208" t="s">
        <v>226</v>
      </c>
      <c r="C208">
        <v>5840</v>
      </c>
      <c r="D208">
        <v>12008</v>
      </c>
      <c r="E208">
        <v>15806</v>
      </c>
      <c r="F208">
        <v>13233</v>
      </c>
      <c r="G208">
        <v>13671</v>
      </c>
      <c r="H208">
        <v>15055</v>
      </c>
      <c r="I208">
        <v>13549</v>
      </c>
      <c r="J208">
        <v>10663</v>
      </c>
    </row>
    <row r="209" spans="1:10" x14ac:dyDescent="0.3">
      <c r="A209" t="s">
        <v>227</v>
      </c>
      <c r="B209" t="s">
        <v>227</v>
      </c>
      <c r="C209">
        <v>9153</v>
      </c>
      <c r="D209">
        <v>9750</v>
      </c>
      <c r="E209">
        <v>10357</v>
      </c>
      <c r="F209">
        <v>9236</v>
      </c>
      <c r="G209">
        <v>8774</v>
      </c>
      <c r="H209">
        <v>8895</v>
      </c>
      <c r="I209">
        <v>8875</v>
      </c>
      <c r="J209">
        <v>9298</v>
      </c>
    </row>
    <row r="210" spans="1:10" x14ac:dyDescent="0.3">
      <c r="A210" t="s">
        <v>228</v>
      </c>
      <c r="B210" t="s">
        <v>228</v>
      </c>
      <c r="D210">
        <v>96</v>
      </c>
      <c r="E210">
        <v>1571</v>
      </c>
      <c r="F210">
        <v>2804</v>
      </c>
      <c r="G210">
        <v>2868</v>
      </c>
      <c r="H210">
        <v>3843</v>
      </c>
      <c r="I210">
        <v>3660</v>
      </c>
      <c r="J210">
        <v>3790</v>
      </c>
    </row>
    <row r="211" spans="1:10" x14ac:dyDescent="0.3">
      <c r="A211" t="s">
        <v>229</v>
      </c>
      <c r="B211" t="s">
        <v>229</v>
      </c>
      <c r="C211">
        <v>4766</v>
      </c>
      <c r="D211">
        <v>7511</v>
      </c>
      <c r="E211">
        <v>9641</v>
      </c>
      <c r="F211">
        <v>8853</v>
      </c>
      <c r="G211">
        <v>7498</v>
      </c>
      <c r="H211">
        <v>6635</v>
      </c>
      <c r="I211">
        <v>5337</v>
      </c>
      <c r="J211">
        <v>4629</v>
      </c>
    </row>
    <row r="212" spans="1:10" x14ac:dyDescent="0.3">
      <c r="A212" t="s">
        <v>230</v>
      </c>
      <c r="B212" t="s">
        <v>230</v>
      </c>
      <c r="C212">
        <v>1393</v>
      </c>
      <c r="D212">
        <v>1272</v>
      </c>
      <c r="E212">
        <v>2015</v>
      </c>
      <c r="F212">
        <v>1913</v>
      </c>
      <c r="G212">
        <v>1709</v>
      </c>
      <c r="H212">
        <v>1888</v>
      </c>
      <c r="I212">
        <v>1976</v>
      </c>
      <c r="J212">
        <v>2012</v>
      </c>
    </row>
    <row r="213" spans="1:10" x14ac:dyDescent="0.3">
      <c r="A213" t="s">
        <v>231</v>
      </c>
      <c r="B213" t="s">
        <v>231</v>
      </c>
      <c r="D213">
        <v>10879</v>
      </c>
      <c r="E213">
        <v>19178</v>
      </c>
      <c r="F213">
        <v>20167</v>
      </c>
      <c r="G213">
        <v>22591</v>
      </c>
      <c r="H213">
        <v>24604</v>
      </c>
      <c r="I213">
        <v>24099</v>
      </c>
      <c r="J213">
        <v>24200</v>
      </c>
    </row>
    <row r="214" spans="1:10" x14ac:dyDescent="0.3">
      <c r="A214" t="s">
        <v>232</v>
      </c>
      <c r="B214" t="s">
        <v>232</v>
      </c>
      <c r="C214">
        <v>147</v>
      </c>
      <c r="D214">
        <v>3574</v>
      </c>
      <c r="E214">
        <v>12888</v>
      </c>
      <c r="F214">
        <v>15519</v>
      </c>
      <c r="G214">
        <v>14074</v>
      </c>
      <c r="H214">
        <v>21153</v>
      </c>
      <c r="I214">
        <v>39680</v>
      </c>
      <c r="J214">
        <v>39863</v>
      </c>
    </row>
    <row r="215" spans="1:10" x14ac:dyDescent="0.3">
      <c r="A215" t="s">
        <v>233</v>
      </c>
      <c r="B215" t="s">
        <v>233</v>
      </c>
      <c r="C215">
        <v>1038</v>
      </c>
      <c r="D215">
        <v>3581</v>
      </c>
      <c r="E215">
        <v>6207</v>
      </c>
      <c r="F215">
        <v>16948</v>
      </c>
      <c r="G215">
        <v>20819</v>
      </c>
      <c r="H215">
        <v>23115</v>
      </c>
      <c r="I215">
        <v>22763</v>
      </c>
      <c r="J215">
        <v>22897</v>
      </c>
    </row>
    <row r="216" spans="1:10" x14ac:dyDescent="0.3">
      <c r="A216" t="s">
        <v>234</v>
      </c>
      <c r="B216" t="s">
        <v>234</v>
      </c>
      <c r="D216">
        <v>978</v>
      </c>
      <c r="E216">
        <v>4825</v>
      </c>
      <c r="F216">
        <v>4137</v>
      </c>
      <c r="G216">
        <v>3995</v>
      </c>
      <c r="H216">
        <v>4224</v>
      </c>
      <c r="I216">
        <v>4202</v>
      </c>
      <c r="J216">
        <v>3952</v>
      </c>
    </row>
    <row r="217" spans="1:10" x14ac:dyDescent="0.3">
      <c r="A217" t="s">
        <v>235</v>
      </c>
      <c r="B217" t="s">
        <v>235</v>
      </c>
      <c r="C217">
        <v>573</v>
      </c>
      <c r="D217">
        <v>997</v>
      </c>
      <c r="E217">
        <v>1531</v>
      </c>
      <c r="F217">
        <v>2644</v>
      </c>
      <c r="G217">
        <v>3550</v>
      </c>
      <c r="H217">
        <v>5842</v>
      </c>
      <c r="I217">
        <v>18289</v>
      </c>
      <c r="J217">
        <v>18721</v>
      </c>
    </row>
    <row r="218" spans="1:10" x14ac:dyDescent="0.3">
      <c r="A218" t="s">
        <v>236</v>
      </c>
      <c r="B218" t="s">
        <v>236</v>
      </c>
      <c r="C218">
        <v>1892</v>
      </c>
      <c r="D218">
        <v>5011</v>
      </c>
      <c r="E218">
        <v>5717</v>
      </c>
      <c r="F218">
        <v>12921</v>
      </c>
      <c r="G218">
        <v>16434</v>
      </c>
      <c r="H218">
        <v>25859</v>
      </c>
      <c r="I218">
        <v>28175</v>
      </c>
      <c r="J218">
        <v>27252</v>
      </c>
    </row>
    <row r="219" spans="1:10" x14ac:dyDescent="0.3">
      <c r="A219" t="s">
        <v>237</v>
      </c>
      <c r="B219" t="s">
        <v>237</v>
      </c>
      <c r="E219">
        <v>1144</v>
      </c>
      <c r="F219">
        <v>1192</v>
      </c>
      <c r="G219">
        <v>1251</v>
      </c>
      <c r="H219">
        <v>1347</v>
      </c>
      <c r="I219">
        <v>2676</v>
      </c>
      <c r="J219">
        <v>2622</v>
      </c>
    </row>
    <row r="220" spans="1:10" x14ac:dyDescent="0.3">
      <c r="A220" t="s">
        <v>238</v>
      </c>
      <c r="B220" t="s">
        <v>238</v>
      </c>
      <c r="C220">
        <v>1836</v>
      </c>
      <c r="D220">
        <v>2565</v>
      </c>
      <c r="E220">
        <v>3148</v>
      </c>
      <c r="F220">
        <v>4032</v>
      </c>
      <c r="G220">
        <v>4045</v>
      </c>
      <c r="H220">
        <v>6038</v>
      </c>
      <c r="I220">
        <v>7505</v>
      </c>
      <c r="J220">
        <v>7680</v>
      </c>
    </row>
    <row r="221" spans="1:10" x14ac:dyDescent="0.3">
      <c r="A221" t="s">
        <v>240</v>
      </c>
      <c r="B221" t="s">
        <v>240</v>
      </c>
      <c r="D221">
        <v>4687</v>
      </c>
      <c r="E221">
        <v>7479</v>
      </c>
      <c r="F221">
        <v>10906</v>
      </c>
      <c r="G221">
        <v>9926</v>
      </c>
      <c r="H221">
        <v>10411</v>
      </c>
      <c r="I221">
        <v>10506</v>
      </c>
      <c r="J221">
        <v>9921</v>
      </c>
    </row>
    <row r="222" spans="1:10" x14ac:dyDescent="0.3">
      <c r="A222" t="s">
        <v>241</v>
      </c>
      <c r="B222" t="s">
        <v>241</v>
      </c>
      <c r="D222">
        <v>986</v>
      </c>
      <c r="E222">
        <v>18531</v>
      </c>
      <c r="F222">
        <v>53305</v>
      </c>
      <c r="G222">
        <v>68586</v>
      </c>
      <c r="H222">
        <v>75386</v>
      </c>
      <c r="I222">
        <v>74227</v>
      </c>
      <c r="J222">
        <v>78723</v>
      </c>
    </row>
    <row r="223" spans="1:10" x14ac:dyDescent="0.3">
      <c r="A223" t="s">
        <v>242</v>
      </c>
      <c r="B223" t="s">
        <v>242</v>
      </c>
      <c r="C223">
        <v>1384</v>
      </c>
      <c r="D223">
        <v>5687</v>
      </c>
      <c r="E223">
        <v>12712</v>
      </c>
      <c r="F223">
        <v>11458</v>
      </c>
      <c r="G223">
        <v>11189</v>
      </c>
      <c r="H223">
        <v>11850</v>
      </c>
      <c r="I223">
        <v>11793</v>
      </c>
      <c r="J223">
        <v>11709</v>
      </c>
    </row>
    <row r="224" spans="1:10" x14ac:dyDescent="0.3">
      <c r="A224" t="s">
        <v>243</v>
      </c>
      <c r="B224" t="s">
        <v>243</v>
      </c>
      <c r="D224">
        <v>499</v>
      </c>
      <c r="E224">
        <v>1749</v>
      </c>
      <c r="F224">
        <v>4714</v>
      </c>
      <c r="G224">
        <v>6264</v>
      </c>
      <c r="H224">
        <v>7686</v>
      </c>
      <c r="I224">
        <v>15615</v>
      </c>
      <c r="J224">
        <v>18186</v>
      </c>
    </row>
    <row r="225" spans="1:10" x14ac:dyDescent="0.3">
      <c r="A225" t="s">
        <v>244</v>
      </c>
      <c r="B225" t="s">
        <v>244</v>
      </c>
      <c r="C225">
        <v>14832</v>
      </c>
      <c r="D225">
        <v>59364</v>
      </c>
      <c r="E225">
        <v>68322</v>
      </c>
      <c r="F225">
        <v>60278</v>
      </c>
      <c r="G225">
        <v>59432</v>
      </c>
      <c r="H225">
        <v>63348</v>
      </c>
      <c r="I225">
        <v>64784</v>
      </c>
      <c r="J225">
        <v>67824</v>
      </c>
    </row>
    <row r="226" spans="1:10" x14ac:dyDescent="0.3">
      <c r="A226" t="s">
        <v>245</v>
      </c>
      <c r="B226" t="s">
        <v>245</v>
      </c>
      <c r="D226">
        <v>311</v>
      </c>
      <c r="E226">
        <v>1729</v>
      </c>
      <c r="F226">
        <v>2000</v>
      </c>
      <c r="G226">
        <v>3241</v>
      </c>
      <c r="H226">
        <v>3553</v>
      </c>
      <c r="I226">
        <v>3304</v>
      </c>
      <c r="J226">
        <v>3214</v>
      </c>
    </row>
    <row r="227" spans="1:10" x14ac:dyDescent="0.3">
      <c r="A227" t="s">
        <v>246</v>
      </c>
      <c r="B227" t="s">
        <v>246</v>
      </c>
      <c r="D227">
        <v>473</v>
      </c>
      <c r="E227">
        <v>348</v>
      </c>
      <c r="F227">
        <v>1168</v>
      </c>
      <c r="G227">
        <v>2937</v>
      </c>
      <c r="H227">
        <v>3760</v>
      </c>
      <c r="I227">
        <v>4565</v>
      </c>
      <c r="J227">
        <v>5077</v>
      </c>
    </row>
    <row r="228" spans="1:10" x14ac:dyDescent="0.3">
      <c r="A228" t="s">
        <v>247</v>
      </c>
      <c r="B228" t="s">
        <v>247</v>
      </c>
      <c r="C228">
        <v>2129</v>
      </c>
      <c r="D228">
        <v>4043</v>
      </c>
      <c r="E228">
        <v>4923</v>
      </c>
      <c r="F228">
        <v>3932</v>
      </c>
      <c r="G228">
        <v>3597</v>
      </c>
      <c r="H228">
        <v>3970</v>
      </c>
      <c r="I228">
        <v>4139</v>
      </c>
      <c r="J228">
        <v>4026</v>
      </c>
    </row>
    <row r="229" spans="1:10" x14ac:dyDescent="0.3">
      <c r="A229" t="s">
        <v>248</v>
      </c>
      <c r="B229" t="s">
        <v>248</v>
      </c>
      <c r="C229">
        <v>1220</v>
      </c>
      <c r="D229">
        <v>2624</v>
      </c>
      <c r="E229">
        <v>4289</v>
      </c>
      <c r="F229">
        <v>6218</v>
      </c>
      <c r="G229">
        <v>7474</v>
      </c>
      <c r="H229">
        <v>16100</v>
      </c>
      <c r="I229">
        <v>21985</v>
      </c>
      <c r="J229">
        <v>23865</v>
      </c>
    </row>
    <row r="230" spans="1:10" x14ac:dyDescent="0.3">
      <c r="A230" t="s">
        <v>249</v>
      </c>
      <c r="B230" t="s">
        <v>249</v>
      </c>
      <c r="C230">
        <v>3247</v>
      </c>
      <c r="D230">
        <v>10412</v>
      </c>
      <c r="E230">
        <v>23931</v>
      </c>
      <c r="F230">
        <v>24977</v>
      </c>
      <c r="G230">
        <v>22105</v>
      </c>
      <c r="H230">
        <v>22147</v>
      </c>
      <c r="I230">
        <v>22030</v>
      </c>
      <c r="J230">
        <v>21465</v>
      </c>
    </row>
    <row r="231" spans="1:10" x14ac:dyDescent="0.3">
      <c r="A231" t="s">
        <v>250</v>
      </c>
      <c r="B231" t="s">
        <v>250</v>
      </c>
      <c r="C231">
        <v>269</v>
      </c>
      <c r="D231">
        <v>301</v>
      </c>
      <c r="E231">
        <v>348</v>
      </c>
      <c r="F231">
        <v>571</v>
      </c>
      <c r="G231">
        <v>1066</v>
      </c>
      <c r="H231">
        <v>3880</v>
      </c>
      <c r="I231">
        <v>5778</v>
      </c>
      <c r="J231">
        <v>5487</v>
      </c>
    </row>
    <row r="232" spans="1:10" x14ac:dyDescent="0.3">
      <c r="A232" t="s">
        <v>251</v>
      </c>
      <c r="B232" t="s">
        <v>251</v>
      </c>
      <c r="C232">
        <v>6709</v>
      </c>
      <c r="D232">
        <v>9269</v>
      </c>
      <c r="E232">
        <v>12945</v>
      </c>
      <c r="F232">
        <v>17492</v>
      </c>
      <c r="G232">
        <v>22501</v>
      </c>
      <c r="H232">
        <v>27896</v>
      </c>
      <c r="I232">
        <v>32974</v>
      </c>
      <c r="J232">
        <v>33081</v>
      </c>
    </row>
    <row r="233" spans="1:10" x14ac:dyDescent="0.3">
      <c r="A233" t="s">
        <v>252</v>
      </c>
      <c r="B233" t="s">
        <v>252</v>
      </c>
      <c r="C233">
        <v>4358</v>
      </c>
      <c r="D233">
        <v>6432</v>
      </c>
      <c r="E233">
        <v>8104</v>
      </c>
      <c r="F233">
        <v>9269</v>
      </c>
      <c r="G233">
        <v>8584</v>
      </c>
      <c r="H233">
        <v>9682</v>
      </c>
      <c r="I233">
        <v>9570</v>
      </c>
      <c r="J233">
        <v>9584</v>
      </c>
    </row>
    <row r="234" spans="1:10" x14ac:dyDescent="0.3">
      <c r="A234" t="s">
        <v>253</v>
      </c>
      <c r="B234" t="s">
        <v>253</v>
      </c>
      <c r="C234">
        <v>3317</v>
      </c>
      <c r="D234">
        <v>6239</v>
      </c>
      <c r="E234">
        <v>6601</v>
      </c>
      <c r="F234">
        <v>5893</v>
      </c>
      <c r="G234">
        <v>5678</v>
      </c>
      <c r="H234">
        <v>6148</v>
      </c>
      <c r="I234">
        <v>6786</v>
      </c>
      <c r="J234">
        <v>7110</v>
      </c>
    </row>
    <row r="235" spans="1:10" x14ac:dyDescent="0.3">
      <c r="A235" t="s">
        <v>254</v>
      </c>
      <c r="B235" t="s">
        <v>254</v>
      </c>
      <c r="C235">
        <v>1414</v>
      </c>
      <c r="D235">
        <v>3038</v>
      </c>
      <c r="E235">
        <v>4429</v>
      </c>
      <c r="F235">
        <v>4273</v>
      </c>
      <c r="G235">
        <v>4383</v>
      </c>
      <c r="H235">
        <v>5127</v>
      </c>
      <c r="I235">
        <v>4946</v>
      </c>
      <c r="J235">
        <v>4576</v>
      </c>
    </row>
    <row r="236" spans="1:10" x14ac:dyDescent="0.3">
      <c r="A236" t="s">
        <v>255</v>
      </c>
      <c r="B236" t="s">
        <v>255</v>
      </c>
      <c r="D236">
        <v>4821</v>
      </c>
      <c r="E236">
        <v>18176</v>
      </c>
      <c r="F236">
        <v>23456</v>
      </c>
      <c r="G236">
        <v>30987</v>
      </c>
      <c r="H236">
        <v>36407</v>
      </c>
      <c r="I236">
        <v>39858</v>
      </c>
      <c r="J236">
        <v>39577</v>
      </c>
    </row>
    <row r="237" spans="1:10" x14ac:dyDescent="0.3">
      <c r="A237" t="s">
        <v>256</v>
      </c>
      <c r="B237" t="s">
        <v>256</v>
      </c>
      <c r="D237">
        <v>326</v>
      </c>
      <c r="E237">
        <v>1230</v>
      </c>
      <c r="F237">
        <v>1366</v>
      </c>
      <c r="G237">
        <v>2005</v>
      </c>
      <c r="H237">
        <v>3909</v>
      </c>
      <c r="I237">
        <v>8997</v>
      </c>
      <c r="J237">
        <v>9278</v>
      </c>
    </row>
    <row r="238" spans="1:10" x14ac:dyDescent="0.3">
      <c r="A238" t="s">
        <v>257</v>
      </c>
      <c r="B238" t="s">
        <v>257</v>
      </c>
      <c r="C238">
        <v>8957</v>
      </c>
      <c r="D238">
        <v>10374</v>
      </c>
      <c r="E238">
        <v>11569</v>
      </c>
      <c r="F238">
        <v>10110</v>
      </c>
      <c r="G238">
        <v>9971</v>
      </c>
      <c r="H238">
        <v>10637</v>
      </c>
      <c r="I238">
        <v>11054</v>
      </c>
      <c r="J238">
        <v>11161</v>
      </c>
    </row>
    <row r="239" spans="1:10" x14ac:dyDescent="0.3">
      <c r="A239" t="s">
        <v>258</v>
      </c>
      <c r="B239" t="s">
        <v>258</v>
      </c>
      <c r="C239">
        <v>119</v>
      </c>
      <c r="D239">
        <v>123</v>
      </c>
      <c r="E239">
        <v>155</v>
      </c>
      <c r="F239">
        <v>120</v>
      </c>
      <c r="G239">
        <v>110</v>
      </c>
      <c r="H239">
        <v>106</v>
      </c>
      <c r="I239">
        <v>87</v>
      </c>
      <c r="J239">
        <v>128</v>
      </c>
    </row>
    <row r="240" spans="1:10" x14ac:dyDescent="0.3">
      <c r="A240" t="s">
        <v>259</v>
      </c>
      <c r="B240" t="s">
        <v>259</v>
      </c>
      <c r="D240">
        <v>216</v>
      </c>
      <c r="E240">
        <v>199</v>
      </c>
      <c r="F240">
        <v>222</v>
      </c>
      <c r="G240">
        <v>1248</v>
      </c>
      <c r="H240">
        <v>1355</v>
      </c>
      <c r="I240">
        <v>1182</v>
      </c>
      <c r="J240">
        <v>1111</v>
      </c>
    </row>
    <row r="241" spans="1:10" x14ac:dyDescent="0.3">
      <c r="A241" t="s">
        <v>260</v>
      </c>
      <c r="B241" t="s">
        <v>260</v>
      </c>
      <c r="C241">
        <v>1217</v>
      </c>
      <c r="D241">
        <v>2895</v>
      </c>
      <c r="E241">
        <v>3714</v>
      </c>
      <c r="F241">
        <v>3022</v>
      </c>
      <c r="G241">
        <v>2778</v>
      </c>
      <c r="H241">
        <v>2582</v>
      </c>
      <c r="I241">
        <v>2338</v>
      </c>
      <c r="J241">
        <v>2386</v>
      </c>
    </row>
    <row r="242" spans="1:10" x14ac:dyDescent="0.3">
      <c r="A242" t="s">
        <v>261</v>
      </c>
      <c r="B242" t="s">
        <v>261</v>
      </c>
      <c r="C242">
        <v>2326</v>
      </c>
      <c r="D242">
        <v>6392</v>
      </c>
      <c r="E242">
        <v>12572</v>
      </c>
      <c r="F242">
        <v>26171</v>
      </c>
      <c r="G242">
        <v>37121</v>
      </c>
      <c r="H242">
        <v>48401</v>
      </c>
      <c r="I242">
        <v>56703</v>
      </c>
      <c r="J242">
        <v>55971</v>
      </c>
    </row>
    <row r="243" spans="1:10" x14ac:dyDescent="0.3">
      <c r="A243" t="s">
        <v>262</v>
      </c>
      <c r="B243" t="s">
        <v>262</v>
      </c>
      <c r="E243">
        <v>932</v>
      </c>
      <c r="F243">
        <v>1177</v>
      </c>
      <c r="G243">
        <v>1333</v>
      </c>
      <c r="H243">
        <v>1310</v>
      </c>
      <c r="I243">
        <v>1283</v>
      </c>
      <c r="J243">
        <v>1226</v>
      </c>
    </row>
    <row r="244" spans="1:10" x14ac:dyDescent="0.3">
      <c r="A244" t="s">
        <v>263</v>
      </c>
      <c r="B244" t="s">
        <v>263</v>
      </c>
      <c r="H244">
        <v>599</v>
      </c>
      <c r="I244">
        <v>537</v>
      </c>
      <c r="J244">
        <v>515</v>
      </c>
    </row>
    <row r="245" spans="1:10" x14ac:dyDescent="0.3">
      <c r="A245" t="s">
        <v>264</v>
      </c>
      <c r="B245" t="s">
        <v>264</v>
      </c>
      <c r="C245">
        <v>435</v>
      </c>
      <c r="D245">
        <v>480</v>
      </c>
      <c r="E245">
        <v>579</v>
      </c>
      <c r="F245">
        <v>622</v>
      </c>
      <c r="G245">
        <v>542</v>
      </c>
      <c r="H245">
        <v>576</v>
      </c>
      <c r="I245">
        <v>580</v>
      </c>
      <c r="J245">
        <v>551</v>
      </c>
    </row>
    <row r="246" spans="1:10" x14ac:dyDescent="0.3">
      <c r="A246" t="s">
        <v>265</v>
      </c>
      <c r="B246" t="s">
        <v>265</v>
      </c>
      <c r="E246">
        <v>1748</v>
      </c>
      <c r="F246">
        <v>6245</v>
      </c>
      <c r="G246">
        <v>6204</v>
      </c>
      <c r="H246">
        <v>6662</v>
      </c>
      <c r="I246">
        <v>7129</v>
      </c>
      <c r="J246">
        <v>7145</v>
      </c>
    </row>
    <row r="247" spans="1:10" x14ac:dyDescent="0.3">
      <c r="A247" t="s">
        <v>266</v>
      </c>
      <c r="B247" t="s">
        <v>266</v>
      </c>
      <c r="D247">
        <v>123</v>
      </c>
      <c r="E247">
        <v>1056</v>
      </c>
      <c r="F247">
        <v>9827</v>
      </c>
      <c r="G247">
        <v>15319</v>
      </c>
      <c r="H247">
        <v>20120</v>
      </c>
      <c r="I247">
        <v>25113</v>
      </c>
      <c r="J247">
        <v>26850</v>
      </c>
    </row>
    <row r="248" spans="1:10" x14ac:dyDescent="0.3">
      <c r="A248" t="s">
        <v>267</v>
      </c>
      <c r="B248" t="s">
        <v>267</v>
      </c>
      <c r="C248">
        <v>8821</v>
      </c>
      <c r="D248">
        <v>20391</v>
      </c>
      <c r="E248">
        <v>25891</v>
      </c>
      <c r="F248">
        <v>23185</v>
      </c>
      <c r="G248">
        <v>22253</v>
      </c>
      <c r="H248">
        <v>22075</v>
      </c>
      <c r="I248">
        <v>21904</v>
      </c>
      <c r="J248">
        <v>22263</v>
      </c>
    </row>
    <row r="249" spans="1:10" x14ac:dyDescent="0.3">
      <c r="A249" t="s">
        <v>268</v>
      </c>
      <c r="B249" t="s">
        <v>268</v>
      </c>
      <c r="H249">
        <v>266</v>
      </c>
      <c r="I249">
        <v>329</v>
      </c>
      <c r="J249">
        <v>289</v>
      </c>
    </row>
    <row r="250" spans="1:10" x14ac:dyDescent="0.3">
      <c r="A250" t="s">
        <v>269</v>
      </c>
      <c r="B250" t="s">
        <v>269</v>
      </c>
      <c r="H250">
        <v>180</v>
      </c>
      <c r="I250">
        <v>2929</v>
      </c>
      <c r="J250">
        <v>6122</v>
      </c>
    </row>
    <row r="251" spans="1:10" x14ac:dyDescent="0.3">
      <c r="A251" t="s">
        <v>270</v>
      </c>
      <c r="B251" t="s">
        <v>270</v>
      </c>
      <c r="E251">
        <v>756</v>
      </c>
      <c r="F251">
        <v>1104</v>
      </c>
      <c r="G251">
        <v>1826</v>
      </c>
      <c r="H251">
        <v>3083</v>
      </c>
      <c r="I251">
        <v>3815</v>
      </c>
      <c r="J251">
        <v>3517</v>
      </c>
    </row>
    <row r="252" spans="1:10" x14ac:dyDescent="0.3">
      <c r="A252" t="s">
        <v>271</v>
      </c>
      <c r="B252" t="s">
        <v>271</v>
      </c>
      <c r="C252">
        <v>1891</v>
      </c>
      <c r="D252">
        <v>3134</v>
      </c>
      <c r="E252">
        <v>3281</v>
      </c>
      <c r="F252">
        <v>7519</v>
      </c>
      <c r="G252">
        <v>11333</v>
      </c>
      <c r="H252">
        <v>13363</v>
      </c>
      <c r="I252">
        <v>13140</v>
      </c>
      <c r="J252">
        <v>13553</v>
      </c>
    </row>
    <row r="253" spans="1:10" x14ac:dyDescent="0.3">
      <c r="A253" t="s">
        <v>272</v>
      </c>
      <c r="B253" t="s">
        <v>272</v>
      </c>
      <c r="C253">
        <v>1173</v>
      </c>
      <c r="D253">
        <v>3227</v>
      </c>
      <c r="E253">
        <v>5460</v>
      </c>
      <c r="F253">
        <v>5688</v>
      </c>
      <c r="G253">
        <v>6294</v>
      </c>
      <c r="H253">
        <v>9448</v>
      </c>
      <c r="I253">
        <v>13603</v>
      </c>
      <c r="J253">
        <v>14084</v>
      </c>
    </row>
    <row r="254" spans="1:10" x14ac:dyDescent="0.3">
      <c r="A254" t="s">
        <v>273</v>
      </c>
      <c r="B254" t="s">
        <v>273</v>
      </c>
      <c r="C254">
        <v>38946</v>
      </c>
      <c r="D254">
        <v>55719</v>
      </c>
      <c r="E254">
        <v>65134</v>
      </c>
      <c r="F254">
        <v>67653</v>
      </c>
      <c r="G254">
        <v>69392</v>
      </c>
      <c r="H254">
        <v>87901</v>
      </c>
      <c r="I254">
        <v>89078</v>
      </c>
      <c r="J254">
        <v>89321</v>
      </c>
    </row>
    <row r="255" spans="1:10" x14ac:dyDescent="0.3">
      <c r="A255" t="s">
        <v>274</v>
      </c>
      <c r="B255" t="s">
        <v>274</v>
      </c>
      <c r="D255">
        <v>373</v>
      </c>
      <c r="E255">
        <v>572</v>
      </c>
      <c r="F255">
        <v>940</v>
      </c>
      <c r="G255">
        <v>1541</v>
      </c>
      <c r="H255">
        <v>2137</v>
      </c>
      <c r="I255">
        <v>2431</v>
      </c>
      <c r="J255">
        <v>2286</v>
      </c>
    </row>
    <row r="256" spans="1:10" x14ac:dyDescent="0.3">
      <c r="A256" t="s">
        <v>275</v>
      </c>
      <c r="B256" t="s">
        <v>275</v>
      </c>
      <c r="C256">
        <v>3973</v>
      </c>
      <c r="D256">
        <v>6854</v>
      </c>
      <c r="E256">
        <v>9988</v>
      </c>
      <c r="F256">
        <v>12550</v>
      </c>
      <c r="G256">
        <v>14796</v>
      </c>
      <c r="H256">
        <v>23469</v>
      </c>
      <c r="I256">
        <v>27086</v>
      </c>
      <c r="J256">
        <v>25614</v>
      </c>
    </row>
    <row r="257" spans="1:10" x14ac:dyDescent="0.3">
      <c r="A257" t="s">
        <v>276</v>
      </c>
      <c r="B257" t="s">
        <v>276</v>
      </c>
      <c r="C257">
        <v>1948</v>
      </c>
      <c r="D257">
        <v>2530</v>
      </c>
      <c r="E257">
        <v>3295</v>
      </c>
      <c r="F257">
        <v>3551</v>
      </c>
      <c r="G257">
        <v>3728</v>
      </c>
      <c r="H257">
        <v>5428</v>
      </c>
      <c r="I257">
        <v>7331</v>
      </c>
      <c r="J257">
        <v>7686</v>
      </c>
    </row>
    <row r="258" spans="1:10" x14ac:dyDescent="0.3">
      <c r="A258" t="s">
        <v>277</v>
      </c>
      <c r="B258" t="s">
        <v>277</v>
      </c>
      <c r="C258">
        <v>4308</v>
      </c>
      <c r="D258">
        <v>18092</v>
      </c>
      <c r="E258">
        <v>20033</v>
      </c>
      <c r="F258">
        <v>17730</v>
      </c>
      <c r="G258">
        <v>17301</v>
      </c>
      <c r="H258">
        <v>16824</v>
      </c>
      <c r="I258">
        <v>16718</v>
      </c>
      <c r="J258">
        <v>16892</v>
      </c>
    </row>
    <row r="259" spans="1:10" x14ac:dyDescent="0.3">
      <c r="A259" t="s">
        <v>278</v>
      </c>
      <c r="B259" t="s">
        <v>278</v>
      </c>
      <c r="C259">
        <v>6364</v>
      </c>
      <c r="D259">
        <v>10838</v>
      </c>
      <c r="E259">
        <v>13029</v>
      </c>
      <c r="F259">
        <v>12876</v>
      </c>
      <c r="G259">
        <v>11984</v>
      </c>
      <c r="H259">
        <v>12493</v>
      </c>
      <c r="I259">
        <v>12975</v>
      </c>
      <c r="J259">
        <v>13629</v>
      </c>
    </row>
    <row r="260" spans="1:10" x14ac:dyDescent="0.3">
      <c r="A260" t="s">
        <v>279</v>
      </c>
      <c r="B260" t="s">
        <v>279</v>
      </c>
      <c r="C260">
        <v>3402</v>
      </c>
      <c r="D260">
        <v>5997</v>
      </c>
      <c r="E260">
        <v>8832</v>
      </c>
      <c r="F260">
        <v>16718</v>
      </c>
      <c r="G260">
        <v>21228</v>
      </c>
      <c r="H260">
        <v>24554</v>
      </c>
      <c r="I260">
        <v>24685</v>
      </c>
      <c r="J260">
        <v>24429</v>
      </c>
    </row>
    <row r="261" spans="1:10" x14ac:dyDescent="0.3">
      <c r="A261" t="s">
        <v>280</v>
      </c>
      <c r="B261" t="s">
        <v>280</v>
      </c>
      <c r="C261">
        <v>11638</v>
      </c>
      <c r="D261">
        <v>24312</v>
      </c>
      <c r="E261">
        <v>31138</v>
      </c>
      <c r="F261">
        <v>43043</v>
      </c>
      <c r="G261">
        <v>51464</v>
      </c>
      <c r="H261">
        <v>55416</v>
      </c>
      <c r="I261">
        <v>52894</v>
      </c>
      <c r="J261">
        <v>53970</v>
      </c>
    </row>
    <row r="262" spans="1:10" x14ac:dyDescent="0.3">
      <c r="A262" t="s">
        <v>281</v>
      </c>
      <c r="B262" t="s">
        <v>281</v>
      </c>
      <c r="C262">
        <v>916</v>
      </c>
      <c r="D262">
        <v>7169</v>
      </c>
      <c r="E262">
        <v>13243</v>
      </c>
      <c r="F262">
        <v>23266</v>
      </c>
      <c r="G262">
        <v>29911</v>
      </c>
      <c r="H262">
        <v>34496</v>
      </c>
      <c r="I262">
        <v>37648</v>
      </c>
      <c r="J262">
        <v>39137</v>
      </c>
    </row>
    <row r="263" spans="1:10" x14ac:dyDescent="0.3">
      <c r="A263" t="s">
        <v>282</v>
      </c>
      <c r="B263" t="s">
        <v>282</v>
      </c>
      <c r="C263">
        <v>1314</v>
      </c>
      <c r="D263">
        <v>2348</v>
      </c>
      <c r="E263">
        <v>3318</v>
      </c>
      <c r="F263">
        <v>4147</v>
      </c>
      <c r="G263">
        <v>4509</v>
      </c>
      <c r="H263">
        <v>5027</v>
      </c>
      <c r="I263">
        <v>5524</v>
      </c>
      <c r="J263">
        <v>5857</v>
      </c>
    </row>
    <row r="264" spans="1:10" x14ac:dyDescent="0.3">
      <c r="A264" t="s">
        <v>283</v>
      </c>
      <c r="B264" t="s">
        <v>283</v>
      </c>
      <c r="D264">
        <v>157</v>
      </c>
      <c r="E264">
        <v>1457</v>
      </c>
      <c r="F264">
        <v>4953</v>
      </c>
      <c r="G264">
        <v>8598</v>
      </c>
      <c r="H264">
        <v>8967</v>
      </c>
      <c r="I264">
        <v>8540</v>
      </c>
      <c r="J264">
        <v>9236</v>
      </c>
    </row>
    <row r="265" spans="1:10" x14ac:dyDescent="0.3">
      <c r="A265" t="s">
        <v>284</v>
      </c>
      <c r="B265" t="s">
        <v>284</v>
      </c>
      <c r="C265">
        <v>18162</v>
      </c>
      <c r="D265">
        <v>28268</v>
      </c>
      <c r="E265">
        <v>32134</v>
      </c>
      <c r="F265">
        <v>28229</v>
      </c>
      <c r="G265">
        <v>26690</v>
      </c>
      <c r="H265">
        <v>27651</v>
      </c>
      <c r="I265">
        <v>27087</v>
      </c>
      <c r="J265">
        <v>28170</v>
      </c>
    </row>
    <row r="266" spans="1:10" x14ac:dyDescent="0.3">
      <c r="A266" t="s">
        <v>285</v>
      </c>
      <c r="B266" t="s">
        <v>285</v>
      </c>
      <c r="C266">
        <v>3354</v>
      </c>
      <c r="D266">
        <v>4210</v>
      </c>
      <c r="E266">
        <v>4335</v>
      </c>
      <c r="F266">
        <v>4424</v>
      </c>
      <c r="G266">
        <v>4743</v>
      </c>
      <c r="H266">
        <v>5134</v>
      </c>
      <c r="I266">
        <v>5724</v>
      </c>
      <c r="J266">
        <v>5664</v>
      </c>
    </row>
    <row r="267" spans="1:10" x14ac:dyDescent="0.3">
      <c r="A267" t="s">
        <v>286</v>
      </c>
      <c r="B267" t="s">
        <v>286</v>
      </c>
      <c r="C267">
        <v>714</v>
      </c>
      <c r="D267">
        <v>1575</v>
      </c>
      <c r="E267">
        <v>4285</v>
      </c>
      <c r="F267">
        <v>4422</v>
      </c>
      <c r="G267">
        <v>7096</v>
      </c>
      <c r="H267">
        <v>8718</v>
      </c>
      <c r="I267">
        <v>9080</v>
      </c>
      <c r="J267">
        <v>9835</v>
      </c>
    </row>
    <row r="268" spans="1:10" x14ac:dyDescent="0.3">
      <c r="A268" t="s">
        <v>287</v>
      </c>
      <c r="B268" t="s">
        <v>287</v>
      </c>
      <c r="C268">
        <v>12105</v>
      </c>
      <c r="D268">
        <v>13368</v>
      </c>
      <c r="E268">
        <v>14131</v>
      </c>
      <c r="F268">
        <v>12772</v>
      </c>
      <c r="G268">
        <v>12174</v>
      </c>
      <c r="H268">
        <v>12419</v>
      </c>
      <c r="I268">
        <v>12187</v>
      </c>
      <c r="J268">
        <v>12744</v>
      </c>
    </row>
    <row r="269" spans="1:10" x14ac:dyDescent="0.3">
      <c r="A269" t="s">
        <v>288</v>
      </c>
      <c r="B269" t="s">
        <v>288</v>
      </c>
      <c r="C269">
        <v>1765</v>
      </c>
      <c r="D269">
        <v>3848</v>
      </c>
      <c r="E269">
        <v>4794</v>
      </c>
      <c r="F269">
        <v>5438</v>
      </c>
      <c r="G269">
        <v>6240</v>
      </c>
      <c r="H269">
        <v>6670</v>
      </c>
      <c r="I269">
        <v>6742</v>
      </c>
      <c r="J269">
        <v>6705</v>
      </c>
    </row>
    <row r="270" spans="1:10" x14ac:dyDescent="0.3">
      <c r="A270" t="s">
        <v>289</v>
      </c>
      <c r="B270" t="s">
        <v>289</v>
      </c>
      <c r="F270">
        <v>752</v>
      </c>
      <c r="G270">
        <v>1024</v>
      </c>
      <c r="H270">
        <v>1345</v>
      </c>
      <c r="I270">
        <v>4026</v>
      </c>
      <c r="J270">
        <v>3973</v>
      </c>
    </row>
    <row r="271" spans="1:10" x14ac:dyDescent="0.3">
      <c r="A271" t="s">
        <v>290</v>
      </c>
      <c r="B271" t="s">
        <v>290</v>
      </c>
      <c r="C271">
        <v>1857</v>
      </c>
      <c r="D271">
        <v>3071</v>
      </c>
      <c r="E271">
        <v>8831</v>
      </c>
      <c r="F271">
        <v>11251</v>
      </c>
      <c r="G271">
        <v>12425</v>
      </c>
      <c r="H271">
        <v>13535</v>
      </c>
      <c r="I271">
        <v>13770</v>
      </c>
      <c r="J271">
        <v>14012</v>
      </c>
    </row>
    <row r="272" spans="1:10" x14ac:dyDescent="0.3">
      <c r="A272" t="s">
        <v>291</v>
      </c>
      <c r="B272" t="s">
        <v>291</v>
      </c>
      <c r="D272">
        <v>542</v>
      </c>
      <c r="E272">
        <v>11028</v>
      </c>
      <c r="F272">
        <v>22322</v>
      </c>
      <c r="G272">
        <v>26256</v>
      </c>
      <c r="H272">
        <v>30934</v>
      </c>
      <c r="I272">
        <v>32971</v>
      </c>
      <c r="J272">
        <v>34158</v>
      </c>
    </row>
    <row r="273" spans="1:10" x14ac:dyDescent="0.3">
      <c r="A273" t="s">
        <v>292</v>
      </c>
      <c r="B273" t="s">
        <v>292</v>
      </c>
      <c r="C273">
        <v>7192</v>
      </c>
      <c r="D273">
        <v>8897</v>
      </c>
      <c r="E273">
        <v>10226</v>
      </c>
      <c r="F273">
        <v>11725</v>
      </c>
      <c r="G273">
        <v>14353</v>
      </c>
      <c r="H273">
        <v>20151</v>
      </c>
      <c r="I273">
        <v>24770</v>
      </c>
      <c r="J273">
        <v>25630</v>
      </c>
    </row>
    <row r="274" spans="1:10" x14ac:dyDescent="0.3">
      <c r="A274" t="s">
        <v>293</v>
      </c>
      <c r="B274" t="s">
        <v>293</v>
      </c>
      <c r="C274">
        <v>1472</v>
      </c>
      <c r="D274">
        <v>8196</v>
      </c>
      <c r="E274">
        <v>11999</v>
      </c>
      <c r="F274">
        <v>11592</v>
      </c>
      <c r="G274">
        <v>11208</v>
      </c>
      <c r="H274">
        <v>11047</v>
      </c>
      <c r="I274">
        <v>10789</v>
      </c>
      <c r="J274">
        <v>10970</v>
      </c>
    </row>
    <row r="275" spans="1:10" x14ac:dyDescent="0.3">
      <c r="A275" t="s">
        <v>294</v>
      </c>
      <c r="B275" t="s">
        <v>294</v>
      </c>
      <c r="C275">
        <v>632</v>
      </c>
      <c r="D275">
        <v>1568</v>
      </c>
      <c r="E275">
        <v>2049</v>
      </c>
      <c r="F275">
        <v>3422</v>
      </c>
      <c r="G275">
        <v>3925</v>
      </c>
      <c r="H275">
        <v>6189</v>
      </c>
      <c r="I275">
        <v>16921</v>
      </c>
      <c r="J275">
        <v>21533</v>
      </c>
    </row>
    <row r="276" spans="1:10" x14ac:dyDescent="0.3">
      <c r="A276" s="14" t="s">
        <v>295</v>
      </c>
      <c r="B276" t="s">
        <v>295</v>
      </c>
      <c r="C276">
        <v>8950</v>
      </c>
      <c r="D276">
        <v>11941</v>
      </c>
      <c r="E276">
        <v>17268</v>
      </c>
      <c r="F276">
        <v>17861</v>
      </c>
      <c r="G276">
        <v>19775</v>
      </c>
      <c r="H276">
        <v>22866</v>
      </c>
      <c r="I276">
        <v>24413</v>
      </c>
      <c r="J276">
        <v>24655</v>
      </c>
    </row>
    <row r="281" spans="1:10" x14ac:dyDescent="0.3">
      <c r="A281" t="s">
        <v>299</v>
      </c>
    </row>
    <row r="282" spans="1:10" x14ac:dyDescent="0.3">
      <c r="A282" s="1" t="s">
        <v>0</v>
      </c>
    </row>
    <row r="283" spans="1:10" x14ac:dyDescent="0.3">
      <c r="A283" s="11" t="s">
        <v>34</v>
      </c>
    </row>
    <row r="284" spans="1:10" x14ac:dyDescent="0.3">
      <c r="A284" s="12" t="s">
        <v>35</v>
      </c>
    </row>
    <row r="285" spans="1:10" x14ac:dyDescent="0.3">
      <c r="A285" s="12" t="s">
        <v>239</v>
      </c>
    </row>
    <row r="286" spans="1:10" x14ac:dyDescent="0.3">
      <c r="A286" s="12" t="s">
        <v>173</v>
      </c>
    </row>
    <row r="287" spans="1:10" x14ac:dyDescent="0.3">
      <c r="A287" s="12" t="s">
        <v>174</v>
      </c>
    </row>
    <row r="288" spans="1:10" x14ac:dyDescent="0.3">
      <c r="A288" s="12" t="s">
        <v>161</v>
      </c>
    </row>
    <row r="289" spans="1:1" x14ac:dyDescent="0.3">
      <c r="A289" s="12" t="s">
        <v>97</v>
      </c>
    </row>
    <row r="290" spans="1:1" x14ac:dyDescent="0.3">
      <c r="A290" s="12" t="s">
        <v>68</v>
      </c>
    </row>
    <row r="291" spans="1:1" x14ac:dyDescent="0.3">
      <c r="A291" s="12" t="s">
        <v>57</v>
      </c>
    </row>
    <row r="292" spans="1:1" x14ac:dyDescent="0.3">
      <c r="A292" s="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787F-5E6E-4293-A81B-24B19EC04F22}">
  <dimension ref="A1:AH332"/>
  <sheetViews>
    <sheetView zoomScale="70" zoomScaleNormal="70" workbookViewId="0">
      <pane xSplit="1" topLeftCell="B1" activePane="topRight" state="frozen"/>
      <selection pane="topRight" activeCell="J12" sqref="J12"/>
    </sheetView>
  </sheetViews>
  <sheetFormatPr defaultRowHeight="14.4" x14ac:dyDescent="0.3"/>
  <cols>
    <col min="1" max="1" width="23.109375" customWidth="1"/>
    <col min="2" max="3" width="12.33203125" customWidth="1"/>
    <col min="4" max="4" width="16.33203125" customWidth="1"/>
    <col min="5" max="5" width="16" customWidth="1"/>
    <col min="6" max="7" width="16.33203125" customWidth="1"/>
    <col min="8" max="8" width="12.33203125" style="22" customWidth="1"/>
    <col min="9" max="11" width="12.33203125" customWidth="1"/>
    <col min="12" max="12" width="16.6640625" bestFit="1" customWidth="1"/>
    <col min="13" max="13" width="10" bestFit="1" customWidth="1"/>
    <col min="14" max="14" width="12.33203125" style="22" customWidth="1"/>
    <col min="15" max="15" width="12.33203125" customWidth="1"/>
    <col min="16" max="16" width="10.44140625" bestFit="1" customWidth="1"/>
    <col min="17" max="17" width="9.6640625" bestFit="1" customWidth="1"/>
    <col min="18" max="18" width="9.5546875" bestFit="1" customWidth="1"/>
    <col min="20" max="20" width="12.33203125" customWidth="1"/>
    <col min="21" max="21" width="11.5546875" customWidth="1"/>
    <col min="22" max="22" width="11.44140625" style="22" customWidth="1"/>
    <col min="23" max="23" width="11.6640625" customWidth="1"/>
    <col min="24" max="24" width="11.88671875" customWidth="1"/>
    <col min="25" max="25" width="10.6640625" bestFit="1" customWidth="1"/>
    <col min="26" max="26" width="9.44140625" bestFit="1" customWidth="1"/>
    <col min="27" max="27" width="10.6640625" bestFit="1" customWidth="1"/>
    <col min="28" max="30" width="9.6640625" bestFit="1" customWidth="1"/>
    <col min="31" max="33" width="10.5546875" customWidth="1"/>
    <col min="34" max="34" width="15.44140625" style="23" customWidth="1"/>
  </cols>
  <sheetData>
    <row r="1" spans="1:34" ht="72.599999999999994" customHeight="1" x14ac:dyDescent="0.3">
      <c r="D1" s="85" t="s">
        <v>310</v>
      </c>
      <c r="E1" s="85"/>
      <c r="F1" s="93" t="s">
        <v>309</v>
      </c>
      <c r="G1" s="93"/>
      <c r="H1" s="86" t="s">
        <v>356</v>
      </c>
      <c r="I1" s="87"/>
      <c r="J1" s="87" t="s">
        <v>311</v>
      </c>
      <c r="K1" s="87"/>
      <c r="L1" s="87" t="s">
        <v>312</v>
      </c>
      <c r="M1" s="88"/>
      <c r="N1" s="89" t="s">
        <v>317</v>
      </c>
      <c r="O1" s="85"/>
      <c r="P1" s="90" t="s">
        <v>356</v>
      </c>
      <c r="Q1" s="90"/>
      <c r="R1" s="90" t="s">
        <v>311</v>
      </c>
      <c r="S1" s="90"/>
      <c r="T1" s="90" t="s">
        <v>312</v>
      </c>
      <c r="U1" s="91"/>
      <c r="V1" s="89" t="s">
        <v>380</v>
      </c>
      <c r="W1" s="92"/>
      <c r="X1" s="83" t="s">
        <v>329</v>
      </c>
      <c r="Y1" s="90" t="s">
        <v>356</v>
      </c>
      <c r="Z1" s="90"/>
      <c r="AA1" s="90"/>
      <c r="AB1" s="90" t="s">
        <v>311</v>
      </c>
      <c r="AC1" s="90"/>
      <c r="AD1" s="90"/>
      <c r="AE1" s="90" t="s">
        <v>312</v>
      </c>
      <c r="AF1" s="90"/>
      <c r="AG1" s="90"/>
    </row>
    <row r="2" spans="1:34" ht="87" customHeight="1" x14ac:dyDescent="0.3">
      <c r="A2" s="1" t="s">
        <v>0</v>
      </c>
      <c r="B2" s="5" t="s">
        <v>364</v>
      </c>
      <c r="C2" s="5" t="s">
        <v>296</v>
      </c>
      <c r="D2" s="2" t="s">
        <v>1</v>
      </c>
      <c r="E2" s="3" t="s">
        <v>2</v>
      </c>
      <c r="F2" s="4" t="s">
        <v>3</v>
      </c>
      <c r="G2" s="4" t="s">
        <v>332</v>
      </c>
      <c r="H2" s="63" t="s">
        <v>4</v>
      </c>
      <c r="I2" s="64" t="s">
        <v>5</v>
      </c>
      <c r="J2" s="65" t="s">
        <v>300</v>
      </c>
      <c r="K2" s="64" t="s">
        <v>301</v>
      </c>
      <c r="L2" s="65" t="s">
        <v>307</v>
      </c>
      <c r="M2" s="66" t="s">
        <v>308</v>
      </c>
      <c r="N2" s="67" t="s">
        <v>313</v>
      </c>
      <c r="O2" s="81" t="s">
        <v>314</v>
      </c>
      <c r="P2" s="68" t="s">
        <v>316</v>
      </c>
      <c r="Q2" s="69" t="s">
        <v>318</v>
      </c>
      <c r="R2" s="68" t="s">
        <v>319</v>
      </c>
      <c r="S2" s="69" t="s">
        <v>320</v>
      </c>
      <c r="T2" s="68" t="s">
        <v>321</v>
      </c>
      <c r="U2" s="69" t="s">
        <v>322</v>
      </c>
      <c r="V2" s="70" t="s">
        <v>327</v>
      </c>
      <c r="W2" s="71" t="s">
        <v>328</v>
      </c>
      <c r="X2" s="82" t="s">
        <v>331</v>
      </c>
      <c r="Y2" s="72" t="s">
        <v>337</v>
      </c>
      <c r="Z2" s="73" t="s">
        <v>338</v>
      </c>
      <c r="AA2" s="74" t="s">
        <v>339</v>
      </c>
      <c r="AB2" s="72" t="s">
        <v>340</v>
      </c>
      <c r="AC2" s="73" t="s">
        <v>341</v>
      </c>
      <c r="AD2" s="74" t="s">
        <v>342</v>
      </c>
      <c r="AE2" s="72" t="s">
        <v>343</v>
      </c>
      <c r="AF2" s="73" t="s">
        <v>344</v>
      </c>
      <c r="AG2" s="74" t="s">
        <v>345</v>
      </c>
      <c r="AH2" s="79" t="s">
        <v>379</v>
      </c>
    </row>
    <row r="3" spans="1:34" x14ac:dyDescent="0.3">
      <c r="A3" t="s">
        <v>6</v>
      </c>
      <c r="B3" t="s">
        <v>7</v>
      </c>
      <c r="C3" t="s">
        <v>297</v>
      </c>
      <c r="D3" s="6">
        <v>39284.850219881897</v>
      </c>
      <c r="E3" s="7">
        <v>34545</v>
      </c>
      <c r="F3" s="7">
        <v>35621</v>
      </c>
      <c r="G3" s="7">
        <v>35702</v>
      </c>
      <c r="H3" s="9">
        <f t="shared" ref="H3:H66" si="0">D3-F3</f>
        <v>3663.8502198818969</v>
      </c>
      <c r="I3" s="10">
        <f t="shared" ref="I3:I66" si="1">E3-F3</f>
        <v>-1076</v>
      </c>
      <c r="J3" s="39">
        <f t="shared" ref="J3:J66" si="2">(H3/F3)*100</f>
        <v>10.285646724914789</v>
      </c>
      <c r="K3" s="20">
        <f t="shared" ref="K3:K66" si="3">(I3/F3)*100</f>
        <v>-3.0206900423907244</v>
      </c>
      <c r="L3" s="39">
        <f t="shared" ref="L3:L66" si="4">J3^2</f>
        <v>105.79452854975034</v>
      </c>
      <c r="M3" s="39">
        <f t="shared" ref="M3:M66" si="5">K3^2</f>
        <v>9.1245683321984767</v>
      </c>
      <c r="N3" s="25">
        <f>ROUND(_xlfn.FORECAST.LINEAR(Munis_historical!$J$1,Munis_historical!H3:I3,Munis_historical!$H$1:$I$1),0)</f>
        <v>37970</v>
      </c>
      <c r="O3" s="8">
        <f>ROUND(_xlfn.FORECAST.LINEAR(Munis_historical!$J$1,Munis_historical!G3:I3,Munis_historical!$G$1:$I$1),0)</f>
        <v>39855</v>
      </c>
      <c r="P3" s="28">
        <f>N3-G3</f>
        <v>2268</v>
      </c>
      <c r="Q3" s="28">
        <f>O3-G3</f>
        <v>4153</v>
      </c>
      <c r="R3" s="27">
        <f>(P3/G3)*100</f>
        <v>6.3525852893395323</v>
      </c>
      <c r="S3" s="27">
        <f>(Q3/G3)*100</f>
        <v>11.63240154613187</v>
      </c>
      <c r="T3" s="27">
        <f>R3^2</f>
        <v>40.355339858333032</v>
      </c>
      <c r="U3" s="27">
        <f>S3^2</f>
        <v>135.31276573045113</v>
      </c>
      <c r="V3" s="22" cm="1">
        <f t="array" ref="V3">ROUND(GROWTH(Munis_historical!H3:I3,Munis_historical!$H$1:$I$1,Munis_historical!$J$1),0)</f>
        <v>37999</v>
      </c>
      <c r="W3" cm="1">
        <f t="array" ref="W3">ROUND(GROWTH(Munis_historical!G3:I3,Munis_historical!$G$1:$I$1,Munis_historical!$J$1),0)</f>
        <v>40225</v>
      </c>
      <c r="X3">
        <f>ROUND(_xlfn.FORECAST.ETS(Munis_historical!$J$1,Munis_historical!C3:I3,Munis_historical!$C$1:$I$1),0)</f>
        <v>43714</v>
      </c>
      <c r="Y3" s="28">
        <f>V3-$G3</f>
        <v>2297</v>
      </c>
      <c r="Z3" s="28">
        <f>W3-$G3</f>
        <v>4523</v>
      </c>
      <c r="AA3" s="28">
        <f>X3-$G3</f>
        <v>8012</v>
      </c>
      <c r="AB3" s="27">
        <f>(Y3/$G3)*100</f>
        <v>6.4338132317517225</v>
      </c>
      <c r="AC3" s="27">
        <f t="shared" ref="AC3:AC18" si="6">(Z3/$G3)*100</f>
        <v>12.668758052770151</v>
      </c>
      <c r="AD3" s="27">
        <f>(AA3/$G3)*100</f>
        <v>22.441319814016023</v>
      </c>
      <c r="AE3" s="27">
        <f>AB3^2</f>
        <v>41.39395270106354</v>
      </c>
      <c r="AF3" s="27">
        <f t="shared" ref="AF3:AG3" si="7">AC3^2</f>
        <v>160.49743059962856</v>
      </c>
      <c r="AG3" s="27">
        <f t="shared" si="7"/>
        <v>503.61283499494812</v>
      </c>
    </row>
    <row r="4" spans="1:34" x14ac:dyDescent="0.3">
      <c r="A4" t="s">
        <v>8</v>
      </c>
      <c r="B4" t="s">
        <v>9</v>
      </c>
      <c r="C4" t="s">
        <v>297</v>
      </c>
      <c r="D4" s="6">
        <v>31349.492615822001</v>
      </c>
      <c r="E4" s="7">
        <v>29386</v>
      </c>
      <c r="F4" s="7">
        <v>29695</v>
      </c>
      <c r="G4" s="7">
        <v>29700</v>
      </c>
      <c r="H4" s="9">
        <f t="shared" si="0"/>
        <v>1654.4926158220005</v>
      </c>
      <c r="I4" s="10">
        <f t="shared" si="1"/>
        <v>-309</v>
      </c>
      <c r="J4" s="39">
        <f t="shared" si="2"/>
        <v>5.5716201913520811</v>
      </c>
      <c r="K4" s="20">
        <f t="shared" si="3"/>
        <v>-1.0405792220912611</v>
      </c>
      <c r="L4" s="39">
        <f t="shared" si="4"/>
        <v>31.042951556682201</v>
      </c>
      <c r="M4" s="39">
        <f t="shared" si="5"/>
        <v>1.082805117448054</v>
      </c>
      <c r="N4" s="25">
        <f>ROUND(_xlfn.FORECAST.LINEAR(Munis_historical!$J$1,Munis_historical!H4:I4,Munis_historical!$H$1:$I$1),0)</f>
        <v>36816</v>
      </c>
      <c r="O4" s="8">
        <f>ROUND(_xlfn.FORECAST.LINEAR(Munis_historical!$J$1,Munis_historical!G4:I4,Munis_historical!$G$1:$I$1),0)</f>
        <v>40045</v>
      </c>
      <c r="P4" s="28">
        <f t="shared" ref="P4:P67" si="8">N4-G4</f>
        <v>7116</v>
      </c>
      <c r="Q4" s="28">
        <f t="shared" ref="Q4:Q67" si="9">O4-G4</f>
        <v>10345</v>
      </c>
      <c r="R4" s="27">
        <f t="shared" ref="R4:R67" si="10">(P4/G4)*100</f>
        <v>23.959595959595958</v>
      </c>
      <c r="S4" s="27">
        <f t="shared" ref="S4:S67" si="11">(Q4/G4)*100</f>
        <v>34.831649831649827</v>
      </c>
      <c r="T4" s="27">
        <f t="shared" ref="T4:T67" si="12">R4^2</f>
        <v>574.06223854708696</v>
      </c>
      <c r="U4" s="27">
        <f t="shared" ref="U4:U67" si="13">S4^2</f>
        <v>1213.2438299946714</v>
      </c>
      <c r="V4" s="22" cm="1">
        <f t="array" ref="V4">ROUND(GROWTH(Munis_historical!H4:I4,Munis_historical!$H$1:$I$1,Munis_historical!$J$1),0)</f>
        <v>38785</v>
      </c>
      <c r="W4" cm="1">
        <f t="array" ref="W4">ROUND(GROWTH(Munis_historical!G4:I4,Munis_historical!$G$1:$I$1,Munis_historical!$J$1),0)</f>
        <v>51857</v>
      </c>
      <c r="X4">
        <f>ROUND(_xlfn.FORECAST.ETS(Munis_historical!$J$1,Munis_historical!C4:I4,Munis_historical!$C$1:$I$1),0)</f>
        <v>37263</v>
      </c>
      <c r="Y4" s="28">
        <f>V4-$G4</f>
        <v>9085</v>
      </c>
      <c r="Z4" s="28">
        <f t="shared" ref="Z4:Z67" si="14">W4-$G4</f>
        <v>22157</v>
      </c>
      <c r="AA4" s="28">
        <f t="shared" ref="AA4:AA67" si="15">X4-$G4</f>
        <v>7563</v>
      </c>
      <c r="AB4" s="27">
        <f>(Y4/$G4)*100</f>
        <v>30.589225589225588</v>
      </c>
      <c r="AC4" s="27">
        <f t="shared" si="6"/>
        <v>74.602693602693606</v>
      </c>
      <c r="AD4" s="27">
        <f t="shared" ref="AD4:AD67" si="16">(AA4/$G4)*100</f>
        <v>25.464646464646464</v>
      </c>
      <c r="AE4" s="27">
        <f t="shared" ref="AE4:AE67" si="17">AB4^2</f>
        <v>935.70072214853349</v>
      </c>
      <c r="AF4" s="27">
        <f t="shared" ref="AF4:AF67" si="18">AC4^2</f>
        <v>5565.5618927773812</v>
      </c>
      <c r="AG4" s="27">
        <f t="shared" ref="AG4:AG67" si="19">AD4^2</f>
        <v>648.44821956943167</v>
      </c>
    </row>
    <row r="5" spans="1:34" x14ac:dyDescent="0.3">
      <c r="A5" t="s">
        <v>10</v>
      </c>
      <c r="B5" t="s">
        <v>11</v>
      </c>
      <c r="C5" t="s">
        <v>297</v>
      </c>
      <c r="D5" s="6">
        <v>20101.317422235901</v>
      </c>
      <c r="E5" s="7">
        <v>17257</v>
      </c>
      <c r="F5" s="7">
        <v>18987</v>
      </c>
      <c r="G5" s="7">
        <v>19063</v>
      </c>
      <c r="H5" s="9">
        <f t="shared" si="0"/>
        <v>1114.3174222359012</v>
      </c>
      <c r="I5" s="10">
        <f t="shared" si="1"/>
        <v>-1730</v>
      </c>
      <c r="J5" s="39">
        <f t="shared" si="2"/>
        <v>5.8688440629688792</v>
      </c>
      <c r="K5" s="20">
        <f t="shared" si="3"/>
        <v>-9.1114973402854584</v>
      </c>
      <c r="L5" s="39">
        <f t="shared" si="4"/>
        <v>34.443330635445058</v>
      </c>
      <c r="M5" s="39">
        <f t="shared" si="5"/>
        <v>83.019383782028981</v>
      </c>
      <c r="N5" s="25">
        <f>ROUND(_xlfn.FORECAST.LINEAR(Munis_historical!$J$1,Munis_historical!H5:I5,Munis_historical!$H$1:$I$1),0)</f>
        <v>18829</v>
      </c>
      <c r="O5" s="8">
        <f>ROUND(_xlfn.FORECAST.LINEAR(Munis_historical!$J$1,Munis_historical!G5:I5,Munis_historical!$G$1:$I$1),0)</f>
        <v>20126</v>
      </c>
      <c r="P5" s="28">
        <f t="shared" si="8"/>
        <v>-234</v>
      </c>
      <c r="Q5" s="28">
        <f t="shared" si="9"/>
        <v>1063</v>
      </c>
      <c r="R5" s="27">
        <f t="shared" si="10"/>
        <v>-1.2275087866547763</v>
      </c>
      <c r="S5" s="27">
        <f t="shared" si="11"/>
        <v>5.5762471804018254</v>
      </c>
      <c r="T5" s="27">
        <f t="shared" si="12"/>
        <v>1.506777821314681</v>
      </c>
      <c r="U5" s="27">
        <f t="shared" si="13"/>
        <v>31.094532616939308</v>
      </c>
      <c r="V5" s="22" cm="1">
        <f t="array" ref="V5">ROUND(GROWTH(Munis_historical!H5:I5,Munis_historical!$H$1:$I$1,Munis_historical!$J$1),0)</f>
        <v>18839</v>
      </c>
      <c r="W5" cm="1">
        <f t="array" ref="W5">ROUND(GROWTH(Munis_historical!G5:I5,Munis_historical!$G$1:$I$1,Munis_historical!$J$1),0)</f>
        <v>20164</v>
      </c>
      <c r="X5">
        <f>ROUND(_xlfn.FORECAST.ETS(Munis_historical!$J$1,Munis_historical!C5:I5,Munis_historical!$C$1:$I$1),0)</f>
        <v>22981</v>
      </c>
      <c r="Y5" s="28">
        <f t="shared" ref="Y5:Y68" si="20">V5-$G5</f>
        <v>-224</v>
      </c>
      <c r="Z5" s="28">
        <f t="shared" si="14"/>
        <v>1101</v>
      </c>
      <c r="AA5" s="28">
        <f t="shared" si="15"/>
        <v>3918</v>
      </c>
      <c r="AB5" s="27">
        <f t="shared" ref="AB5:AC67" si="21">(Y5/$G5)*100</f>
        <v>-1.175051146199444</v>
      </c>
      <c r="AC5" s="27">
        <f t="shared" si="6"/>
        <v>5.7755862141320886</v>
      </c>
      <c r="AD5" s="27">
        <f t="shared" si="16"/>
        <v>20.552903530399202</v>
      </c>
      <c r="AE5" s="27">
        <f t="shared" si="17"/>
        <v>1.3807451961846271</v>
      </c>
      <c r="AF5" s="27">
        <f t="shared" si="18"/>
        <v>33.357396116872636</v>
      </c>
      <c r="AG5" s="27">
        <f t="shared" si="19"/>
        <v>422.42184352989602</v>
      </c>
    </row>
    <row r="6" spans="1:34" x14ac:dyDescent="0.3">
      <c r="A6" t="s">
        <v>12</v>
      </c>
      <c r="B6" t="s">
        <v>13</v>
      </c>
      <c r="C6" t="s">
        <v>297</v>
      </c>
      <c r="D6" s="6">
        <v>14904.820830762899</v>
      </c>
      <c r="E6" s="7">
        <v>13953</v>
      </c>
      <c r="F6" s="7">
        <v>14621</v>
      </c>
      <c r="G6" s="7">
        <v>14622</v>
      </c>
      <c r="H6" s="9">
        <f t="shared" si="0"/>
        <v>283.82083076289928</v>
      </c>
      <c r="I6" s="10">
        <f t="shared" si="1"/>
        <v>-668</v>
      </c>
      <c r="J6" s="39">
        <f t="shared" si="2"/>
        <v>1.9411861757944004</v>
      </c>
      <c r="K6" s="20">
        <f t="shared" si="3"/>
        <v>-4.5687709458997334</v>
      </c>
      <c r="L6" s="39">
        <f t="shared" si="4"/>
        <v>3.768203769095289</v>
      </c>
      <c r="M6" s="39">
        <f t="shared" si="5"/>
        <v>20.873667956097545</v>
      </c>
      <c r="N6" s="25">
        <f>ROUND(_xlfn.FORECAST.LINEAR(Munis_historical!$J$1,Munis_historical!H6:I6,Munis_historical!$H$1:$I$1),0)</f>
        <v>20072</v>
      </c>
      <c r="O6" s="8">
        <f>ROUND(_xlfn.FORECAST.LINEAR(Munis_historical!$J$1,Munis_historical!G6:I6,Munis_historical!$G$1:$I$1),0)</f>
        <v>18099</v>
      </c>
      <c r="P6" s="28">
        <f t="shared" si="8"/>
        <v>5450</v>
      </c>
      <c r="Q6" s="28">
        <f t="shared" si="9"/>
        <v>3477</v>
      </c>
      <c r="R6" s="27">
        <f t="shared" si="10"/>
        <v>37.272602927096152</v>
      </c>
      <c r="S6" s="27">
        <f t="shared" si="11"/>
        <v>23.77923676651621</v>
      </c>
      <c r="T6" s="27">
        <f t="shared" si="12"/>
        <v>1389.2469289609767</v>
      </c>
      <c r="U6" s="27">
        <f t="shared" si="13"/>
        <v>565.4521011980363</v>
      </c>
      <c r="V6" s="22" cm="1">
        <f t="array" ref="V6">ROUND(GROWTH(Munis_historical!H6:I6,Munis_historical!$H$1:$I$1,Munis_historical!$J$1),0)</f>
        <v>23694</v>
      </c>
      <c r="W6" cm="1">
        <f t="array" ref="W6">ROUND(GROWTH(Munis_historical!G6:I6,Munis_historical!$G$1:$I$1,Munis_historical!$J$1),0)</f>
        <v>21703</v>
      </c>
      <c r="X6">
        <f>ROUND(_xlfn.FORECAST.ETS(Munis_historical!$J$1,Munis_historical!C6:I6,Munis_historical!$C$1:$I$1),0)</f>
        <v>19758</v>
      </c>
      <c r="Y6" s="28">
        <f t="shared" si="20"/>
        <v>9072</v>
      </c>
      <c r="Z6" s="28">
        <f t="shared" si="14"/>
        <v>7081</v>
      </c>
      <c r="AA6" s="28">
        <f t="shared" si="15"/>
        <v>5136</v>
      </c>
      <c r="AB6" s="27">
        <f t="shared" si="21"/>
        <v>62.043496101764461</v>
      </c>
      <c r="AC6" s="27">
        <f t="shared" si="6"/>
        <v>48.427027766379425</v>
      </c>
      <c r="AD6" s="27">
        <f t="shared" si="16"/>
        <v>35.125153877718503</v>
      </c>
      <c r="AE6" s="27">
        <f t="shared" si="17"/>
        <v>3849.3954085296618</v>
      </c>
      <c r="AF6" s="27">
        <f t="shared" si="18"/>
        <v>2345.177018285684</v>
      </c>
      <c r="AG6" s="27">
        <f t="shared" si="19"/>
        <v>1233.7764349334032</v>
      </c>
    </row>
    <row r="7" spans="1:34" x14ac:dyDescent="0.3">
      <c r="A7" t="s">
        <v>14</v>
      </c>
      <c r="B7" t="s">
        <v>11</v>
      </c>
      <c r="C7" t="s">
        <v>297</v>
      </c>
      <c r="D7" s="6">
        <v>77186.46950906</v>
      </c>
      <c r="E7" s="7">
        <v>75284</v>
      </c>
      <c r="F7" s="7">
        <v>76923</v>
      </c>
      <c r="G7" s="7">
        <v>77676</v>
      </c>
      <c r="H7" s="9">
        <f t="shared" si="0"/>
        <v>263.46950905999984</v>
      </c>
      <c r="I7" s="10">
        <f t="shared" si="1"/>
        <v>-1639</v>
      </c>
      <c r="J7" s="39">
        <f t="shared" si="2"/>
        <v>0.34251070428870406</v>
      </c>
      <c r="K7" s="20">
        <f t="shared" si="3"/>
        <v>-2.1307021307021308</v>
      </c>
      <c r="L7" s="39">
        <f t="shared" si="4"/>
        <v>0.11731358255234407</v>
      </c>
      <c r="M7" s="39">
        <f t="shared" si="5"/>
        <v>4.5398915697786002</v>
      </c>
      <c r="N7" s="25">
        <f>ROUND(_xlfn.FORECAST.LINEAR(Munis_historical!$J$1,Munis_historical!H7:I7,Munis_historical!$H$1:$I$1),0)</f>
        <v>74171</v>
      </c>
      <c r="O7" s="8">
        <f>ROUND(_xlfn.FORECAST.LINEAR(Munis_historical!$J$1,Munis_historical!G7:I7,Munis_historical!$G$1:$I$1),0)</f>
        <v>75172</v>
      </c>
      <c r="P7" s="28">
        <f t="shared" si="8"/>
        <v>-3505</v>
      </c>
      <c r="Q7" s="28">
        <f t="shared" si="9"/>
        <v>-2504</v>
      </c>
      <c r="R7" s="27">
        <f t="shared" si="10"/>
        <v>-4.5123332818373756</v>
      </c>
      <c r="S7" s="27">
        <f t="shared" si="11"/>
        <v>-3.2236469437149182</v>
      </c>
      <c r="T7" s="27">
        <f t="shared" si="12"/>
        <v>20.361151646377259</v>
      </c>
      <c r="U7" s="27">
        <f t="shared" si="13"/>
        <v>10.391899617722533</v>
      </c>
      <c r="V7" s="22" cm="1">
        <f t="array" ref="V7">ROUND(GROWTH(Munis_historical!H7:I7,Munis_historical!$H$1:$I$1,Munis_historical!$J$1),0)</f>
        <v>74182</v>
      </c>
      <c r="W7" cm="1">
        <f t="array" ref="W7">ROUND(GROWTH(Munis_historical!G7:I7,Munis_historical!$G$1:$I$1,Munis_historical!$J$1),0)</f>
        <v>75170</v>
      </c>
      <c r="X7">
        <f>ROUND(_xlfn.FORECAST.ETS(Munis_historical!$J$1,Munis_historical!C7:I7,Munis_historical!$C$1:$I$1),0)</f>
        <v>87314</v>
      </c>
      <c r="Y7" s="28">
        <f t="shared" si="20"/>
        <v>-3494</v>
      </c>
      <c r="Z7" s="28">
        <f t="shared" si="14"/>
        <v>-2506</v>
      </c>
      <c r="AA7" s="28">
        <f t="shared" si="15"/>
        <v>9638</v>
      </c>
      <c r="AB7" s="27">
        <f t="shared" si="21"/>
        <v>-4.4981718935063597</v>
      </c>
      <c r="AC7" s="27">
        <f t="shared" si="6"/>
        <v>-3.2262217415932848</v>
      </c>
      <c r="AD7" s="27">
        <f t="shared" si="16"/>
        <v>12.407950975848395</v>
      </c>
      <c r="AE7" s="27">
        <f t="shared" si="17"/>
        <v>20.233550383530588</v>
      </c>
      <c r="AF7" s="27">
        <f t="shared" si="18"/>
        <v>10.408506725929207</v>
      </c>
      <c r="AG7" s="27">
        <f t="shared" si="19"/>
        <v>153.95724741905715</v>
      </c>
    </row>
    <row r="8" spans="1:34" x14ac:dyDescent="0.3">
      <c r="A8" t="s">
        <v>15</v>
      </c>
      <c r="B8" t="s">
        <v>16</v>
      </c>
      <c r="C8" t="s">
        <v>297</v>
      </c>
      <c r="D8" s="6">
        <v>206630.769701627</v>
      </c>
      <c r="E8" s="7">
        <v>200861</v>
      </c>
      <c r="F8" s="7">
        <v>178870</v>
      </c>
      <c r="G8" s="7">
        <v>180542</v>
      </c>
      <c r="H8" s="9">
        <f t="shared" si="0"/>
        <v>27760.769701626996</v>
      </c>
      <c r="I8" s="10">
        <f t="shared" si="1"/>
        <v>21991</v>
      </c>
      <c r="J8" s="39">
        <f t="shared" si="2"/>
        <v>15.52008145671549</v>
      </c>
      <c r="K8" s="20">
        <f t="shared" si="3"/>
        <v>12.294403756918433</v>
      </c>
      <c r="L8" s="39">
        <f t="shared" si="4"/>
        <v>240.87292842308401</v>
      </c>
      <c r="M8" s="39">
        <f t="shared" si="5"/>
        <v>151.15236373813008</v>
      </c>
      <c r="N8" s="25">
        <f>ROUND(_xlfn.FORECAST.LINEAR(Munis_historical!$J$1,Munis_historical!H8:I8,Munis_historical!$H$1:$I$1),0)</f>
        <v>252808</v>
      </c>
      <c r="O8" s="8">
        <f>ROUND(_xlfn.FORECAST.LINEAR(Munis_historical!$J$1,Munis_historical!G8:I8,Munis_historical!$G$1:$I$1),0)</f>
        <v>245141</v>
      </c>
      <c r="P8" s="28">
        <f t="shared" si="8"/>
        <v>72266</v>
      </c>
      <c r="Q8" s="28">
        <f t="shared" si="9"/>
        <v>64599</v>
      </c>
      <c r="R8" s="27">
        <f t="shared" si="10"/>
        <v>40.027251276711233</v>
      </c>
      <c r="S8" s="27">
        <f t="shared" si="11"/>
        <v>35.780593989210267</v>
      </c>
      <c r="T8" s="27">
        <f t="shared" si="12"/>
        <v>1602.1808447689809</v>
      </c>
      <c r="U8" s="27">
        <f t="shared" si="13"/>
        <v>1280.2509062207098</v>
      </c>
      <c r="V8" s="22" cm="1">
        <f t="array" ref="V8">ROUND(GROWTH(Munis_historical!H8:I8,Munis_historical!$H$1:$I$1,Munis_historical!$J$1),0)</f>
        <v>273893</v>
      </c>
      <c r="W8" cm="1">
        <f t="array" ref="W8">ROUND(GROWTH(Munis_historical!G8:I8,Munis_historical!$G$1:$I$1,Munis_historical!$J$1),0)</f>
        <v>280700</v>
      </c>
      <c r="X8">
        <f>ROUND(_xlfn.FORECAST.ETS(Munis_historical!$J$1,Munis_historical!C8:I8,Munis_historical!$C$1:$I$1),0)</f>
        <v>251400</v>
      </c>
      <c r="Y8" s="28">
        <f t="shared" si="20"/>
        <v>93351</v>
      </c>
      <c r="Z8" s="28">
        <f t="shared" si="14"/>
        <v>100158</v>
      </c>
      <c r="AA8" s="28">
        <f t="shared" si="15"/>
        <v>70858</v>
      </c>
      <c r="AB8" s="27">
        <f t="shared" si="21"/>
        <v>51.705974233142427</v>
      </c>
      <c r="AC8" s="27">
        <f t="shared" si="6"/>
        <v>55.476288065934796</v>
      </c>
      <c r="AD8" s="27">
        <f t="shared" si="16"/>
        <v>39.247377341560416</v>
      </c>
      <c r="AE8" s="27">
        <f t="shared" si="17"/>
        <v>2673.5077713983887</v>
      </c>
      <c r="AF8" s="27">
        <f t="shared" si="18"/>
        <v>3077.6185375745795</v>
      </c>
      <c r="AG8" s="27">
        <f t="shared" si="19"/>
        <v>1540.35662819083</v>
      </c>
    </row>
    <row r="9" spans="1:34" x14ac:dyDescent="0.3">
      <c r="A9" t="s">
        <v>17</v>
      </c>
      <c r="B9" t="s">
        <v>13</v>
      </c>
      <c r="C9" t="s">
        <v>297</v>
      </c>
      <c r="D9" s="6">
        <v>1113.7933990899901</v>
      </c>
      <c r="E9" s="7">
        <v>934</v>
      </c>
      <c r="F9" s="7">
        <v>787</v>
      </c>
      <c r="G9" s="7">
        <v>1013</v>
      </c>
      <c r="H9" s="9">
        <f t="shared" si="0"/>
        <v>326.79339908999009</v>
      </c>
      <c r="I9" s="10">
        <f t="shared" si="1"/>
        <v>147</v>
      </c>
      <c r="J9" s="39">
        <f t="shared" si="2"/>
        <v>41.523938893264308</v>
      </c>
      <c r="K9" s="20">
        <f t="shared" si="3"/>
        <v>18.678526048284624</v>
      </c>
      <c r="L9" s="39">
        <f t="shared" si="4"/>
        <v>1724.2375012115483</v>
      </c>
      <c r="M9" s="39">
        <f t="shared" si="5"/>
        <v>348.88733533644722</v>
      </c>
      <c r="N9" s="25">
        <f>ROUND(_xlfn.FORECAST.LINEAR(Munis_historical!$J$1,Munis_historical!H9:I9,Munis_historical!$H$1:$I$1),0)</f>
        <v>1737</v>
      </c>
      <c r="O9" s="8">
        <f>ROUND(_xlfn.FORECAST.LINEAR(Munis_historical!$J$1,Munis_historical!G9:I9,Munis_historical!$G$1:$I$1),0)</f>
        <v>1662</v>
      </c>
      <c r="P9" s="28">
        <f t="shared" si="8"/>
        <v>724</v>
      </c>
      <c r="Q9" s="28">
        <f t="shared" si="9"/>
        <v>649</v>
      </c>
      <c r="R9" s="27">
        <f t="shared" si="10"/>
        <v>71.47087857847977</v>
      </c>
      <c r="S9" s="27">
        <f t="shared" si="11"/>
        <v>64.067127344521225</v>
      </c>
      <c r="T9" s="27">
        <f t="shared" si="12"/>
        <v>5108.0864847797984</v>
      </c>
      <c r="U9" s="27">
        <f t="shared" si="13"/>
        <v>4104.5968061790991</v>
      </c>
      <c r="V9" s="22" cm="1">
        <f t="array" ref="V9">ROUND(GROWTH(Munis_historical!H9:I9,Munis_historical!$H$1:$I$1,Munis_historical!$J$1),0)</f>
        <v>1754</v>
      </c>
      <c r="W9" cm="1">
        <f t="array" ref="W9">ROUND(GROWTH(Munis_historical!G9:I9,Munis_historical!$G$1:$I$1,Munis_historical!$J$1),0)</f>
        <v>1670</v>
      </c>
      <c r="X9">
        <f>ROUND(_xlfn.FORECAST.ETS(Munis_historical!$J$1,Munis_historical!C9:I9,Munis_historical!$C$1:$I$1),0)</f>
        <v>1824</v>
      </c>
      <c r="Y9" s="28">
        <f t="shared" si="20"/>
        <v>741</v>
      </c>
      <c r="Z9" s="28">
        <f t="shared" si="14"/>
        <v>657</v>
      </c>
      <c r="AA9" s="28">
        <f t="shared" si="15"/>
        <v>811</v>
      </c>
      <c r="AB9" s="27">
        <f t="shared" si="21"/>
        <v>73.149062191510367</v>
      </c>
      <c r="AC9" s="27">
        <f t="shared" si="6"/>
        <v>64.8568608094768</v>
      </c>
      <c r="AD9" s="27">
        <f t="shared" si="16"/>
        <v>80.059230009871669</v>
      </c>
      <c r="AE9" s="27">
        <f t="shared" si="17"/>
        <v>5350.7852994974519</v>
      </c>
      <c r="AF9" s="27">
        <f t="shared" si="18"/>
        <v>4206.4123940598474</v>
      </c>
      <c r="AG9" s="27">
        <f t="shared" si="19"/>
        <v>6409.4803097735366</v>
      </c>
    </row>
    <row r="10" spans="1:34" x14ac:dyDescent="0.3">
      <c r="A10" t="s">
        <v>18</v>
      </c>
      <c r="B10" t="s">
        <v>11</v>
      </c>
      <c r="C10" t="s">
        <v>297</v>
      </c>
      <c r="D10" s="6">
        <v>10890.152472939901</v>
      </c>
      <c r="E10" s="7">
        <v>10392</v>
      </c>
      <c r="F10" s="7">
        <v>10486</v>
      </c>
      <c r="G10" s="7">
        <v>10722</v>
      </c>
      <c r="H10" s="9">
        <f t="shared" si="0"/>
        <v>404.15247293990069</v>
      </c>
      <c r="I10" s="10">
        <f t="shared" si="1"/>
        <v>-94</v>
      </c>
      <c r="J10" s="39">
        <f t="shared" si="2"/>
        <v>3.8542101176797705</v>
      </c>
      <c r="K10" s="20">
        <f t="shared" si="3"/>
        <v>-0.89643333969101657</v>
      </c>
      <c r="L10" s="39">
        <f t="shared" si="4"/>
        <v>14.854935631225111</v>
      </c>
      <c r="M10" s="39">
        <f t="shared" si="5"/>
        <v>0.80359273250958951</v>
      </c>
      <c r="N10" s="25">
        <f>ROUND(_xlfn.FORECAST.LINEAR(Munis_historical!$J$1,Munis_historical!H10:I10,Munis_historical!$H$1:$I$1),0)</f>
        <v>10486</v>
      </c>
      <c r="O10" s="8">
        <f>ROUND(_xlfn.FORECAST.LINEAR(Munis_historical!$J$1,Munis_historical!G10:I10,Munis_historical!$G$1:$I$1),0)</f>
        <v>10823</v>
      </c>
      <c r="P10" s="28">
        <f t="shared" si="8"/>
        <v>-236</v>
      </c>
      <c r="Q10" s="28">
        <f t="shared" si="9"/>
        <v>101</v>
      </c>
      <c r="R10" s="27">
        <f t="shared" si="10"/>
        <v>-2.2010818877075171</v>
      </c>
      <c r="S10" s="27">
        <f t="shared" si="11"/>
        <v>0.94198843499347129</v>
      </c>
      <c r="T10" s="27">
        <f t="shared" si="12"/>
        <v>4.8447614763940869</v>
      </c>
      <c r="U10" s="27">
        <f t="shared" si="13"/>
        <v>0.88734221166144933</v>
      </c>
      <c r="V10" s="22" cm="1">
        <f t="array" ref="V10">ROUND(GROWTH(Munis_historical!H10:I10,Munis_historical!$H$1:$I$1,Munis_historical!$J$1),0)</f>
        <v>10488</v>
      </c>
      <c r="W10" cm="1">
        <f t="array" ref="W10">ROUND(GROWTH(Munis_historical!G10:I10,Munis_historical!$G$1:$I$1,Munis_historical!$J$1),0)</f>
        <v>10859</v>
      </c>
      <c r="X10">
        <f>ROUND(_xlfn.FORECAST.ETS(Munis_historical!$J$1,Munis_historical!C10:I10,Munis_historical!$C$1:$I$1),0)</f>
        <v>11445</v>
      </c>
      <c r="Y10" s="28">
        <f t="shared" si="20"/>
        <v>-234</v>
      </c>
      <c r="Z10" s="28">
        <f t="shared" si="14"/>
        <v>137</v>
      </c>
      <c r="AA10" s="28">
        <f t="shared" si="15"/>
        <v>723</v>
      </c>
      <c r="AB10" s="27">
        <f t="shared" si="21"/>
        <v>-2.1824286513710129</v>
      </c>
      <c r="AC10" s="27">
        <f t="shared" si="6"/>
        <v>1.2777466890505502</v>
      </c>
      <c r="AD10" s="27">
        <f t="shared" si="16"/>
        <v>6.7431449356463347</v>
      </c>
      <c r="AE10" s="27">
        <f t="shared" si="17"/>
        <v>4.7629948183250983</v>
      </c>
      <c r="AF10" s="27">
        <f t="shared" si="18"/>
        <v>1.6326366013796434</v>
      </c>
      <c r="AG10" s="27">
        <f t="shared" si="19"/>
        <v>45.470003623132811</v>
      </c>
    </row>
    <row r="11" spans="1:34" x14ac:dyDescent="0.3">
      <c r="A11" t="s">
        <v>19</v>
      </c>
      <c r="B11" t="s">
        <v>11</v>
      </c>
      <c r="C11" t="s">
        <v>297</v>
      </c>
      <c r="D11" s="6">
        <v>5860.7472075400001</v>
      </c>
      <c r="E11" s="7">
        <v>3945</v>
      </c>
      <c r="F11" s="7">
        <v>4113</v>
      </c>
      <c r="G11" s="7">
        <v>4114</v>
      </c>
      <c r="H11" s="9">
        <f t="shared" si="0"/>
        <v>1747.7472075400001</v>
      </c>
      <c r="I11" s="10">
        <f t="shared" si="1"/>
        <v>-168</v>
      </c>
      <c r="J11" s="39">
        <f t="shared" si="2"/>
        <v>42.493245989302217</v>
      </c>
      <c r="K11" s="20">
        <f t="shared" si="3"/>
        <v>-4.0846097738876734</v>
      </c>
      <c r="L11" s="39">
        <f t="shared" si="4"/>
        <v>1805.6759547073489</v>
      </c>
      <c r="M11" s="39">
        <f t="shared" si="5"/>
        <v>16.684037004938709</v>
      </c>
      <c r="N11" s="25">
        <f>ROUND(_xlfn.FORECAST.LINEAR(Munis_historical!$J$1,Munis_historical!H11:I11,Munis_historical!$H$1:$I$1),0)</f>
        <v>4503</v>
      </c>
      <c r="O11" s="8">
        <f>ROUND(_xlfn.FORECAST.LINEAR(Munis_historical!$J$1,Munis_historical!G11:I11,Munis_historical!$G$1:$I$1),0)</f>
        <v>4116</v>
      </c>
      <c r="P11" s="28">
        <f t="shared" si="8"/>
        <v>389</v>
      </c>
      <c r="Q11" s="28">
        <f t="shared" si="9"/>
        <v>2</v>
      </c>
      <c r="R11" s="27">
        <f t="shared" si="10"/>
        <v>9.455517744287798</v>
      </c>
      <c r="S11" s="27">
        <f t="shared" si="11"/>
        <v>4.8614487117160911E-2</v>
      </c>
      <c r="T11" s="27">
        <f t="shared" si="12"/>
        <v>89.40681581254141</v>
      </c>
      <c r="U11" s="27">
        <f t="shared" si="13"/>
        <v>2.3633683576646043E-3</v>
      </c>
      <c r="V11" s="22" cm="1">
        <f t="array" ref="V11">ROUND(GROWTH(Munis_historical!H11:I11,Munis_historical!$H$1:$I$1,Munis_historical!$J$1),0)</f>
        <v>4525</v>
      </c>
      <c r="W11" cm="1">
        <f t="array" ref="W11">ROUND(GROWTH(Munis_historical!G11:I11,Munis_historical!$G$1:$I$1,Munis_historical!$J$1),0)</f>
        <v>4113</v>
      </c>
      <c r="X11">
        <f>ROUND(_xlfn.FORECAST.ETS(Munis_historical!$J$1,Munis_historical!C11:I11,Munis_historical!$C$1:$I$1),0)</f>
        <v>4638</v>
      </c>
      <c r="Y11" s="28">
        <f t="shared" si="20"/>
        <v>411</v>
      </c>
      <c r="Z11" s="28">
        <f t="shared" si="14"/>
        <v>-1</v>
      </c>
      <c r="AA11" s="28">
        <f t="shared" si="15"/>
        <v>524</v>
      </c>
      <c r="AB11" s="27">
        <f t="shared" si="21"/>
        <v>9.9902771025765684</v>
      </c>
      <c r="AC11" s="27">
        <f t="shared" si="6"/>
        <v>-2.4307243558580455E-2</v>
      </c>
      <c r="AD11" s="27">
        <f t="shared" si="16"/>
        <v>12.73699562469616</v>
      </c>
      <c r="AE11" s="27">
        <f t="shared" si="17"/>
        <v>99.805636586265678</v>
      </c>
      <c r="AF11" s="27">
        <f t="shared" si="18"/>
        <v>5.9084208941615108E-4</v>
      </c>
      <c r="AG11" s="27">
        <f t="shared" si="19"/>
        <v>162.23105754352912</v>
      </c>
    </row>
    <row r="12" spans="1:34" x14ac:dyDescent="0.3">
      <c r="A12" t="s">
        <v>20</v>
      </c>
      <c r="B12" t="s">
        <v>7</v>
      </c>
      <c r="C12" t="s">
        <v>297</v>
      </c>
      <c r="D12" s="6">
        <v>42155.506288037897</v>
      </c>
      <c r="E12" s="7">
        <v>38450</v>
      </c>
      <c r="F12" s="7">
        <v>40744</v>
      </c>
      <c r="G12" s="7">
        <v>41105</v>
      </c>
      <c r="H12" s="9">
        <f t="shared" si="0"/>
        <v>1411.5062880378973</v>
      </c>
      <c r="I12" s="10">
        <f t="shared" si="1"/>
        <v>-2294</v>
      </c>
      <c r="J12" s="39">
        <f t="shared" si="2"/>
        <v>3.4643291970299854</v>
      </c>
      <c r="K12" s="20">
        <f t="shared" si="3"/>
        <v>-5.6302768505792269</v>
      </c>
      <c r="L12" s="39">
        <f t="shared" si="4"/>
        <v>12.001576785394423</v>
      </c>
      <c r="M12" s="39">
        <f t="shared" si="5"/>
        <v>31.70001741416834</v>
      </c>
      <c r="N12" s="25">
        <f>ROUND(_xlfn.FORECAST.LINEAR(Munis_historical!$J$1,Munis_historical!H12:I12,Munis_historical!$H$1:$I$1),0)</f>
        <v>45710</v>
      </c>
      <c r="O12" s="8">
        <f>ROUND(_xlfn.FORECAST.LINEAR(Munis_historical!$J$1,Munis_historical!G12:I12,Munis_historical!$G$1:$I$1),0)</f>
        <v>54264</v>
      </c>
      <c r="P12" s="28">
        <f t="shared" si="8"/>
        <v>4605</v>
      </c>
      <c r="Q12" s="28">
        <f t="shared" si="9"/>
        <v>13159</v>
      </c>
      <c r="R12" s="27">
        <f t="shared" si="10"/>
        <v>11.203016664639339</v>
      </c>
      <c r="S12" s="27">
        <f t="shared" si="11"/>
        <v>32.013137087945502</v>
      </c>
      <c r="T12" s="27">
        <f t="shared" si="12"/>
        <v>125.50758238818673</v>
      </c>
      <c r="U12" s="27">
        <f t="shared" si="13"/>
        <v>1024.8409462115917</v>
      </c>
      <c r="V12" s="22" cm="1">
        <f t="array" ref="V12">ROUND(GROWTH(Munis_historical!H12:I12,Munis_historical!$H$1:$I$1,Munis_historical!$J$1),0)</f>
        <v>46262</v>
      </c>
      <c r="W12" cm="1">
        <f t="array" ref="W12">ROUND(GROWTH(Munis_historical!G12:I12,Munis_historical!$G$1:$I$1,Munis_historical!$J$1),0)</f>
        <v>65578</v>
      </c>
      <c r="X12">
        <f>ROUND(_xlfn.FORECAST.ETS(Munis_historical!$J$1,Munis_historical!C12:I12,Munis_historical!$C$1:$I$1),0)</f>
        <v>48814</v>
      </c>
      <c r="Y12" s="28">
        <f t="shared" si="20"/>
        <v>5157</v>
      </c>
      <c r="Z12" s="28">
        <f t="shared" si="14"/>
        <v>24473</v>
      </c>
      <c r="AA12" s="28">
        <f t="shared" si="15"/>
        <v>7709</v>
      </c>
      <c r="AB12" s="27">
        <f t="shared" si="21"/>
        <v>12.545918987957668</v>
      </c>
      <c r="AC12" s="27">
        <f t="shared" si="6"/>
        <v>59.537769127843333</v>
      </c>
      <c r="AD12" s="27">
        <f t="shared" si="16"/>
        <v>18.75440943924097</v>
      </c>
      <c r="AE12" s="27">
        <f t="shared" si="17"/>
        <v>157.40008325239677</v>
      </c>
      <c r="AF12" s="27">
        <f t="shared" si="18"/>
        <v>3544.7459527203746</v>
      </c>
      <c r="AG12" s="27">
        <f t="shared" si="19"/>
        <v>351.72787341469081</v>
      </c>
    </row>
    <row r="13" spans="1:34" x14ac:dyDescent="0.3">
      <c r="A13" t="s">
        <v>21</v>
      </c>
      <c r="B13" t="s">
        <v>16</v>
      </c>
      <c r="C13" t="s">
        <v>297</v>
      </c>
      <c r="D13" s="6">
        <v>27378.607011060001</v>
      </c>
      <c r="E13" s="7">
        <v>26315</v>
      </c>
      <c r="F13" s="7">
        <v>26024</v>
      </c>
      <c r="G13" s="7">
        <v>26098</v>
      </c>
      <c r="H13" s="9">
        <f t="shared" si="0"/>
        <v>1354.6070110600012</v>
      </c>
      <c r="I13" s="10">
        <f t="shared" si="1"/>
        <v>291</v>
      </c>
      <c r="J13" s="39">
        <f t="shared" si="2"/>
        <v>5.2052221451736909</v>
      </c>
      <c r="K13" s="20">
        <f t="shared" si="3"/>
        <v>1.1181985859206887</v>
      </c>
      <c r="L13" s="39">
        <f t="shared" si="4"/>
        <v>27.094337580606599</v>
      </c>
      <c r="M13" s="39">
        <f t="shared" si="5"/>
        <v>1.2503680775550277</v>
      </c>
      <c r="N13" s="25">
        <f>ROUND(_xlfn.FORECAST.LINEAR(Munis_historical!$J$1,Munis_historical!H13:I13,Munis_historical!$H$1:$I$1),0)</f>
        <v>28224</v>
      </c>
      <c r="O13" s="8">
        <f>ROUND(_xlfn.FORECAST.LINEAR(Munis_historical!$J$1,Munis_historical!G13:I13,Munis_historical!$G$1:$I$1),0)</f>
        <v>31298</v>
      </c>
      <c r="P13" s="28">
        <f t="shared" si="8"/>
        <v>2126</v>
      </c>
      <c r="Q13" s="28">
        <f t="shared" si="9"/>
        <v>5200</v>
      </c>
      <c r="R13" s="27">
        <f t="shared" si="10"/>
        <v>8.1462181010039085</v>
      </c>
      <c r="S13" s="27">
        <f t="shared" si="11"/>
        <v>19.924898459652081</v>
      </c>
      <c r="T13" s="27">
        <f t="shared" si="12"/>
        <v>66.360869349123732</v>
      </c>
      <c r="U13" s="27">
        <f t="shared" si="13"/>
        <v>397.00157862744584</v>
      </c>
      <c r="V13" s="22" cm="1">
        <f t="array" ref="V13">ROUND(GROWTH(Munis_historical!H13:I13,Munis_historical!$H$1:$I$1,Munis_historical!$J$1),0)</f>
        <v>28423</v>
      </c>
      <c r="W13" cm="1">
        <f t="array" ref="W13">ROUND(GROWTH(Munis_historical!G13:I13,Munis_historical!$G$1:$I$1,Munis_historical!$J$1),0)</f>
        <v>33520</v>
      </c>
      <c r="X13">
        <f>ROUND(_xlfn.FORECAST.ETS(Munis_historical!$J$1,Munis_historical!C13:I13,Munis_historical!$C$1:$I$1),0)</f>
        <v>29776</v>
      </c>
      <c r="Y13" s="28">
        <f t="shared" si="20"/>
        <v>2325</v>
      </c>
      <c r="Z13" s="28">
        <f t="shared" si="14"/>
        <v>7422</v>
      </c>
      <c r="AA13" s="28">
        <f t="shared" si="15"/>
        <v>3678</v>
      </c>
      <c r="AB13" s="27">
        <f t="shared" si="21"/>
        <v>8.9087286382098245</v>
      </c>
      <c r="AC13" s="27">
        <f t="shared" si="6"/>
        <v>28.438960839911104</v>
      </c>
      <c r="AD13" s="27">
        <f t="shared" si="16"/>
        <v>14.093033948961606</v>
      </c>
      <c r="AE13" s="27">
        <f t="shared" si="17"/>
        <v>79.365445949259879</v>
      </c>
      <c r="AF13" s="27">
        <f t="shared" si="18"/>
        <v>808.7744936539973</v>
      </c>
      <c r="AG13" s="27">
        <f t="shared" si="19"/>
        <v>198.61360588658437</v>
      </c>
    </row>
    <row r="14" spans="1:34" x14ac:dyDescent="0.3">
      <c r="A14" t="s">
        <v>22</v>
      </c>
      <c r="B14" t="s">
        <v>13</v>
      </c>
      <c r="C14" t="s">
        <v>297</v>
      </c>
      <c r="D14" s="6">
        <v>14637.806891791</v>
      </c>
      <c r="E14" s="7">
        <v>14232</v>
      </c>
      <c r="F14" s="7">
        <v>14232</v>
      </c>
      <c r="G14" s="7">
        <v>14249</v>
      </c>
      <c r="H14" s="9">
        <f t="shared" si="0"/>
        <v>405.80689179100045</v>
      </c>
      <c r="I14" s="10">
        <f t="shared" si="1"/>
        <v>0</v>
      </c>
      <c r="J14" s="39">
        <f t="shared" si="2"/>
        <v>2.8513693914488507</v>
      </c>
      <c r="K14" s="20">
        <f t="shared" si="3"/>
        <v>0</v>
      </c>
      <c r="L14" s="39">
        <f t="shared" si="4"/>
        <v>8.1303074064913901</v>
      </c>
      <c r="M14" s="39">
        <f t="shared" si="5"/>
        <v>0</v>
      </c>
      <c r="N14" s="25">
        <f>ROUND(_xlfn.FORECAST.LINEAR(Munis_historical!$J$1,Munis_historical!H14:I14,Munis_historical!$H$1:$I$1),0)</f>
        <v>17204</v>
      </c>
      <c r="O14" s="8">
        <f>ROUND(_xlfn.FORECAST.LINEAR(Munis_historical!$J$1,Munis_historical!G14:I14,Munis_historical!$G$1:$I$1),0)</f>
        <v>15199</v>
      </c>
      <c r="P14" s="28">
        <f t="shared" si="8"/>
        <v>2955</v>
      </c>
      <c r="Q14" s="28">
        <f t="shared" si="9"/>
        <v>950</v>
      </c>
      <c r="R14" s="27">
        <f t="shared" si="10"/>
        <v>20.738297424380658</v>
      </c>
      <c r="S14" s="27">
        <f t="shared" si="11"/>
        <v>6.6671345357568956</v>
      </c>
      <c r="T14" s="27">
        <f t="shared" si="12"/>
        <v>430.0769800620734</v>
      </c>
      <c r="U14" s="27">
        <f t="shared" si="13"/>
        <v>44.450682917882318</v>
      </c>
      <c r="V14" s="22" cm="1">
        <f t="array" ref="V14">ROUND(GROWTH(Munis_historical!H14:I14,Munis_historical!$H$1:$I$1,Munis_historical!$J$1),0)</f>
        <v>18467</v>
      </c>
      <c r="W14" cm="1">
        <f t="array" ref="W14">ROUND(GROWTH(Munis_historical!G14:I14,Munis_historical!$G$1:$I$1,Munis_historical!$J$1),0)</f>
        <v>15673</v>
      </c>
      <c r="X14">
        <f>ROUND(_xlfn.FORECAST.ETS(Munis_historical!$J$1,Munis_historical!C14:I14,Munis_historical!$C$1:$I$1),0)</f>
        <v>14756</v>
      </c>
      <c r="Y14" s="28">
        <f t="shared" si="20"/>
        <v>4218</v>
      </c>
      <c r="Z14" s="28">
        <f t="shared" si="14"/>
        <v>1424</v>
      </c>
      <c r="AA14" s="28">
        <f t="shared" si="15"/>
        <v>507</v>
      </c>
      <c r="AB14" s="27">
        <f t="shared" si="21"/>
        <v>29.602077338760612</v>
      </c>
      <c r="AC14" s="27">
        <f t="shared" si="6"/>
        <v>9.9936837672819152</v>
      </c>
      <c r="AD14" s="27">
        <f t="shared" si="16"/>
        <v>3.558144431188154</v>
      </c>
      <c r="AE14" s="27">
        <f t="shared" si="17"/>
        <v>876.28298276996452</v>
      </c>
      <c r="AF14" s="27">
        <f t="shared" si="18"/>
        <v>99.873715240434052</v>
      </c>
      <c r="AG14" s="27">
        <f t="shared" si="19"/>
        <v>12.660391793195272</v>
      </c>
    </row>
    <row r="15" spans="1:34" x14ac:dyDescent="0.3">
      <c r="A15" t="s">
        <v>23</v>
      </c>
      <c r="B15" t="s">
        <v>11</v>
      </c>
      <c r="C15" t="s">
        <v>297</v>
      </c>
      <c r="D15" s="6">
        <v>660.06498294999994</v>
      </c>
      <c r="E15" s="7">
        <v>536</v>
      </c>
      <c r="F15" s="7">
        <v>596</v>
      </c>
      <c r="G15" s="7">
        <v>602</v>
      </c>
      <c r="H15" s="9">
        <f t="shared" si="0"/>
        <v>64.064982949999944</v>
      </c>
      <c r="I15" s="10">
        <f t="shared" si="1"/>
        <v>-60</v>
      </c>
      <c r="J15" s="39">
        <f t="shared" si="2"/>
        <v>10.749158213087238</v>
      </c>
      <c r="K15" s="20">
        <f t="shared" si="3"/>
        <v>-10.067114093959731</v>
      </c>
      <c r="L15" s="39">
        <f t="shared" si="4"/>
        <v>115.54440228998082</v>
      </c>
      <c r="M15" s="39">
        <f t="shared" si="5"/>
        <v>101.34678618080265</v>
      </c>
      <c r="N15" s="25">
        <f>ROUND(_xlfn.FORECAST.LINEAR(Munis_historical!$J$1,Munis_historical!H15:I15,Munis_historical!$H$1:$I$1),0)</f>
        <v>586</v>
      </c>
      <c r="O15" s="8">
        <f>ROUND(_xlfn.FORECAST.LINEAR(Munis_historical!$J$1,Munis_historical!G15:I15,Munis_historical!$G$1:$I$1),0)</f>
        <v>587</v>
      </c>
      <c r="P15" s="28">
        <f t="shared" si="8"/>
        <v>-16</v>
      </c>
      <c r="Q15" s="28">
        <f t="shared" si="9"/>
        <v>-15</v>
      </c>
      <c r="R15" s="27">
        <f t="shared" si="10"/>
        <v>-2.6578073089700998</v>
      </c>
      <c r="S15" s="27">
        <f t="shared" si="11"/>
        <v>-2.4916943521594686</v>
      </c>
      <c r="T15" s="27">
        <f t="shared" si="12"/>
        <v>7.0639396916148831</v>
      </c>
      <c r="U15" s="27">
        <f t="shared" si="13"/>
        <v>6.2085407445833933</v>
      </c>
      <c r="V15" s="22" cm="1">
        <f t="array" ref="V15">ROUND(GROWTH(Munis_historical!H15:I15,Munis_historical!$H$1:$I$1,Munis_historical!$J$1),0)</f>
        <v>586</v>
      </c>
      <c r="W15" cm="1">
        <f t="array" ref="W15">ROUND(GROWTH(Munis_historical!G15:I15,Munis_historical!$G$1:$I$1,Munis_historical!$J$1),0)</f>
        <v>587</v>
      </c>
      <c r="X15">
        <f>ROUND(_xlfn.FORECAST.ETS(Munis_historical!$J$1,Munis_historical!C15:I15,Munis_historical!$C$1:$I$1),0)</f>
        <v>643</v>
      </c>
      <c r="Y15" s="28">
        <f t="shared" si="20"/>
        <v>-16</v>
      </c>
      <c r="Z15" s="28">
        <f t="shared" si="14"/>
        <v>-15</v>
      </c>
      <c r="AA15" s="28">
        <f t="shared" si="15"/>
        <v>41</v>
      </c>
      <c r="AB15" s="27">
        <f t="shared" si="21"/>
        <v>-2.6578073089700998</v>
      </c>
      <c r="AC15" s="27">
        <f t="shared" si="6"/>
        <v>-2.4916943521594686</v>
      </c>
      <c r="AD15" s="27">
        <f t="shared" si="16"/>
        <v>6.8106312292358808</v>
      </c>
      <c r="AE15" s="27">
        <f t="shared" si="17"/>
        <v>7.0639396916148831</v>
      </c>
      <c r="AF15" s="27">
        <f t="shared" si="18"/>
        <v>6.2085407445833933</v>
      </c>
      <c r="AG15" s="27">
        <f t="shared" si="19"/>
        <v>46.384697740643048</v>
      </c>
    </row>
    <row r="16" spans="1:34" x14ac:dyDescent="0.3">
      <c r="A16" t="s">
        <v>24</v>
      </c>
      <c r="B16" t="s">
        <v>25</v>
      </c>
      <c r="C16" t="s">
        <v>297</v>
      </c>
      <c r="D16" s="6">
        <v>5663.3747167719903</v>
      </c>
      <c r="E16" s="7">
        <v>4628</v>
      </c>
      <c r="F16" s="7">
        <v>4599</v>
      </c>
      <c r="G16" s="7">
        <v>4713</v>
      </c>
      <c r="H16" s="9">
        <f t="shared" si="0"/>
        <v>1064.3747167719903</v>
      </c>
      <c r="I16" s="10">
        <f t="shared" si="1"/>
        <v>29</v>
      </c>
      <c r="J16" s="39">
        <f t="shared" si="2"/>
        <v>23.143612019395309</v>
      </c>
      <c r="K16" s="20">
        <f t="shared" si="3"/>
        <v>0.63057186344857574</v>
      </c>
      <c r="L16" s="39">
        <f t="shared" si="4"/>
        <v>535.62677730429903</v>
      </c>
      <c r="M16" s="39">
        <f t="shared" si="5"/>
        <v>0.39762087497300924</v>
      </c>
      <c r="N16" s="25">
        <f>ROUND(_xlfn.FORECAST.LINEAR(Munis_historical!$J$1,Munis_historical!H16:I16,Munis_historical!$H$1:$I$1),0)</f>
        <v>6685</v>
      </c>
      <c r="O16" s="8">
        <f>ROUND(_xlfn.FORECAST.LINEAR(Munis_historical!$J$1,Munis_historical!G16:I16,Munis_historical!$G$1:$I$1),0)</f>
        <v>5135</v>
      </c>
      <c r="P16" s="28">
        <f t="shared" si="8"/>
        <v>1972</v>
      </c>
      <c r="Q16" s="28">
        <f t="shared" si="9"/>
        <v>422</v>
      </c>
      <c r="R16" s="27">
        <f t="shared" si="10"/>
        <v>41.841714406959476</v>
      </c>
      <c r="S16" s="27">
        <f t="shared" si="11"/>
        <v>8.9539571398260129</v>
      </c>
      <c r="T16" s="27">
        <f t="shared" si="12"/>
        <v>1750.7290645135602</v>
      </c>
      <c r="U16" s="27">
        <f t="shared" si="13"/>
        <v>80.173348461841229</v>
      </c>
      <c r="V16" s="22" cm="1">
        <f t="array" ref="V16">ROUND(GROWTH(Munis_historical!H16:I16,Munis_historical!$H$1:$I$1,Munis_historical!$J$1),0)</f>
        <v>9346</v>
      </c>
      <c r="W16" cm="1">
        <f t="array" ref="W16">ROUND(GROWTH(Munis_historical!G16:I16,Munis_historical!$G$1:$I$1,Munis_historical!$J$1),0)</f>
        <v>5623</v>
      </c>
      <c r="X16">
        <f>ROUND(_xlfn.FORECAST.ETS(Munis_historical!$J$1,Munis_historical!C16:I16,Munis_historical!$C$1:$I$1),0)</f>
        <v>3901</v>
      </c>
      <c r="Y16" s="28">
        <f t="shared" si="20"/>
        <v>4633</v>
      </c>
      <c r="Z16" s="28">
        <f t="shared" si="14"/>
        <v>910</v>
      </c>
      <c r="AA16" s="28">
        <f t="shared" si="15"/>
        <v>-812</v>
      </c>
      <c r="AB16" s="27">
        <f t="shared" si="21"/>
        <v>98.30256736685763</v>
      </c>
      <c r="AC16" s="27">
        <f t="shared" si="6"/>
        <v>19.308296201994484</v>
      </c>
      <c r="AD16" s="27">
        <f t="shared" si="16"/>
        <v>-17.228941226395079</v>
      </c>
      <c r="AE16" s="27">
        <f t="shared" si="17"/>
        <v>9663.3947509155823</v>
      </c>
      <c r="AF16" s="27">
        <f t="shared" si="18"/>
        <v>372.81030222395458</v>
      </c>
      <c r="AG16" s="27">
        <f t="shared" si="19"/>
        <v>296.83641578257595</v>
      </c>
    </row>
    <row r="17" spans="1:33" x14ac:dyDescent="0.3">
      <c r="A17" t="s">
        <v>26</v>
      </c>
      <c r="B17" t="s">
        <v>11</v>
      </c>
      <c r="C17" t="s">
        <v>297</v>
      </c>
      <c r="D17" s="6">
        <v>19669.698282699999</v>
      </c>
      <c r="E17" s="7">
        <v>17176</v>
      </c>
      <c r="F17" s="7">
        <v>18692</v>
      </c>
      <c r="G17" s="7">
        <v>18789</v>
      </c>
      <c r="H17" s="9">
        <f t="shared" si="0"/>
        <v>977.69828269999925</v>
      </c>
      <c r="I17" s="10">
        <f t="shared" si="1"/>
        <v>-1516</v>
      </c>
      <c r="J17" s="39">
        <f t="shared" si="2"/>
        <v>5.2305707398887185</v>
      </c>
      <c r="K17" s="20">
        <f t="shared" si="3"/>
        <v>-8.1104215707254443</v>
      </c>
      <c r="L17" s="39">
        <f t="shared" si="4"/>
        <v>27.358870264980016</v>
      </c>
      <c r="M17" s="39">
        <f t="shared" si="5"/>
        <v>65.778938054888584</v>
      </c>
      <c r="N17" s="25">
        <f>ROUND(_xlfn.FORECAST.LINEAR(Munis_historical!$J$1,Munis_historical!H17:I17,Munis_historical!$H$1:$I$1),0)</f>
        <v>17607</v>
      </c>
      <c r="O17" s="8">
        <f>ROUND(_xlfn.FORECAST.LINEAR(Munis_historical!$J$1,Munis_historical!G17:I17,Munis_historical!$G$1:$I$1),0)</f>
        <v>18779</v>
      </c>
      <c r="P17" s="28">
        <f t="shared" si="8"/>
        <v>-1182</v>
      </c>
      <c r="Q17" s="28">
        <f t="shared" si="9"/>
        <v>-10</v>
      </c>
      <c r="R17" s="27">
        <f t="shared" si="10"/>
        <v>-6.2909148970142104</v>
      </c>
      <c r="S17" s="27">
        <f t="shared" si="11"/>
        <v>-5.3222630262387563E-2</v>
      </c>
      <c r="T17" s="27">
        <f t="shared" si="12"/>
        <v>39.57561024147531</v>
      </c>
      <c r="U17" s="27">
        <f t="shared" si="13"/>
        <v>2.8326483720468123E-3</v>
      </c>
      <c r="V17" s="22" cm="1">
        <f t="array" ref="V17">ROUND(GROWTH(Munis_historical!H17:I17,Munis_historical!$H$1:$I$1,Munis_historical!$J$1),0)</f>
        <v>17711</v>
      </c>
      <c r="W17" cm="1">
        <f t="array" ref="W17">ROUND(GROWTH(Munis_historical!G17:I17,Munis_historical!$G$1:$I$1,Munis_historical!$J$1),0)</f>
        <v>18786</v>
      </c>
      <c r="X17">
        <f>ROUND(_xlfn.FORECAST.ETS(Munis_historical!$J$1,Munis_historical!C17:I17,Munis_historical!$C$1:$I$1),0)</f>
        <v>20360</v>
      </c>
      <c r="Y17" s="28">
        <f t="shared" si="20"/>
        <v>-1078</v>
      </c>
      <c r="Z17" s="28">
        <f t="shared" si="14"/>
        <v>-3</v>
      </c>
      <c r="AA17" s="28">
        <f t="shared" si="15"/>
        <v>1571</v>
      </c>
      <c r="AB17" s="27">
        <f t="shared" si="21"/>
        <v>-5.7373995422853801</v>
      </c>
      <c r="AC17" s="27">
        <f t="shared" si="6"/>
        <v>-1.5966789078716272E-2</v>
      </c>
      <c r="AD17" s="27">
        <f t="shared" si="16"/>
        <v>8.3612752142210862</v>
      </c>
      <c r="AE17" s="27">
        <f t="shared" si="17"/>
        <v>32.917753507816492</v>
      </c>
      <c r="AF17" s="27">
        <f t="shared" si="18"/>
        <v>2.5493835348421322E-4</v>
      </c>
      <c r="AG17" s="27">
        <f t="shared" si="19"/>
        <v>69.910923207947874</v>
      </c>
    </row>
    <row r="18" spans="1:33" x14ac:dyDescent="0.3">
      <c r="A18" t="s">
        <v>27</v>
      </c>
      <c r="B18" t="s">
        <v>7</v>
      </c>
      <c r="C18" t="s">
        <v>297</v>
      </c>
      <c r="D18" s="6">
        <v>19560.658670960001</v>
      </c>
      <c r="E18" s="7">
        <v>17494</v>
      </c>
      <c r="F18" s="7">
        <v>18452</v>
      </c>
      <c r="G18" s="7">
        <v>18813</v>
      </c>
      <c r="H18" s="9">
        <f t="shared" si="0"/>
        <v>1108.6586709600015</v>
      </c>
      <c r="I18" s="10">
        <f t="shared" si="1"/>
        <v>-958</v>
      </c>
      <c r="J18" s="39">
        <f t="shared" si="2"/>
        <v>6.0083387760676423</v>
      </c>
      <c r="K18" s="20">
        <f t="shared" si="3"/>
        <v>-5.1918491220463912</v>
      </c>
      <c r="L18" s="39">
        <f t="shared" si="4"/>
        <v>36.100134847998014</v>
      </c>
      <c r="M18" s="39">
        <f t="shared" si="5"/>
        <v>26.955297306093883</v>
      </c>
      <c r="N18" s="25">
        <f>ROUND(_xlfn.FORECAST.LINEAR(Munis_historical!$J$1,Munis_historical!H18:I18,Munis_historical!$H$1:$I$1),0)</f>
        <v>16001</v>
      </c>
      <c r="O18" s="8">
        <f>ROUND(_xlfn.FORECAST.LINEAR(Munis_historical!$J$1,Munis_historical!G18:I18,Munis_historical!$G$1:$I$1),0)</f>
        <v>19526</v>
      </c>
      <c r="P18" s="28">
        <f t="shared" si="8"/>
        <v>-2812</v>
      </c>
      <c r="Q18" s="28">
        <f t="shared" si="9"/>
        <v>713</v>
      </c>
      <c r="R18" s="27">
        <f t="shared" si="10"/>
        <v>-14.947111040238134</v>
      </c>
      <c r="S18" s="27">
        <f t="shared" si="11"/>
        <v>3.789932493488545</v>
      </c>
      <c r="T18" s="27">
        <f t="shared" si="12"/>
        <v>223.41612844920871</v>
      </c>
      <c r="U18" s="27">
        <f t="shared" si="13"/>
        <v>14.363588305200301</v>
      </c>
      <c r="V18" s="22" cm="1">
        <f t="array" ref="V18">ROUND(GROWTH(Munis_historical!H18:I18,Munis_historical!$H$1:$I$1,Munis_historical!$J$1),0)</f>
        <v>16268</v>
      </c>
      <c r="W18" cm="1">
        <f t="array" ref="W18">ROUND(GROWTH(Munis_historical!G18:I18,Munis_historical!$G$1:$I$1,Munis_historical!$J$1),0)</f>
        <v>19521</v>
      </c>
      <c r="X18">
        <f>ROUND(_xlfn.FORECAST.ETS(Munis_historical!$J$1,Munis_historical!C18:I18,Munis_historical!$C$1:$I$1),0)</f>
        <v>18373</v>
      </c>
      <c r="Y18" s="28">
        <f t="shared" si="20"/>
        <v>-2545</v>
      </c>
      <c r="Z18" s="28">
        <f t="shared" si="14"/>
        <v>708</v>
      </c>
      <c r="AA18" s="28">
        <f t="shared" si="15"/>
        <v>-440</v>
      </c>
      <c r="AB18" s="27">
        <f t="shared" si="21"/>
        <v>-13.527879657683517</v>
      </c>
      <c r="AC18" s="27">
        <f t="shared" si="6"/>
        <v>3.7633551267740395</v>
      </c>
      <c r="AD18" s="27">
        <f t="shared" si="16"/>
        <v>-2.3388082708765214</v>
      </c>
      <c r="AE18" s="27">
        <f t="shared" si="17"/>
        <v>183.00352803276752</v>
      </c>
      <c r="AF18" s="27">
        <f t="shared" si="18"/>
        <v>14.162841810216447</v>
      </c>
      <c r="AG18" s="27">
        <f t="shared" si="19"/>
        <v>5.470024127920424</v>
      </c>
    </row>
    <row r="19" spans="1:33" x14ac:dyDescent="0.3">
      <c r="A19" t="s">
        <v>28</v>
      </c>
      <c r="B19" t="s">
        <v>11</v>
      </c>
      <c r="C19" t="s">
        <v>297</v>
      </c>
      <c r="D19" s="6">
        <v>5537.0897880000002</v>
      </c>
      <c r="E19" s="7">
        <v>4594</v>
      </c>
      <c r="F19" s="7">
        <v>5305</v>
      </c>
      <c r="G19" s="7">
        <v>5338</v>
      </c>
      <c r="H19" s="9">
        <f t="shared" si="0"/>
        <v>232.08978800000023</v>
      </c>
      <c r="I19" s="10">
        <f t="shared" si="1"/>
        <v>-711</v>
      </c>
      <c r="J19" s="39">
        <f t="shared" si="2"/>
        <v>4.3749253157398718</v>
      </c>
      <c r="K19" s="20">
        <f t="shared" si="3"/>
        <v>-13.402450518378888</v>
      </c>
      <c r="L19" s="39">
        <f t="shared" si="4"/>
        <v>19.139971518301618</v>
      </c>
      <c r="M19" s="39">
        <f t="shared" si="5"/>
        <v>179.62567989759452</v>
      </c>
      <c r="N19" s="25">
        <f>ROUND(_xlfn.FORECAST.LINEAR(Munis_historical!$J$1,Munis_historical!H19:I19,Munis_historical!$H$1:$I$1),0)</f>
        <v>5173</v>
      </c>
      <c r="O19" s="8">
        <f>ROUND(_xlfn.FORECAST.LINEAR(Munis_historical!$J$1,Munis_historical!G19:I19,Munis_historical!$G$1:$I$1),0)</f>
        <v>5269</v>
      </c>
      <c r="P19" s="28">
        <f t="shared" si="8"/>
        <v>-165</v>
      </c>
      <c r="Q19" s="28">
        <f t="shared" si="9"/>
        <v>-69</v>
      </c>
      <c r="R19" s="27">
        <f t="shared" si="10"/>
        <v>-3.091045335331585</v>
      </c>
      <c r="S19" s="27">
        <f t="shared" si="11"/>
        <v>-1.2926189584113901</v>
      </c>
      <c r="T19" s="27">
        <f t="shared" si="12"/>
        <v>9.5545612650751508</v>
      </c>
      <c r="U19" s="27">
        <f t="shared" si="13"/>
        <v>1.6708637716445469</v>
      </c>
      <c r="V19" s="22" cm="1">
        <f t="array" ref="V19">ROUND(GROWTH(Munis_historical!H19:I19,Munis_historical!$H$1:$I$1,Munis_historical!$J$1),0)</f>
        <v>5173</v>
      </c>
      <c r="W19" cm="1">
        <f t="array" ref="W19">ROUND(GROWTH(Munis_historical!G19:I19,Munis_historical!$G$1:$I$1,Munis_historical!$J$1),0)</f>
        <v>5270</v>
      </c>
      <c r="X19">
        <f>ROUND(_xlfn.FORECAST.ETS(Munis_historical!$J$1,Munis_historical!C19:I19,Munis_historical!$C$1:$I$1),0)</f>
        <v>5526</v>
      </c>
      <c r="Y19" s="28">
        <f t="shared" si="20"/>
        <v>-165</v>
      </c>
      <c r="Z19" s="28">
        <f t="shared" si="14"/>
        <v>-68</v>
      </c>
      <c r="AA19" s="28">
        <f t="shared" si="15"/>
        <v>188</v>
      </c>
      <c r="AB19" s="27">
        <f t="shared" si="21"/>
        <v>-3.091045335331585</v>
      </c>
      <c r="AC19" s="27">
        <f t="shared" si="21"/>
        <v>-1.2738853503184715</v>
      </c>
      <c r="AD19" s="27">
        <f t="shared" si="16"/>
        <v>3.5219183214687151</v>
      </c>
      <c r="AE19" s="27">
        <f t="shared" si="17"/>
        <v>9.5545612650751508</v>
      </c>
      <c r="AF19" s="27">
        <f t="shared" si="18"/>
        <v>1.6227838857560148</v>
      </c>
      <c r="AG19" s="27">
        <f t="shared" si="19"/>
        <v>12.403908663097011</v>
      </c>
    </row>
    <row r="20" spans="1:33" x14ac:dyDescent="0.3">
      <c r="A20" t="s">
        <v>29</v>
      </c>
      <c r="B20" t="s">
        <v>11</v>
      </c>
      <c r="C20" t="s">
        <v>297</v>
      </c>
      <c r="D20" s="6">
        <v>57046.802072999897</v>
      </c>
      <c r="E20" s="7">
        <v>55305</v>
      </c>
      <c r="F20" s="7">
        <v>57079</v>
      </c>
      <c r="G20" s="7">
        <v>57250</v>
      </c>
      <c r="H20" s="9">
        <f t="shared" si="0"/>
        <v>-32.197927000102936</v>
      </c>
      <c r="I20" s="10">
        <f t="shared" si="1"/>
        <v>-1774</v>
      </c>
      <c r="J20" s="39">
        <f t="shared" si="2"/>
        <v>-5.6409409765593187E-2</v>
      </c>
      <c r="K20" s="20">
        <f t="shared" si="3"/>
        <v>-3.1079731600063072</v>
      </c>
      <c r="L20" s="39">
        <f t="shared" si="4"/>
        <v>3.1820215101026001E-3</v>
      </c>
      <c r="M20" s="39">
        <f t="shared" si="5"/>
        <v>9.6594971633195907</v>
      </c>
      <c r="N20" s="25">
        <f>ROUND(_xlfn.FORECAST.LINEAR(Munis_historical!$J$1,Munis_historical!H20:I20,Munis_historical!$H$1:$I$1),0)</f>
        <v>59298</v>
      </c>
      <c r="O20" s="8">
        <f>ROUND(_xlfn.FORECAST.LINEAR(Munis_historical!$J$1,Munis_historical!G20:I20,Munis_historical!$G$1:$I$1),0)</f>
        <v>63264</v>
      </c>
      <c r="P20" s="28">
        <f t="shared" si="8"/>
        <v>2048</v>
      </c>
      <c r="Q20" s="28">
        <f t="shared" si="9"/>
        <v>6014</v>
      </c>
      <c r="R20" s="27">
        <f t="shared" si="10"/>
        <v>3.5772925764192136</v>
      </c>
      <c r="S20" s="27">
        <f t="shared" si="11"/>
        <v>10.504803493449781</v>
      </c>
      <c r="T20" s="27">
        <f t="shared" si="12"/>
        <v>12.797022177304015</v>
      </c>
      <c r="U20" s="27">
        <f t="shared" si="13"/>
        <v>110.35089643599473</v>
      </c>
      <c r="V20" s="22" cm="1">
        <f t="array" ref="V20">ROUND(GROWTH(Munis_historical!H20:I20,Munis_historical!$H$1:$I$1,Munis_historical!$J$1),0)</f>
        <v>59427</v>
      </c>
      <c r="W20" cm="1">
        <f t="array" ref="W20">ROUND(GROWTH(Munis_historical!G20:I20,Munis_historical!$G$1:$I$1,Munis_historical!$J$1),0)</f>
        <v>64611</v>
      </c>
      <c r="X20">
        <f>ROUND(_xlfn.FORECAST.ETS(Munis_historical!$J$1,Munis_historical!C20:I20,Munis_historical!$C$1:$I$1),0)</f>
        <v>53413</v>
      </c>
      <c r="Y20" s="28">
        <f t="shared" si="20"/>
        <v>2177</v>
      </c>
      <c r="Z20" s="28">
        <f t="shared" si="14"/>
        <v>7361</v>
      </c>
      <c r="AA20" s="28">
        <f t="shared" si="15"/>
        <v>-3837</v>
      </c>
      <c r="AB20" s="27">
        <f t="shared" si="21"/>
        <v>3.802620087336245</v>
      </c>
      <c r="AC20" s="27">
        <f t="shared" si="21"/>
        <v>12.857641921397381</v>
      </c>
      <c r="AD20" s="27">
        <f t="shared" si="16"/>
        <v>-6.7021834061135372</v>
      </c>
      <c r="AE20" s="27">
        <f t="shared" si="17"/>
        <v>14.459919528613112</v>
      </c>
      <c r="AF20" s="27">
        <f t="shared" si="18"/>
        <v>165.31895577887533</v>
      </c>
      <c r="AG20" s="27">
        <f t="shared" si="19"/>
        <v>44.919262409183659</v>
      </c>
    </row>
    <row r="21" spans="1:33" x14ac:dyDescent="0.3">
      <c r="A21" t="s">
        <v>30</v>
      </c>
      <c r="B21" t="s">
        <v>16</v>
      </c>
      <c r="C21" t="s">
        <v>297</v>
      </c>
      <c r="D21" s="6">
        <v>1404.7732140829901</v>
      </c>
      <c r="E21" s="7">
        <v>1050</v>
      </c>
      <c r="F21" s="7">
        <v>1104</v>
      </c>
      <c r="G21" s="7">
        <v>1104</v>
      </c>
      <c r="H21" s="9">
        <f t="shared" si="0"/>
        <v>300.77321408299008</v>
      </c>
      <c r="I21" s="10">
        <f t="shared" si="1"/>
        <v>-54</v>
      </c>
      <c r="J21" s="39">
        <f t="shared" si="2"/>
        <v>27.243950550995478</v>
      </c>
      <c r="K21" s="20">
        <f t="shared" si="3"/>
        <v>-4.8913043478260869</v>
      </c>
      <c r="L21" s="39">
        <f t="shared" si="4"/>
        <v>742.23284162508685</v>
      </c>
      <c r="M21" s="39">
        <f t="shared" si="5"/>
        <v>23.924858223062383</v>
      </c>
      <c r="N21" s="29" t="s">
        <v>374</v>
      </c>
      <c r="O21" s="30"/>
      <c r="P21" s="30"/>
      <c r="Q21" s="30"/>
      <c r="R21" s="30"/>
      <c r="S21" s="30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</row>
    <row r="22" spans="1:33" x14ac:dyDescent="0.3">
      <c r="A22" t="s">
        <v>31</v>
      </c>
      <c r="B22" t="s">
        <v>7</v>
      </c>
      <c r="C22" t="s">
        <v>297</v>
      </c>
      <c r="D22" s="6">
        <v>22195.173540975</v>
      </c>
      <c r="E22" s="7">
        <v>21999</v>
      </c>
      <c r="F22" s="7">
        <v>21733</v>
      </c>
      <c r="G22" s="7">
        <v>22382</v>
      </c>
      <c r="H22" s="9">
        <f t="shared" si="0"/>
        <v>462.17354097499992</v>
      </c>
      <c r="I22" s="10">
        <f t="shared" si="1"/>
        <v>266</v>
      </c>
      <c r="J22" s="39">
        <f t="shared" si="2"/>
        <v>2.126597989117931</v>
      </c>
      <c r="K22" s="20">
        <f t="shared" si="3"/>
        <v>1.2239451525330143</v>
      </c>
      <c r="L22" s="39">
        <f t="shared" si="4"/>
        <v>4.522419007320428</v>
      </c>
      <c r="M22" s="39">
        <f t="shared" si="5"/>
        <v>1.4980417364090637</v>
      </c>
      <c r="N22" s="25">
        <f>ROUND(_xlfn.FORECAST.LINEAR(Munis_historical!$J$1,Munis_historical!H22:I22,Munis_historical!$H$1:$I$1),0)</f>
        <v>22361</v>
      </c>
      <c r="O22" s="8">
        <f>ROUND(_xlfn.FORECAST.LINEAR(Munis_historical!$J$1,Munis_historical!G22:I22,Munis_historical!$G$1:$I$1),0)</f>
        <v>25506</v>
      </c>
      <c r="P22" s="28">
        <f t="shared" si="8"/>
        <v>-21</v>
      </c>
      <c r="Q22" s="28">
        <f t="shared" si="9"/>
        <v>3124</v>
      </c>
      <c r="R22" s="27">
        <f t="shared" si="10"/>
        <v>-9.3825395407023504E-2</v>
      </c>
      <c r="S22" s="27">
        <f t="shared" si="11"/>
        <v>13.957644535787686</v>
      </c>
      <c r="T22" s="27">
        <f t="shared" si="12"/>
        <v>8.8032048232843073E-3</v>
      </c>
      <c r="U22" s="27">
        <f t="shared" si="13"/>
        <v>194.81584098740385</v>
      </c>
      <c r="V22" s="22" cm="1">
        <f t="array" ref="V22">ROUND(GROWTH(Munis_historical!H22:I22,Munis_historical!$H$1:$I$1,Munis_historical!$J$1),0)</f>
        <v>22366</v>
      </c>
      <c r="W22" cm="1">
        <f t="array" ref="W22">ROUND(GROWTH(Munis_historical!G22:I22,Munis_historical!$G$1:$I$1,Munis_historical!$J$1),0)</f>
        <v>26427</v>
      </c>
      <c r="X22">
        <f>ROUND(_xlfn.FORECAST.ETS(Munis_historical!$J$1,Munis_historical!C22:I22,Munis_historical!$C$1:$I$1),0)</f>
        <v>28383</v>
      </c>
      <c r="Y22" s="28">
        <f t="shared" si="20"/>
        <v>-16</v>
      </c>
      <c r="Z22" s="28">
        <f t="shared" si="14"/>
        <v>4045</v>
      </c>
      <c r="AA22" s="28">
        <f t="shared" si="15"/>
        <v>6001</v>
      </c>
      <c r="AB22" s="27">
        <f t="shared" si="21"/>
        <v>-7.1486015548208381E-2</v>
      </c>
      <c r="AC22" s="27">
        <f t="shared" si="21"/>
        <v>18.072558305781431</v>
      </c>
      <c r="AD22" s="27">
        <f t="shared" si="16"/>
        <v>26.811723706549905</v>
      </c>
      <c r="AE22" s="27">
        <f t="shared" si="17"/>
        <v>5.1102504189586909E-3</v>
      </c>
      <c r="AF22" s="27">
        <f t="shared" si="18"/>
        <v>326.61736371586937</v>
      </c>
      <c r="AG22" s="27">
        <f t="shared" si="19"/>
        <v>718.86852811637016</v>
      </c>
    </row>
    <row r="23" spans="1:33" x14ac:dyDescent="0.3">
      <c r="A23" t="s">
        <v>32</v>
      </c>
      <c r="B23" t="s">
        <v>11</v>
      </c>
      <c r="C23" t="s">
        <v>297</v>
      </c>
      <c r="D23" s="6">
        <v>24484.88972811</v>
      </c>
      <c r="E23" s="7">
        <v>19855</v>
      </c>
      <c r="F23" s="7">
        <v>22503</v>
      </c>
      <c r="G23" s="7">
        <v>22558</v>
      </c>
      <c r="H23" s="9">
        <f t="shared" si="0"/>
        <v>1981.8897281099999</v>
      </c>
      <c r="I23" s="10">
        <f t="shared" si="1"/>
        <v>-2648</v>
      </c>
      <c r="J23" s="39">
        <f t="shared" si="2"/>
        <v>8.807224495000666</v>
      </c>
      <c r="K23" s="20">
        <f t="shared" si="3"/>
        <v>-11.767319912900502</v>
      </c>
      <c r="L23" s="39">
        <f t="shared" si="4"/>
        <v>77.567203305339731</v>
      </c>
      <c r="M23" s="39">
        <f t="shared" si="5"/>
        <v>138.46981793254469</v>
      </c>
      <c r="N23" s="25">
        <f>ROUND(_xlfn.FORECAST.LINEAR(Munis_historical!$J$1,Munis_historical!H23:I23,Munis_historical!$H$1:$I$1),0)</f>
        <v>23949</v>
      </c>
      <c r="O23" s="8">
        <f>ROUND(_xlfn.FORECAST.LINEAR(Munis_historical!$J$1,Munis_historical!G23:I23,Munis_historical!$G$1:$I$1),0)</f>
        <v>25294</v>
      </c>
      <c r="P23" s="28">
        <f t="shared" si="8"/>
        <v>1391</v>
      </c>
      <c r="Q23" s="28">
        <f t="shared" si="9"/>
        <v>2736</v>
      </c>
      <c r="R23" s="27">
        <f t="shared" si="10"/>
        <v>6.1663268020214561</v>
      </c>
      <c r="S23" s="27">
        <f t="shared" si="11"/>
        <v>12.128734816916394</v>
      </c>
      <c r="T23" s="27">
        <f t="shared" si="12"/>
        <v>38.02358622932816</v>
      </c>
      <c r="U23" s="27">
        <f t="shared" si="13"/>
        <v>147.10620825907995</v>
      </c>
      <c r="V23" s="22" cm="1">
        <f t="array" ref="V23">ROUND(GROWTH(Munis_historical!H23:I23,Munis_historical!$H$1:$I$1,Munis_historical!$J$1),0)</f>
        <v>23952</v>
      </c>
      <c r="W23" cm="1">
        <f t="array" ref="W23">ROUND(GROWTH(Munis_historical!G23:I23,Munis_historical!$G$1:$I$1,Munis_historical!$J$1),0)</f>
        <v>25449</v>
      </c>
      <c r="X23">
        <f>ROUND(_xlfn.FORECAST.ETS(Munis_historical!$J$1,Munis_historical!C23:I23,Munis_historical!$C$1:$I$1),0)</f>
        <v>24766</v>
      </c>
      <c r="Y23" s="28">
        <f t="shared" si="20"/>
        <v>1394</v>
      </c>
      <c r="Z23" s="28">
        <f t="shared" si="14"/>
        <v>2891</v>
      </c>
      <c r="AA23" s="28">
        <f t="shared" si="15"/>
        <v>2208</v>
      </c>
      <c r="AB23" s="27">
        <f t="shared" si="21"/>
        <v>6.1796258533557937</v>
      </c>
      <c r="AC23" s="27">
        <f t="shared" si="21"/>
        <v>12.815852469190531</v>
      </c>
      <c r="AD23" s="27">
        <f t="shared" si="16"/>
        <v>9.7881017820728786</v>
      </c>
      <c r="AE23" s="27">
        <f t="shared" si="17"/>
        <v>38.187775687463322</v>
      </c>
      <c r="AF23" s="27">
        <f t="shared" si="18"/>
        <v>164.24607451205705</v>
      </c>
      <c r="AG23" s="27">
        <f t="shared" si="19"/>
        <v>95.806936496218256</v>
      </c>
    </row>
    <row r="24" spans="1:33" x14ac:dyDescent="0.3">
      <c r="A24" t="s">
        <v>33</v>
      </c>
      <c r="B24" t="s">
        <v>25</v>
      </c>
      <c r="C24" t="s">
        <v>297</v>
      </c>
      <c r="D24" s="6">
        <v>75908.401943211895</v>
      </c>
      <c r="E24" s="7">
        <v>71731</v>
      </c>
      <c r="F24" s="7">
        <v>73689</v>
      </c>
      <c r="G24" s="7">
        <v>73922</v>
      </c>
      <c r="H24" s="9">
        <f t="shared" si="0"/>
        <v>2219.4019432118948</v>
      </c>
      <c r="I24" s="10">
        <f t="shared" si="1"/>
        <v>-1958</v>
      </c>
      <c r="J24" s="39">
        <f t="shared" si="2"/>
        <v>3.011849724126932</v>
      </c>
      <c r="K24" s="20">
        <f t="shared" si="3"/>
        <v>-2.657113001940588</v>
      </c>
      <c r="L24" s="39">
        <f t="shared" si="4"/>
        <v>9.0712387607234763</v>
      </c>
      <c r="M24" s="39">
        <f t="shared" si="5"/>
        <v>7.0602495050817229</v>
      </c>
      <c r="N24" s="25">
        <f>ROUND(_xlfn.FORECAST.LINEAR(Munis_historical!$J$1,Munis_historical!H24:I24,Munis_historical!$H$1:$I$1),0)</f>
        <v>90411</v>
      </c>
      <c r="O24" s="8">
        <f>ROUND(_xlfn.FORECAST.LINEAR(Munis_historical!$J$1,Munis_historical!G24:I24,Munis_historical!$G$1:$I$1),0)</f>
        <v>89366</v>
      </c>
      <c r="P24" s="28">
        <f t="shared" si="8"/>
        <v>16489</v>
      </c>
      <c r="Q24" s="28">
        <f t="shared" si="9"/>
        <v>15444</v>
      </c>
      <c r="R24" s="27">
        <f t="shared" si="10"/>
        <v>22.305944103243959</v>
      </c>
      <c r="S24" s="27">
        <f t="shared" si="11"/>
        <v>20.892291875219826</v>
      </c>
      <c r="T24" s="27">
        <f t="shared" si="12"/>
        <v>497.55514233704395</v>
      </c>
      <c r="U24" s="27">
        <f t="shared" si="13"/>
        <v>436.48785979937634</v>
      </c>
      <c r="V24" s="22" cm="1">
        <f t="array" ref="V24">ROUND(GROWTH(Munis_historical!H24:I24,Munis_historical!$H$1:$I$1,Munis_historical!$J$1),0)</f>
        <v>95570</v>
      </c>
      <c r="W24" cm="1">
        <f t="array" ref="W24">ROUND(GROWTH(Munis_historical!G24:I24,Munis_historical!$G$1:$I$1,Munis_historical!$J$1),0)</f>
        <v>99267</v>
      </c>
      <c r="X24">
        <f>ROUND(_xlfn.FORECAST.ETS(Munis_historical!$J$1,Munis_historical!C24:I24,Munis_historical!$C$1:$I$1),0)</f>
        <v>87499</v>
      </c>
      <c r="Y24" s="28">
        <f t="shared" si="20"/>
        <v>21648</v>
      </c>
      <c r="Z24" s="28">
        <f t="shared" si="14"/>
        <v>25345</v>
      </c>
      <c r="AA24" s="28">
        <f t="shared" si="15"/>
        <v>13577</v>
      </c>
      <c r="AB24" s="27">
        <f t="shared" si="21"/>
        <v>29.284921944752579</v>
      </c>
      <c r="AC24" s="27">
        <f t="shared" si="21"/>
        <v>34.286139444279108</v>
      </c>
      <c r="AD24" s="27">
        <f t="shared" si="16"/>
        <v>18.366656746300151</v>
      </c>
      <c r="AE24" s="27">
        <f t="shared" si="17"/>
        <v>857.6066533102512</v>
      </c>
      <c r="AF24" s="27">
        <f t="shared" si="18"/>
        <v>1175.5393579925517</v>
      </c>
      <c r="AG24" s="27">
        <f t="shared" si="19"/>
        <v>337.33408003641284</v>
      </c>
    </row>
    <row r="25" spans="1:33" x14ac:dyDescent="0.3">
      <c r="A25" t="s">
        <v>36</v>
      </c>
      <c r="B25" t="s">
        <v>11</v>
      </c>
      <c r="C25" t="s">
        <v>297</v>
      </c>
      <c r="D25" s="6">
        <v>16361.02585231</v>
      </c>
      <c r="E25" s="7">
        <v>14002</v>
      </c>
      <c r="F25" s="7">
        <v>16573</v>
      </c>
      <c r="G25" s="7">
        <v>17027</v>
      </c>
      <c r="H25" s="9">
        <f t="shared" si="0"/>
        <v>-211.97414768999988</v>
      </c>
      <c r="I25" s="10">
        <f t="shared" si="1"/>
        <v>-2571</v>
      </c>
      <c r="J25" s="39">
        <f t="shared" si="2"/>
        <v>-1.2790330518916304</v>
      </c>
      <c r="K25" s="20">
        <f t="shared" si="3"/>
        <v>-15.513184094611718</v>
      </c>
      <c r="L25" s="39">
        <f t="shared" si="4"/>
        <v>1.6359255478312182</v>
      </c>
      <c r="M25" s="39">
        <f t="shared" si="5"/>
        <v>240.65888075331401</v>
      </c>
      <c r="N25" s="25">
        <f>ROUND(_xlfn.FORECAST.LINEAR(Munis_historical!$J$1,Munis_historical!H25:I25,Munis_historical!$H$1:$I$1),0)</f>
        <v>17557</v>
      </c>
      <c r="O25" s="8">
        <f>ROUND(_xlfn.FORECAST.LINEAR(Munis_historical!$J$1,Munis_historical!G25:I25,Munis_historical!$G$1:$I$1),0)</f>
        <v>17438</v>
      </c>
      <c r="P25" s="28">
        <f t="shared" si="8"/>
        <v>530</v>
      </c>
      <c r="Q25" s="28">
        <f t="shared" si="9"/>
        <v>411</v>
      </c>
      <c r="R25" s="27">
        <f t="shared" si="10"/>
        <v>3.1127033534973867</v>
      </c>
      <c r="S25" s="27">
        <f t="shared" si="11"/>
        <v>2.4138133552592937</v>
      </c>
      <c r="T25" s="27">
        <f t="shared" si="12"/>
        <v>9.6889221668738763</v>
      </c>
      <c r="U25" s="27">
        <f t="shared" si="13"/>
        <v>5.826494914028129</v>
      </c>
      <c r="V25" s="22" cm="1">
        <f t="array" ref="V25">ROUND(GROWTH(Munis_historical!H25:I25,Munis_historical!$H$1:$I$1,Munis_historical!$J$1),0)</f>
        <v>17637</v>
      </c>
      <c r="W25" cm="1">
        <f t="array" ref="W25">ROUND(GROWTH(Munis_historical!G25:I25,Munis_historical!$G$1:$I$1,Munis_historical!$J$1),0)</f>
        <v>17553</v>
      </c>
      <c r="X25">
        <f>ROUND(_xlfn.FORECAST.ETS(Munis_historical!$J$1,Munis_historical!C25:I25,Munis_historical!$C$1:$I$1),0)</f>
        <v>17534</v>
      </c>
      <c r="Y25" s="28">
        <f t="shared" si="20"/>
        <v>610</v>
      </c>
      <c r="Z25" s="28">
        <f t="shared" si="14"/>
        <v>526</v>
      </c>
      <c r="AA25" s="28">
        <f t="shared" si="15"/>
        <v>507</v>
      </c>
      <c r="AB25" s="27">
        <f t="shared" si="21"/>
        <v>3.5825453691196336</v>
      </c>
      <c r="AC25" s="27">
        <f t="shared" si="21"/>
        <v>3.0892112527162738</v>
      </c>
      <c r="AD25" s="27">
        <f t="shared" si="16"/>
        <v>2.9776237740059908</v>
      </c>
      <c r="AE25" s="27">
        <f t="shared" si="17"/>
        <v>12.834631321800531</v>
      </c>
      <c r="AF25" s="27">
        <f t="shared" si="18"/>
        <v>9.5432261639088498</v>
      </c>
      <c r="AG25" s="27">
        <f t="shared" si="19"/>
        <v>8.8662433395256794</v>
      </c>
    </row>
    <row r="26" spans="1:33" x14ac:dyDescent="0.3">
      <c r="A26" t="s">
        <v>37</v>
      </c>
      <c r="B26" t="s">
        <v>11</v>
      </c>
      <c r="C26" t="s">
        <v>297</v>
      </c>
      <c r="D26" s="6">
        <v>8220.3930390059995</v>
      </c>
      <c r="E26" s="7">
        <v>7773</v>
      </c>
      <c r="F26" s="7">
        <v>7978</v>
      </c>
      <c r="G26" s="7">
        <v>7998</v>
      </c>
      <c r="H26" s="9">
        <f t="shared" si="0"/>
        <v>242.39303900599953</v>
      </c>
      <c r="I26" s="10">
        <f t="shared" si="1"/>
        <v>-205</v>
      </c>
      <c r="J26" s="39">
        <f t="shared" si="2"/>
        <v>3.0382682251942783</v>
      </c>
      <c r="K26" s="20">
        <f t="shared" si="3"/>
        <v>-2.5695663073451991</v>
      </c>
      <c r="L26" s="39">
        <f t="shared" si="4"/>
        <v>9.2310738082251902</v>
      </c>
      <c r="M26" s="39">
        <f t="shared" si="5"/>
        <v>6.6026710078436421</v>
      </c>
      <c r="N26" s="25">
        <f>ROUND(_xlfn.FORECAST.LINEAR(Munis_historical!$J$1,Munis_historical!H26:I26,Munis_historical!$H$1:$I$1),0)</f>
        <v>7600</v>
      </c>
      <c r="O26" s="8">
        <f>ROUND(_xlfn.FORECAST.LINEAR(Munis_historical!$J$1,Munis_historical!G26:I26,Munis_historical!$G$1:$I$1),0)</f>
        <v>7522</v>
      </c>
      <c r="P26" s="28">
        <f t="shared" si="8"/>
        <v>-398</v>
      </c>
      <c r="Q26" s="28">
        <f t="shared" si="9"/>
        <v>-476</v>
      </c>
      <c r="R26" s="27">
        <f t="shared" si="10"/>
        <v>-4.9762440610152536</v>
      </c>
      <c r="S26" s="27">
        <f t="shared" si="11"/>
        <v>-5.9514878719679922</v>
      </c>
      <c r="T26" s="27">
        <f t="shared" si="12"/>
        <v>24.763004954789583</v>
      </c>
      <c r="U26" s="27">
        <f t="shared" si="13"/>
        <v>35.420207890182098</v>
      </c>
      <c r="V26" s="22" cm="1">
        <f t="array" ref="V26">ROUND(GROWTH(Munis_historical!H26:I26,Munis_historical!$H$1:$I$1,Munis_historical!$J$1),0)</f>
        <v>7613</v>
      </c>
      <c r="W26" cm="1">
        <f t="array" ref="W26">ROUND(GROWTH(Munis_historical!G26:I26,Munis_historical!$G$1:$I$1,Munis_historical!$J$1),0)</f>
        <v>7553</v>
      </c>
      <c r="X26">
        <f>ROUND(_xlfn.FORECAST.ETS(Munis_historical!$J$1,Munis_historical!C26:I26,Munis_historical!$C$1:$I$1),0)</f>
        <v>8235</v>
      </c>
      <c r="Y26" s="28">
        <f t="shared" si="20"/>
        <v>-385</v>
      </c>
      <c r="Z26" s="28">
        <f t="shared" si="14"/>
        <v>-445</v>
      </c>
      <c r="AA26" s="28">
        <f t="shared" si="15"/>
        <v>237</v>
      </c>
      <c r="AB26" s="27">
        <f t="shared" si="21"/>
        <v>-4.8137034258564642</v>
      </c>
      <c r="AC26" s="27">
        <f t="shared" si="21"/>
        <v>-5.5638909727431862</v>
      </c>
      <c r="AD26" s="27">
        <f t="shared" si="16"/>
        <v>2.9632408102025507</v>
      </c>
      <c r="AE26" s="27">
        <f t="shared" si="17"/>
        <v>23.17174067210226</v>
      </c>
      <c r="AF26" s="27">
        <f t="shared" si="18"/>
        <v>30.956882756573119</v>
      </c>
      <c r="AG26" s="27">
        <f t="shared" si="19"/>
        <v>8.7807960992498693</v>
      </c>
    </row>
    <row r="27" spans="1:33" x14ac:dyDescent="0.3">
      <c r="A27" t="s">
        <v>38</v>
      </c>
      <c r="B27" t="s">
        <v>11</v>
      </c>
      <c r="C27" t="s">
        <v>297</v>
      </c>
      <c r="D27" s="6">
        <v>19126.713581799999</v>
      </c>
      <c r="E27" s="7">
        <v>18542</v>
      </c>
      <c r="F27" s="7">
        <v>19308</v>
      </c>
      <c r="G27" s="7">
        <v>19476</v>
      </c>
      <c r="H27" s="9">
        <f t="shared" si="0"/>
        <v>-181.28641820000121</v>
      </c>
      <c r="I27" s="10">
        <f t="shared" si="1"/>
        <v>-766</v>
      </c>
      <c r="J27" s="39">
        <f t="shared" si="2"/>
        <v>-0.93891867723224165</v>
      </c>
      <c r="K27" s="20">
        <f t="shared" si="3"/>
        <v>-3.9672674539051171</v>
      </c>
      <c r="L27" s="39">
        <f t="shared" si="4"/>
        <v>0.88156828245554242</v>
      </c>
      <c r="M27" s="39">
        <f t="shared" si="5"/>
        <v>15.739211050814792</v>
      </c>
      <c r="N27" s="25">
        <f>ROUND(_xlfn.FORECAST.LINEAR(Munis_historical!$J$1,Munis_historical!H27:I27,Munis_historical!$H$1:$I$1),0)</f>
        <v>18871</v>
      </c>
      <c r="O27" s="8">
        <f>ROUND(_xlfn.FORECAST.LINEAR(Munis_historical!$J$1,Munis_historical!G27:I27,Munis_historical!$G$1:$I$1),0)</f>
        <v>19082</v>
      </c>
      <c r="P27" s="28">
        <f t="shared" si="8"/>
        <v>-605</v>
      </c>
      <c r="Q27" s="28">
        <f t="shared" si="9"/>
        <v>-394</v>
      </c>
      <c r="R27" s="27">
        <f t="shared" si="10"/>
        <v>-3.1063873485315261</v>
      </c>
      <c r="S27" s="27">
        <f t="shared" si="11"/>
        <v>-2.0230026699527626</v>
      </c>
      <c r="T27" s="27">
        <f t="shared" si="12"/>
        <v>9.6496423591167257</v>
      </c>
      <c r="U27" s="27">
        <f t="shared" si="13"/>
        <v>4.092539802636006</v>
      </c>
      <c r="V27" s="22" cm="1">
        <f t="array" ref="V27">ROUND(GROWTH(Munis_historical!H27:I27,Munis_historical!$H$1:$I$1,Munis_historical!$J$1),0)</f>
        <v>18872</v>
      </c>
      <c r="W27" cm="1">
        <f t="array" ref="W27">ROUND(GROWTH(Munis_historical!G27:I27,Munis_historical!$G$1:$I$1,Munis_historical!$J$1),0)</f>
        <v>19082</v>
      </c>
      <c r="X27">
        <f>ROUND(_xlfn.FORECAST.ETS(Munis_historical!$J$1,Munis_historical!C27:I27,Munis_historical!$C$1:$I$1),0)</f>
        <v>19245</v>
      </c>
      <c r="Y27" s="28">
        <f t="shared" si="20"/>
        <v>-604</v>
      </c>
      <c r="Z27" s="28">
        <f t="shared" si="14"/>
        <v>-394</v>
      </c>
      <c r="AA27" s="28">
        <f t="shared" si="15"/>
        <v>-231</v>
      </c>
      <c r="AB27" s="27">
        <f t="shared" si="21"/>
        <v>-3.1012528239884989</v>
      </c>
      <c r="AC27" s="27">
        <f t="shared" si="21"/>
        <v>-2.0230026699527626</v>
      </c>
      <c r="AD27" s="27">
        <f t="shared" si="16"/>
        <v>-1.1860751694393099</v>
      </c>
      <c r="AE27" s="27">
        <f t="shared" si="17"/>
        <v>9.6177690782966394</v>
      </c>
      <c r="AF27" s="27">
        <f t="shared" si="18"/>
        <v>4.092539802636006</v>
      </c>
      <c r="AG27" s="27">
        <f t="shared" si="19"/>
        <v>1.4067743075604877</v>
      </c>
    </row>
    <row r="28" spans="1:33" x14ac:dyDescent="0.3">
      <c r="A28" t="s">
        <v>39</v>
      </c>
      <c r="B28" t="s">
        <v>13</v>
      </c>
      <c r="C28" t="s">
        <v>297</v>
      </c>
      <c r="D28" s="6">
        <v>42664.219268159897</v>
      </c>
      <c r="E28" s="7">
        <v>41923</v>
      </c>
      <c r="F28" s="7">
        <v>42857</v>
      </c>
      <c r="G28" s="7">
        <v>43212</v>
      </c>
      <c r="H28" s="9">
        <f t="shared" si="0"/>
        <v>-192.78073184010282</v>
      </c>
      <c r="I28" s="10">
        <f t="shared" si="1"/>
        <v>-934</v>
      </c>
      <c r="J28" s="39">
        <f t="shared" si="2"/>
        <v>-0.44982320703759671</v>
      </c>
      <c r="K28" s="20">
        <f t="shared" si="3"/>
        <v>-2.1793405978019926</v>
      </c>
      <c r="L28" s="39">
        <f t="shared" si="4"/>
        <v>0.20234091758958858</v>
      </c>
      <c r="M28" s="39">
        <f t="shared" si="5"/>
        <v>4.7495254412279468</v>
      </c>
      <c r="N28" s="25">
        <f>ROUND(_xlfn.FORECAST.LINEAR(Munis_historical!$J$1,Munis_historical!H28:I28,Munis_historical!$H$1:$I$1),0)</f>
        <v>40083</v>
      </c>
      <c r="O28" s="8">
        <f>ROUND(_xlfn.FORECAST.LINEAR(Munis_historical!$J$1,Munis_historical!G28:I28,Munis_historical!$G$1:$I$1),0)</f>
        <v>45346</v>
      </c>
      <c r="P28" s="28">
        <f t="shared" si="8"/>
        <v>-3129</v>
      </c>
      <c r="Q28" s="28">
        <f t="shared" si="9"/>
        <v>2134</v>
      </c>
      <c r="R28" s="27">
        <f t="shared" si="10"/>
        <v>-7.2410441544015551</v>
      </c>
      <c r="S28" s="27">
        <f t="shared" si="11"/>
        <v>4.9384430250856246</v>
      </c>
      <c r="T28" s="27">
        <f t="shared" si="12"/>
        <v>52.432720445992935</v>
      </c>
      <c r="U28" s="27">
        <f t="shared" si="13"/>
        <v>24.388219512016857</v>
      </c>
      <c r="V28" s="22" cm="1">
        <f t="array" ref="V28">ROUND(GROWTH(Munis_historical!H28:I28,Munis_historical!$H$1:$I$1,Munis_historical!$J$1),0)</f>
        <v>40130</v>
      </c>
      <c r="W28" cm="1">
        <f t="array" ref="W28">ROUND(GROWTH(Munis_historical!G28:I28,Munis_historical!$G$1:$I$1,Munis_historical!$J$1),0)</f>
        <v>45769</v>
      </c>
      <c r="X28">
        <f>ROUND(_xlfn.FORECAST.ETS(Munis_historical!$J$1,Munis_historical!C28:I28,Munis_historical!$C$1:$I$1),0)</f>
        <v>55007</v>
      </c>
      <c r="Y28" s="28">
        <f t="shared" si="20"/>
        <v>-3082</v>
      </c>
      <c r="Z28" s="28">
        <f t="shared" si="14"/>
        <v>2557</v>
      </c>
      <c r="AA28" s="28">
        <f t="shared" si="15"/>
        <v>11795</v>
      </c>
      <c r="AB28" s="27">
        <f t="shared" si="21"/>
        <v>-7.1322780709062297</v>
      </c>
      <c r="AC28" s="27">
        <f t="shared" si="21"/>
        <v>5.9173377765435529</v>
      </c>
      <c r="AD28" s="27">
        <f t="shared" si="16"/>
        <v>27.295658613348145</v>
      </c>
      <c r="AE28" s="27">
        <f t="shared" si="17"/>
        <v>50.869390480729891</v>
      </c>
      <c r="AF28" s="27">
        <f t="shared" si="18"/>
        <v>35.014886361709401</v>
      </c>
      <c r="AG28" s="27">
        <f t="shared" si="19"/>
        <v>745.05297913644677</v>
      </c>
    </row>
    <row r="29" spans="1:33" x14ac:dyDescent="0.3">
      <c r="A29" t="s">
        <v>40</v>
      </c>
      <c r="B29" t="s">
        <v>9</v>
      </c>
      <c r="C29" t="s">
        <v>297</v>
      </c>
      <c r="D29" s="6">
        <v>1548.4542309379999</v>
      </c>
      <c r="E29" s="7">
        <v>1144</v>
      </c>
      <c r="F29" s="7">
        <v>1128</v>
      </c>
      <c r="G29" s="7">
        <v>1128</v>
      </c>
      <c r="H29" s="9">
        <f t="shared" si="0"/>
        <v>420.45423093799991</v>
      </c>
      <c r="I29" s="10">
        <f t="shared" si="1"/>
        <v>16</v>
      </c>
      <c r="J29" s="39">
        <f t="shared" si="2"/>
        <v>37.274311253368786</v>
      </c>
      <c r="K29" s="20">
        <f t="shared" si="3"/>
        <v>1.4184397163120568</v>
      </c>
      <c r="L29" s="39">
        <f t="shared" si="4"/>
        <v>1389.3742794130148</v>
      </c>
      <c r="M29" s="39">
        <f t="shared" si="5"/>
        <v>2.011971228811428</v>
      </c>
      <c r="N29" s="25">
        <f>ROUND(_xlfn.FORECAST.LINEAR(Munis_historical!$J$1,Munis_historical!H29:I29,Munis_historical!$H$1:$I$1),0)</f>
        <v>1428</v>
      </c>
      <c r="O29" s="8">
        <f>ROUND(_xlfn.FORECAST.LINEAR(Munis_historical!$J$1,Munis_historical!G29:I29,Munis_historical!$G$1:$I$1),0)</f>
        <v>1295</v>
      </c>
      <c r="P29" s="28">
        <f t="shared" si="8"/>
        <v>300</v>
      </c>
      <c r="Q29" s="28">
        <f t="shared" si="9"/>
        <v>167</v>
      </c>
      <c r="R29" s="27">
        <f t="shared" si="10"/>
        <v>26.595744680851062</v>
      </c>
      <c r="S29" s="27">
        <f t="shared" si="11"/>
        <v>14.804964539007093</v>
      </c>
      <c r="T29" s="27">
        <f t="shared" si="12"/>
        <v>707.33363512901758</v>
      </c>
      <c r="U29" s="27">
        <f t="shared" si="13"/>
        <v>219.18697500125751</v>
      </c>
      <c r="V29" s="22" cm="1">
        <f t="array" ref="V29">ROUND(GROWTH(Munis_historical!H29:I29,Munis_historical!$H$1:$I$1,Munis_historical!$J$1),0)</f>
        <v>1598</v>
      </c>
      <c r="W29" cm="1">
        <f t="array" ref="W29">ROUND(GROWTH(Munis_historical!G29:I29,Munis_historical!$G$1:$I$1,Munis_historical!$J$1),0)</f>
        <v>1437</v>
      </c>
      <c r="X29">
        <f>ROUND(_xlfn.FORECAST.ETS(Munis_historical!$J$1,Munis_historical!C29:I29,Munis_historical!$C$1:$I$1),0)</f>
        <v>1223</v>
      </c>
      <c r="Y29" s="28">
        <f t="shared" si="20"/>
        <v>470</v>
      </c>
      <c r="Z29" s="28">
        <f t="shared" si="14"/>
        <v>309</v>
      </c>
      <c r="AA29" s="28">
        <f t="shared" si="15"/>
        <v>95</v>
      </c>
      <c r="AB29" s="27">
        <f t="shared" si="21"/>
        <v>41.666666666666671</v>
      </c>
      <c r="AC29" s="27">
        <f t="shared" si="21"/>
        <v>27.393617021276594</v>
      </c>
      <c r="AD29" s="27">
        <f t="shared" si="16"/>
        <v>8.4219858156028362</v>
      </c>
      <c r="AE29" s="27">
        <f t="shared" si="17"/>
        <v>1736.1111111111115</v>
      </c>
      <c r="AF29" s="27">
        <f t="shared" si="18"/>
        <v>750.41025350837469</v>
      </c>
      <c r="AG29" s="27">
        <f t="shared" si="19"/>
        <v>70.929845078215365</v>
      </c>
    </row>
    <row r="30" spans="1:33" x14ac:dyDescent="0.3">
      <c r="A30" t="s">
        <v>41</v>
      </c>
      <c r="B30" t="s">
        <v>11</v>
      </c>
      <c r="C30" t="s">
        <v>297</v>
      </c>
      <c r="D30" s="6">
        <v>29738.4774365999</v>
      </c>
      <c r="E30" s="7">
        <v>22916</v>
      </c>
      <c r="F30" s="7">
        <v>29266</v>
      </c>
      <c r="G30" s="7">
        <v>29439</v>
      </c>
      <c r="H30" s="9">
        <f t="shared" si="0"/>
        <v>472.4774365999001</v>
      </c>
      <c r="I30" s="10">
        <f t="shared" si="1"/>
        <v>-6350</v>
      </c>
      <c r="J30" s="39">
        <f t="shared" si="2"/>
        <v>1.6144243716254361</v>
      </c>
      <c r="K30" s="20">
        <f t="shared" si="3"/>
        <v>-21.697532973416251</v>
      </c>
      <c r="L30" s="39">
        <f t="shared" si="4"/>
        <v>2.6063660516981839</v>
      </c>
      <c r="M30" s="39">
        <f t="shared" si="5"/>
        <v>470.78293713248547</v>
      </c>
      <c r="N30" s="25">
        <f>ROUND(_xlfn.FORECAST.LINEAR(Munis_historical!$J$1,Munis_historical!H30:I30,Munis_historical!$H$1:$I$1),0)</f>
        <v>29948</v>
      </c>
      <c r="O30" s="8">
        <f>ROUND(_xlfn.FORECAST.LINEAR(Munis_historical!$J$1,Munis_historical!G30:I30,Munis_historical!$G$1:$I$1),0)</f>
        <v>29467</v>
      </c>
      <c r="P30" s="28">
        <f t="shared" si="8"/>
        <v>509</v>
      </c>
      <c r="Q30" s="28">
        <f t="shared" si="9"/>
        <v>28</v>
      </c>
      <c r="R30" s="27">
        <f t="shared" si="10"/>
        <v>1.728998946975101</v>
      </c>
      <c r="S30" s="27">
        <f t="shared" si="11"/>
        <v>9.5111926356194171E-2</v>
      </c>
      <c r="T30" s="27">
        <f t="shared" si="12"/>
        <v>2.9894373586410081</v>
      </c>
      <c r="U30" s="27">
        <f t="shared" si="13"/>
        <v>9.0462785351861034E-3</v>
      </c>
      <c r="V30" s="22" cm="1">
        <f t="array" ref="V30">ROUND(GROWTH(Munis_historical!H30:I30,Munis_historical!$H$1:$I$1,Munis_historical!$J$1),0)</f>
        <v>29986</v>
      </c>
      <c r="W30" cm="1">
        <f t="array" ref="W30">ROUND(GROWTH(Munis_historical!G30:I30,Munis_historical!$G$1:$I$1,Munis_historical!$J$1),0)</f>
        <v>29487</v>
      </c>
      <c r="X30">
        <f>ROUND(_xlfn.FORECAST.ETS(Munis_historical!$J$1,Munis_historical!C30:I30,Munis_historical!$C$1:$I$1),0)</f>
        <v>28898</v>
      </c>
      <c r="Y30" s="28">
        <f t="shared" si="20"/>
        <v>547</v>
      </c>
      <c r="Z30" s="28">
        <f t="shared" si="14"/>
        <v>48</v>
      </c>
      <c r="AA30" s="28">
        <f t="shared" si="15"/>
        <v>-541</v>
      </c>
      <c r="AB30" s="27">
        <f t="shared" si="21"/>
        <v>1.8580794184585074</v>
      </c>
      <c r="AC30" s="27">
        <f t="shared" si="21"/>
        <v>0.16304901661061857</v>
      </c>
      <c r="AD30" s="27">
        <f t="shared" si="16"/>
        <v>-1.83769829138218</v>
      </c>
      <c r="AE30" s="27">
        <f t="shared" si="17"/>
        <v>3.452459125299105</v>
      </c>
      <c r="AF30" s="27">
        <f t="shared" si="18"/>
        <v>2.6584981817689771E-2</v>
      </c>
      <c r="AG30" s="27">
        <f t="shared" si="19"/>
        <v>3.3771350101489839</v>
      </c>
    </row>
    <row r="31" spans="1:33" x14ac:dyDescent="0.3">
      <c r="A31" t="s">
        <v>42</v>
      </c>
      <c r="B31" t="s">
        <v>16</v>
      </c>
      <c r="C31" t="s">
        <v>297</v>
      </c>
      <c r="D31" s="6">
        <v>972.29487387400002</v>
      </c>
      <c r="E31" s="7">
        <v>629</v>
      </c>
      <c r="F31" s="7">
        <v>535</v>
      </c>
      <c r="G31" s="7">
        <v>535</v>
      </c>
      <c r="H31" s="9">
        <f t="shared" si="0"/>
        <v>437.29487387400002</v>
      </c>
      <c r="I31" s="10">
        <f t="shared" si="1"/>
        <v>94</v>
      </c>
      <c r="J31" s="39">
        <f t="shared" si="2"/>
        <v>81.73735960261682</v>
      </c>
      <c r="K31" s="20">
        <f t="shared" si="3"/>
        <v>17.570093457943926</v>
      </c>
      <c r="L31" s="39">
        <f t="shared" si="4"/>
        <v>6680.9959548074958</v>
      </c>
      <c r="M31" s="39">
        <f t="shared" si="5"/>
        <v>308.70818412088397</v>
      </c>
      <c r="N31" s="25">
        <f>ROUND(_xlfn.FORECAST.LINEAR(Munis_historical!$J$1,Munis_historical!H31:I31,Munis_historical!$H$1:$I$1),0)</f>
        <v>784</v>
      </c>
      <c r="O31" s="8">
        <f>ROUND(_xlfn.FORECAST.LINEAR(Munis_historical!$J$1,Munis_historical!G31:I31,Munis_historical!$G$1:$I$1),0)</f>
        <v>708</v>
      </c>
      <c r="P31" s="28">
        <f t="shared" si="8"/>
        <v>249</v>
      </c>
      <c r="Q31" s="28">
        <f t="shared" si="9"/>
        <v>173</v>
      </c>
      <c r="R31" s="27">
        <f t="shared" si="10"/>
        <v>46.54205607476635</v>
      </c>
      <c r="S31" s="27">
        <f t="shared" si="11"/>
        <v>32.336448598130843</v>
      </c>
      <c r="T31" s="27">
        <f t="shared" si="12"/>
        <v>2166.1629836666953</v>
      </c>
      <c r="U31" s="27">
        <f t="shared" si="13"/>
        <v>1045.6459079395581</v>
      </c>
      <c r="V31" s="22" cm="1">
        <f t="array" ref="V31">ROUND(GROWTH(Munis_historical!H31:I31,Munis_historical!$H$1:$I$1,Munis_historical!$J$1),0)</f>
        <v>845</v>
      </c>
      <c r="W31" cm="1">
        <f t="array" ref="W31">ROUND(GROWTH(Munis_historical!G31:I31,Munis_historical!$G$1:$I$1,Munis_historical!$J$1),0)</f>
        <v>744</v>
      </c>
      <c r="X31">
        <f>ROUND(_xlfn.FORECAST.ETS(Munis_historical!$J$1,Munis_historical!C31:I31,Munis_historical!$C$1:$I$1),0)</f>
        <v>584</v>
      </c>
      <c r="Y31" s="28">
        <f t="shared" si="20"/>
        <v>310</v>
      </c>
      <c r="Z31" s="28">
        <f t="shared" si="14"/>
        <v>209</v>
      </c>
      <c r="AA31" s="28">
        <f t="shared" si="15"/>
        <v>49</v>
      </c>
      <c r="AB31" s="27">
        <f t="shared" si="21"/>
        <v>57.943925233644855</v>
      </c>
      <c r="AC31" s="27">
        <f t="shared" si="21"/>
        <v>39.065420560747668</v>
      </c>
      <c r="AD31" s="27">
        <f t="shared" si="16"/>
        <v>9.1588785046728969</v>
      </c>
      <c r="AE31" s="27">
        <f t="shared" si="17"/>
        <v>3357.4984714822249</v>
      </c>
      <c r="AF31" s="27">
        <f t="shared" si="18"/>
        <v>1526.1070835880867</v>
      </c>
      <c r="AG31" s="27">
        <f t="shared" si="19"/>
        <v>83.885055463359237</v>
      </c>
    </row>
    <row r="32" spans="1:33" x14ac:dyDescent="0.3">
      <c r="A32" t="s">
        <v>43</v>
      </c>
      <c r="B32" t="s">
        <v>11</v>
      </c>
      <c r="C32" t="s">
        <v>297</v>
      </c>
      <c r="D32" s="6">
        <v>4111.3354866999898</v>
      </c>
      <c r="E32" s="7">
        <v>3269</v>
      </c>
      <c r="F32" s="7">
        <v>3801</v>
      </c>
      <c r="G32" s="7">
        <v>4046</v>
      </c>
      <c r="H32" s="9">
        <f t="shared" si="0"/>
        <v>310.33548669998981</v>
      </c>
      <c r="I32" s="10">
        <f t="shared" si="1"/>
        <v>-532</v>
      </c>
      <c r="J32" s="39">
        <f t="shared" si="2"/>
        <v>8.164574761904495</v>
      </c>
      <c r="K32" s="20">
        <f t="shared" si="3"/>
        <v>-13.996316758747698</v>
      </c>
      <c r="L32" s="39">
        <f t="shared" si="4"/>
        <v>66.660281042727846</v>
      </c>
      <c r="M32" s="39">
        <f t="shared" si="5"/>
        <v>195.89688281120166</v>
      </c>
      <c r="N32" s="25">
        <f>ROUND(_xlfn.FORECAST.LINEAR(Munis_historical!$J$1,Munis_historical!H32:I32,Munis_historical!$H$1:$I$1),0)</f>
        <v>4242</v>
      </c>
      <c r="O32" s="8">
        <f>ROUND(_xlfn.FORECAST.LINEAR(Munis_historical!$J$1,Munis_historical!G32:I32,Munis_historical!$G$1:$I$1),0)</f>
        <v>4387</v>
      </c>
      <c r="P32" s="28">
        <f t="shared" si="8"/>
        <v>196</v>
      </c>
      <c r="Q32" s="28">
        <f t="shared" si="9"/>
        <v>341</v>
      </c>
      <c r="R32" s="27">
        <f t="shared" si="10"/>
        <v>4.844290657439446</v>
      </c>
      <c r="S32" s="27">
        <f t="shared" si="11"/>
        <v>8.4280771131982206</v>
      </c>
      <c r="T32" s="27">
        <f t="shared" si="12"/>
        <v>23.467151973755101</v>
      </c>
      <c r="U32" s="27">
        <f t="shared" si="13"/>
        <v>71.03248382601565</v>
      </c>
      <c r="V32" s="22" cm="1">
        <f t="array" ref="V32">ROUND(GROWTH(Munis_historical!H32:I32,Munis_historical!$H$1:$I$1,Munis_historical!$J$1),0)</f>
        <v>4242</v>
      </c>
      <c r="W32" cm="1">
        <f t="array" ref="W32">ROUND(GROWTH(Munis_historical!G32:I32,Munis_historical!$G$1:$I$1,Munis_historical!$J$1),0)</f>
        <v>4399</v>
      </c>
      <c r="X32">
        <f>ROUND(_xlfn.FORECAST.ETS(Munis_historical!$J$1,Munis_historical!C32:I32,Munis_historical!$C$1:$I$1),0)</f>
        <v>4645</v>
      </c>
      <c r="Y32" s="28">
        <f t="shared" si="20"/>
        <v>196</v>
      </c>
      <c r="Z32" s="28">
        <f t="shared" si="14"/>
        <v>353</v>
      </c>
      <c r="AA32" s="28">
        <f t="shared" si="15"/>
        <v>599</v>
      </c>
      <c r="AB32" s="27">
        <f t="shared" si="21"/>
        <v>4.844290657439446</v>
      </c>
      <c r="AC32" s="27">
        <f t="shared" si="21"/>
        <v>8.7246663371230841</v>
      </c>
      <c r="AD32" s="27">
        <f t="shared" si="16"/>
        <v>14.804745427582796</v>
      </c>
      <c r="AE32" s="27">
        <f t="shared" si="17"/>
        <v>23.467151973755101</v>
      </c>
      <c r="AF32" s="27">
        <f t="shared" si="18"/>
        <v>76.119802694128737</v>
      </c>
      <c r="AG32" s="27">
        <f t="shared" si="19"/>
        <v>219.18048717553373</v>
      </c>
    </row>
    <row r="33" spans="1:33" x14ac:dyDescent="0.3">
      <c r="A33" t="s">
        <v>44</v>
      </c>
      <c r="B33" t="s">
        <v>7</v>
      </c>
      <c r="C33" t="s">
        <v>297</v>
      </c>
      <c r="D33" s="6">
        <v>11334.870483720901</v>
      </c>
      <c r="E33" s="7">
        <v>10640</v>
      </c>
      <c r="F33" s="7">
        <v>10964</v>
      </c>
      <c r="G33" s="7">
        <v>11192</v>
      </c>
      <c r="H33" s="9">
        <f t="shared" si="0"/>
        <v>370.87048372090067</v>
      </c>
      <c r="I33" s="10">
        <f t="shared" si="1"/>
        <v>-324</v>
      </c>
      <c r="J33" s="39">
        <f t="shared" si="2"/>
        <v>3.3826202455390426</v>
      </c>
      <c r="K33" s="20">
        <f t="shared" si="3"/>
        <v>-2.9551258664720903</v>
      </c>
      <c r="L33" s="39">
        <f t="shared" si="4"/>
        <v>11.442119725530613</v>
      </c>
      <c r="M33" s="39">
        <f t="shared" si="5"/>
        <v>8.7327688866924227</v>
      </c>
      <c r="N33" s="25">
        <f>ROUND(_xlfn.FORECAST.LINEAR(Munis_historical!$J$1,Munis_historical!H33:I33,Munis_historical!$H$1:$I$1),0)</f>
        <v>10710</v>
      </c>
      <c r="O33" s="8">
        <f>ROUND(_xlfn.FORECAST.LINEAR(Munis_historical!$J$1,Munis_historical!G33:I33,Munis_historical!$G$1:$I$1),0)</f>
        <v>12435</v>
      </c>
      <c r="P33" s="28">
        <f t="shared" si="8"/>
        <v>-482</v>
      </c>
      <c r="Q33" s="28">
        <f t="shared" si="9"/>
        <v>1243</v>
      </c>
      <c r="R33" s="27">
        <f t="shared" si="10"/>
        <v>-4.3066476054324516</v>
      </c>
      <c r="S33" s="27">
        <f t="shared" si="11"/>
        <v>11.106147248034311</v>
      </c>
      <c r="T33" s="27">
        <f t="shared" si="12"/>
        <v>18.54721359737707</v>
      </c>
      <c r="U33" s="27">
        <f t="shared" si="13"/>
        <v>123.34650669502011</v>
      </c>
      <c r="V33" s="22" cm="1">
        <f t="array" ref="V33">ROUND(GROWTH(Munis_historical!H33:I33,Munis_historical!$H$1:$I$1,Munis_historical!$J$1),0)</f>
        <v>10712</v>
      </c>
      <c r="W33" cm="1">
        <f t="array" ref="W33">ROUND(GROWTH(Munis_historical!G33:I33,Munis_historical!$G$1:$I$1,Munis_historical!$J$1),0)</f>
        <v>13005</v>
      </c>
      <c r="X33">
        <f>ROUND(_xlfn.FORECAST.ETS(Munis_historical!$J$1,Munis_historical!C33:I33,Munis_historical!$C$1:$I$1),0)</f>
        <v>14267</v>
      </c>
      <c r="Y33" s="28">
        <f t="shared" si="20"/>
        <v>-480</v>
      </c>
      <c r="Z33" s="28">
        <f t="shared" si="14"/>
        <v>1813</v>
      </c>
      <c r="AA33" s="28">
        <f t="shared" si="15"/>
        <v>3075</v>
      </c>
      <c r="AB33" s="27">
        <f t="shared" si="21"/>
        <v>-4.2887776983559691</v>
      </c>
      <c r="AC33" s="27">
        <f t="shared" si="21"/>
        <v>16.199070764832022</v>
      </c>
      <c r="AD33" s="27">
        <f t="shared" si="16"/>
        <v>27.474982130092922</v>
      </c>
      <c r="AE33" s="27">
        <f t="shared" si="17"/>
        <v>18.393614145915524</v>
      </c>
      <c r="AF33" s="27">
        <f t="shared" si="18"/>
        <v>262.40989364403555</v>
      </c>
      <c r="AG33" s="27">
        <f t="shared" si="19"/>
        <v>754.87464304892535</v>
      </c>
    </row>
    <row r="34" spans="1:33" x14ac:dyDescent="0.3">
      <c r="A34" t="s">
        <v>45</v>
      </c>
      <c r="B34" t="s">
        <v>11</v>
      </c>
      <c r="C34" t="s">
        <v>297</v>
      </c>
      <c r="D34" s="6">
        <v>38310.801521230002</v>
      </c>
      <c r="E34" s="7">
        <v>34332</v>
      </c>
      <c r="F34" s="7">
        <v>35982</v>
      </c>
      <c r="G34" s="7">
        <v>36033</v>
      </c>
      <c r="H34" s="9">
        <f t="shared" si="0"/>
        <v>2328.8015212300015</v>
      </c>
      <c r="I34" s="10">
        <f t="shared" si="1"/>
        <v>-1650</v>
      </c>
      <c r="J34" s="39">
        <f t="shared" si="2"/>
        <v>6.4721291791173403</v>
      </c>
      <c r="K34" s="20">
        <f t="shared" si="3"/>
        <v>-4.5856261464065362</v>
      </c>
      <c r="L34" s="39">
        <f t="shared" si="4"/>
        <v>41.888456111182094</v>
      </c>
      <c r="M34" s="39">
        <f t="shared" si="5"/>
        <v>21.027967154607261</v>
      </c>
      <c r="N34" s="25">
        <f>ROUND(_xlfn.FORECAST.LINEAR(Munis_historical!$J$1,Munis_historical!H34:I34,Munis_historical!$H$1:$I$1),0)</f>
        <v>35013</v>
      </c>
      <c r="O34" s="8">
        <f>ROUND(_xlfn.FORECAST.LINEAR(Munis_historical!$J$1,Munis_historical!G34:I34,Munis_historical!$G$1:$I$1),0)</f>
        <v>37186</v>
      </c>
      <c r="P34" s="28">
        <f t="shared" si="8"/>
        <v>-1020</v>
      </c>
      <c r="Q34" s="28">
        <f t="shared" si="9"/>
        <v>1153</v>
      </c>
      <c r="R34" s="27">
        <f t="shared" si="10"/>
        <v>-2.8307384897177585</v>
      </c>
      <c r="S34" s="27">
        <f t="shared" si="11"/>
        <v>3.1998445869064467</v>
      </c>
      <c r="T34" s="27">
        <f t="shared" si="12"/>
        <v>8.0130803971695759</v>
      </c>
      <c r="U34" s="27">
        <f t="shared" si="13"/>
        <v>10.239005380354488</v>
      </c>
      <c r="V34" s="22" cm="1">
        <f t="array" ref="V34">ROUND(GROWTH(Munis_historical!H34:I34,Munis_historical!$H$1:$I$1,Munis_historical!$J$1),0)</f>
        <v>35118</v>
      </c>
      <c r="W34" cm="1">
        <f t="array" ref="W34">ROUND(GROWTH(Munis_historical!G34:I34,Munis_historical!$G$1:$I$1,Munis_historical!$J$1),0)</f>
        <v>37174</v>
      </c>
      <c r="X34">
        <f>ROUND(_xlfn.FORECAST.ETS(Munis_historical!$J$1,Munis_historical!C34:I34,Munis_historical!$C$1:$I$1),0)</f>
        <v>40492</v>
      </c>
      <c r="Y34" s="28">
        <f t="shared" si="20"/>
        <v>-915</v>
      </c>
      <c r="Z34" s="28">
        <f t="shared" si="14"/>
        <v>1141</v>
      </c>
      <c r="AA34" s="28">
        <f t="shared" si="15"/>
        <v>4459</v>
      </c>
      <c r="AB34" s="27">
        <f t="shared" si="21"/>
        <v>-2.5393389393056363</v>
      </c>
      <c r="AC34" s="27">
        <f t="shared" si="21"/>
        <v>3.1665417811450616</v>
      </c>
      <c r="AD34" s="27">
        <f t="shared" si="16"/>
        <v>12.374767574168123</v>
      </c>
      <c r="AE34" s="27">
        <f t="shared" si="17"/>
        <v>6.448242248673874</v>
      </c>
      <c r="AF34" s="27">
        <f t="shared" si="18"/>
        <v>10.026986851737339</v>
      </c>
      <c r="AG34" s="27">
        <f t="shared" si="19"/>
        <v>153.13487251468283</v>
      </c>
    </row>
    <row r="35" spans="1:33" x14ac:dyDescent="0.3">
      <c r="A35" t="s">
        <v>46</v>
      </c>
      <c r="B35" t="s">
        <v>11</v>
      </c>
      <c r="C35" t="s">
        <v>297</v>
      </c>
      <c r="D35" s="6">
        <v>8116.1184874600003</v>
      </c>
      <c r="E35" s="7">
        <v>6791</v>
      </c>
      <c r="F35" s="7">
        <v>7025</v>
      </c>
      <c r="G35" s="7">
        <v>7025</v>
      </c>
      <c r="H35" s="9">
        <f t="shared" si="0"/>
        <v>1091.1184874600003</v>
      </c>
      <c r="I35" s="10">
        <f t="shared" si="1"/>
        <v>-234</v>
      </c>
      <c r="J35" s="39">
        <f t="shared" si="2"/>
        <v>15.531935764555167</v>
      </c>
      <c r="K35" s="20">
        <f t="shared" si="3"/>
        <v>-3.3309608540925266</v>
      </c>
      <c r="L35" s="39">
        <f t="shared" si="4"/>
        <v>241.24102859426787</v>
      </c>
      <c r="M35" s="39">
        <f t="shared" si="5"/>
        <v>11.095300211496815</v>
      </c>
      <c r="N35" s="25">
        <f>ROUND(_xlfn.FORECAST.LINEAR(Munis_historical!$J$1,Munis_historical!H35:I35,Munis_historical!$H$1:$I$1),0)</f>
        <v>7154</v>
      </c>
      <c r="O35" s="8">
        <f>ROUND(_xlfn.FORECAST.LINEAR(Munis_historical!$J$1,Munis_historical!G35:I35,Munis_historical!$G$1:$I$1),0)</f>
        <v>7673</v>
      </c>
      <c r="P35" s="28">
        <f t="shared" si="8"/>
        <v>129</v>
      </c>
      <c r="Q35" s="28">
        <f t="shared" si="9"/>
        <v>648</v>
      </c>
      <c r="R35" s="27">
        <f t="shared" si="10"/>
        <v>1.8362989323843417</v>
      </c>
      <c r="S35" s="27">
        <f t="shared" si="11"/>
        <v>9.2241992882562283</v>
      </c>
      <c r="T35" s="27">
        <f t="shared" si="12"/>
        <v>3.371993769075873</v>
      </c>
      <c r="U35" s="27">
        <f t="shared" si="13"/>
        <v>85.085852509466704</v>
      </c>
      <c r="V35" s="22" cm="1">
        <f t="array" ref="V35">ROUND(GROWTH(Munis_historical!H35:I35,Munis_historical!$H$1:$I$1,Munis_historical!$J$1),0)</f>
        <v>7208</v>
      </c>
      <c r="W35" cm="1">
        <f t="array" ref="W35">ROUND(GROWTH(Munis_historical!G35:I35,Munis_historical!$G$1:$I$1,Munis_historical!$J$1),0)</f>
        <v>7679</v>
      </c>
      <c r="X35">
        <f>ROUND(_xlfn.FORECAST.ETS(Munis_historical!$J$1,Munis_historical!C35:I35,Munis_historical!$C$1:$I$1),0)</f>
        <v>8481</v>
      </c>
      <c r="Y35" s="28">
        <f t="shared" si="20"/>
        <v>183</v>
      </c>
      <c r="Z35" s="28">
        <f t="shared" si="14"/>
        <v>654</v>
      </c>
      <c r="AA35" s="28">
        <f t="shared" si="15"/>
        <v>1456</v>
      </c>
      <c r="AB35" s="27">
        <f t="shared" si="21"/>
        <v>2.604982206405694</v>
      </c>
      <c r="AC35" s="27">
        <f t="shared" si="21"/>
        <v>9.3096085409252662</v>
      </c>
      <c r="AD35" s="27">
        <f t="shared" si="16"/>
        <v>20.725978647686834</v>
      </c>
      <c r="AE35" s="27">
        <f t="shared" si="17"/>
        <v>6.7859322956902774</v>
      </c>
      <c r="AF35" s="27">
        <f t="shared" si="18"/>
        <v>86.668811185268666</v>
      </c>
      <c r="AG35" s="27">
        <f t="shared" si="19"/>
        <v>429.56619090437056</v>
      </c>
    </row>
    <row r="36" spans="1:33" x14ac:dyDescent="0.3">
      <c r="A36" t="s">
        <v>47</v>
      </c>
      <c r="B36" t="s">
        <v>16</v>
      </c>
      <c r="C36" t="s">
        <v>297</v>
      </c>
      <c r="D36" s="6">
        <v>11949.299630367999</v>
      </c>
      <c r="E36" s="7">
        <v>10039</v>
      </c>
      <c r="F36" s="7">
        <v>10885</v>
      </c>
      <c r="G36" s="7">
        <v>10885</v>
      </c>
      <c r="H36" s="9">
        <f t="shared" si="0"/>
        <v>1064.2996303679993</v>
      </c>
      <c r="I36" s="10">
        <f t="shared" si="1"/>
        <v>-846</v>
      </c>
      <c r="J36" s="39">
        <f t="shared" si="2"/>
        <v>9.7776723047129011</v>
      </c>
      <c r="K36" s="20">
        <f t="shared" si="3"/>
        <v>-7.7721635277905374</v>
      </c>
      <c r="L36" s="39">
        <f t="shared" si="4"/>
        <v>95.602875698349692</v>
      </c>
      <c r="M36" s="39">
        <f t="shared" si="5"/>
        <v>60.406525902717455</v>
      </c>
      <c r="N36" s="29" t="s">
        <v>374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3">
      <c r="A37" t="s">
        <v>48</v>
      </c>
      <c r="B37" t="s">
        <v>7</v>
      </c>
      <c r="C37" t="s">
        <v>297</v>
      </c>
      <c r="D37" s="6">
        <v>41267.583650253902</v>
      </c>
      <c r="E37" s="7">
        <v>39343</v>
      </c>
      <c r="F37" s="7">
        <v>39144</v>
      </c>
      <c r="G37" s="7">
        <v>39854</v>
      </c>
      <c r="H37" s="9">
        <f t="shared" si="0"/>
        <v>2123.5836502539023</v>
      </c>
      <c r="I37" s="10">
        <f t="shared" si="1"/>
        <v>199</v>
      </c>
      <c r="J37" s="39">
        <f t="shared" si="2"/>
        <v>5.4250553092527651</v>
      </c>
      <c r="K37" s="20">
        <f t="shared" si="3"/>
        <v>0.508379317392193</v>
      </c>
      <c r="L37" s="39">
        <f t="shared" si="4"/>
        <v>29.431225108451613</v>
      </c>
      <c r="M37" s="39">
        <f t="shared" si="5"/>
        <v>0.25844953035215212</v>
      </c>
      <c r="N37" s="25">
        <f>ROUND(_xlfn.FORECAST.LINEAR(Munis_historical!$J$1,Munis_historical!H37:I37,Munis_historical!$H$1:$I$1),0)</f>
        <v>38984</v>
      </c>
      <c r="O37" s="8">
        <f>ROUND(_xlfn.FORECAST.LINEAR(Munis_historical!$J$1,Munis_historical!G37:I37,Munis_historical!$G$1:$I$1),0)</f>
        <v>45283</v>
      </c>
      <c r="P37" s="28">
        <f t="shared" si="8"/>
        <v>-870</v>
      </c>
      <c r="Q37" s="28">
        <f t="shared" si="9"/>
        <v>5429</v>
      </c>
      <c r="R37" s="27">
        <f t="shared" si="10"/>
        <v>-2.1829678325889499</v>
      </c>
      <c r="S37" s="27">
        <f t="shared" si="11"/>
        <v>13.6222211070407</v>
      </c>
      <c r="T37" s="27">
        <f t="shared" si="12"/>
        <v>4.7653485581180979</v>
      </c>
      <c r="U37" s="27">
        <f t="shared" si="13"/>
        <v>185.56490788910514</v>
      </c>
      <c r="V37" s="22" cm="1">
        <f t="array" ref="V37">ROUND(GROWTH(Munis_historical!H37:I37,Munis_historical!$H$1:$I$1,Munis_historical!$J$1),0)</f>
        <v>38997</v>
      </c>
      <c r="W37" cm="1">
        <f t="array" ref="W37">ROUND(GROWTH(Munis_historical!G37:I37,Munis_historical!$G$1:$I$1,Munis_historical!$J$1),0)</f>
        <v>46411</v>
      </c>
      <c r="X37">
        <f>ROUND(_xlfn.FORECAST.ETS(Munis_historical!$J$1,Munis_historical!C37:I37,Munis_historical!$C$1:$I$1),0)</f>
        <v>56360</v>
      </c>
      <c r="Y37" s="28">
        <f t="shared" si="20"/>
        <v>-857</v>
      </c>
      <c r="Z37" s="28">
        <f t="shared" si="14"/>
        <v>6557</v>
      </c>
      <c r="AA37" s="28">
        <f t="shared" si="15"/>
        <v>16506</v>
      </c>
      <c r="AB37" s="27">
        <f t="shared" si="21"/>
        <v>-2.1503487730215287</v>
      </c>
      <c r="AC37" s="27">
        <f t="shared" si="21"/>
        <v>16.452551814121545</v>
      </c>
      <c r="AD37" s="27">
        <f t="shared" si="16"/>
        <v>41.416169016911731</v>
      </c>
      <c r="AE37" s="27">
        <f t="shared" si="17"/>
        <v>4.6239998456351943</v>
      </c>
      <c r="AF37" s="27">
        <f t="shared" si="18"/>
        <v>270.68646119635412</v>
      </c>
      <c r="AG37" s="27">
        <f t="shared" si="19"/>
        <v>1715.2990560373992</v>
      </c>
    </row>
    <row r="38" spans="1:33" x14ac:dyDescent="0.3">
      <c r="A38" t="s">
        <v>49</v>
      </c>
      <c r="B38" t="s">
        <v>16</v>
      </c>
      <c r="C38" t="s">
        <v>297</v>
      </c>
      <c r="D38" s="6">
        <v>39427.660872107001</v>
      </c>
      <c r="E38" s="7">
        <v>35871</v>
      </c>
      <c r="F38" s="7">
        <v>37981</v>
      </c>
      <c r="G38" s="7">
        <v>37983</v>
      </c>
      <c r="H38" s="9">
        <f t="shared" si="0"/>
        <v>1446.6608721070006</v>
      </c>
      <c r="I38" s="10">
        <f t="shared" si="1"/>
        <v>-2110</v>
      </c>
      <c r="J38" s="39">
        <f t="shared" si="2"/>
        <v>3.8089067483926189</v>
      </c>
      <c r="K38" s="20">
        <f t="shared" si="3"/>
        <v>-5.5554092835891637</v>
      </c>
      <c r="L38" s="39">
        <f t="shared" si="4"/>
        <v>14.507770617950833</v>
      </c>
      <c r="M38" s="39">
        <f t="shared" si="5"/>
        <v>30.862572308188664</v>
      </c>
      <c r="N38" s="25">
        <f>ROUND(_xlfn.FORECAST.LINEAR(Munis_historical!$J$1,Munis_historical!H38:I38,Munis_historical!$H$1:$I$1),0)</f>
        <v>44796</v>
      </c>
      <c r="O38" s="8">
        <f>ROUND(_xlfn.FORECAST.LINEAR(Munis_historical!$J$1,Munis_historical!G38:I38,Munis_historical!$G$1:$I$1),0)</f>
        <v>45084</v>
      </c>
      <c r="P38" s="28">
        <f t="shared" si="8"/>
        <v>6813</v>
      </c>
      <c r="Q38" s="28">
        <f t="shared" si="9"/>
        <v>7101</v>
      </c>
      <c r="R38" s="27">
        <f t="shared" si="10"/>
        <v>17.936971803175105</v>
      </c>
      <c r="S38" s="27">
        <f t="shared" si="11"/>
        <v>18.695205749940762</v>
      </c>
      <c r="T38" s="27">
        <f t="shared" si="12"/>
        <v>321.73495746789877</v>
      </c>
      <c r="U38" s="27">
        <f t="shared" si="13"/>
        <v>349.51071803261812</v>
      </c>
      <c r="V38" s="22" cm="1">
        <f t="array" ref="V38">ROUND(GROWTH(Munis_historical!H38:I38,Munis_historical!$H$1:$I$1,Munis_historical!$J$1),0)</f>
        <v>46446</v>
      </c>
      <c r="W38" cm="1">
        <f t="array" ref="W38">ROUND(GROWTH(Munis_historical!G38:I38,Munis_historical!$G$1:$I$1,Munis_historical!$J$1),0)</f>
        <v>48797</v>
      </c>
      <c r="X38">
        <f>ROUND(_xlfn.FORECAST.ETS(Munis_historical!$J$1,Munis_historical!C38:I38,Munis_historical!$C$1:$I$1),0)</f>
        <v>42224</v>
      </c>
      <c r="Y38" s="28">
        <f t="shared" si="20"/>
        <v>8463</v>
      </c>
      <c r="Z38" s="28">
        <f t="shared" si="14"/>
        <v>10814</v>
      </c>
      <c r="AA38" s="28">
        <f t="shared" si="15"/>
        <v>4241</v>
      </c>
      <c r="AB38" s="27">
        <f t="shared" si="21"/>
        <v>22.281020456520022</v>
      </c>
      <c r="AC38" s="27">
        <f t="shared" si="21"/>
        <v>28.470631598346628</v>
      </c>
      <c r="AD38" s="27">
        <f t="shared" si="16"/>
        <v>11.165521417476238</v>
      </c>
      <c r="AE38" s="27">
        <f t="shared" si="17"/>
        <v>496.44387258386365</v>
      </c>
      <c r="AF38" s="27">
        <f t="shared" si="18"/>
        <v>810.57686360877346</v>
      </c>
      <c r="AG38" s="27">
        <f t="shared" si="19"/>
        <v>124.66886852412058</v>
      </c>
    </row>
    <row r="39" spans="1:33" x14ac:dyDescent="0.3">
      <c r="A39" t="s">
        <v>50</v>
      </c>
      <c r="B39" t="s">
        <v>9</v>
      </c>
      <c r="C39" t="s">
        <v>297</v>
      </c>
      <c r="D39" s="6">
        <v>18672.245495837</v>
      </c>
      <c r="E39" s="7">
        <v>17136</v>
      </c>
      <c r="F39" s="7">
        <v>17746</v>
      </c>
      <c r="G39" s="7">
        <v>17826</v>
      </c>
      <c r="H39" s="9">
        <f t="shared" si="0"/>
        <v>926.24549583699991</v>
      </c>
      <c r="I39" s="10">
        <f t="shared" si="1"/>
        <v>-610</v>
      </c>
      <c r="J39" s="39">
        <f t="shared" si="2"/>
        <v>5.2194607000845261</v>
      </c>
      <c r="K39" s="20">
        <f t="shared" si="3"/>
        <v>-3.4373943423870164</v>
      </c>
      <c r="L39" s="39">
        <f t="shared" si="4"/>
        <v>27.24276999972685</v>
      </c>
      <c r="M39" s="39">
        <f t="shared" si="5"/>
        <v>11.815679865074269</v>
      </c>
      <c r="N39" s="25">
        <f>ROUND(_xlfn.FORECAST.LINEAR(Munis_historical!$J$1,Munis_historical!H39:I39,Munis_historical!$H$1:$I$1),0)</f>
        <v>21011</v>
      </c>
      <c r="O39" s="8">
        <f>ROUND(_xlfn.FORECAST.LINEAR(Munis_historical!$J$1,Munis_historical!G39:I39,Munis_historical!$G$1:$I$1),0)</f>
        <v>22843</v>
      </c>
      <c r="P39" s="28">
        <f t="shared" si="8"/>
        <v>3185</v>
      </c>
      <c r="Q39" s="28">
        <f t="shared" si="9"/>
        <v>5017</v>
      </c>
      <c r="R39" s="27">
        <f t="shared" si="10"/>
        <v>17.867160327611352</v>
      </c>
      <c r="S39" s="27">
        <f t="shared" si="11"/>
        <v>28.144283630651856</v>
      </c>
      <c r="T39" s="27">
        <f t="shared" si="12"/>
        <v>319.23541817256898</v>
      </c>
      <c r="U39" s="27">
        <f t="shared" si="13"/>
        <v>792.10070108257798</v>
      </c>
      <c r="V39" s="22" cm="1">
        <f t="array" ref="V39">ROUND(GROWTH(Munis_historical!H39:I39,Munis_historical!$H$1:$I$1,Munis_historical!$J$1),0)</f>
        <v>21494</v>
      </c>
      <c r="W39" cm="1">
        <f t="array" ref="W39">ROUND(GROWTH(Munis_historical!G39:I39,Munis_historical!$G$1:$I$1,Munis_historical!$J$1),0)</f>
        <v>25793</v>
      </c>
      <c r="X39">
        <f>ROUND(_xlfn.FORECAST.ETS(Munis_historical!$J$1,Munis_historical!C39:I39,Munis_historical!$C$1:$I$1),0)</f>
        <v>21258</v>
      </c>
      <c r="Y39" s="28">
        <f t="shared" si="20"/>
        <v>3668</v>
      </c>
      <c r="Z39" s="28">
        <f t="shared" si="14"/>
        <v>7967</v>
      </c>
      <c r="AA39" s="28">
        <f t="shared" si="15"/>
        <v>3432</v>
      </c>
      <c r="AB39" s="27">
        <f t="shared" si="21"/>
        <v>20.57668573993044</v>
      </c>
      <c r="AC39" s="27">
        <f t="shared" si="21"/>
        <v>44.693144844609002</v>
      </c>
      <c r="AD39" s="27">
        <f t="shared" si="16"/>
        <v>19.252776842813869</v>
      </c>
      <c r="AE39" s="27">
        <f t="shared" si="17"/>
        <v>423.39999603985672</v>
      </c>
      <c r="AF39" s="27">
        <f t="shared" si="18"/>
        <v>1997.4771961012002</v>
      </c>
      <c r="AG39" s="27">
        <f t="shared" si="19"/>
        <v>370.66941615919001</v>
      </c>
    </row>
    <row r="40" spans="1:33" x14ac:dyDescent="0.3">
      <c r="A40" t="s">
        <v>52</v>
      </c>
      <c r="B40" t="s">
        <v>11</v>
      </c>
      <c r="C40" t="s">
        <v>297</v>
      </c>
      <c r="D40" s="6">
        <v>2779134.261775957</v>
      </c>
      <c r="E40" s="7">
        <v>2944465</v>
      </c>
      <c r="F40" s="7">
        <v>2698875</v>
      </c>
      <c r="G40" s="7">
        <v>2746388</v>
      </c>
      <c r="H40" s="9">
        <f t="shared" si="0"/>
        <v>80259.261775956955</v>
      </c>
      <c r="I40" s="10">
        <f t="shared" si="1"/>
        <v>245590</v>
      </c>
      <c r="J40" s="39">
        <f t="shared" si="2"/>
        <v>2.973804336101411</v>
      </c>
      <c r="K40" s="20">
        <f t="shared" si="3"/>
        <v>9.0997174748737901</v>
      </c>
      <c r="L40" s="39">
        <f t="shared" si="4"/>
        <v>8.8435122294155537</v>
      </c>
      <c r="M40" s="39">
        <f t="shared" si="5"/>
        <v>82.804858122523427</v>
      </c>
      <c r="N40" s="25">
        <f>ROUND(_xlfn.FORECAST.LINEAR(Munis_historical!$J$1,Munis_historical!H40:I40,Munis_historical!$H$1:$I$1),0)</f>
        <v>2495180</v>
      </c>
      <c r="O40" s="8">
        <f>ROUND(_xlfn.FORECAST.LINEAR(Munis_historical!$J$1,Munis_historical!G40:I40,Munis_historical!$G$1:$I$1),0)</f>
        <v>2703652</v>
      </c>
      <c r="P40" s="28">
        <f t="shared" si="8"/>
        <v>-251208</v>
      </c>
      <c r="Q40" s="28">
        <f t="shared" si="9"/>
        <v>-42736</v>
      </c>
      <c r="R40" s="27">
        <f t="shared" si="10"/>
        <v>-9.1468503357864961</v>
      </c>
      <c r="S40" s="27">
        <f t="shared" si="11"/>
        <v>-1.5560802042537325</v>
      </c>
      <c r="T40" s="27">
        <f t="shared" si="12"/>
        <v>83.664871065277538</v>
      </c>
      <c r="U40" s="27">
        <f t="shared" si="13"/>
        <v>2.4213856020703379</v>
      </c>
      <c r="V40" s="22" cm="1">
        <f t="array" ref="V40">ROUND(GROWTH(Munis_historical!H40:I40,Munis_historical!$H$1:$I$1,Munis_historical!$J$1),0)</f>
        <v>2509050</v>
      </c>
      <c r="W40" cm="1">
        <f t="array" ref="W40">ROUND(GROWTH(Munis_historical!G40:I40,Munis_historical!$G$1:$I$1,Munis_historical!$J$1),0)</f>
        <v>2702233</v>
      </c>
      <c r="X40">
        <f>ROUND(_xlfn.FORECAST.ETS(Munis_historical!$J$1,Munis_historical!C40:I40,Munis_historical!$C$1:$I$1),0)</f>
        <v>2453792</v>
      </c>
      <c r="Y40" s="28">
        <f t="shared" si="20"/>
        <v>-237338</v>
      </c>
      <c r="Z40" s="28">
        <f t="shared" si="14"/>
        <v>-44155</v>
      </c>
      <c r="AA40" s="28">
        <f t="shared" si="15"/>
        <v>-292596</v>
      </c>
      <c r="AB40" s="27">
        <f t="shared" si="21"/>
        <v>-8.6418233694583577</v>
      </c>
      <c r="AC40" s="27">
        <f t="shared" si="21"/>
        <v>-1.6077480676437561</v>
      </c>
      <c r="AD40" s="27">
        <f t="shared" si="16"/>
        <v>-10.653847890392763</v>
      </c>
      <c r="AE40" s="27">
        <f t="shared" si="17"/>
        <v>74.6811111489166</v>
      </c>
      <c r="AF40" s="27">
        <f t="shared" si="18"/>
        <v>2.5848538490122319</v>
      </c>
      <c r="AG40" s="27">
        <f t="shared" si="19"/>
        <v>113.50447487162633</v>
      </c>
    </row>
    <row r="41" spans="1:33" x14ac:dyDescent="0.3">
      <c r="A41" t="s">
        <v>53</v>
      </c>
      <c r="B41" t="s">
        <v>11</v>
      </c>
      <c r="C41" t="s">
        <v>297</v>
      </c>
      <c r="D41" s="6">
        <v>31210.607111204001</v>
      </c>
      <c r="E41" s="7">
        <v>22511</v>
      </c>
      <c r="F41" s="7">
        <v>26800</v>
      </c>
      <c r="G41" s="7">
        <v>27480</v>
      </c>
      <c r="H41" s="9">
        <f t="shared" si="0"/>
        <v>4410.6071112040008</v>
      </c>
      <c r="I41" s="10">
        <f t="shared" si="1"/>
        <v>-4289</v>
      </c>
      <c r="J41" s="39">
        <f t="shared" si="2"/>
        <v>16.45748922091045</v>
      </c>
      <c r="K41" s="20">
        <f t="shared" si="3"/>
        <v>-16.003731343283579</v>
      </c>
      <c r="L41" s="39">
        <f t="shared" si="4"/>
        <v>270.84895145638365</v>
      </c>
      <c r="M41" s="39">
        <f t="shared" si="5"/>
        <v>256.11941690799722</v>
      </c>
      <c r="N41" s="25">
        <f>ROUND(_xlfn.FORECAST.LINEAR(Munis_historical!$J$1,Munis_historical!H41:I41,Munis_historical!$H$1:$I$1),0)</f>
        <v>27776</v>
      </c>
      <c r="O41" s="8">
        <f>ROUND(_xlfn.FORECAST.LINEAR(Munis_historical!$J$1,Munis_historical!G41:I41,Munis_historical!$G$1:$I$1),0)</f>
        <v>29245</v>
      </c>
      <c r="P41" s="28">
        <f t="shared" si="8"/>
        <v>296</v>
      </c>
      <c r="Q41" s="28">
        <f t="shared" si="9"/>
        <v>1765</v>
      </c>
      <c r="R41" s="27">
        <f t="shared" si="10"/>
        <v>1.0771470160116448</v>
      </c>
      <c r="S41" s="27">
        <f t="shared" si="11"/>
        <v>6.4228529839883555</v>
      </c>
      <c r="T41" s="27">
        <f t="shared" si="12"/>
        <v>1.1602456941027905</v>
      </c>
      <c r="U41" s="27">
        <f t="shared" si="13"/>
        <v>41.253040453928122</v>
      </c>
      <c r="V41" s="22" cm="1">
        <f t="array" ref="V41">ROUND(GROWTH(Munis_historical!H41:I41,Munis_historical!$H$1:$I$1,Munis_historical!$J$1),0)</f>
        <v>27967</v>
      </c>
      <c r="W41" cm="1">
        <f t="array" ref="W41">ROUND(GROWTH(Munis_historical!G41:I41,Munis_historical!$G$1:$I$1,Munis_historical!$J$1),0)</f>
        <v>29310</v>
      </c>
      <c r="X41">
        <f>ROUND(_xlfn.FORECAST.ETS(Munis_historical!$J$1,Munis_historical!C41:I41,Munis_historical!$C$1:$I$1),0)</f>
        <v>30787</v>
      </c>
      <c r="Y41" s="28">
        <f t="shared" si="20"/>
        <v>487</v>
      </c>
      <c r="Z41" s="28">
        <f t="shared" si="14"/>
        <v>1830</v>
      </c>
      <c r="AA41" s="28">
        <f t="shared" si="15"/>
        <v>3307</v>
      </c>
      <c r="AB41" s="27">
        <f t="shared" si="21"/>
        <v>1.772197962154294</v>
      </c>
      <c r="AC41" s="27">
        <f t="shared" si="21"/>
        <v>6.6593886462882095</v>
      </c>
      <c r="AD41" s="27">
        <f t="shared" si="16"/>
        <v>12.034206695778749</v>
      </c>
      <c r="AE41" s="27">
        <f t="shared" si="17"/>
        <v>3.1406856170638324</v>
      </c>
      <c r="AF41" s="27">
        <f t="shared" si="18"/>
        <v>44.347457142312308</v>
      </c>
      <c r="AG41" s="27">
        <f t="shared" si="19"/>
        <v>144.8221307967261</v>
      </c>
    </row>
    <row r="42" spans="1:33" x14ac:dyDescent="0.3">
      <c r="A42" t="s">
        <v>54</v>
      </c>
      <c r="B42" t="s">
        <v>11</v>
      </c>
      <c r="C42" t="s">
        <v>297</v>
      </c>
      <c r="D42" s="6">
        <v>14200.162974516001</v>
      </c>
      <c r="E42" s="7">
        <v>12929</v>
      </c>
      <c r="F42" s="7">
        <v>14120</v>
      </c>
      <c r="G42" s="7">
        <v>14433</v>
      </c>
      <c r="H42" s="9">
        <f t="shared" si="0"/>
        <v>80.162974516000759</v>
      </c>
      <c r="I42" s="10">
        <f t="shared" si="1"/>
        <v>-1191</v>
      </c>
      <c r="J42" s="39">
        <f t="shared" si="2"/>
        <v>0.56772644841360309</v>
      </c>
      <c r="K42" s="20">
        <f t="shared" si="3"/>
        <v>-8.4348441926345608</v>
      </c>
      <c r="L42" s="39">
        <f t="shared" si="4"/>
        <v>0.32231332022832354</v>
      </c>
      <c r="M42" s="39">
        <f t="shared" si="5"/>
        <v>71.146596554020974</v>
      </c>
      <c r="N42" s="25">
        <f>ROUND(_xlfn.FORECAST.LINEAR(Munis_historical!$J$1,Munis_historical!H42:I42,Munis_historical!$H$1:$I$1),0)</f>
        <v>14483</v>
      </c>
      <c r="O42" s="8">
        <f>ROUND(_xlfn.FORECAST.LINEAR(Munis_historical!$J$1,Munis_historical!G42:I42,Munis_historical!$G$1:$I$1),0)</f>
        <v>14687</v>
      </c>
      <c r="P42" s="28">
        <f t="shared" si="8"/>
        <v>50</v>
      </c>
      <c r="Q42" s="28">
        <f t="shared" si="9"/>
        <v>254</v>
      </c>
      <c r="R42" s="27">
        <f t="shared" si="10"/>
        <v>0.34642832397976858</v>
      </c>
      <c r="S42" s="27">
        <f t="shared" si="11"/>
        <v>1.7598558858172246</v>
      </c>
      <c r="T42" s="27">
        <f t="shared" si="12"/>
        <v>0.12001258365543151</v>
      </c>
      <c r="U42" s="27">
        <f t="shared" si="13"/>
        <v>3.0970927388455283</v>
      </c>
      <c r="V42" s="22" cm="1">
        <f t="array" ref="V42">ROUND(GROWTH(Munis_historical!H42:I42,Munis_historical!$H$1:$I$1,Munis_historical!$J$1),0)</f>
        <v>14485</v>
      </c>
      <c r="W42" cm="1">
        <f t="array" ref="W42">ROUND(GROWTH(Munis_historical!G42:I42,Munis_historical!$G$1:$I$1,Munis_historical!$J$1),0)</f>
        <v>14703</v>
      </c>
      <c r="X42">
        <f>ROUND(_xlfn.FORECAST.ETS(Munis_historical!$J$1,Munis_historical!C42:I42,Munis_historical!$C$1:$I$1),0)</f>
        <v>16500</v>
      </c>
      <c r="Y42" s="28">
        <f t="shared" si="20"/>
        <v>52</v>
      </c>
      <c r="Z42" s="28">
        <f t="shared" si="14"/>
        <v>270</v>
      </c>
      <c r="AA42" s="28">
        <f t="shared" si="15"/>
        <v>2067</v>
      </c>
      <c r="AB42" s="27">
        <f t="shared" si="21"/>
        <v>0.3602854569389593</v>
      </c>
      <c r="AC42" s="27">
        <f t="shared" si="21"/>
        <v>1.8707129494907504</v>
      </c>
      <c r="AD42" s="27">
        <f t="shared" si="16"/>
        <v>14.321346913323632</v>
      </c>
      <c r="AE42" s="27">
        <f t="shared" si="17"/>
        <v>0.12980561048171471</v>
      </c>
      <c r="AF42" s="27">
        <f t="shared" si="18"/>
        <v>3.4995669393923827</v>
      </c>
      <c r="AG42" s="27">
        <f t="shared" si="19"/>
        <v>205.10097741176432</v>
      </c>
    </row>
    <row r="43" spans="1:33" x14ac:dyDescent="0.3">
      <c r="A43" t="s">
        <v>55</v>
      </c>
      <c r="B43" t="s">
        <v>11</v>
      </c>
      <c r="C43" t="s">
        <v>297</v>
      </c>
      <c r="D43" s="6">
        <v>85199.279072959995</v>
      </c>
      <c r="E43" s="13">
        <v>68372</v>
      </c>
      <c r="F43" s="13">
        <v>84567</v>
      </c>
      <c r="G43" s="7">
        <v>85268</v>
      </c>
      <c r="H43" s="9">
        <f t="shared" si="0"/>
        <v>632.27907295999466</v>
      </c>
      <c r="I43" s="10">
        <f t="shared" si="1"/>
        <v>-16195</v>
      </c>
      <c r="J43" s="39">
        <f t="shared" si="2"/>
        <v>0.74766643366797292</v>
      </c>
      <c r="K43" s="20">
        <f t="shared" si="3"/>
        <v>-19.150496056381332</v>
      </c>
      <c r="L43" s="39">
        <f t="shared" si="4"/>
        <v>0.55900509603378534</v>
      </c>
      <c r="M43" s="39">
        <f t="shared" si="5"/>
        <v>366.74149920547694</v>
      </c>
      <c r="N43" s="25">
        <f>ROUND(_xlfn.FORECAST.LINEAR(Munis_historical!$J$1,Munis_historical!H43:I43,Munis_historical!$H$1:$I$1),0)</f>
        <v>82166</v>
      </c>
      <c r="O43" s="8">
        <f>ROUND(_xlfn.FORECAST.LINEAR(Munis_historical!$J$1,Munis_historical!G43:I43,Munis_historical!$G$1:$I$1),0)</f>
        <v>95436</v>
      </c>
      <c r="P43" s="28">
        <f t="shared" si="8"/>
        <v>-3102</v>
      </c>
      <c r="Q43" s="28">
        <f t="shared" si="9"/>
        <v>10168</v>
      </c>
      <c r="R43" s="27">
        <f t="shared" si="10"/>
        <v>-3.6379415489984517</v>
      </c>
      <c r="S43" s="27">
        <f t="shared" si="11"/>
        <v>11.92475489046301</v>
      </c>
      <c r="T43" s="27">
        <f t="shared" si="12"/>
        <v>13.234618713929255</v>
      </c>
      <c r="U43" s="27">
        <f t="shared" si="13"/>
        <v>142.19977919762147</v>
      </c>
      <c r="V43" s="22" cm="1">
        <f t="array" ref="V43">ROUND(GROWTH(Munis_historical!H43:I43,Munis_historical!$H$1:$I$1,Munis_historical!$J$1),0)</f>
        <v>82201</v>
      </c>
      <c r="W43" cm="1">
        <f t="array" ref="W43">ROUND(GROWTH(Munis_historical!G43:I43,Munis_historical!$G$1:$I$1,Munis_historical!$J$1),0)</f>
        <v>97696</v>
      </c>
      <c r="X43">
        <f>ROUND(_xlfn.FORECAST.ETS(Munis_historical!$J$1,Munis_historical!C43:I43,Munis_historical!$C$1:$I$1),0)</f>
        <v>87145</v>
      </c>
      <c r="Y43" s="28">
        <f t="shared" si="20"/>
        <v>-3067</v>
      </c>
      <c r="Z43" s="28">
        <f t="shared" si="14"/>
        <v>12428</v>
      </c>
      <c r="AA43" s="28">
        <f t="shared" si="15"/>
        <v>1877</v>
      </c>
      <c r="AB43" s="27">
        <f t="shared" si="21"/>
        <v>-3.5968944973495334</v>
      </c>
      <c r="AC43" s="27">
        <f t="shared" si="21"/>
        <v>14.575221654078904</v>
      </c>
      <c r="AD43" s="27">
        <f t="shared" si="16"/>
        <v>2.2012947412862975</v>
      </c>
      <c r="AE43" s="27">
        <f t="shared" si="17"/>
        <v>12.937650025063352</v>
      </c>
      <c r="AF43" s="27">
        <f t="shared" si="18"/>
        <v>212.43708626553058</v>
      </c>
      <c r="AG43" s="27">
        <f t="shared" si="19"/>
        <v>4.845698538014708</v>
      </c>
    </row>
    <row r="44" spans="1:33" x14ac:dyDescent="0.3">
      <c r="A44" t="s">
        <v>56</v>
      </c>
      <c r="B44" t="s">
        <v>7</v>
      </c>
      <c r="C44" t="s">
        <v>297</v>
      </c>
      <c r="D44" s="6">
        <v>9004.8851420999908</v>
      </c>
      <c r="E44" s="7">
        <v>8969</v>
      </c>
      <c r="F44" s="7">
        <v>8618</v>
      </c>
      <c r="G44" s="7">
        <v>8702</v>
      </c>
      <c r="H44" s="9">
        <f t="shared" si="0"/>
        <v>386.88514209999084</v>
      </c>
      <c r="I44" s="10">
        <f t="shared" si="1"/>
        <v>351</v>
      </c>
      <c r="J44" s="39">
        <f t="shared" si="2"/>
        <v>4.489268300069515</v>
      </c>
      <c r="K44" s="20">
        <f t="shared" si="3"/>
        <v>4.0728707356695288</v>
      </c>
      <c r="L44" s="39">
        <f t="shared" si="4"/>
        <v>20.153529870009034</v>
      </c>
      <c r="M44" s="39">
        <f t="shared" si="5"/>
        <v>16.588276029473249</v>
      </c>
      <c r="N44" s="25">
        <f>ROUND(_xlfn.FORECAST.LINEAR(Munis_historical!$J$1,Munis_historical!H44:I44,Munis_historical!$H$1:$I$1),0)</f>
        <v>9244</v>
      </c>
      <c r="O44" s="8">
        <f>ROUND(_xlfn.FORECAST.LINEAR(Munis_historical!$J$1,Munis_historical!G44:I44,Munis_historical!$G$1:$I$1),0)</f>
        <v>9110</v>
      </c>
      <c r="P44" s="28">
        <f t="shared" si="8"/>
        <v>542</v>
      </c>
      <c r="Q44" s="28">
        <f t="shared" si="9"/>
        <v>408</v>
      </c>
      <c r="R44" s="27">
        <f t="shared" si="10"/>
        <v>6.2284532291427261</v>
      </c>
      <c r="S44" s="27">
        <f t="shared" si="11"/>
        <v>4.6885773385428635</v>
      </c>
      <c r="T44" s="27">
        <f t="shared" si="12"/>
        <v>38.793629627618451</v>
      </c>
      <c r="U44" s="27">
        <f t="shared" si="13"/>
        <v>21.98275745949768</v>
      </c>
      <c r="V44" s="22" cm="1">
        <f t="array" ref="V44">ROUND(GROWTH(Munis_historical!H44:I44,Munis_historical!$H$1:$I$1,Munis_historical!$J$1),0)</f>
        <v>9332</v>
      </c>
      <c r="W44" cm="1">
        <f t="array" ref="W44">ROUND(GROWTH(Munis_historical!G44:I44,Munis_historical!$G$1:$I$1,Munis_historical!$J$1),0)</f>
        <v>9223</v>
      </c>
      <c r="X44">
        <f>ROUND(_xlfn.FORECAST.ETS(Munis_historical!$J$1,Munis_historical!C44:I44,Munis_historical!$C$1:$I$1),0)</f>
        <v>9200</v>
      </c>
      <c r="Y44" s="28">
        <f t="shared" si="20"/>
        <v>630</v>
      </c>
      <c r="Z44" s="28">
        <f t="shared" si="14"/>
        <v>521</v>
      </c>
      <c r="AA44" s="28">
        <f t="shared" si="15"/>
        <v>498</v>
      </c>
      <c r="AB44" s="27">
        <f t="shared" si="21"/>
        <v>7.2397150080441275</v>
      </c>
      <c r="AC44" s="27">
        <f t="shared" si="21"/>
        <v>5.9871293955412543</v>
      </c>
      <c r="AD44" s="27">
        <f t="shared" si="16"/>
        <v>5.7228223396920246</v>
      </c>
      <c r="AE44" s="27">
        <f t="shared" si="17"/>
        <v>52.413473397699384</v>
      </c>
      <c r="AF44" s="27">
        <f t="shared" si="18"/>
        <v>35.845718398954183</v>
      </c>
      <c r="AG44" s="27">
        <f t="shared" si="19"/>
        <v>32.750695531678097</v>
      </c>
    </row>
    <row r="45" spans="1:33" x14ac:dyDescent="0.3">
      <c r="A45" t="s">
        <v>58</v>
      </c>
      <c r="B45" t="s">
        <v>11</v>
      </c>
      <c r="C45" t="s">
        <v>297</v>
      </c>
      <c r="D45" s="6">
        <v>17320.20380969</v>
      </c>
      <c r="E45" s="7">
        <v>13638</v>
      </c>
      <c r="F45" s="7">
        <v>16525</v>
      </c>
      <c r="G45" s="7">
        <v>16775</v>
      </c>
      <c r="H45" s="9">
        <f t="shared" si="0"/>
        <v>795.20380968999962</v>
      </c>
      <c r="I45" s="10">
        <f t="shared" si="1"/>
        <v>-2887</v>
      </c>
      <c r="J45" s="39">
        <f t="shared" si="2"/>
        <v>4.8121259285325246</v>
      </c>
      <c r="K45" s="20">
        <f t="shared" si="3"/>
        <v>-17.470499243570348</v>
      </c>
      <c r="L45" s="39">
        <f t="shared" si="4"/>
        <v>23.156555952055012</v>
      </c>
      <c r="M45" s="39">
        <f t="shared" si="5"/>
        <v>305.21834381959212</v>
      </c>
      <c r="N45" s="25">
        <f>ROUND(_xlfn.FORECAST.LINEAR(Munis_historical!$J$1,Munis_historical!H45:I45,Munis_historical!$H$1:$I$1),0)</f>
        <v>16913</v>
      </c>
      <c r="O45" s="8">
        <f>ROUND(_xlfn.FORECAST.LINEAR(Munis_historical!$J$1,Munis_historical!G45:I45,Munis_historical!$G$1:$I$1),0)</f>
        <v>17157</v>
      </c>
      <c r="P45" s="28">
        <f t="shared" si="8"/>
        <v>138</v>
      </c>
      <c r="Q45" s="28">
        <f t="shared" si="9"/>
        <v>382</v>
      </c>
      <c r="R45" s="27">
        <f t="shared" si="10"/>
        <v>0.82265275707898655</v>
      </c>
      <c r="S45" s="27">
        <f t="shared" si="11"/>
        <v>2.2771982116244414</v>
      </c>
      <c r="T45" s="27">
        <f t="shared" si="12"/>
        <v>0.67675755872965804</v>
      </c>
      <c r="U45" s="27">
        <f t="shared" si="13"/>
        <v>5.1856316950255543</v>
      </c>
      <c r="V45" s="22" cm="1">
        <f t="array" ref="V45">ROUND(GROWTH(Munis_historical!H45:I45,Munis_historical!$H$1:$I$1,Munis_historical!$J$1),0)</f>
        <v>16922</v>
      </c>
      <c r="W45" cm="1">
        <f t="array" ref="W45">ROUND(GROWTH(Munis_historical!G45:I45,Munis_historical!$G$1:$I$1,Munis_historical!$J$1),0)</f>
        <v>17194</v>
      </c>
      <c r="X45">
        <f>ROUND(_xlfn.FORECAST.ETS(Munis_historical!$J$1,Munis_historical!C45:I45,Munis_historical!$C$1:$I$1),0)</f>
        <v>19240</v>
      </c>
      <c r="Y45" s="28">
        <f t="shared" si="20"/>
        <v>147</v>
      </c>
      <c r="Z45" s="28">
        <f t="shared" si="14"/>
        <v>419</v>
      </c>
      <c r="AA45" s="28">
        <f t="shared" si="15"/>
        <v>2465</v>
      </c>
      <c r="AB45" s="27">
        <f t="shared" si="21"/>
        <v>0.8763040238450075</v>
      </c>
      <c r="AC45" s="27">
        <f t="shared" si="21"/>
        <v>2.4977645305514158</v>
      </c>
      <c r="AD45" s="27">
        <f t="shared" si="16"/>
        <v>14.694485842026825</v>
      </c>
      <c r="AE45" s="27">
        <f t="shared" si="17"/>
        <v>0.76790874220695149</v>
      </c>
      <c r="AF45" s="27">
        <f t="shared" si="18"/>
        <v>6.2388276500807347</v>
      </c>
      <c r="AG45" s="27">
        <f t="shared" si="19"/>
        <v>215.92791416152681</v>
      </c>
    </row>
    <row r="46" spans="1:33" x14ac:dyDescent="0.3">
      <c r="A46" t="s">
        <v>59</v>
      </c>
      <c r="B46" t="s">
        <v>11</v>
      </c>
      <c r="C46" t="s">
        <v>297</v>
      </c>
      <c r="D46" s="6">
        <v>6583.1782666999898</v>
      </c>
      <c r="E46" s="7">
        <v>5815</v>
      </c>
      <c r="F46" s="7">
        <v>6420</v>
      </c>
      <c r="G46" s="7">
        <v>6420</v>
      </c>
      <c r="H46" s="9">
        <f t="shared" si="0"/>
        <v>163.17826669998976</v>
      </c>
      <c r="I46" s="10">
        <f t="shared" si="1"/>
        <v>-605</v>
      </c>
      <c r="J46" s="39">
        <f t="shared" si="2"/>
        <v>2.5417175498440772</v>
      </c>
      <c r="K46" s="20">
        <f t="shared" si="3"/>
        <v>-9.4236760124610583</v>
      </c>
      <c r="L46" s="39">
        <f t="shared" si="4"/>
        <v>6.460328103185379</v>
      </c>
      <c r="M46" s="39">
        <f t="shared" si="5"/>
        <v>88.805669587833947</v>
      </c>
      <c r="N46" s="25">
        <f>ROUND(_xlfn.FORECAST.LINEAR(Munis_historical!$J$1,Munis_historical!H46:I46,Munis_historical!$H$1:$I$1),0)</f>
        <v>5799</v>
      </c>
      <c r="O46" s="8">
        <f>ROUND(_xlfn.FORECAST.LINEAR(Munis_historical!$J$1,Munis_historical!G46:I46,Munis_historical!$G$1:$I$1),0)</f>
        <v>6046</v>
      </c>
      <c r="P46" s="28">
        <f t="shared" si="8"/>
        <v>-621</v>
      </c>
      <c r="Q46" s="28">
        <f t="shared" si="9"/>
        <v>-374</v>
      </c>
      <c r="R46" s="27">
        <f t="shared" si="10"/>
        <v>-9.6728971962616814</v>
      </c>
      <c r="S46" s="27">
        <f t="shared" si="11"/>
        <v>-5.8255451713395638</v>
      </c>
      <c r="T46" s="27">
        <f t="shared" si="12"/>
        <v>93.564940169447098</v>
      </c>
      <c r="U46" s="27">
        <f t="shared" si="13"/>
        <v>33.936976543317705</v>
      </c>
      <c r="V46" s="22" cm="1">
        <f t="array" ref="V46">ROUND(GROWTH(Munis_historical!H46:I46,Munis_historical!$H$1:$I$1,Munis_historical!$J$1),0)</f>
        <v>5801</v>
      </c>
      <c r="W46" cm="1">
        <f t="array" ref="W46">ROUND(GROWTH(Munis_historical!G46:I46,Munis_historical!$G$1:$I$1,Munis_historical!$J$1),0)</f>
        <v>6050</v>
      </c>
      <c r="X46">
        <f>ROUND(_xlfn.FORECAST.ETS(Munis_historical!$J$1,Munis_historical!C46:I46,Munis_historical!$C$1:$I$1),0)</f>
        <v>6590</v>
      </c>
      <c r="Y46" s="28">
        <f t="shared" si="20"/>
        <v>-619</v>
      </c>
      <c r="Z46" s="28">
        <f t="shared" si="14"/>
        <v>-370</v>
      </c>
      <c r="AA46" s="28">
        <f t="shared" si="15"/>
        <v>170</v>
      </c>
      <c r="AB46" s="27">
        <f t="shared" si="21"/>
        <v>-9.6417445482866047</v>
      </c>
      <c r="AC46" s="27">
        <f t="shared" si="21"/>
        <v>-5.7632398753894076</v>
      </c>
      <c r="AD46" s="27">
        <f t="shared" si="16"/>
        <v>2.64797507788162</v>
      </c>
      <c r="AE46" s="27">
        <f t="shared" si="17"/>
        <v>92.963237934414465</v>
      </c>
      <c r="AF46" s="27">
        <f t="shared" si="18"/>
        <v>33.214933861278517</v>
      </c>
      <c r="AG46" s="27">
        <f t="shared" si="19"/>
        <v>7.0117720130821715</v>
      </c>
    </row>
    <row r="47" spans="1:33" x14ac:dyDescent="0.3">
      <c r="A47" t="s">
        <v>60</v>
      </c>
      <c r="B47" t="s">
        <v>25</v>
      </c>
      <c r="C47" t="s">
        <v>297</v>
      </c>
      <c r="D47" s="6">
        <v>18314.806156604998</v>
      </c>
      <c r="E47" s="7">
        <v>17475</v>
      </c>
      <c r="F47" s="7">
        <v>17751</v>
      </c>
      <c r="G47" s="7">
        <v>20459</v>
      </c>
      <c r="H47" s="9">
        <f t="shared" si="0"/>
        <v>563.80615660499825</v>
      </c>
      <c r="I47" s="10">
        <f t="shared" si="1"/>
        <v>-276</v>
      </c>
      <c r="J47" s="39">
        <f t="shared" si="2"/>
        <v>3.1761937727733551</v>
      </c>
      <c r="K47" s="20">
        <f t="shared" si="3"/>
        <v>-1.5548419807334799</v>
      </c>
      <c r="L47" s="39">
        <f t="shared" si="4"/>
        <v>10.08820688220424</v>
      </c>
      <c r="M47" s="39">
        <f t="shared" si="5"/>
        <v>2.4175335850512112</v>
      </c>
      <c r="N47" s="25">
        <f>ROUND(_xlfn.FORECAST.LINEAR(Munis_historical!$J$1,Munis_historical!H47:I47,Munis_historical!$H$1:$I$1),0)</f>
        <v>28345</v>
      </c>
      <c r="O47" s="8">
        <f>ROUND(_xlfn.FORECAST.LINEAR(Munis_historical!$J$1,Munis_historical!G47:I47,Munis_historical!$G$1:$I$1),0)</f>
        <v>25130</v>
      </c>
      <c r="P47" s="28">
        <f t="shared" si="8"/>
        <v>7886</v>
      </c>
      <c r="Q47" s="28">
        <f t="shared" si="9"/>
        <v>4671</v>
      </c>
      <c r="R47" s="27">
        <f t="shared" si="10"/>
        <v>38.545383449826481</v>
      </c>
      <c r="S47" s="27">
        <f t="shared" si="11"/>
        <v>22.831027909477491</v>
      </c>
      <c r="T47" s="27">
        <f t="shared" si="12"/>
        <v>1485.7465852941573</v>
      </c>
      <c r="U47" s="27">
        <f t="shared" si="13"/>
        <v>521.25583540334014</v>
      </c>
      <c r="V47" s="22" cm="1">
        <f t="array" ref="V47">ROUND(GROWTH(Munis_historical!H47:I47,Munis_historical!$H$1:$I$1,Munis_historical!$J$1),0)</f>
        <v>32574</v>
      </c>
      <c r="W47" cm="1">
        <f t="array" ref="W47">ROUND(GROWTH(Munis_historical!G47:I47,Munis_historical!$G$1:$I$1,Munis_historical!$J$1),0)</f>
        <v>28098</v>
      </c>
      <c r="X47">
        <f>ROUND(_xlfn.FORECAST.ETS(Munis_historical!$J$1,Munis_historical!C47:I47,Munis_historical!$C$1:$I$1),0)</f>
        <v>21627</v>
      </c>
      <c r="Y47" s="28">
        <f t="shared" si="20"/>
        <v>12115</v>
      </c>
      <c r="Z47" s="28">
        <f t="shared" si="14"/>
        <v>7639</v>
      </c>
      <c r="AA47" s="28">
        <f t="shared" si="15"/>
        <v>1168</v>
      </c>
      <c r="AB47" s="27">
        <f t="shared" si="21"/>
        <v>59.215992961532827</v>
      </c>
      <c r="AC47" s="27">
        <f t="shared" si="21"/>
        <v>37.338090815777896</v>
      </c>
      <c r="AD47" s="27">
        <f t="shared" si="16"/>
        <v>5.7089789334767094</v>
      </c>
      <c r="AE47" s="27">
        <f t="shared" si="17"/>
        <v>3506.5338224203051</v>
      </c>
      <c r="AF47" s="27">
        <f t="shared" si="18"/>
        <v>1394.1330257672778</v>
      </c>
      <c r="AG47" s="27">
        <f t="shared" si="19"/>
        <v>32.592440462880866</v>
      </c>
    </row>
    <row r="48" spans="1:33" x14ac:dyDescent="0.3">
      <c r="A48" t="s">
        <v>61</v>
      </c>
      <c r="B48" t="s">
        <v>11</v>
      </c>
      <c r="C48" t="s">
        <v>297</v>
      </c>
      <c r="D48" s="6">
        <v>10930.335271620001</v>
      </c>
      <c r="E48" s="7">
        <v>8856</v>
      </c>
      <c r="F48" s="7">
        <v>10193</v>
      </c>
      <c r="G48" s="7">
        <v>10826</v>
      </c>
      <c r="H48" s="9">
        <f t="shared" si="0"/>
        <v>737.33527162000064</v>
      </c>
      <c r="I48" s="10">
        <f t="shared" si="1"/>
        <v>-1337</v>
      </c>
      <c r="J48" s="39">
        <f t="shared" si="2"/>
        <v>7.2337415051505998</v>
      </c>
      <c r="K48" s="20">
        <f t="shared" si="3"/>
        <v>-13.116844893554399</v>
      </c>
      <c r="L48" s="39">
        <f t="shared" si="4"/>
        <v>52.327016163338463</v>
      </c>
      <c r="M48" s="39">
        <f t="shared" si="5"/>
        <v>172.05161996156411</v>
      </c>
      <c r="N48" s="25">
        <f>ROUND(_xlfn.FORECAST.LINEAR(Munis_historical!$J$1,Munis_historical!H48:I48,Munis_historical!$H$1:$I$1),0)</f>
        <v>10649</v>
      </c>
      <c r="O48" s="8">
        <f>ROUND(_xlfn.FORECAST.LINEAR(Munis_historical!$J$1,Munis_historical!G48:I48,Munis_historical!$G$1:$I$1),0)</f>
        <v>11135</v>
      </c>
      <c r="P48" s="28">
        <f t="shared" si="8"/>
        <v>-177</v>
      </c>
      <c r="Q48" s="28">
        <f t="shared" si="9"/>
        <v>309</v>
      </c>
      <c r="R48" s="27">
        <f t="shared" si="10"/>
        <v>-1.634952891187881</v>
      </c>
      <c r="S48" s="27">
        <f t="shared" si="11"/>
        <v>2.8542397930907075</v>
      </c>
      <c r="T48" s="27">
        <f t="shared" si="12"/>
        <v>2.673070956403611</v>
      </c>
      <c r="U48" s="27">
        <f t="shared" si="13"/>
        <v>8.146684796462484</v>
      </c>
      <c r="V48" s="22" cm="1">
        <f t="array" ref="V48">ROUND(GROWTH(Munis_historical!H48:I48,Munis_historical!$H$1:$I$1,Munis_historical!$J$1),0)</f>
        <v>10657</v>
      </c>
      <c r="W48" cm="1">
        <f t="array" ref="W48">ROUND(GROWTH(Munis_historical!G48:I48,Munis_historical!$G$1:$I$1,Munis_historical!$J$1),0)</f>
        <v>11136</v>
      </c>
      <c r="X48">
        <f>ROUND(_xlfn.FORECAST.ETS(Munis_historical!$J$1,Munis_historical!C48:I48,Munis_historical!$C$1:$I$1),0)</f>
        <v>14707</v>
      </c>
      <c r="Y48" s="28">
        <f t="shared" si="20"/>
        <v>-169</v>
      </c>
      <c r="Z48" s="28">
        <f t="shared" si="14"/>
        <v>310</v>
      </c>
      <c r="AA48" s="28">
        <f t="shared" si="15"/>
        <v>3881</v>
      </c>
      <c r="AB48" s="27">
        <f t="shared" si="21"/>
        <v>-1.5610567153149826</v>
      </c>
      <c r="AC48" s="27">
        <f t="shared" si="21"/>
        <v>2.86347681507482</v>
      </c>
      <c r="AD48" s="27">
        <f t="shared" si="16"/>
        <v>35.848882320339918</v>
      </c>
      <c r="AE48" s="27">
        <f t="shared" si="17"/>
        <v>2.4368980684300028</v>
      </c>
      <c r="AF48" s="27">
        <f t="shared" si="18"/>
        <v>8.199499470471034</v>
      </c>
      <c r="AG48" s="27">
        <f t="shared" si="19"/>
        <v>1285.14236361758</v>
      </c>
    </row>
    <row r="49" spans="1:33" x14ac:dyDescent="0.3">
      <c r="A49" t="s">
        <v>62</v>
      </c>
      <c r="B49" t="s">
        <v>25</v>
      </c>
      <c r="C49" t="s">
        <v>297</v>
      </c>
      <c r="D49" s="6">
        <v>8830.7155150180006</v>
      </c>
      <c r="E49" s="7">
        <v>7912</v>
      </c>
      <c r="F49" s="7">
        <v>8353</v>
      </c>
      <c r="G49" s="7">
        <v>8465</v>
      </c>
      <c r="H49" s="9">
        <f t="shared" si="0"/>
        <v>477.71551501800059</v>
      </c>
      <c r="I49" s="10">
        <f t="shared" si="1"/>
        <v>-441</v>
      </c>
      <c r="J49" s="39">
        <f t="shared" si="2"/>
        <v>5.7190891298695155</v>
      </c>
      <c r="K49" s="20">
        <f t="shared" si="3"/>
        <v>-5.2795402849275712</v>
      </c>
      <c r="L49" s="39">
        <f t="shared" si="4"/>
        <v>32.707980475391651</v>
      </c>
      <c r="M49" s="39">
        <f t="shared" si="5"/>
        <v>27.8735456201731</v>
      </c>
      <c r="N49" s="25">
        <f>ROUND(_xlfn.FORECAST.LINEAR(Munis_historical!$J$1,Munis_historical!H49:I49,Munis_historical!$H$1:$I$1),0)</f>
        <v>9172</v>
      </c>
      <c r="O49" s="8">
        <f>ROUND(_xlfn.FORECAST.LINEAR(Munis_historical!$J$1,Munis_historical!G49:I49,Munis_historical!$G$1:$I$1),0)</f>
        <v>8945</v>
      </c>
      <c r="P49" s="28">
        <f t="shared" si="8"/>
        <v>707</v>
      </c>
      <c r="Q49" s="28">
        <f t="shared" si="9"/>
        <v>480</v>
      </c>
      <c r="R49" s="27">
        <f t="shared" si="10"/>
        <v>8.3520378027170707</v>
      </c>
      <c r="S49" s="27">
        <f t="shared" si="11"/>
        <v>5.6704075605434143</v>
      </c>
      <c r="T49" s="27">
        <f t="shared" si="12"/>
        <v>69.756535458014994</v>
      </c>
      <c r="U49" s="27">
        <f t="shared" si="13"/>
        <v>32.153521902667912</v>
      </c>
      <c r="V49" s="22" cm="1">
        <f t="array" ref="V49">ROUND(GROWTH(Munis_historical!H49:I49,Munis_historical!$H$1:$I$1,Munis_historical!$J$1),0)</f>
        <v>9285</v>
      </c>
      <c r="W49" cm="1">
        <f t="array" ref="W49">ROUND(GROWTH(Munis_historical!G49:I49,Munis_historical!$G$1:$I$1,Munis_historical!$J$1),0)</f>
        <v>9066</v>
      </c>
      <c r="X49">
        <f>ROUND(_xlfn.FORECAST.ETS(Munis_historical!$J$1,Munis_historical!C49:I49,Munis_historical!$C$1:$I$1),0)</f>
        <v>9355</v>
      </c>
      <c r="Y49" s="28">
        <f t="shared" si="20"/>
        <v>820</v>
      </c>
      <c r="Z49" s="28">
        <f t="shared" si="14"/>
        <v>601</v>
      </c>
      <c r="AA49" s="28">
        <f t="shared" si="15"/>
        <v>890</v>
      </c>
      <c r="AB49" s="27">
        <f t="shared" si="21"/>
        <v>9.6869462492616663</v>
      </c>
      <c r="AC49" s="27">
        <f t="shared" si="21"/>
        <v>7.0998227997637331</v>
      </c>
      <c r="AD49" s="27">
        <f t="shared" si="16"/>
        <v>10.513880685174247</v>
      </c>
      <c r="AE49" s="27">
        <f t="shared" si="17"/>
        <v>93.836927636084667</v>
      </c>
      <c r="AF49" s="27">
        <f t="shared" si="18"/>
        <v>50.407483788044935</v>
      </c>
      <c r="AG49" s="27">
        <f t="shared" si="19"/>
        <v>110.54168706208009</v>
      </c>
    </row>
    <row r="50" spans="1:33" x14ac:dyDescent="0.3">
      <c r="A50" t="s">
        <v>63</v>
      </c>
      <c r="B50" t="s">
        <v>9</v>
      </c>
      <c r="C50" t="s">
        <v>297</v>
      </c>
      <c r="D50" s="6">
        <v>42372.374818994998</v>
      </c>
      <c r="E50" s="7">
        <v>39701</v>
      </c>
      <c r="F50" s="7">
        <v>39897</v>
      </c>
      <c r="G50" s="7">
        <v>40269</v>
      </c>
      <c r="H50" s="9">
        <f t="shared" si="0"/>
        <v>2475.3748189949983</v>
      </c>
      <c r="I50" s="10">
        <f t="shared" si="1"/>
        <v>-196</v>
      </c>
      <c r="J50" s="39">
        <f t="shared" si="2"/>
        <v>6.2044134120234569</v>
      </c>
      <c r="K50" s="20">
        <f t="shared" si="3"/>
        <v>-0.49126500739403967</v>
      </c>
      <c r="L50" s="39">
        <f t="shared" si="4"/>
        <v>38.494745787296551</v>
      </c>
      <c r="M50" s="39">
        <f t="shared" si="5"/>
        <v>0.24134130748986585</v>
      </c>
      <c r="N50" s="25">
        <f>ROUND(_xlfn.FORECAST.LINEAR(Munis_historical!$J$1,Munis_historical!H50:I50,Munis_historical!$H$1:$I$1),0)</f>
        <v>43486</v>
      </c>
      <c r="O50" s="8">
        <f>ROUND(_xlfn.FORECAST.LINEAR(Munis_historical!$J$1,Munis_historical!G50:I50,Munis_historical!$G$1:$I$1),0)</f>
        <v>50649</v>
      </c>
      <c r="P50" s="28">
        <f t="shared" si="8"/>
        <v>3217</v>
      </c>
      <c r="Q50" s="28">
        <f t="shared" si="9"/>
        <v>10380</v>
      </c>
      <c r="R50" s="27">
        <f t="shared" si="10"/>
        <v>7.9887754848642887</v>
      </c>
      <c r="S50" s="27">
        <f t="shared" si="11"/>
        <v>25.776652015197794</v>
      </c>
      <c r="T50" s="27">
        <f t="shared" si="12"/>
        <v>63.820533747568653</v>
      </c>
      <c r="U50" s="27">
        <f t="shared" si="13"/>
        <v>664.43578911260045</v>
      </c>
      <c r="V50" s="22" cm="1">
        <f t="array" ref="V50">ROUND(GROWTH(Munis_historical!H50:I50,Munis_historical!$H$1:$I$1,Munis_historical!$J$1),0)</f>
        <v>43684</v>
      </c>
      <c r="W50" cm="1">
        <f t="array" ref="W50">ROUND(GROWTH(Munis_historical!G50:I50,Munis_historical!$G$1:$I$1,Munis_historical!$J$1),0)</f>
        <v>55857</v>
      </c>
      <c r="X50">
        <f>ROUND(_xlfn.FORECAST.ETS(Munis_historical!$J$1,Munis_historical!C50:I50,Munis_historical!$C$1:$I$1),0)</f>
        <v>47115</v>
      </c>
      <c r="Y50" s="28">
        <f t="shared" si="20"/>
        <v>3415</v>
      </c>
      <c r="Z50" s="28">
        <f t="shared" si="14"/>
        <v>15588</v>
      </c>
      <c r="AA50" s="28">
        <f t="shared" si="15"/>
        <v>6846</v>
      </c>
      <c r="AB50" s="27">
        <f t="shared" si="21"/>
        <v>8.4804688470038982</v>
      </c>
      <c r="AC50" s="27">
        <f t="shared" si="21"/>
        <v>38.70967741935484</v>
      </c>
      <c r="AD50" s="27">
        <f t="shared" si="16"/>
        <v>17.000670490948373</v>
      </c>
      <c r="AE50" s="27">
        <f t="shared" si="17"/>
        <v>71.918351865003629</v>
      </c>
      <c r="AF50" s="27">
        <f t="shared" si="18"/>
        <v>1498.43912591051</v>
      </c>
      <c r="AG50" s="27">
        <f t="shared" si="19"/>
        <v>289.02279714180281</v>
      </c>
    </row>
    <row r="51" spans="1:33" x14ac:dyDescent="0.3">
      <c r="A51" t="s">
        <v>64</v>
      </c>
      <c r="B51" t="s">
        <v>7</v>
      </c>
      <c r="C51" t="s">
        <v>297</v>
      </c>
      <c r="D51" s="6">
        <v>23065.71438062</v>
      </c>
      <c r="E51" s="7">
        <v>21926</v>
      </c>
      <c r="F51" s="7">
        <v>21984</v>
      </c>
      <c r="G51" s="7">
        <v>22011</v>
      </c>
      <c r="H51" s="9">
        <f t="shared" si="0"/>
        <v>1081.7143806200002</v>
      </c>
      <c r="I51" s="10">
        <f t="shared" si="1"/>
        <v>-58</v>
      </c>
      <c r="J51" s="39">
        <f t="shared" si="2"/>
        <v>4.9204620661390104</v>
      </c>
      <c r="K51" s="20">
        <f t="shared" si="3"/>
        <v>-0.26382823871906841</v>
      </c>
      <c r="L51" s="39">
        <f t="shared" si="4"/>
        <v>24.21094694431298</v>
      </c>
      <c r="M51" s="39">
        <f t="shared" si="5"/>
        <v>6.9605339545605743E-2</v>
      </c>
      <c r="N51" s="25">
        <f>ROUND(_xlfn.FORECAST.LINEAR(Munis_historical!$J$1,Munis_historical!H51:I51,Munis_historical!$H$1:$I$1),0)</f>
        <v>21312</v>
      </c>
      <c r="O51" s="8">
        <f>ROUND(_xlfn.FORECAST.LINEAR(Munis_historical!$J$1,Munis_historical!G51:I51,Munis_historical!$G$1:$I$1),0)</f>
        <v>24841</v>
      </c>
      <c r="P51" s="28">
        <f t="shared" si="8"/>
        <v>-699</v>
      </c>
      <c r="Q51" s="28">
        <f t="shared" si="9"/>
        <v>2830</v>
      </c>
      <c r="R51" s="27">
        <f t="shared" si="10"/>
        <v>-3.1756848848303121</v>
      </c>
      <c r="S51" s="27">
        <f t="shared" si="11"/>
        <v>12.857207759756486</v>
      </c>
      <c r="T51" s="27">
        <f t="shared" si="12"/>
        <v>10.084974487739713</v>
      </c>
      <c r="U51" s="27">
        <f t="shared" si="13"/>
        <v>165.3077913775424</v>
      </c>
      <c r="V51" s="22" cm="1">
        <f t="array" ref="V51">ROUND(GROWTH(Munis_historical!H51:I51,Munis_historical!$H$1:$I$1,Munis_historical!$J$1),0)</f>
        <v>21338</v>
      </c>
      <c r="W51" cm="1">
        <f t="array" ref="W51">ROUND(GROWTH(Munis_historical!G51:I51,Munis_historical!$G$1:$I$1,Munis_historical!$J$1),0)</f>
        <v>25287</v>
      </c>
      <c r="X51">
        <f>ROUND(_xlfn.FORECAST.ETS(Munis_historical!$J$1,Munis_historical!C51:I51,Munis_historical!$C$1:$I$1),0)</f>
        <v>27356</v>
      </c>
      <c r="Y51" s="28">
        <f t="shared" si="20"/>
        <v>-673</v>
      </c>
      <c r="Z51" s="28">
        <f t="shared" si="14"/>
        <v>3276</v>
      </c>
      <c r="AA51" s="28">
        <f t="shared" si="15"/>
        <v>5345</v>
      </c>
      <c r="AB51" s="27">
        <f t="shared" si="21"/>
        <v>-3.0575621280268956</v>
      </c>
      <c r="AC51" s="27">
        <f t="shared" si="21"/>
        <v>14.883467357230476</v>
      </c>
      <c r="AD51" s="27">
        <f t="shared" si="16"/>
        <v>24.283312889010038</v>
      </c>
      <c r="AE51" s="27">
        <f t="shared" si="17"/>
        <v>9.3486861667443577</v>
      </c>
      <c r="AF51" s="27">
        <f t="shared" si="18"/>
        <v>221.51760057374511</v>
      </c>
      <c r="AG51" s="27">
        <f t="shared" si="19"/>
        <v>589.67928486556104</v>
      </c>
    </row>
    <row r="52" spans="1:33" x14ac:dyDescent="0.3">
      <c r="A52" t="s">
        <v>65</v>
      </c>
      <c r="B52" t="s">
        <v>13</v>
      </c>
      <c r="C52" t="s">
        <v>297</v>
      </c>
      <c r="D52" s="6">
        <v>3968.6593779069999</v>
      </c>
      <c r="E52" s="7">
        <v>3174</v>
      </c>
      <c r="F52" s="7">
        <v>3528</v>
      </c>
      <c r="G52" s="7">
        <v>3681</v>
      </c>
      <c r="H52" s="9">
        <f t="shared" si="0"/>
        <v>440.65937790699991</v>
      </c>
      <c r="I52" s="10">
        <f t="shared" si="1"/>
        <v>-354</v>
      </c>
      <c r="J52" s="39">
        <f t="shared" si="2"/>
        <v>12.490345178769839</v>
      </c>
      <c r="K52" s="20">
        <f t="shared" si="3"/>
        <v>-10.034013605442176</v>
      </c>
      <c r="L52" s="39">
        <f t="shared" si="4"/>
        <v>156.00872268481896</v>
      </c>
      <c r="M52" s="39">
        <f t="shared" si="5"/>
        <v>100.6814290341987</v>
      </c>
      <c r="N52" s="25">
        <f>ROUND(_xlfn.FORECAST.LINEAR(Munis_historical!$J$1,Munis_historical!H52:I52,Munis_historical!$H$1:$I$1),0)</f>
        <v>3298</v>
      </c>
      <c r="O52" s="8">
        <f>ROUND(_xlfn.FORECAST.LINEAR(Munis_historical!$J$1,Munis_historical!G52:I52,Munis_historical!$G$1:$I$1),0)</f>
        <v>3376</v>
      </c>
      <c r="P52" s="28">
        <f t="shared" si="8"/>
        <v>-383</v>
      </c>
      <c r="Q52" s="28">
        <f t="shared" si="9"/>
        <v>-305</v>
      </c>
      <c r="R52" s="27">
        <f t="shared" si="10"/>
        <v>-10.404781309426786</v>
      </c>
      <c r="S52" s="27">
        <f t="shared" si="11"/>
        <v>-8.2857919043738111</v>
      </c>
      <c r="T52" s="27">
        <f t="shared" si="12"/>
        <v>108.25947409699698</v>
      </c>
      <c r="U52" s="27">
        <f t="shared" si="13"/>
        <v>68.654347482586587</v>
      </c>
      <c r="V52" s="22" cm="1">
        <f t="array" ref="V52">ROUND(GROWTH(Munis_historical!H52:I52,Munis_historical!$H$1:$I$1,Munis_historical!$J$1),0)</f>
        <v>3301</v>
      </c>
      <c r="W52" cm="1">
        <f t="array" ref="W52">ROUND(GROWTH(Munis_historical!G52:I52,Munis_historical!$G$1:$I$1,Munis_historical!$J$1),0)</f>
        <v>3392</v>
      </c>
      <c r="X52">
        <f>ROUND(_xlfn.FORECAST.ETS(Munis_historical!$J$1,Munis_historical!C52:I52,Munis_historical!$C$1:$I$1),0)</f>
        <v>4358</v>
      </c>
      <c r="Y52" s="28">
        <f t="shared" si="20"/>
        <v>-380</v>
      </c>
      <c r="Z52" s="28">
        <f t="shared" si="14"/>
        <v>-289</v>
      </c>
      <c r="AA52" s="28">
        <f t="shared" si="15"/>
        <v>677</v>
      </c>
      <c r="AB52" s="27">
        <f t="shared" si="21"/>
        <v>-10.323281716924749</v>
      </c>
      <c r="AC52" s="27">
        <f t="shared" si="21"/>
        <v>-7.8511274110296112</v>
      </c>
      <c r="AD52" s="27">
        <f t="shared" si="16"/>
        <v>18.391741374626459</v>
      </c>
      <c r="AE52" s="27">
        <f t="shared" si="17"/>
        <v>106.57014540699278</v>
      </c>
      <c r="AF52" s="27">
        <f t="shared" si="18"/>
        <v>61.640201624220524</v>
      </c>
      <c r="AG52" s="27">
        <f t="shared" si="19"/>
        <v>338.25615079114675</v>
      </c>
    </row>
    <row r="53" spans="1:33" x14ac:dyDescent="0.3">
      <c r="A53" t="s">
        <v>66</v>
      </c>
      <c r="B53" t="s">
        <v>13</v>
      </c>
      <c r="C53" t="s">
        <v>297</v>
      </c>
      <c r="D53" s="6">
        <v>18990.850479646899</v>
      </c>
      <c r="E53" s="7">
        <v>18504</v>
      </c>
      <c r="F53" s="7">
        <v>19158</v>
      </c>
      <c r="G53" s="7">
        <v>19196</v>
      </c>
      <c r="H53" s="9">
        <f t="shared" si="0"/>
        <v>-167.14952035310125</v>
      </c>
      <c r="I53" s="10">
        <f t="shared" si="1"/>
        <v>-654</v>
      </c>
      <c r="J53" s="39">
        <f t="shared" si="2"/>
        <v>-0.87247896624439525</v>
      </c>
      <c r="K53" s="20">
        <f t="shared" si="3"/>
        <v>-3.4137175070466643</v>
      </c>
      <c r="L53" s="39">
        <f t="shared" si="4"/>
        <v>0.76121954653888857</v>
      </c>
      <c r="M53" s="39">
        <f t="shared" si="5"/>
        <v>11.653467217916893</v>
      </c>
      <c r="N53" s="25">
        <f>ROUND(_xlfn.FORECAST.LINEAR(Munis_historical!$J$1,Munis_historical!H53:I53,Munis_historical!$H$1:$I$1),0)</f>
        <v>18030</v>
      </c>
      <c r="O53" s="8">
        <f>ROUND(_xlfn.FORECAST.LINEAR(Munis_historical!$J$1,Munis_historical!G53:I53,Munis_historical!$G$1:$I$1),0)</f>
        <v>18889</v>
      </c>
      <c r="P53" s="28">
        <f t="shared" si="8"/>
        <v>-1166</v>
      </c>
      <c r="Q53" s="28">
        <f t="shared" si="9"/>
        <v>-307</v>
      </c>
      <c r="R53" s="27">
        <f t="shared" si="10"/>
        <v>-6.0741821212752658</v>
      </c>
      <c r="S53" s="27">
        <f t="shared" si="11"/>
        <v>-1.5992915190664723</v>
      </c>
      <c r="T53" s="27">
        <f t="shared" si="12"/>
        <v>36.895688442420088</v>
      </c>
      <c r="U53" s="27">
        <f t="shared" si="13"/>
        <v>2.5577333629579444</v>
      </c>
      <c r="V53" s="22" cm="1">
        <f t="array" ref="V53">ROUND(GROWTH(Munis_historical!H53:I53,Munis_historical!$H$1:$I$1,Munis_historical!$J$1),0)</f>
        <v>18032</v>
      </c>
      <c r="W53" cm="1">
        <f t="array" ref="W53">ROUND(GROWTH(Munis_historical!G53:I53,Munis_historical!$G$1:$I$1,Munis_historical!$J$1),0)</f>
        <v>18916</v>
      </c>
      <c r="X53">
        <f>ROUND(_xlfn.FORECAST.ETS(Munis_historical!$J$1,Munis_historical!C53:I53,Munis_historical!$C$1:$I$1),0)</f>
        <v>20481</v>
      </c>
      <c r="Y53" s="28">
        <f t="shared" si="20"/>
        <v>-1164</v>
      </c>
      <c r="Z53" s="28">
        <f t="shared" si="14"/>
        <v>-280</v>
      </c>
      <c r="AA53" s="28">
        <f t="shared" si="15"/>
        <v>1285</v>
      </c>
      <c r="AB53" s="27">
        <f t="shared" si="21"/>
        <v>-6.0637632840175035</v>
      </c>
      <c r="AC53" s="27">
        <f t="shared" si="21"/>
        <v>-1.4586372160866847</v>
      </c>
      <c r="AD53" s="27">
        <f t="shared" si="16"/>
        <v>6.6941029381121062</v>
      </c>
      <c r="AE53" s="27">
        <f t="shared" si="17"/>
        <v>36.769225164598737</v>
      </c>
      <c r="AF53" s="27">
        <f t="shared" si="18"/>
        <v>2.1276225281531138</v>
      </c>
      <c r="AG53" s="27">
        <f t="shared" si="19"/>
        <v>44.811014146041131</v>
      </c>
    </row>
    <row r="54" spans="1:33" x14ac:dyDescent="0.3">
      <c r="A54" t="s">
        <v>67</v>
      </c>
      <c r="B54" t="s">
        <v>11</v>
      </c>
      <c r="C54" t="s">
        <v>297</v>
      </c>
      <c r="D54" s="6">
        <v>61222.08676944</v>
      </c>
      <c r="E54" s="7">
        <v>55108</v>
      </c>
      <c r="F54" s="7">
        <v>59698</v>
      </c>
      <c r="G54" s="7">
        <v>60675</v>
      </c>
      <c r="H54" s="9">
        <f t="shared" si="0"/>
        <v>1524.0867694400004</v>
      </c>
      <c r="I54" s="10">
        <f t="shared" si="1"/>
        <v>-4590</v>
      </c>
      <c r="J54" s="39">
        <f t="shared" si="2"/>
        <v>2.5529946890013071</v>
      </c>
      <c r="K54" s="20">
        <f t="shared" si="3"/>
        <v>-7.6886997889376527</v>
      </c>
      <c r="L54" s="39">
        <f t="shared" si="4"/>
        <v>6.5177818820688804</v>
      </c>
      <c r="M54" s="39">
        <f t="shared" si="5"/>
        <v>59.116104444409906</v>
      </c>
      <c r="N54" s="25">
        <f>ROUND(_xlfn.FORECAST.LINEAR(Munis_historical!$J$1,Munis_historical!H54:I54,Munis_historical!$H$1:$I$1),0)</f>
        <v>58008</v>
      </c>
      <c r="O54" s="8">
        <f>ROUND(_xlfn.FORECAST.LINEAR(Munis_historical!$J$1,Munis_historical!G54:I54,Munis_historical!$G$1:$I$1),0)</f>
        <v>61910</v>
      </c>
      <c r="P54" s="28">
        <f t="shared" si="8"/>
        <v>-2667</v>
      </c>
      <c r="Q54" s="28">
        <f t="shared" si="9"/>
        <v>1235</v>
      </c>
      <c r="R54" s="27">
        <f t="shared" si="10"/>
        <v>-4.3955500618046965</v>
      </c>
      <c r="S54" s="27">
        <f t="shared" si="11"/>
        <v>2.0354346930366707</v>
      </c>
      <c r="T54" s="27">
        <f t="shared" si="12"/>
        <v>19.320860345831271</v>
      </c>
      <c r="U54" s="27">
        <f t="shared" si="13"/>
        <v>4.1429943896172858</v>
      </c>
      <c r="V54" s="22" cm="1">
        <f t="array" ref="V54">ROUND(GROWTH(Munis_historical!H54:I54,Munis_historical!$H$1:$I$1,Munis_historical!$J$1),0)</f>
        <v>58010</v>
      </c>
      <c r="W54" cm="1">
        <f t="array" ref="W54">ROUND(GROWTH(Munis_historical!G54:I54,Munis_historical!$G$1:$I$1,Munis_historical!$J$1),0)</f>
        <v>62190</v>
      </c>
      <c r="X54">
        <f>ROUND(_xlfn.FORECAST.ETS(Munis_historical!$J$1,Munis_historical!C54:I54,Munis_historical!$C$1:$I$1),0)</f>
        <v>65249</v>
      </c>
      <c r="Y54" s="28">
        <f t="shared" si="20"/>
        <v>-2665</v>
      </c>
      <c r="Z54" s="28">
        <f t="shared" si="14"/>
        <v>1515</v>
      </c>
      <c r="AA54" s="28">
        <f t="shared" si="15"/>
        <v>4574</v>
      </c>
      <c r="AB54" s="27">
        <f t="shared" si="21"/>
        <v>-4.3922538112896579</v>
      </c>
      <c r="AC54" s="27">
        <f t="shared" si="21"/>
        <v>2.496909765142151</v>
      </c>
      <c r="AD54" s="27">
        <f t="shared" si="16"/>
        <v>7.5385249278945201</v>
      </c>
      <c r="AE54" s="27">
        <f t="shared" si="17"/>
        <v>19.291893542788525</v>
      </c>
      <c r="AF54" s="27">
        <f t="shared" si="18"/>
        <v>6.2345583752622318</v>
      </c>
      <c r="AG54" s="27">
        <f t="shared" si="19"/>
        <v>56.829358088487076</v>
      </c>
    </row>
    <row r="55" spans="1:33" x14ac:dyDescent="0.3">
      <c r="A55" t="s">
        <v>69</v>
      </c>
      <c r="B55" t="s">
        <v>11</v>
      </c>
      <c r="C55" t="s">
        <v>297</v>
      </c>
      <c r="D55" s="6">
        <v>4033.2473983</v>
      </c>
      <c r="E55" s="7">
        <v>3558</v>
      </c>
      <c r="F55" s="7">
        <v>2973</v>
      </c>
      <c r="G55" s="7">
        <v>2973</v>
      </c>
      <c r="H55" s="9">
        <f t="shared" si="0"/>
        <v>1060.2473983</v>
      </c>
      <c r="I55" s="10">
        <f t="shared" si="1"/>
        <v>585</v>
      </c>
      <c r="J55" s="39">
        <f t="shared" si="2"/>
        <v>35.662542828792468</v>
      </c>
      <c r="K55" s="20">
        <f t="shared" si="3"/>
        <v>19.677093844601412</v>
      </c>
      <c r="L55" s="39">
        <f t="shared" si="4"/>
        <v>1271.8169610154571</v>
      </c>
      <c r="M55" s="39">
        <f t="shared" si="5"/>
        <v>387.18802216925076</v>
      </c>
      <c r="N55" s="25">
        <f>ROUND(_xlfn.FORECAST.LINEAR(Munis_historical!$J$1,Munis_historical!H55:I55,Munis_historical!$H$1:$I$1),0)</f>
        <v>3354</v>
      </c>
      <c r="O55" s="8">
        <f>ROUND(_xlfn.FORECAST.LINEAR(Munis_historical!$J$1,Munis_historical!G55:I55,Munis_historical!$G$1:$I$1),0)</f>
        <v>3739</v>
      </c>
      <c r="P55" s="28">
        <f t="shared" si="8"/>
        <v>381</v>
      </c>
      <c r="Q55" s="28">
        <f t="shared" si="9"/>
        <v>766</v>
      </c>
      <c r="R55" s="27">
        <f t="shared" si="10"/>
        <v>12.815338042381432</v>
      </c>
      <c r="S55" s="27">
        <f t="shared" si="11"/>
        <v>25.765220316178944</v>
      </c>
      <c r="T55" s="27">
        <f t="shared" si="12"/>
        <v>164.23288914050877</v>
      </c>
      <c r="U55" s="27">
        <f t="shared" si="13"/>
        <v>663.84657794124018</v>
      </c>
      <c r="V55" s="22" cm="1">
        <f t="array" ref="V55">ROUND(GROWTH(Munis_historical!H55:I55,Munis_historical!$H$1:$I$1,Munis_historical!$J$1),0)</f>
        <v>3375</v>
      </c>
      <c r="W55" cm="1">
        <f t="array" ref="W55">ROUND(GROWTH(Munis_historical!G55:I55,Munis_historical!$G$1:$I$1,Munis_historical!$J$1),0)</f>
        <v>3736</v>
      </c>
      <c r="X55">
        <f>ROUND(_xlfn.FORECAST.ETS(Munis_historical!$J$1,Munis_historical!C55:I55,Munis_historical!$C$1:$I$1),0)</f>
        <v>3972</v>
      </c>
      <c r="Y55" s="28">
        <f t="shared" si="20"/>
        <v>402</v>
      </c>
      <c r="Z55" s="28">
        <f t="shared" si="14"/>
        <v>763</v>
      </c>
      <c r="AA55" s="28">
        <f t="shared" si="15"/>
        <v>999</v>
      </c>
      <c r="AB55" s="27">
        <f t="shared" si="21"/>
        <v>13.521695257315844</v>
      </c>
      <c r="AC55" s="27">
        <f t="shared" si="21"/>
        <v>25.664312142616886</v>
      </c>
      <c r="AD55" s="27">
        <f t="shared" si="16"/>
        <v>33.602421796165487</v>
      </c>
      <c r="AE55" s="27">
        <f t="shared" si="17"/>
        <v>182.83624263171779</v>
      </c>
      <c r="AF55" s="27">
        <f t="shared" si="18"/>
        <v>658.65691775367259</v>
      </c>
      <c r="AG55" s="27">
        <f t="shared" si="19"/>
        <v>1129.1227505674174</v>
      </c>
    </row>
    <row r="56" spans="1:33" x14ac:dyDescent="0.3">
      <c r="A56" t="s">
        <v>70</v>
      </c>
      <c r="B56" t="s">
        <v>11</v>
      </c>
      <c r="C56" t="s">
        <v>297</v>
      </c>
      <c r="D56" s="6">
        <v>23973.310154199899</v>
      </c>
      <c r="E56" s="7">
        <v>19734</v>
      </c>
      <c r="F56" s="7">
        <v>21073</v>
      </c>
      <c r="G56" s="7">
        <v>21426</v>
      </c>
      <c r="H56" s="9">
        <f t="shared" si="0"/>
        <v>2900.3101541998985</v>
      </c>
      <c r="I56" s="10">
        <f t="shared" si="1"/>
        <v>-1339</v>
      </c>
      <c r="J56" s="39">
        <f t="shared" si="2"/>
        <v>13.763157377686605</v>
      </c>
      <c r="K56" s="20">
        <f t="shared" si="3"/>
        <v>-6.3541024059222702</v>
      </c>
      <c r="L56" s="39">
        <f t="shared" si="4"/>
        <v>189.42450100296924</v>
      </c>
      <c r="M56" s="39">
        <f t="shared" si="5"/>
        <v>40.374617384947179</v>
      </c>
      <c r="N56" s="25">
        <f>ROUND(_xlfn.FORECAST.LINEAR(Munis_historical!$J$1,Munis_historical!H56:I56,Munis_historical!$H$1:$I$1),0)</f>
        <v>20692</v>
      </c>
      <c r="O56" s="8">
        <f>ROUND(_xlfn.FORECAST.LINEAR(Munis_historical!$J$1,Munis_historical!G56:I56,Munis_historical!$G$1:$I$1),0)</f>
        <v>23455</v>
      </c>
      <c r="P56" s="28">
        <f t="shared" si="8"/>
        <v>-734</v>
      </c>
      <c r="Q56" s="28">
        <f t="shared" si="9"/>
        <v>2029</v>
      </c>
      <c r="R56" s="27">
        <f t="shared" si="10"/>
        <v>-3.425744422664053</v>
      </c>
      <c r="S56" s="27">
        <f t="shared" si="11"/>
        <v>9.4698030430318312</v>
      </c>
      <c r="T56" s="27">
        <f t="shared" si="12"/>
        <v>11.735724849413867</v>
      </c>
      <c r="U56" s="27">
        <f t="shared" si="13"/>
        <v>89.67716967381493</v>
      </c>
      <c r="V56" s="22" cm="1">
        <f t="array" ref="V56">ROUND(GROWTH(Munis_historical!H56:I56,Munis_historical!$H$1:$I$1,Munis_historical!$J$1),0)</f>
        <v>20928</v>
      </c>
      <c r="W56" cm="1">
        <f t="array" ref="W56">ROUND(GROWTH(Munis_historical!G56:I56,Munis_historical!$G$1:$I$1,Munis_historical!$J$1),0)</f>
        <v>23425</v>
      </c>
      <c r="X56">
        <f>ROUND(_xlfn.FORECAST.ETS(Munis_historical!$J$1,Munis_historical!C56:I56,Munis_historical!$C$1:$I$1),0)</f>
        <v>25947</v>
      </c>
      <c r="Y56" s="28">
        <f t="shared" si="20"/>
        <v>-498</v>
      </c>
      <c r="Z56" s="28">
        <f t="shared" si="14"/>
        <v>1999</v>
      </c>
      <c r="AA56" s="28">
        <f t="shared" si="15"/>
        <v>4521</v>
      </c>
      <c r="AB56" s="27">
        <f t="shared" si="21"/>
        <v>-2.3242789134696165</v>
      </c>
      <c r="AC56" s="27">
        <f t="shared" si="21"/>
        <v>9.3297862410155883</v>
      </c>
      <c r="AD56" s="27">
        <f t="shared" si="16"/>
        <v>21.100532063847663</v>
      </c>
      <c r="AE56" s="27">
        <f t="shared" si="17"/>
        <v>5.4022724675995004</v>
      </c>
      <c r="AF56" s="27">
        <f t="shared" si="18"/>
        <v>87.044911303043776</v>
      </c>
      <c r="AG56" s="27">
        <f t="shared" si="19"/>
        <v>445.23245337746329</v>
      </c>
    </row>
    <row r="57" spans="1:33" x14ac:dyDescent="0.3">
      <c r="A57" t="s">
        <v>71</v>
      </c>
      <c r="B57" t="s">
        <v>7</v>
      </c>
      <c r="C57" t="s">
        <v>297</v>
      </c>
      <c r="D57" s="6">
        <v>50754.928527870899</v>
      </c>
      <c r="E57" s="7">
        <v>50239</v>
      </c>
      <c r="F57" s="7">
        <v>49442</v>
      </c>
      <c r="G57" s="7">
        <v>50247</v>
      </c>
      <c r="H57" s="9">
        <f t="shared" si="0"/>
        <v>1312.9285278708994</v>
      </c>
      <c r="I57" s="10">
        <f t="shared" si="1"/>
        <v>797</v>
      </c>
      <c r="J57" s="39">
        <f t="shared" si="2"/>
        <v>2.6554923503719499</v>
      </c>
      <c r="K57" s="20">
        <f t="shared" si="3"/>
        <v>1.6119898062376119</v>
      </c>
      <c r="L57" s="39">
        <f t="shared" si="4"/>
        <v>7.0516396228839424</v>
      </c>
      <c r="M57" s="39">
        <f t="shared" si="5"/>
        <v>2.5985111354139736</v>
      </c>
      <c r="N57" s="25">
        <f>ROUND(_xlfn.FORECAST.LINEAR(Munis_historical!$J$1,Munis_historical!H57:I57,Munis_historical!$H$1:$I$1),0)</f>
        <v>46942</v>
      </c>
      <c r="O57" s="8">
        <f>ROUND(_xlfn.FORECAST.LINEAR(Munis_historical!$J$1,Munis_historical!G57:I57,Munis_historical!$G$1:$I$1),0)</f>
        <v>48780</v>
      </c>
      <c r="P57" s="28">
        <f t="shared" si="8"/>
        <v>-3305</v>
      </c>
      <c r="Q57" s="28">
        <f t="shared" si="9"/>
        <v>-1467</v>
      </c>
      <c r="R57" s="27">
        <f t="shared" si="10"/>
        <v>-6.5775071148526276</v>
      </c>
      <c r="S57" s="27">
        <f t="shared" si="11"/>
        <v>-2.9195772881963102</v>
      </c>
      <c r="T57" s="27">
        <f t="shared" si="12"/>
        <v>43.263599845936938</v>
      </c>
      <c r="U57" s="27">
        <f t="shared" si="13"/>
        <v>8.5239315417517201</v>
      </c>
      <c r="V57" s="22" cm="1">
        <f t="array" ref="V57">ROUND(GROWTH(Munis_historical!H57:I57,Munis_historical!$H$1:$I$1,Munis_historical!$J$1),0)</f>
        <v>46958</v>
      </c>
      <c r="W57" cm="1">
        <f t="array" ref="W57">ROUND(GROWTH(Munis_historical!G57:I57,Munis_historical!$G$1:$I$1,Munis_historical!$J$1),0)</f>
        <v>48794</v>
      </c>
      <c r="X57">
        <f>ROUND(_xlfn.FORECAST.ETS(Munis_historical!$J$1,Munis_historical!C57:I57,Munis_historical!$C$1:$I$1),0)</f>
        <v>47251</v>
      </c>
      <c r="Y57" s="28">
        <f t="shared" si="20"/>
        <v>-3289</v>
      </c>
      <c r="Z57" s="28">
        <f t="shared" si="14"/>
        <v>-1453</v>
      </c>
      <c r="AA57" s="28">
        <f t="shared" si="15"/>
        <v>-2996</v>
      </c>
      <c r="AB57" s="27">
        <f t="shared" si="21"/>
        <v>-6.5456644177761856</v>
      </c>
      <c r="AC57" s="27">
        <f t="shared" si="21"/>
        <v>-2.891714928254423</v>
      </c>
      <c r="AD57" s="27">
        <f t="shared" si="16"/>
        <v>-5.9625450275638352</v>
      </c>
      <c r="AE57" s="27">
        <f t="shared" si="17"/>
        <v>42.845722670141249</v>
      </c>
      <c r="AF57" s="27">
        <f t="shared" si="18"/>
        <v>8.3620152262894827</v>
      </c>
      <c r="AG57" s="27">
        <f t="shared" si="19"/>
        <v>35.551943205726218</v>
      </c>
    </row>
    <row r="58" spans="1:33" x14ac:dyDescent="0.3">
      <c r="A58" t="s">
        <v>72</v>
      </c>
      <c r="B58" t="s">
        <v>16</v>
      </c>
      <c r="C58" t="s">
        <v>297</v>
      </c>
      <c r="D58" s="6">
        <v>3398.8043107399999</v>
      </c>
      <c r="E58" s="7">
        <v>3442</v>
      </c>
      <c r="F58" s="7">
        <v>3152</v>
      </c>
      <c r="G58" s="7">
        <v>3152</v>
      </c>
      <c r="H58" s="9">
        <f t="shared" si="0"/>
        <v>246.80431073999989</v>
      </c>
      <c r="I58" s="10">
        <f t="shared" si="1"/>
        <v>290</v>
      </c>
      <c r="J58" s="39">
        <f t="shared" si="2"/>
        <v>7.8300860006345143</v>
      </c>
      <c r="K58" s="20">
        <f t="shared" si="3"/>
        <v>9.2005076142131976</v>
      </c>
      <c r="L58" s="39">
        <f t="shared" si="4"/>
        <v>61.310246777332601</v>
      </c>
      <c r="M58" s="39">
        <f t="shared" si="5"/>
        <v>84.649340359195023</v>
      </c>
      <c r="N58" s="25">
        <f>ROUND(_xlfn.FORECAST.LINEAR(Munis_historical!$J$1,Munis_historical!H58:I58,Munis_historical!$H$1:$I$1),0)</f>
        <v>2765</v>
      </c>
      <c r="O58" s="8">
        <f>ROUND(_xlfn.FORECAST.LINEAR(Munis_historical!$J$1,Munis_historical!G58:I58,Munis_historical!$G$1:$I$1),0)</f>
        <v>2984</v>
      </c>
      <c r="P58" s="28">
        <f t="shared" si="8"/>
        <v>-387</v>
      </c>
      <c r="Q58" s="28">
        <f t="shared" si="9"/>
        <v>-168</v>
      </c>
      <c r="R58" s="27">
        <f t="shared" si="10"/>
        <v>-12.277918781725889</v>
      </c>
      <c r="S58" s="27">
        <f t="shared" si="11"/>
        <v>-5.3299492385786804</v>
      </c>
      <c r="T58" s="27">
        <f t="shared" si="12"/>
        <v>150.74728961065733</v>
      </c>
      <c r="U58" s="27">
        <f t="shared" si="13"/>
        <v>28.408358885825454</v>
      </c>
      <c r="V58" s="22" cm="1">
        <f t="array" ref="V58">ROUND(GROWTH(Munis_historical!H58:I58,Munis_historical!$H$1:$I$1,Munis_historical!$J$1),0)</f>
        <v>2768</v>
      </c>
      <c r="W58" cm="1">
        <f t="array" ref="W58">ROUND(GROWTH(Munis_historical!G58:I58,Munis_historical!$G$1:$I$1,Munis_historical!$J$1),0)</f>
        <v>2989</v>
      </c>
      <c r="X58">
        <f>ROUND(_xlfn.FORECAST.ETS(Munis_historical!$J$1,Munis_historical!C58:I58,Munis_historical!$C$1:$I$1),0)</f>
        <v>3084</v>
      </c>
      <c r="Y58" s="28">
        <f t="shared" si="20"/>
        <v>-384</v>
      </c>
      <c r="Z58" s="28">
        <f t="shared" si="14"/>
        <v>-163</v>
      </c>
      <c r="AA58" s="28">
        <f t="shared" si="15"/>
        <v>-68</v>
      </c>
      <c r="AB58" s="27">
        <f t="shared" si="21"/>
        <v>-12.18274111675127</v>
      </c>
      <c r="AC58" s="27">
        <f t="shared" si="21"/>
        <v>-5.1713197969543145</v>
      </c>
      <c r="AD58" s="27">
        <f t="shared" si="16"/>
        <v>-2.1573604060913705</v>
      </c>
      <c r="AE58" s="27">
        <f t="shared" si="17"/>
        <v>148.41918111778199</v>
      </c>
      <c r="AF58" s="27">
        <f t="shared" si="18"/>
        <v>26.742548442371614</v>
      </c>
      <c r="AG58" s="27">
        <f t="shared" si="19"/>
        <v>4.6542039217707227</v>
      </c>
    </row>
    <row r="59" spans="1:33" x14ac:dyDescent="0.3">
      <c r="A59" t="s">
        <v>73</v>
      </c>
      <c r="B59" t="s">
        <v>11</v>
      </c>
      <c r="C59" t="s">
        <v>297</v>
      </c>
      <c r="D59" s="6">
        <v>1640.3529499000001</v>
      </c>
      <c r="E59" s="7">
        <v>1284</v>
      </c>
      <c r="F59" s="7">
        <v>1297</v>
      </c>
      <c r="G59" s="7">
        <v>1297</v>
      </c>
      <c r="H59" s="9">
        <f t="shared" si="0"/>
        <v>343.35294990000011</v>
      </c>
      <c r="I59" s="10">
        <f t="shared" si="1"/>
        <v>-13</v>
      </c>
      <c r="J59" s="39">
        <f t="shared" si="2"/>
        <v>26.472856584425607</v>
      </c>
      <c r="K59" s="20">
        <f t="shared" si="3"/>
        <v>-1.002313030069391</v>
      </c>
      <c r="L59" s="39">
        <f t="shared" si="4"/>
        <v>700.8121357395662</v>
      </c>
      <c r="M59" s="39">
        <f t="shared" si="5"/>
        <v>1.0046314102468838</v>
      </c>
      <c r="N59" s="25">
        <f>ROUND(_xlfn.FORECAST.LINEAR(Munis_historical!$J$1,Munis_historical!H59:I59,Munis_historical!$H$1:$I$1),0)</f>
        <v>1479</v>
      </c>
      <c r="O59" s="8">
        <f>ROUND(_xlfn.FORECAST.LINEAR(Munis_historical!$J$1,Munis_historical!G59:I59,Munis_historical!$G$1:$I$1),0)</f>
        <v>1546</v>
      </c>
      <c r="P59" s="28">
        <f t="shared" si="8"/>
        <v>182</v>
      </c>
      <c r="Q59" s="28">
        <f t="shared" si="9"/>
        <v>249</v>
      </c>
      <c r="R59" s="27">
        <f t="shared" si="10"/>
        <v>14.032382420971473</v>
      </c>
      <c r="S59" s="27">
        <f t="shared" si="11"/>
        <v>19.198149575944488</v>
      </c>
      <c r="T59" s="27">
        <f t="shared" si="12"/>
        <v>196.90775640838922</v>
      </c>
      <c r="U59" s="27">
        <f t="shared" si="13"/>
        <v>368.56894714033751</v>
      </c>
      <c r="V59" s="22" cm="1">
        <f t="array" ref="V59">ROUND(GROWTH(Munis_historical!H59:I59,Munis_historical!$H$1:$I$1,Munis_historical!$J$1),0)</f>
        <v>1482</v>
      </c>
      <c r="W59" cm="1">
        <f t="array" ref="W59">ROUND(GROWTH(Munis_historical!G59:I59,Munis_historical!$G$1:$I$1,Munis_historical!$J$1),0)</f>
        <v>1546</v>
      </c>
      <c r="X59">
        <f>ROUND(_xlfn.FORECAST.ETS(Munis_historical!$J$1,Munis_historical!C59:I59,Munis_historical!$C$1:$I$1),0)</f>
        <v>1654</v>
      </c>
      <c r="Y59" s="28">
        <f t="shared" si="20"/>
        <v>185</v>
      </c>
      <c r="Z59" s="28">
        <f t="shared" si="14"/>
        <v>249</v>
      </c>
      <c r="AA59" s="28">
        <f t="shared" si="15"/>
        <v>357</v>
      </c>
      <c r="AB59" s="27">
        <f t="shared" si="21"/>
        <v>14.263685427910563</v>
      </c>
      <c r="AC59" s="27">
        <f t="shared" si="21"/>
        <v>19.198149575944488</v>
      </c>
      <c r="AD59" s="27">
        <f t="shared" si="16"/>
        <v>27.525057825751738</v>
      </c>
      <c r="AE59" s="27">
        <f t="shared" si="17"/>
        <v>203.45272198638813</v>
      </c>
      <c r="AF59" s="27">
        <f t="shared" si="18"/>
        <v>368.56894714033751</v>
      </c>
      <c r="AG59" s="27">
        <f t="shared" si="19"/>
        <v>757.62880831097698</v>
      </c>
    </row>
    <row r="60" spans="1:33" x14ac:dyDescent="0.3">
      <c r="A60" t="s">
        <v>74</v>
      </c>
      <c r="B60" t="s">
        <v>16</v>
      </c>
      <c r="C60" t="s">
        <v>297</v>
      </c>
      <c r="D60" s="6">
        <v>5960.5673865469898</v>
      </c>
      <c r="E60" s="7">
        <v>5538</v>
      </c>
      <c r="F60" s="7">
        <v>6175</v>
      </c>
      <c r="G60" s="7">
        <v>6175</v>
      </c>
      <c r="H60" s="9">
        <f t="shared" si="0"/>
        <v>-214.43261345301016</v>
      </c>
      <c r="I60" s="10">
        <f t="shared" si="1"/>
        <v>-637</v>
      </c>
      <c r="J60" s="39">
        <f t="shared" si="2"/>
        <v>-3.47259293041312</v>
      </c>
      <c r="K60" s="20">
        <f t="shared" si="3"/>
        <v>-10.315789473684211</v>
      </c>
      <c r="L60" s="39">
        <f t="shared" si="4"/>
        <v>12.058901660355181</v>
      </c>
      <c r="M60" s="39">
        <f t="shared" si="5"/>
        <v>106.41551246537396</v>
      </c>
      <c r="N60" s="25">
        <f>ROUND(_xlfn.FORECAST.LINEAR(Munis_historical!$J$1,Munis_historical!H60:I60,Munis_historical!$H$1:$I$1),0)</f>
        <v>8448</v>
      </c>
      <c r="O60" s="8">
        <f>ROUND(_xlfn.FORECAST.LINEAR(Munis_historical!$J$1,Munis_historical!G60:I60,Munis_historical!$G$1:$I$1),0)</f>
        <v>7538</v>
      </c>
      <c r="P60" s="28">
        <f t="shared" si="8"/>
        <v>2273</v>
      </c>
      <c r="Q60" s="28">
        <f t="shared" si="9"/>
        <v>1363</v>
      </c>
      <c r="R60" s="27">
        <f t="shared" si="10"/>
        <v>36.809716599190281</v>
      </c>
      <c r="S60" s="27">
        <f t="shared" si="11"/>
        <v>22.072874493927124</v>
      </c>
      <c r="T60" s="27">
        <f t="shared" si="12"/>
        <v>1354.9552361127046</v>
      </c>
      <c r="U60" s="27">
        <f t="shared" si="13"/>
        <v>487.21178842465861</v>
      </c>
      <c r="V60" s="22" cm="1">
        <f t="array" ref="V60">ROUND(GROWTH(Munis_historical!H60:I60,Munis_historical!$H$1:$I$1,Munis_historical!$J$1),0)</f>
        <v>11387</v>
      </c>
      <c r="W60" cm="1">
        <f t="array" ref="W60">ROUND(GROWTH(Munis_historical!G60:I60,Munis_historical!$G$1:$I$1,Munis_historical!$J$1),0)</f>
        <v>11863</v>
      </c>
      <c r="X60">
        <f>ROUND(_xlfn.FORECAST.ETS(Munis_historical!$J$1,Munis_historical!C60:I60,Munis_historical!$C$1:$I$1),0)</f>
        <v>6251</v>
      </c>
      <c r="Y60" s="28">
        <f t="shared" si="20"/>
        <v>5212</v>
      </c>
      <c r="Z60" s="28">
        <f t="shared" si="14"/>
        <v>5688</v>
      </c>
      <c r="AA60" s="28">
        <f t="shared" si="15"/>
        <v>76</v>
      </c>
      <c r="AB60" s="27">
        <f t="shared" si="21"/>
        <v>84.404858299595148</v>
      </c>
      <c r="AC60" s="27">
        <f t="shared" si="21"/>
        <v>92.113360323886639</v>
      </c>
      <c r="AD60" s="27">
        <f t="shared" si="16"/>
        <v>1.2307692307692308</v>
      </c>
      <c r="AE60" s="27">
        <f t="shared" si="17"/>
        <v>7124.1801045747361</v>
      </c>
      <c r="AF60" s="27">
        <f t="shared" si="18"/>
        <v>8484.8711501581729</v>
      </c>
      <c r="AG60" s="27">
        <f t="shared" si="19"/>
        <v>1.5147928994082842</v>
      </c>
    </row>
    <row r="61" spans="1:33" x14ac:dyDescent="0.3">
      <c r="A61" t="s">
        <v>75</v>
      </c>
      <c r="B61" t="s">
        <v>16</v>
      </c>
      <c r="C61" t="s">
        <v>297</v>
      </c>
      <c r="D61" s="6">
        <v>116915.179692794</v>
      </c>
      <c r="E61" s="7">
        <v>104535</v>
      </c>
      <c r="F61" s="7">
        <v>113437</v>
      </c>
      <c r="G61" s="7">
        <v>114797</v>
      </c>
      <c r="H61" s="9">
        <f t="shared" si="0"/>
        <v>3478.1796927940013</v>
      </c>
      <c r="I61" s="10">
        <f t="shared" si="1"/>
        <v>-8902</v>
      </c>
      <c r="J61" s="39">
        <f t="shared" si="2"/>
        <v>3.0661774313442716</v>
      </c>
      <c r="K61" s="20">
        <f t="shared" si="3"/>
        <v>-7.8475277026014441</v>
      </c>
      <c r="L61" s="39">
        <f t="shared" si="4"/>
        <v>9.4014440404849555</v>
      </c>
      <c r="M61" s="39">
        <f t="shared" si="5"/>
        <v>61.583691043097097</v>
      </c>
      <c r="N61" s="25">
        <f>ROUND(_xlfn.FORECAST.LINEAR(Munis_historical!$J$1,Munis_historical!H61:I61,Munis_historical!$H$1:$I$1),0)</f>
        <v>121889</v>
      </c>
      <c r="O61" s="8">
        <f>ROUND(_xlfn.FORECAST.LINEAR(Munis_historical!$J$1,Munis_historical!G61:I61,Munis_historical!$G$1:$I$1),0)</f>
        <v>124406</v>
      </c>
      <c r="P61" s="28">
        <f t="shared" si="8"/>
        <v>7092</v>
      </c>
      <c r="Q61" s="28">
        <f t="shared" si="9"/>
        <v>9609</v>
      </c>
      <c r="R61" s="27">
        <f t="shared" si="10"/>
        <v>6.1778617908133482</v>
      </c>
      <c r="S61" s="27">
        <f t="shared" si="11"/>
        <v>8.3704277986358537</v>
      </c>
      <c r="T61" s="27">
        <f t="shared" si="12"/>
        <v>38.165976306391507</v>
      </c>
      <c r="U61" s="27">
        <f t="shared" si="13"/>
        <v>70.06406153217587</v>
      </c>
      <c r="V61" s="22" cm="1">
        <f t="array" ref="V61">ROUND(GROWTH(Munis_historical!H61:I61,Munis_historical!$H$1:$I$1,Munis_historical!$J$1),0)</f>
        <v>123876</v>
      </c>
      <c r="W61" cm="1">
        <f t="array" ref="W61">ROUND(GROWTH(Munis_historical!G61:I61,Munis_historical!$G$1:$I$1,Munis_historical!$J$1),0)</f>
        <v>129717</v>
      </c>
      <c r="X61">
        <f>ROUND(_xlfn.FORECAST.ETS(Munis_historical!$J$1,Munis_historical!C61:I61,Munis_historical!$C$1:$I$1),0)</f>
        <v>122238</v>
      </c>
      <c r="Y61" s="28">
        <f t="shared" si="20"/>
        <v>9079</v>
      </c>
      <c r="Z61" s="28">
        <f t="shared" si="14"/>
        <v>14920</v>
      </c>
      <c r="AA61" s="28">
        <f t="shared" si="15"/>
        <v>7441</v>
      </c>
      <c r="AB61" s="27">
        <f t="shared" si="21"/>
        <v>7.9087432598412848</v>
      </c>
      <c r="AC61" s="27">
        <f t="shared" si="21"/>
        <v>12.996855318518778</v>
      </c>
      <c r="AD61" s="27">
        <f t="shared" si="16"/>
        <v>6.4818767040950549</v>
      </c>
      <c r="AE61" s="27">
        <f t="shared" si="17"/>
        <v>62.548219950084949</v>
      </c>
      <c r="AF61" s="27">
        <f t="shared" si="18"/>
        <v>168.91824817050983</v>
      </c>
      <c r="AG61" s="27">
        <f t="shared" si="19"/>
        <v>42.01472560709017</v>
      </c>
    </row>
    <row r="62" spans="1:33" x14ac:dyDescent="0.3">
      <c r="A62" t="s">
        <v>76</v>
      </c>
      <c r="B62" t="s">
        <v>11</v>
      </c>
      <c r="C62" t="s">
        <v>297</v>
      </c>
      <c r="D62" s="6">
        <v>33694.933825068001</v>
      </c>
      <c r="E62" s="7">
        <v>29821</v>
      </c>
      <c r="F62" s="7">
        <v>32678</v>
      </c>
      <c r="G62" s="7">
        <v>32812</v>
      </c>
      <c r="H62" s="9">
        <f t="shared" si="0"/>
        <v>1016.9338250680012</v>
      </c>
      <c r="I62" s="10">
        <f t="shared" si="1"/>
        <v>-2857</v>
      </c>
      <c r="J62" s="39">
        <f t="shared" si="2"/>
        <v>3.1119830622069933</v>
      </c>
      <c r="K62" s="20">
        <f t="shared" si="3"/>
        <v>-8.7428851214884631</v>
      </c>
      <c r="L62" s="39">
        <f t="shared" si="4"/>
        <v>9.6844385794632153</v>
      </c>
      <c r="M62" s="39">
        <f t="shared" si="5"/>
        <v>76.438040247544336</v>
      </c>
      <c r="N62" s="25">
        <f>ROUND(_xlfn.FORECAST.LINEAR(Munis_historical!$J$1,Munis_historical!H62:I62,Munis_historical!$H$1:$I$1),0)</f>
        <v>31527</v>
      </c>
      <c r="O62" s="8">
        <f>ROUND(_xlfn.FORECAST.LINEAR(Munis_historical!$J$1,Munis_historical!G62:I62,Munis_historical!$G$1:$I$1),0)</f>
        <v>33459</v>
      </c>
      <c r="P62" s="28">
        <f t="shared" si="8"/>
        <v>-1285</v>
      </c>
      <c r="Q62" s="28">
        <f t="shared" si="9"/>
        <v>647</v>
      </c>
      <c r="R62" s="27">
        <f t="shared" si="10"/>
        <v>-3.9162501523832742</v>
      </c>
      <c r="S62" s="27">
        <f t="shared" si="11"/>
        <v>1.9718395708886993</v>
      </c>
      <c r="T62" s="27">
        <f t="shared" si="12"/>
        <v>15.337015256042019</v>
      </c>
      <c r="U62" s="27">
        <f t="shared" si="13"/>
        <v>3.88815129332253</v>
      </c>
      <c r="V62" s="22" cm="1">
        <f t="array" ref="V62">ROUND(GROWTH(Munis_historical!H62:I62,Munis_historical!$H$1:$I$1,Munis_historical!$J$1),0)</f>
        <v>31601</v>
      </c>
      <c r="W62" cm="1">
        <f t="array" ref="W62">ROUND(GROWTH(Munis_historical!G62:I62,Munis_historical!$G$1:$I$1,Munis_historical!$J$1),0)</f>
        <v>33449</v>
      </c>
      <c r="X62">
        <f>ROUND(_xlfn.FORECAST.ETS(Munis_historical!$J$1,Munis_historical!C62:I62,Munis_historical!$C$1:$I$1),0)</f>
        <v>37610</v>
      </c>
      <c r="Y62" s="28">
        <f t="shared" si="20"/>
        <v>-1211</v>
      </c>
      <c r="Z62" s="28">
        <f t="shared" si="14"/>
        <v>637</v>
      </c>
      <c r="AA62" s="28">
        <f t="shared" si="15"/>
        <v>4798</v>
      </c>
      <c r="AB62" s="27">
        <f t="shared" si="21"/>
        <v>-3.6907229062538094</v>
      </c>
      <c r="AC62" s="27">
        <f t="shared" si="21"/>
        <v>1.941362916006339</v>
      </c>
      <c r="AD62" s="27">
        <f t="shared" si="16"/>
        <v>14.622699012556382</v>
      </c>
      <c r="AE62" s="27">
        <f t="shared" si="17"/>
        <v>13.621435570746565</v>
      </c>
      <c r="AF62" s="27">
        <f t="shared" si="18"/>
        <v>3.7688899716446356</v>
      </c>
      <c r="AG62" s="27">
        <f t="shared" si="19"/>
        <v>213.82332641181739</v>
      </c>
    </row>
    <row r="63" spans="1:33" x14ac:dyDescent="0.3">
      <c r="A63" t="s">
        <v>77</v>
      </c>
      <c r="B63" t="s">
        <v>7</v>
      </c>
      <c r="C63" t="s">
        <v>297</v>
      </c>
      <c r="D63" s="6">
        <v>45200.694880315001</v>
      </c>
      <c r="E63" s="7">
        <v>43814</v>
      </c>
      <c r="F63" s="7">
        <v>44358</v>
      </c>
      <c r="G63" s="7">
        <v>45786</v>
      </c>
      <c r="H63" s="9">
        <f t="shared" si="0"/>
        <v>842.69488031500077</v>
      </c>
      <c r="I63" s="10">
        <f t="shared" si="1"/>
        <v>-544</v>
      </c>
      <c r="J63" s="39">
        <f t="shared" si="2"/>
        <v>1.8997585110126713</v>
      </c>
      <c r="K63" s="20">
        <f t="shared" si="3"/>
        <v>-1.226385319446323</v>
      </c>
      <c r="L63" s="39">
        <f t="shared" si="4"/>
        <v>3.6090824001650823</v>
      </c>
      <c r="M63" s="39">
        <f t="shared" si="5"/>
        <v>1.5040209517534597</v>
      </c>
      <c r="N63" s="25">
        <f>ROUND(_xlfn.FORECAST.LINEAR(Munis_historical!$J$1,Munis_historical!H63:I63,Munis_historical!$H$1:$I$1),0)</f>
        <v>45480</v>
      </c>
      <c r="O63" s="8">
        <f>ROUND(_xlfn.FORECAST.LINEAR(Munis_historical!$J$1,Munis_historical!G63:I63,Munis_historical!$G$1:$I$1),0)</f>
        <v>45063</v>
      </c>
      <c r="P63" s="28">
        <f t="shared" si="8"/>
        <v>-306</v>
      </c>
      <c r="Q63" s="28">
        <f t="shared" si="9"/>
        <v>-723</v>
      </c>
      <c r="R63" s="27">
        <f t="shared" si="10"/>
        <v>-0.66832656270475688</v>
      </c>
      <c r="S63" s="27">
        <f t="shared" si="11"/>
        <v>-1.5790853099200628</v>
      </c>
      <c r="T63" s="27">
        <f t="shared" si="12"/>
        <v>0.44666039441675531</v>
      </c>
      <c r="U63" s="27">
        <f t="shared" si="13"/>
        <v>2.493510416005341</v>
      </c>
      <c r="V63" s="22" cm="1">
        <f t="array" ref="V63">ROUND(GROWTH(Munis_historical!H63:I63,Munis_historical!$H$1:$I$1,Munis_historical!$J$1),0)</f>
        <v>45523</v>
      </c>
      <c r="W63" cm="1">
        <f t="array" ref="W63">ROUND(GROWTH(Munis_historical!G63:I63,Munis_historical!$G$1:$I$1,Munis_historical!$J$1),0)</f>
        <v>45100</v>
      </c>
      <c r="X63">
        <f>ROUND(_xlfn.FORECAST.ETS(Munis_historical!$J$1,Munis_historical!C63:I63,Munis_historical!$C$1:$I$1),0)</f>
        <v>46993</v>
      </c>
      <c r="Y63" s="28">
        <f t="shared" si="20"/>
        <v>-263</v>
      </c>
      <c r="Z63" s="28">
        <f t="shared" si="14"/>
        <v>-686</v>
      </c>
      <c r="AA63" s="28">
        <f t="shared" si="15"/>
        <v>1207</v>
      </c>
      <c r="AB63" s="27">
        <f t="shared" si="21"/>
        <v>-0.57441139212859826</v>
      </c>
      <c r="AC63" s="27">
        <f t="shared" si="21"/>
        <v>-1.4982745817498799</v>
      </c>
      <c r="AD63" s="27">
        <f t="shared" si="16"/>
        <v>2.6361769973354301</v>
      </c>
      <c r="AE63" s="27">
        <f t="shared" si="17"/>
        <v>0.32994844740711426</v>
      </c>
      <c r="AF63" s="27">
        <f t="shared" si="18"/>
        <v>2.2448267223177778</v>
      </c>
      <c r="AG63" s="27">
        <f t="shared" si="19"/>
        <v>6.9494291612804444</v>
      </c>
    </row>
    <row r="64" spans="1:33" x14ac:dyDescent="0.3">
      <c r="A64" t="s">
        <v>78</v>
      </c>
      <c r="B64" t="s">
        <v>11</v>
      </c>
      <c r="C64" t="s">
        <v>297</v>
      </c>
      <c r="D64" s="6">
        <v>24976.001935999899</v>
      </c>
      <c r="E64" s="7">
        <v>25245</v>
      </c>
      <c r="F64" s="7">
        <v>24352</v>
      </c>
      <c r="G64" s="7">
        <v>24521</v>
      </c>
      <c r="H64" s="9">
        <f t="shared" si="0"/>
        <v>624.00193599989871</v>
      </c>
      <c r="I64" s="10">
        <f t="shared" si="1"/>
        <v>893</v>
      </c>
      <c r="J64" s="39">
        <f t="shared" si="2"/>
        <v>2.5624258212873632</v>
      </c>
      <c r="K64" s="20">
        <f t="shared" si="3"/>
        <v>3.667049934296978</v>
      </c>
      <c r="L64" s="39">
        <f t="shared" si="4"/>
        <v>6.5660260896002178</v>
      </c>
      <c r="M64" s="39">
        <f t="shared" si="5"/>
        <v>13.44725522062747</v>
      </c>
      <c r="N64" s="25">
        <f>ROUND(_xlfn.FORECAST.LINEAR(Munis_historical!$J$1,Munis_historical!H64:I64,Munis_historical!$H$1:$I$1),0)</f>
        <v>24361</v>
      </c>
      <c r="O64" s="8">
        <f>ROUND(_xlfn.FORECAST.LINEAR(Munis_historical!$J$1,Munis_historical!G64:I64,Munis_historical!$G$1:$I$1),0)</f>
        <v>26175</v>
      </c>
      <c r="P64" s="28">
        <f t="shared" si="8"/>
        <v>-160</v>
      </c>
      <c r="Q64" s="28">
        <f t="shared" si="9"/>
        <v>1654</v>
      </c>
      <c r="R64" s="27">
        <f t="shared" si="10"/>
        <v>-0.65250193711512583</v>
      </c>
      <c r="S64" s="27">
        <f t="shared" si="11"/>
        <v>6.7452387749276133</v>
      </c>
      <c r="T64" s="27">
        <f t="shared" si="12"/>
        <v>0.42575877793899164</v>
      </c>
      <c r="U64" s="27">
        <f t="shared" si="13"/>
        <v>45.498246130786967</v>
      </c>
      <c r="V64" s="22" cm="1">
        <f t="array" ref="V64">ROUND(GROWTH(Munis_historical!H64:I64,Munis_historical!$H$1:$I$1,Munis_historical!$J$1),0)</f>
        <v>24372</v>
      </c>
      <c r="W64" cm="1">
        <f t="array" ref="W64">ROUND(GROWTH(Munis_historical!G64:I64,Munis_historical!$G$1:$I$1,Munis_historical!$J$1),0)</f>
        <v>26249</v>
      </c>
      <c r="X64">
        <f>ROUND(_xlfn.FORECAST.ETS(Munis_historical!$J$1,Munis_historical!C64:I64,Munis_historical!$C$1:$I$1),0)</f>
        <v>25646</v>
      </c>
      <c r="Y64" s="28">
        <f t="shared" si="20"/>
        <v>-149</v>
      </c>
      <c r="Z64" s="28">
        <f t="shared" si="14"/>
        <v>1728</v>
      </c>
      <c r="AA64" s="28">
        <f t="shared" si="15"/>
        <v>1125</v>
      </c>
      <c r="AB64" s="27">
        <f t="shared" si="21"/>
        <v>-0.60764242893846088</v>
      </c>
      <c r="AC64" s="27">
        <f t="shared" si="21"/>
        <v>7.0470209208433578</v>
      </c>
      <c r="AD64" s="27">
        <f t="shared" si="16"/>
        <v>4.5879042453407282</v>
      </c>
      <c r="AE64" s="27">
        <f t="shared" si="17"/>
        <v>0.36922932144623249</v>
      </c>
      <c r="AF64" s="27">
        <f t="shared" si="18"/>
        <v>49.66050385880397</v>
      </c>
      <c r="AG64" s="27">
        <f t="shared" si="19"/>
        <v>21.048865364415477</v>
      </c>
    </row>
    <row r="65" spans="1:33" x14ac:dyDescent="0.3">
      <c r="A65" t="s">
        <v>79</v>
      </c>
      <c r="B65" t="s">
        <v>25</v>
      </c>
      <c r="C65" t="s">
        <v>297</v>
      </c>
      <c r="D65" s="6">
        <v>2558.8426455649901</v>
      </c>
      <c r="E65" s="7">
        <v>2344</v>
      </c>
      <c r="F65" s="7">
        <v>2229</v>
      </c>
      <c r="G65" s="7">
        <v>2229</v>
      </c>
      <c r="H65" s="9">
        <f t="shared" si="0"/>
        <v>329.84264556499011</v>
      </c>
      <c r="I65" s="10">
        <f t="shared" si="1"/>
        <v>115</v>
      </c>
      <c r="J65" s="39">
        <f t="shared" si="2"/>
        <v>14.797785803723199</v>
      </c>
      <c r="K65" s="20">
        <f t="shared" si="3"/>
        <v>5.1592642440556302</v>
      </c>
      <c r="L65" s="39">
        <f t="shared" si="4"/>
        <v>218.97446469287186</v>
      </c>
      <c r="M65" s="39">
        <f t="shared" si="5"/>
        <v>26.618007539990913</v>
      </c>
      <c r="N65" s="25">
        <f>ROUND(_xlfn.FORECAST.LINEAR(Munis_historical!$J$1,Munis_historical!H65:I65,Munis_historical!$H$1:$I$1),0)</f>
        <v>2938</v>
      </c>
      <c r="O65" s="8">
        <f>ROUND(_xlfn.FORECAST.LINEAR(Munis_historical!$J$1,Munis_historical!G65:I65,Munis_historical!$G$1:$I$1),0)</f>
        <v>2945</v>
      </c>
      <c r="P65" s="28">
        <f t="shared" si="8"/>
        <v>709</v>
      </c>
      <c r="Q65" s="28">
        <f t="shared" si="9"/>
        <v>716</v>
      </c>
      <c r="R65" s="27">
        <f t="shared" si="10"/>
        <v>31.807985643786452</v>
      </c>
      <c r="S65" s="27">
        <f t="shared" si="11"/>
        <v>32.122027815163747</v>
      </c>
      <c r="T65" s="27">
        <f t="shared" si="12"/>
        <v>1011.747950715325</v>
      </c>
      <c r="U65" s="27">
        <f t="shared" si="13"/>
        <v>1031.8246709581535</v>
      </c>
      <c r="V65" s="22" cm="1">
        <f t="array" ref="V65">ROUND(GROWTH(Munis_historical!H65:I65,Munis_historical!$H$1:$I$1,Munis_historical!$J$1),0)</f>
        <v>3206</v>
      </c>
      <c r="W65" cm="1">
        <f t="array" ref="W65">ROUND(GROWTH(Munis_historical!G65:I65,Munis_historical!$G$1:$I$1,Munis_historical!$J$1),0)</f>
        <v>3642</v>
      </c>
      <c r="X65">
        <f>ROUND(_xlfn.FORECAST.ETS(Munis_historical!$J$1,Munis_historical!C65:I65,Munis_historical!$C$1:$I$1),0)</f>
        <v>2934</v>
      </c>
      <c r="Y65" s="28">
        <f t="shared" si="20"/>
        <v>977</v>
      </c>
      <c r="Z65" s="28">
        <f t="shared" si="14"/>
        <v>1413</v>
      </c>
      <c r="AA65" s="28">
        <f t="shared" si="15"/>
        <v>705</v>
      </c>
      <c r="AB65" s="27">
        <f t="shared" si="21"/>
        <v>43.831314490803052</v>
      </c>
      <c r="AC65" s="27">
        <f t="shared" si="21"/>
        <v>63.391655450874829</v>
      </c>
      <c r="AD65" s="27">
        <f t="shared" si="16"/>
        <v>31.628532974427991</v>
      </c>
      <c r="AE65" s="27">
        <f t="shared" si="17"/>
        <v>1921.1841299916816</v>
      </c>
      <c r="AF65" s="27">
        <f t="shared" si="18"/>
        <v>4018.5019808024285</v>
      </c>
      <c r="AG65" s="27">
        <f t="shared" si="19"/>
        <v>1000.3640981144787</v>
      </c>
    </row>
    <row r="66" spans="1:33" x14ac:dyDescent="0.3">
      <c r="A66" t="s">
        <v>80</v>
      </c>
      <c r="B66" t="s">
        <v>11</v>
      </c>
      <c r="C66" t="s">
        <v>297</v>
      </c>
      <c r="D66" s="6">
        <v>70539.884018779907</v>
      </c>
      <c r="E66" s="7">
        <v>84038</v>
      </c>
      <c r="F66" s="7">
        <v>70917</v>
      </c>
      <c r="G66" s="7">
        <v>78110</v>
      </c>
      <c r="H66" s="9">
        <f t="shared" si="0"/>
        <v>-377.11598122009309</v>
      </c>
      <c r="I66" s="10">
        <f t="shared" si="1"/>
        <v>13121</v>
      </c>
      <c r="J66" s="39">
        <f t="shared" si="2"/>
        <v>-0.53177091701579748</v>
      </c>
      <c r="K66" s="20">
        <f t="shared" si="3"/>
        <v>18.501910684321107</v>
      </c>
      <c r="L66" s="39">
        <f t="shared" si="4"/>
        <v>0.28278030818382216</v>
      </c>
      <c r="M66" s="39">
        <f t="shared" si="5"/>
        <v>342.32069897059552</v>
      </c>
      <c r="N66" s="25">
        <f>ROUND(_xlfn.FORECAST.LINEAR(Munis_historical!$J$1,Munis_historical!H66:I66,Munis_historical!$H$1:$I$1),0)</f>
        <v>74733</v>
      </c>
      <c r="O66" s="8">
        <f>ROUND(_xlfn.FORECAST.LINEAR(Munis_historical!$J$1,Munis_historical!G66:I66,Munis_historical!$G$1:$I$1),0)</f>
        <v>75239</v>
      </c>
      <c r="P66" s="28">
        <f t="shared" si="8"/>
        <v>-3377</v>
      </c>
      <c r="Q66" s="28">
        <f t="shared" si="9"/>
        <v>-2871</v>
      </c>
      <c r="R66" s="27">
        <f t="shared" si="10"/>
        <v>-4.323390090897453</v>
      </c>
      <c r="S66" s="27">
        <f t="shared" si="11"/>
        <v>-3.6755857124567912</v>
      </c>
      <c r="T66" s="27">
        <f t="shared" si="12"/>
        <v>18.691701878070287</v>
      </c>
      <c r="U66" s="27">
        <f t="shared" si="13"/>
        <v>13.509930329616498</v>
      </c>
      <c r="V66" s="22" cm="1">
        <f t="array" ref="V66">ROUND(GROWTH(Munis_historical!H66:I66,Munis_historical!$H$1:$I$1,Munis_historical!$J$1),0)</f>
        <v>74734</v>
      </c>
      <c r="W66" cm="1">
        <f t="array" ref="W66">ROUND(GROWTH(Munis_historical!G66:I66,Munis_historical!$G$1:$I$1,Munis_historical!$J$1),0)</f>
        <v>75250</v>
      </c>
      <c r="X66">
        <f>ROUND(_xlfn.FORECAST.ETS(Munis_historical!$J$1,Munis_historical!C66:I66,Munis_historical!$C$1:$I$1),0)</f>
        <v>73446</v>
      </c>
      <c r="Y66" s="28">
        <f t="shared" si="20"/>
        <v>-3376</v>
      </c>
      <c r="Z66" s="28">
        <f t="shared" si="14"/>
        <v>-2860</v>
      </c>
      <c r="AA66" s="28">
        <f t="shared" si="15"/>
        <v>-4664</v>
      </c>
      <c r="AB66" s="27">
        <f t="shared" si="21"/>
        <v>-4.3221098450902575</v>
      </c>
      <c r="AC66" s="27">
        <f t="shared" si="21"/>
        <v>-3.6615030085776468</v>
      </c>
      <c r="AD66" s="27">
        <f t="shared" si="16"/>
        <v>-5.9710664447573931</v>
      </c>
      <c r="AE66" s="27">
        <f t="shared" si="17"/>
        <v>18.68063351302613</v>
      </c>
      <c r="AF66" s="27">
        <f t="shared" si="18"/>
        <v>13.406604281823158</v>
      </c>
      <c r="AG66" s="27">
        <f t="shared" si="19"/>
        <v>35.653634487707691</v>
      </c>
    </row>
    <row r="67" spans="1:33" x14ac:dyDescent="0.3">
      <c r="A67" t="s">
        <v>81</v>
      </c>
      <c r="B67" t="s">
        <v>11</v>
      </c>
      <c r="C67" t="s">
        <v>297</v>
      </c>
      <c r="D67" s="6">
        <v>20122.1835284999</v>
      </c>
      <c r="E67" s="7">
        <v>17499</v>
      </c>
      <c r="F67" s="7">
        <v>19819</v>
      </c>
      <c r="G67" s="7">
        <v>19943</v>
      </c>
      <c r="H67" s="9">
        <f t="shared" ref="H67:H130" si="22">D67-F67</f>
        <v>303.18352849989969</v>
      </c>
      <c r="I67" s="10">
        <f t="shared" ref="I67:I130" si="23">E67-F67</f>
        <v>-2320</v>
      </c>
      <c r="J67" s="39">
        <f t="shared" ref="J67:J130" si="24">(H67/F67)*100</f>
        <v>1.5297619884953817</v>
      </c>
      <c r="K67" s="20">
        <f t="shared" ref="K67:K130" si="25">(I67/F67)*100</f>
        <v>-11.705938745648115</v>
      </c>
      <c r="L67" s="39">
        <f t="shared" ref="L67:L130" si="26">J67^2</f>
        <v>2.3401717414453445</v>
      </c>
      <c r="M67" s="39">
        <f t="shared" ref="M67:M130" si="27">K67^2</f>
        <v>137.02900191686578</v>
      </c>
      <c r="N67" s="25">
        <f>ROUND(_xlfn.FORECAST.LINEAR(Munis_historical!$J$1,Munis_historical!H67:I67,Munis_historical!$H$1:$I$1),0)</f>
        <v>18883</v>
      </c>
      <c r="O67" s="8">
        <f>ROUND(_xlfn.FORECAST.LINEAR(Munis_historical!$J$1,Munis_historical!G67:I67,Munis_historical!$G$1:$I$1),0)</f>
        <v>19494</v>
      </c>
      <c r="P67" s="28">
        <f t="shared" si="8"/>
        <v>-1060</v>
      </c>
      <c r="Q67" s="28">
        <f t="shared" si="9"/>
        <v>-449</v>
      </c>
      <c r="R67" s="27">
        <f t="shared" si="10"/>
        <v>-5.3151481722910292</v>
      </c>
      <c r="S67" s="27">
        <f t="shared" si="11"/>
        <v>-2.2514165371308228</v>
      </c>
      <c r="T67" s="27">
        <f t="shared" si="12"/>
        <v>28.250800093408667</v>
      </c>
      <c r="U67" s="27">
        <f t="shared" si="13"/>
        <v>5.0688764236661452</v>
      </c>
      <c r="V67" s="22" cm="1">
        <f t="array" ref="V67">ROUND(GROWTH(Munis_historical!H67:I67,Munis_historical!$H$1:$I$1,Munis_historical!$J$1),0)</f>
        <v>18928</v>
      </c>
      <c r="W67" cm="1">
        <f t="array" ref="W67">ROUND(GROWTH(Munis_historical!G67:I67,Munis_historical!$G$1:$I$1,Munis_historical!$J$1),0)</f>
        <v>19506</v>
      </c>
      <c r="X67">
        <f>ROUND(_xlfn.FORECAST.ETS(Munis_historical!$J$1,Munis_historical!C67:I67,Munis_historical!$C$1:$I$1),0)</f>
        <v>20602</v>
      </c>
      <c r="Y67" s="28">
        <f t="shared" si="20"/>
        <v>-1015</v>
      </c>
      <c r="Z67" s="28">
        <f t="shared" si="14"/>
        <v>-437</v>
      </c>
      <c r="AA67" s="28">
        <f t="shared" si="15"/>
        <v>659</v>
      </c>
      <c r="AB67" s="27">
        <f t="shared" si="21"/>
        <v>-5.0895050895050895</v>
      </c>
      <c r="AC67" s="27">
        <f t="shared" si="21"/>
        <v>-2.1912450483879056</v>
      </c>
      <c r="AD67" s="27">
        <f t="shared" si="16"/>
        <v>3.3044175901318757</v>
      </c>
      <c r="AE67" s="27">
        <f t="shared" si="17"/>
        <v>25.903062056098211</v>
      </c>
      <c r="AF67" s="27">
        <f t="shared" si="18"/>
        <v>4.8015548620845143</v>
      </c>
      <c r="AG67" s="27">
        <f t="shared" si="19"/>
        <v>10.919175609972953</v>
      </c>
    </row>
    <row r="68" spans="1:33" x14ac:dyDescent="0.3">
      <c r="A68" t="s">
        <v>82</v>
      </c>
      <c r="B68" t="s">
        <v>11</v>
      </c>
      <c r="C68" t="s">
        <v>297</v>
      </c>
      <c r="D68" s="6">
        <v>9938.2486248700006</v>
      </c>
      <c r="E68" s="7">
        <v>7945</v>
      </c>
      <c r="F68" s="7">
        <v>9698</v>
      </c>
      <c r="G68" s="7">
        <v>9704</v>
      </c>
      <c r="H68" s="9">
        <f t="shared" si="22"/>
        <v>240.24862487000064</v>
      </c>
      <c r="I68" s="10">
        <f t="shared" si="23"/>
        <v>-1753</v>
      </c>
      <c r="J68" s="39">
        <f t="shared" si="24"/>
        <v>2.4773007307692376</v>
      </c>
      <c r="K68" s="20">
        <f t="shared" si="25"/>
        <v>-18.075891936481749</v>
      </c>
      <c r="L68" s="39">
        <f t="shared" si="26"/>
        <v>6.1370189106697985</v>
      </c>
      <c r="M68" s="39">
        <f t="shared" si="27"/>
        <v>326.73786929936591</v>
      </c>
      <c r="N68" s="25">
        <f>ROUND(_xlfn.FORECAST.LINEAR(Munis_historical!$J$1,Munis_historical!H68:I68,Munis_historical!$H$1:$I$1),0)</f>
        <v>9627</v>
      </c>
      <c r="O68" s="8">
        <f>ROUND(_xlfn.FORECAST.LINEAR(Munis_historical!$J$1,Munis_historical!G68:I68,Munis_historical!$G$1:$I$1),0)</f>
        <v>9952</v>
      </c>
      <c r="P68" s="28">
        <f t="shared" ref="P68:P131" si="28">N68-G68</f>
        <v>-77</v>
      </c>
      <c r="Q68" s="28">
        <f t="shared" ref="Q68:Q131" si="29">O68-G68</f>
        <v>248</v>
      </c>
      <c r="R68" s="27">
        <f t="shared" ref="R68:R131" si="30">(P68/G68)*100</f>
        <v>-0.79348722176422093</v>
      </c>
      <c r="S68" s="27">
        <f t="shared" ref="S68:S131" si="31">(Q68/G68)*100</f>
        <v>2.5556471558120362</v>
      </c>
      <c r="T68" s="27">
        <f t="shared" ref="T68:T131" si="32">R68^2</f>
        <v>0.62962197110310192</v>
      </c>
      <c r="U68" s="27">
        <f t="shared" ref="U68:U131" si="33">S68^2</f>
        <v>6.5313323850101499</v>
      </c>
      <c r="V68" s="22" cm="1">
        <f t="array" ref="V68">ROUND(GROWTH(Munis_historical!H68:I68,Munis_historical!$H$1:$I$1,Munis_historical!$J$1),0)</f>
        <v>9630</v>
      </c>
      <c r="W68" cm="1">
        <f t="array" ref="W68">ROUND(GROWTH(Munis_historical!G68:I68,Munis_historical!$G$1:$I$1,Munis_historical!$J$1),0)</f>
        <v>9990</v>
      </c>
      <c r="X68">
        <f>ROUND(_xlfn.FORECAST.ETS(Munis_historical!$J$1,Munis_historical!C68:I68,Munis_historical!$C$1:$I$1),0)</f>
        <v>10610</v>
      </c>
      <c r="Y68" s="28">
        <f t="shared" si="20"/>
        <v>-74</v>
      </c>
      <c r="Z68" s="28">
        <f t="shared" ref="Z68:Z131" si="34">W68-$G68</f>
        <v>286</v>
      </c>
      <c r="AA68" s="28">
        <f t="shared" ref="AA68:AA131" si="35">X68-$G68</f>
        <v>906</v>
      </c>
      <c r="AB68" s="27">
        <f t="shared" ref="AB68:AC131" si="36">(Y68/$G68)*100</f>
        <v>-0.76257213520197864</v>
      </c>
      <c r="AC68" s="27">
        <f t="shared" si="36"/>
        <v>2.9472382522671063</v>
      </c>
      <c r="AD68" s="27">
        <f t="shared" ref="AD68:AD131" si="37">(AA68/$G68)*100</f>
        <v>9.3363561417971965</v>
      </c>
      <c r="AE68" s="27">
        <f t="shared" ref="AE68:AE131" si="38">AB68^2</f>
        <v>0.58151626138650481</v>
      </c>
      <c r="AF68" s="27">
        <f t="shared" ref="AF68:AF131" si="39">AC68^2</f>
        <v>8.6862133156264676</v>
      </c>
      <c r="AG68" s="27">
        <f t="shared" ref="AG68:AG131" si="40">AD68^2</f>
        <v>87.16754600647424</v>
      </c>
    </row>
    <row r="69" spans="1:33" x14ac:dyDescent="0.3">
      <c r="A69" t="s">
        <v>83</v>
      </c>
      <c r="B69" t="s">
        <v>11</v>
      </c>
      <c r="C69" t="s">
        <v>297</v>
      </c>
      <c r="D69" s="6">
        <v>3125.7186811629899</v>
      </c>
      <c r="E69" s="7">
        <v>2052</v>
      </c>
      <c r="F69" s="7">
        <v>1813</v>
      </c>
      <c r="G69" s="7">
        <v>1813</v>
      </c>
      <c r="H69" s="9">
        <f t="shared" si="22"/>
        <v>1312.7186811629899</v>
      </c>
      <c r="I69" s="10">
        <f t="shared" si="23"/>
        <v>239</v>
      </c>
      <c r="J69" s="39">
        <f t="shared" si="24"/>
        <v>72.405884234031433</v>
      </c>
      <c r="K69" s="20">
        <f t="shared" si="25"/>
        <v>13.182570325427466</v>
      </c>
      <c r="L69" s="39">
        <f t="shared" si="26"/>
        <v>5242.612071711962</v>
      </c>
      <c r="M69" s="39">
        <f t="shared" si="27"/>
        <v>173.78016038484083</v>
      </c>
      <c r="N69" s="25">
        <f>ROUND(_xlfn.FORECAST.LINEAR(Munis_historical!$J$1,Munis_historical!H69:I69,Munis_historical!$H$1:$I$1),0)</f>
        <v>2070</v>
      </c>
      <c r="O69" s="8">
        <f>ROUND(_xlfn.FORECAST.LINEAR(Munis_historical!$J$1,Munis_historical!G69:I69,Munis_historical!$G$1:$I$1),0)</f>
        <v>1997</v>
      </c>
      <c r="P69" s="28">
        <f t="shared" si="28"/>
        <v>257</v>
      </c>
      <c r="Q69" s="28">
        <f t="shared" si="29"/>
        <v>184</v>
      </c>
      <c r="R69" s="27">
        <f t="shared" si="30"/>
        <v>14.175399889685602</v>
      </c>
      <c r="S69" s="27">
        <f t="shared" si="31"/>
        <v>10.148924434638721</v>
      </c>
      <c r="T69" s="27">
        <f t="shared" si="32"/>
        <v>200.94196203249859</v>
      </c>
      <c r="U69" s="27">
        <f t="shared" si="33"/>
        <v>103.00066718000687</v>
      </c>
      <c r="V69" s="22" cm="1">
        <f t="array" ref="V69">ROUND(GROWTH(Munis_historical!H69:I69,Munis_historical!$H$1:$I$1,Munis_historical!$J$1),0)</f>
        <v>2209</v>
      </c>
      <c r="W69" cm="1">
        <f t="array" ref="W69">ROUND(GROWTH(Munis_historical!G69:I69,Munis_historical!$G$1:$I$1,Munis_historical!$J$1),0)</f>
        <v>2231</v>
      </c>
      <c r="X69">
        <f>ROUND(_xlfn.FORECAST.ETS(Munis_historical!$J$1,Munis_historical!C69:I69,Munis_historical!$C$1:$I$1),0)</f>
        <v>2880</v>
      </c>
      <c r="Y69" s="28">
        <f t="shared" ref="Y69:Y132" si="41">V69-$G69</f>
        <v>396</v>
      </c>
      <c r="Z69" s="28">
        <f t="shared" si="34"/>
        <v>418</v>
      </c>
      <c r="AA69" s="28">
        <f t="shared" si="35"/>
        <v>1067</v>
      </c>
      <c r="AB69" s="27">
        <f t="shared" si="36"/>
        <v>21.842250413678986</v>
      </c>
      <c r="AC69" s="27">
        <f t="shared" si="36"/>
        <v>23.055708769994485</v>
      </c>
      <c r="AD69" s="27">
        <f t="shared" si="37"/>
        <v>58.85273028130171</v>
      </c>
      <c r="AE69" s="27">
        <f t="shared" si="38"/>
        <v>477.08390313385985</v>
      </c>
      <c r="AF69" s="27">
        <f t="shared" si="39"/>
        <v>531.56570688680063</v>
      </c>
      <c r="AG69" s="27">
        <f t="shared" si="40"/>
        <v>3463.6438615636471</v>
      </c>
    </row>
    <row r="70" spans="1:33" x14ac:dyDescent="0.3">
      <c r="A70" t="s">
        <v>84</v>
      </c>
      <c r="B70" t="s">
        <v>11</v>
      </c>
      <c r="C70" t="s">
        <v>297</v>
      </c>
      <c r="D70" s="6">
        <v>14721.11543786</v>
      </c>
      <c r="E70" s="7">
        <v>16314</v>
      </c>
      <c r="F70" s="7">
        <v>14088</v>
      </c>
      <c r="G70" s="7">
        <v>14339</v>
      </c>
      <c r="H70" s="9">
        <f t="shared" si="22"/>
        <v>633.11543786000038</v>
      </c>
      <c r="I70" s="10">
        <f t="shared" si="23"/>
        <v>2226</v>
      </c>
      <c r="J70" s="39">
        <f t="shared" si="24"/>
        <v>4.4940050955423079</v>
      </c>
      <c r="K70" s="20">
        <f t="shared" si="25"/>
        <v>15.800681431005112</v>
      </c>
      <c r="L70" s="39">
        <f t="shared" si="26"/>
        <v>20.196081798760229</v>
      </c>
      <c r="M70" s="39">
        <f t="shared" si="27"/>
        <v>249.66153368410974</v>
      </c>
      <c r="N70" s="25">
        <f>ROUND(_xlfn.FORECAST.LINEAR(Munis_historical!$J$1,Munis_historical!H70:I70,Munis_historical!$H$1:$I$1),0)</f>
        <v>12646</v>
      </c>
      <c r="O70" s="8">
        <f>ROUND(_xlfn.FORECAST.LINEAR(Munis_historical!$J$1,Munis_historical!G70:I70,Munis_historical!$G$1:$I$1),0)</f>
        <v>14173</v>
      </c>
      <c r="P70" s="28">
        <f t="shared" si="28"/>
        <v>-1693</v>
      </c>
      <c r="Q70" s="28">
        <f t="shared" si="29"/>
        <v>-166</v>
      </c>
      <c r="R70" s="27">
        <f t="shared" si="30"/>
        <v>-11.806960039054328</v>
      </c>
      <c r="S70" s="27">
        <f t="shared" si="31"/>
        <v>-1.1576818467117651</v>
      </c>
      <c r="T70" s="27">
        <f t="shared" si="32"/>
        <v>139.40430536382578</v>
      </c>
      <c r="U70" s="27">
        <f t="shared" si="33"/>
        <v>1.3402272582059629</v>
      </c>
      <c r="V70" s="22" cm="1">
        <f t="array" ref="V70">ROUND(GROWTH(Munis_historical!H70:I70,Munis_historical!$H$1:$I$1,Munis_historical!$J$1),0)</f>
        <v>12793</v>
      </c>
      <c r="W70" cm="1">
        <f t="array" ref="W70">ROUND(GROWTH(Munis_historical!G70:I70,Munis_historical!$G$1:$I$1,Munis_historical!$J$1),0)</f>
        <v>14161</v>
      </c>
      <c r="X70">
        <f>ROUND(_xlfn.FORECAST.ETS(Munis_historical!$J$1,Munis_historical!C70:I70,Munis_historical!$C$1:$I$1),0)</f>
        <v>15577</v>
      </c>
      <c r="Y70" s="28">
        <f t="shared" si="41"/>
        <v>-1546</v>
      </c>
      <c r="Z70" s="28">
        <f t="shared" si="34"/>
        <v>-178</v>
      </c>
      <c r="AA70" s="28">
        <f t="shared" si="35"/>
        <v>1238</v>
      </c>
      <c r="AB70" s="27">
        <f t="shared" si="36"/>
        <v>-10.781783945881861</v>
      </c>
      <c r="AC70" s="27">
        <f t="shared" si="36"/>
        <v>-1.2413696910523746</v>
      </c>
      <c r="AD70" s="27">
        <f t="shared" si="37"/>
        <v>8.6337959411395495</v>
      </c>
      <c r="AE70" s="27">
        <f t="shared" si="38"/>
        <v>116.24686505567583</v>
      </c>
      <c r="AF70" s="27">
        <f t="shared" si="39"/>
        <v>1.5409987098634679</v>
      </c>
      <c r="AG70" s="27">
        <f t="shared" si="40"/>
        <v>74.542432353237757</v>
      </c>
    </row>
    <row r="71" spans="1:33" x14ac:dyDescent="0.3">
      <c r="A71" t="s">
        <v>85</v>
      </c>
      <c r="B71" t="s">
        <v>11</v>
      </c>
      <c r="C71" t="s">
        <v>297</v>
      </c>
      <c r="D71" s="6">
        <v>791.33969836999904</v>
      </c>
      <c r="E71" s="7">
        <v>677</v>
      </c>
      <c r="F71" s="7">
        <v>767</v>
      </c>
      <c r="G71" s="7">
        <v>792</v>
      </c>
      <c r="H71" s="9">
        <f t="shared" si="22"/>
        <v>24.339698369999041</v>
      </c>
      <c r="I71" s="10">
        <f t="shared" si="23"/>
        <v>-90</v>
      </c>
      <c r="J71" s="39">
        <f t="shared" si="24"/>
        <v>3.1733635423727562</v>
      </c>
      <c r="K71" s="20">
        <f t="shared" si="25"/>
        <v>-11.734028683181226</v>
      </c>
      <c r="L71" s="39">
        <f t="shared" si="26"/>
        <v>10.070236172060568</v>
      </c>
      <c r="M71" s="39">
        <f t="shared" si="27"/>
        <v>137.68742913771973</v>
      </c>
      <c r="N71" s="25">
        <f>ROUND(_xlfn.FORECAST.LINEAR(Munis_historical!$J$1,Munis_historical!H71:I71,Munis_historical!$H$1:$I$1),0)</f>
        <v>618</v>
      </c>
      <c r="O71" s="8">
        <f>ROUND(_xlfn.FORECAST.LINEAR(Munis_historical!$J$1,Munis_historical!G71:I71,Munis_historical!$G$1:$I$1),0)</f>
        <v>695</v>
      </c>
      <c r="P71" s="28">
        <f t="shared" si="28"/>
        <v>-174</v>
      </c>
      <c r="Q71" s="28">
        <f t="shared" si="29"/>
        <v>-97</v>
      </c>
      <c r="R71" s="27">
        <f t="shared" si="30"/>
        <v>-21.969696969696969</v>
      </c>
      <c r="S71" s="27">
        <f t="shared" si="31"/>
        <v>-12.247474747474747</v>
      </c>
      <c r="T71" s="27">
        <f t="shared" si="32"/>
        <v>482.66758494031217</v>
      </c>
      <c r="U71" s="27">
        <f t="shared" si="33"/>
        <v>150.00063769003162</v>
      </c>
      <c r="V71" s="22" cm="1">
        <f t="array" ref="V71">ROUND(GROWTH(Munis_historical!H71:I71,Munis_historical!$H$1:$I$1,Munis_historical!$J$1),0)</f>
        <v>626</v>
      </c>
      <c r="W71" cm="1">
        <f t="array" ref="W71">ROUND(GROWTH(Munis_historical!G71:I71,Munis_historical!$G$1:$I$1,Munis_historical!$J$1),0)</f>
        <v>694</v>
      </c>
      <c r="X71">
        <f>ROUND(_xlfn.FORECAST.ETS(Munis_historical!$J$1,Munis_historical!C71:I71,Munis_historical!$C$1:$I$1),0)</f>
        <v>742</v>
      </c>
      <c r="Y71" s="28">
        <f t="shared" si="41"/>
        <v>-166</v>
      </c>
      <c r="Z71" s="28">
        <f t="shared" si="34"/>
        <v>-98</v>
      </c>
      <c r="AA71" s="28">
        <f t="shared" si="35"/>
        <v>-50</v>
      </c>
      <c r="AB71" s="27">
        <f t="shared" si="36"/>
        <v>-20.959595959595958</v>
      </c>
      <c r="AC71" s="27">
        <f t="shared" si="36"/>
        <v>-12.373737373737374</v>
      </c>
      <c r="AD71" s="27">
        <f t="shared" si="37"/>
        <v>-6.3131313131313131</v>
      </c>
      <c r="AE71" s="27">
        <f t="shared" si="38"/>
        <v>439.30466278951121</v>
      </c>
      <c r="AF71" s="27">
        <f t="shared" si="39"/>
        <v>153.10937659422507</v>
      </c>
      <c r="AG71" s="27">
        <f t="shared" si="40"/>
        <v>39.855626976839098</v>
      </c>
    </row>
    <row r="72" spans="1:33" x14ac:dyDescent="0.3">
      <c r="A72" t="s">
        <v>86</v>
      </c>
      <c r="B72" t="s">
        <v>13</v>
      </c>
      <c r="C72" t="s">
        <v>297</v>
      </c>
      <c r="D72" s="6">
        <v>11713.313265082001</v>
      </c>
      <c r="E72" s="7">
        <v>12001</v>
      </c>
      <c r="F72" s="7">
        <v>10917</v>
      </c>
      <c r="G72" s="7">
        <v>10978</v>
      </c>
      <c r="H72" s="9">
        <f t="shared" si="22"/>
        <v>796.31326508200073</v>
      </c>
      <c r="I72" s="10">
        <f t="shared" si="23"/>
        <v>1084</v>
      </c>
      <c r="J72" s="39">
        <f t="shared" si="24"/>
        <v>7.2942499320509366</v>
      </c>
      <c r="K72" s="20">
        <f t="shared" si="25"/>
        <v>9.9294678025098477</v>
      </c>
      <c r="L72" s="39">
        <f t="shared" si="26"/>
        <v>53.206082071225097</v>
      </c>
      <c r="M72" s="39">
        <f t="shared" si="27"/>
        <v>98.594330841079739</v>
      </c>
      <c r="N72" s="25">
        <f>ROUND(_xlfn.FORECAST.LINEAR(Munis_historical!$J$1,Munis_historical!H72:I72,Munis_historical!$H$1:$I$1),0)</f>
        <v>11980</v>
      </c>
      <c r="O72" s="8">
        <f>ROUND(_xlfn.FORECAST.LINEAR(Munis_historical!$J$1,Munis_historical!G72:I72,Munis_historical!$G$1:$I$1),0)</f>
        <v>12179</v>
      </c>
      <c r="P72" s="28">
        <f t="shared" si="28"/>
        <v>1002</v>
      </c>
      <c r="Q72" s="28">
        <f t="shared" si="29"/>
        <v>1201</v>
      </c>
      <c r="R72" s="27">
        <f t="shared" si="30"/>
        <v>9.1273456002914912</v>
      </c>
      <c r="S72" s="27">
        <f t="shared" si="31"/>
        <v>10.940061942065951</v>
      </c>
      <c r="T72" s="27">
        <f t="shared" si="32"/>
        <v>83.308437707160437</v>
      </c>
      <c r="U72" s="27">
        <f t="shared" si="33"/>
        <v>119.68495529623982</v>
      </c>
      <c r="V72" s="22" cm="1">
        <f t="array" ref="V72">ROUND(GROWTH(Munis_historical!H72:I72,Munis_historical!$H$1:$I$1,Munis_historical!$J$1),0)</f>
        <v>12194</v>
      </c>
      <c r="W72" cm="1">
        <f t="array" ref="W72">ROUND(GROWTH(Munis_historical!G72:I72,Munis_historical!$G$1:$I$1,Munis_historical!$J$1),0)</f>
        <v>12715</v>
      </c>
      <c r="X72">
        <f>ROUND(_xlfn.FORECAST.ETS(Munis_historical!$J$1,Munis_historical!C72:I72,Munis_historical!$C$1:$I$1),0)</f>
        <v>12161</v>
      </c>
      <c r="Y72" s="28">
        <f t="shared" si="41"/>
        <v>1216</v>
      </c>
      <c r="Z72" s="28">
        <f t="shared" si="34"/>
        <v>1737</v>
      </c>
      <c r="AA72" s="28">
        <f t="shared" si="35"/>
        <v>1183</v>
      </c>
      <c r="AB72" s="27">
        <f t="shared" si="36"/>
        <v>11.076698852249955</v>
      </c>
      <c r="AC72" s="27">
        <f t="shared" si="36"/>
        <v>15.822554199307707</v>
      </c>
      <c r="AD72" s="27">
        <f t="shared" si="37"/>
        <v>10.776097649845145</v>
      </c>
      <c r="AE72" s="27">
        <f t="shared" si="38"/>
        <v>122.69325746343546</v>
      </c>
      <c r="AF72" s="27">
        <f t="shared" si="39"/>
        <v>250.35322139002994</v>
      </c>
      <c r="AG72" s="27">
        <f t="shared" si="40"/>
        <v>116.12428055899805</v>
      </c>
    </row>
    <row r="73" spans="1:33" x14ac:dyDescent="0.3">
      <c r="A73" t="s">
        <v>87</v>
      </c>
      <c r="B73" t="s">
        <v>9</v>
      </c>
      <c r="C73" t="s">
        <v>297</v>
      </c>
      <c r="D73" s="6">
        <v>5000.4828938999899</v>
      </c>
      <c r="E73" s="7">
        <v>4669</v>
      </c>
      <c r="F73" s="7">
        <v>4702</v>
      </c>
      <c r="G73" s="7">
        <v>4702</v>
      </c>
      <c r="H73" s="9">
        <f t="shared" si="22"/>
        <v>298.4828938999899</v>
      </c>
      <c r="I73" s="10">
        <f t="shared" si="23"/>
        <v>-33</v>
      </c>
      <c r="J73" s="39">
        <f t="shared" si="24"/>
        <v>6.3479985942150128</v>
      </c>
      <c r="K73" s="20">
        <f t="shared" si="25"/>
        <v>-0.70182900893236921</v>
      </c>
      <c r="L73" s="39">
        <f t="shared" si="26"/>
        <v>40.297086152155778</v>
      </c>
      <c r="M73" s="39">
        <f t="shared" si="27"/>
        <v>0.49256395777899159</v>
      </c>
      <c r="N73" s="25">
        <f>ROUND(_xlfn.FORECAST.LINEAR(Munis_historical!$J$1,Munis_historical!H73:I73,Munis_historical!$H$1:$I$1),0)</f>
        <v>4846</v>
      </c>
      <c r="O73" s="8">
        <f>ROUND(_xlfn.FORECAST.LINEAR(Munis_historical!$J$1,Munis_historical!G73:I73,Munis_historical!$G$1:$I$1),0)</f>
        <v>5725</v>
      </c>
      <c r="P73" s="28">
        <f t="shared" si="28"/>
        <v>144</v>
      </c>
      <c r="Q73" s="28">
        <f t="shared" si="29"/>
        <v>1023</v>
      </c>
      <c r="R73" s="27">
        <f t="shared" si="30"/>
        <v>3.0625265844321565</v>
      </c>
      <c r="S73" s="27">
        <f t="shared" si="31"/>
        <v>21.756699276903447</v>
      </c>
      <c r="T73" s="27">
        <f t="shared" si="32"/>
        <v>9.3790690803536911</v>
      </c>
      <c r="U73" s="27">
        <f t="shared" si="33"/>
        <v>473.35396342561097</v>
      </c>
      <c r="V73" s="22" cm="1">
        <f t="array" ref="V73">ROUND(GROWTH(Munis_historical!H73:I73,Munis_historical!$H$1:$I$1,Munis_historical!$J$1),0)</f>
        <v>4846</v>
      </c>
      <c r="W73" cm="1">
        <f t="array" ref="W73">ROUND(GROWTH(Munis_historical!G73:I73,Munis_historical!$G$1:$I$1,Munis_historical!$J$1),0)</f>
        <v>5982</v>
      </c>
      <c r="X73">
        <f>ROUND(_xlfn.FORECAST.ETS(Munis_historical!$J$1,Munis_historical!C73:I73,Munis_historical!$C$1:$I$1),0)</f>
        <v>5668</v>
      </c>
      <c r="Y73" s="28">
        <f t="shared" si="41"/>
        <v>144</v>
      </c>
      <c r="Z73" s="28">
        <f t="shared" si="34"/>
        <v>1280</v>
      </c>
      <c r="AA73" s="28">
        <f t="shared" si="35"/>
        <v>966</v>
      </c>
      <c r="AB73" s="27">
        <f t="shared" si="36"/>
        <v>3.0625265844321565</v>
      </c>
      <c r="AC73" s="27">
        <f t="shared" si="36"/>
        <v>27.222458528285838</v>
      </c>
      <c r="AD73" s="27">
        <f t="shared" si="37"/>
        <v>20.544449170565716</v>
      </c>
      <c r="AE73" s="27">
        <f t="shared" si="38"/>
        <v>9.3790690803536911</v>
      </c>
      <c r="AF73" s="27">
        <f t="shared" si="39"/>
        <v>741.06224832424232</v>
      </c>
      <c r="AG73" s="27">
        <f t="shared" si="40"/>
        <v>422.07439172195836</v>
      </c>
    </row>
    <row r="74" spans="1:33" x14ac:dyDescent="0.3">
      <c r="A74" t="s">
        <v>88</v>
      </c>
      <c r="B74" t="s">
        <v>25</v>
      </c>
      <c r="C74" t="s">
        <v>297</v>
      </c>
      <c r="D74" s="6">
        <v>21352.151717938901</v>
      </c>
      <c r="E74" s="7">
        <v>18134</v>
      </c>
      <c r="F74" s="7">
        <v>20175</v>
      </c>
      <c r="G74" s="7">
        <v>20296</v>
      </c>
      <c r="H74" s="9">
        <f t="shared" si="22"/>
        <v>1177.1517179389011</v>
      </c>
      <c r="I74" s="10">
        <f t="shared" si="23"/>
        <v>-2041</v>
      </c>
      <c r="J74" s="39">
        <f t="shared" si="24"/>
        <v>5.8347049216302409</v>
      </c>
      <c r="K74" s="20">
        <f t="shared" si="25"/>
        <v>-10.116480793060719</v>
      </c>
      <c r="L74" s="39">
        <f t="shared" si="26"/>
        <v>34.043781522496154</v>
      </c>
      <c r="M74" s="39">
        <f t="shared" si="27"/>
        <v>102.34318363636642</v>
      </c>
      <c r="N74" s="25">
        <f>ROUND(_xlfn.FORECAST.LINEAR(Munis_historical!$J$1,Munis_historical!H74:I74,Munis_historical!$H$1:$I$1),0)</f>
        <v>25173</v>
      </c>
      <c r="O74" s="8">
        <f>ROUND(_xlfn.FORECAST.LINEAR(Munis_historical!$J$1,Munis_historical!G74:I74,Munis_historical!$G$1:$I$1),0)</f>
        <v>22386</v>
      </c>
      <c r="P74" s="28">
        <f t="shared" si="28"/>
        <v>4877</v>
      </c>
      <c r="Q74" s="28">
        <f t="shared" si="29"/>
        <v>2090</v>
      </c>
      <c r="R74" s="27">
        <f t="shared" si="30"/>
        <v>24.029365392195505</v>
      </c>
      <c r="S74" s="27">
        <f t="shared" si="31"/>
        <v>10.297595585337012</v>
      </c>
      <c r="T74" s="27">
        <f t="shared" si="32"/>
        <v>577.41040115164299</v>
      </c>
      <c r="U74" s="27">
        <f t="shared" si="33"/>
        <v>106.04047483915232</v>
      </c>
      <c r="V74" s="22" cm="1">
        <f t="array" ref="V74">ROUND(GROWTH(Munis_historical!H74:I74,Munis_historical!$H$1:$I$1,Munis_historical!$J$1),0)</f>
        <v>30430</v>
      </c>
      <c r="W74" cm="1">
        <f t="array" ref="W74">ROUND(GROWTH(Munis_historical!G74:I74,Munis_historical!$G$1:$I$1,Munis_historical!$J$1),0)</f>
        <v>27213</v>
      </c>
      <c r="X74">
        <f>ROUND(_xlfn.FORECAST.ETS(Munis_historical!$J$1,Munis_historical!C74:I74,Munis_historical!$C$1:$I$1),0)</f>
        <v>24739</v>
      </c>
      <c r="Y74" s="28">
        <f t="shared" si="41"/>
        <v>10134</v>
      </c>
      <c r="Z74" s="28">
        <f t="shared" si="34"/>
        <v>6917</v>
      </c>
      <c r="AA74" s="28">
        <f t="shared" si="35"/>
        <v>4443</v>
      </c>
      <c r="AB74" s="27">
        <f t="shared" si="36"/>
        <v>49.931020890815923</v>
      </c>
      <c r="AC74" s="27">
        <f t="shared" si="36"/>
        <v>34.080607016160819</v>
      </c>
      <c r="AD74" s="27">
        <f t="shared" si="37"/>
        <v>21.89101300748916</v>
      </c>
      <c r="AE74" s="27">
        <f t="shared" si="38"/>
        <v>2493.1068471990961</v>
      </c>
      <c r="AF74" s="27">
        <f t="shared" si="39"/>
        <v>1161.4877745899901</v>
      </c>
      <c r="AG74" s="27">
        <f t="shared" si="40"/>
        <v>479.21645049405964</v>
      </c>
    </row>
    <row r="75" spans="1:33" x14ac:dyDescent="0.3">
      <c r="A75" t="s">
        <v>89</v>
      </c>
      <c r="B75" t="s">
        <v>11</v>
      </c>
      <c r="C75" t="s">
        <v>297</v>
      </c>
      <c r="D75" s="6">
        <v>18898.735515939901</v>
      </c>
      <c r="E75" s="7">
        <v>16716</v>
      </c>
      <c r="F75" s="7">
        <v>18443</v>
      </c>
      <c r="G75" s="7">
        <v>18467</v>
      </c>
      <c r="H75" s="9">
        <f t="shared" si="22"/>
        <v>455.73551593990123</v>
      </c>
      <c r="I75" s="10">
        <f t="shared" si="23"/>
        <v>-1727</v>
      </c>
      <c r="J75" s="39">
        <f t="shared" si="24"/>
        <v>2.47104872276691</v>
      </c>
      <c r="K75" s="20">
        <f t="shared" si="25"/>
        <v>-9.3639863362793463</v>
      </c>
      <c r="L75" s="39">
        <f t="shared" si="26"/>
        <v>6.1060817902879769</v>
      </c>
      <c r="M75" s="39">
        <f t="shared" si="27"/>
        <v>87.684240106026294</v>
      </c>
      <c r="N75" s="25">
        <f>ROUND(_xlfn.FORECAST.LINEAR(Munis_historical!$J$1,Munis_historical!H75:I75,Munis_historical!$H$1:$I$1),0)</f>
        <v>17232</v>
      </c>
      <c r="O75" s="8">
        <f>ROUND(_xlfn.FORECAST.LINEAR(Munis_historical!$J$1,Munis_historical!G75:I75,Munis_historical!$G$1:$I$1),0)</f>
        <v>18599</v>
      </c>
      <c r="P75" s="28">
        <f t="shared" si="28"/>
        <v>-1235</v>
      </c>
      <c r="Q75" s="28">
        <f t="shared" si="29"/>
        <v>132</v>
      </c>
      <c r="R75" s="27">
        <f t="shared" si="30"/>
        <v>-6.6876049168787564</v>
      </c>
      <c r="S75" s="27">
        <f t="shared" si="31"/>
        <v>0.7147885417230736</v>
      </c>
      <c r="T75" s="27">
        <f t="shared" si="32"/>
        <v>44.724059524260916</v>
      </c>
      <c r="U75" s="27">
        <f t="shared" si="33"/>
        <v>0.51092265937859815</v>
      </c>
      <c r="V75" s="22" cm="1">
        <f t="array" ref="V75">ROUND(GROWTH(Munis_historical!H75:I75,Munis_historical!$H$1:$I$1,Munis_historical!$J$1),0)</f>
        <v>17294</v>
      </c>
      <c r="W75" cm="1">
        <f t="array" ref="W75">ROUND(GROWTH(Munis_historical!G75:I75,Munis_historical!$G$1:$I$1,Munis_historical!$J$1),0)</f>
        <v>18590</v>
      </c>
      <c r="X75">
        <f>ROUND(_xlfn.FORECAST.ETS(Munis_historical!$J$1,Munis_historical!C75:I75,Munis_historical!$C$1:$I$1),0)</f>
        <v>19575</v>
      </c>
      <c r="Y75" s="28">
        <f t="shared" si="41"/>
        <v>-1173</v>
      </c>
      <c r="Z75" s="28">
        <f t="shared" si="34"/>
        <v>123</v>
      </c>
      <c r="AA75" s="28">
        <f t="shared" si="35"/>
        <v>1108</v>
      </c>
      <c r="AB75" s="27">
        <f t="shared" si="36"/>
        <v>-6.3518709048573125</v>
      </c>
      <c r="AC75" s="27">
        <f t="shared" si="36"/>
        <v>0.66605295933286401</v>
      </c>
      <c r="AD75" s="27">
        <f t="shared" si="37"/>
        <v>5.9998916987057997</v>
      </c>
      <c r="AE75" s="27">
        <f t="shared" si="38"/>
        <v>40.346263991972855</v>
      </c>
      <c r="AF75" s="27">
        <f t="shared" si="39"/>
        <v>0.44362654463606582</v>
      </c>
      <c r="AG75" s="27">
        <f t="shared" si="40"/>
        <v>35.998700396198764</v>
      </c>
    </row>
    <row r="76" spans="1:33" x14ac:dyDescent="0.3">
      <c r="A76" t="s">
        <v>90</v>
      </c>
      <c r="B76" t="s">
        <v>16</v>
      </c>
      <c r="C76" t="s">
        <v>297</v>
      </c>
      <c r="D76" s="6">
        <v>23077.6904139619</v>
      </c>
      <c r="E76" s="7">
        <v>21560</v>
      </c>
      <c r="F76" s="7">
        <v>21281</v>
      </c>
      <c r="G76" s="7">
        <v>21393</v>
      </c>
      <c r="H76" s="9">
        <f t="shared" si="22"/>
        <v>1796.6904139619</v>
      </c>
      <c r="I76" s="10">
        <f t="shared" si="23"/>
        <v>279</v>
      </c>
      <c r="J76" s="39">
        <f t="shared" si="24"/>
        <v>8.4426973072783245</v>
      </c>
      <c r="K76" s="20">
        <f t="shared" si="25"/>
        <v>1.3110286170762653</v>
      </c>
      <c r="L76" s="39">
        <f t="shared" si="26"/>
        <v>71.279137822324671</v>
      </c>
      <c r="M76" s="39">
        <f t="shared" si="27"/>
        <v>1.7187960347929045</v>
      </c>
      <c r="N76" s="25">
        <f>ROUND(_xlfn.FORECAST.LINEAR(Munis_historical!$J$1,Munis_historical!H76:I76,Munis_historical!$H$1:$I$1),0)</f>
        <v>23475</v>
      </c>
      <c r="O76" s="8">
        <f>ROUND(_xlfn.FORECAST.LINEAR(Munis_historical!$J$1,Munis_historical!G76:I76,Munis_historical!$G$1:$I$1),0)</f>
        <v>26754</v>
      </c>
      <c r="P76" s="28">
        <f t="shared" si="28"/>
        <v>2082</v>
      </c>
      <c r="Q76" s="28">
        <f t="shared" si="29"/>
        <v>5361</v>
      </c>
      <c r="R76" s="27">
        <f t="shared" si="30"/>
        <v>9.7321553779273593</v>
      </c>
      <c r="S76" s="27">
        <f t="shared" si="31"/>
        <v>25.059598934230827</v>
      </c>
      <c r="T76" s="27">
        <f t="shared" si="32"/>
        <v>94.714848300120423</v>
      </c>
      <c r="U76" s="27">
        <f t="shared" si="33"/>
        <v>627.98349874450275</v>
      </c>
      <c r="V76" s="22" cm="1">
        <f t="array" ref="V76">ROUND(GROWTH(Munis_historical!H76:I76,Munis_historical!$H$1:$I$1,Munis_historical!$J$1),0)</f>
        <v>23676</v>
      </c>
      <c r="W76" cm="1">
        <f t="array" ref="W76">ROUND(GROWTH(Munis_historical!G76:I76,Munis_historical!$G$1:$I$1,Munis_historical!$J$1),0)</f>
        <v>29689</v>
      </c>
      <c r="X76">
        <f>ROUND(_xlfn.FORECAST.ETS(Munis_historical!$J$1,Munis_historical!C76:I76,Munis_historical!$C$1:$I$1),0)</f>
        <v>24256</v>
      </c>
      <c r="Y76" s="28">
        <f t="shared" si="41"/>
        <v>2283</v>
      </c>
      <c r="Z76" s="28">
        <f t="shared" si="34"/>
        <v>8296</v>
      </c>
      <c r="AA76" s="28">
        <f t="shared" si="35"/>
        <v>2863</v>
      </c>
      <c r="AB76" s="27">
        <f t="shared" si="36"/>
        <v>10.671715046977983</v>
      </c>
      <c r="AC76" s="27">
        <f t="shared" si="36"/>
        <v>38.779039872855606</v>
      </c>
      <c r="AD76" s="27">
        <f t="shared" si="37"/>
        <v>13.382882251203664</v>
      </c>
      <c r="AE76" s="27">
        <f t="shared" si="38"/>
        <v>113.8855020438963</v>
      </c>
      <c r="AF76" s="27">
        <f t="shared" si="39"/>
        <v>1503.8139334605248</v>
      </c>
      <c r="AG76" s="27">
        <f t="shared" si="40"/>
        <v>179.10153734958206</v>
      </c>
    </row>
    <row r="77" spans="1:33" x14ac:dyDescent="0.3">
      <c r="A77" t="s">
        <v>91</v>
      </c>
      <c r="B77" t="s">
        <v>16</v>
      </c>
      <c r="C77" t="s">
        <v>297</v>
      </c>
      <c r="D77" s="6">
        <v>7952.9469387589997</v>
      </c>
      <c r="E77" s="7">
        <v>7183</v>
      </c>
      <c r="F77" s="7">
        <v>8366</v>
      </c>
      <c r="G77" s="7">
        <v>8366</v>
      </c>
      <c r="H77" s="9">
        <f t="shared" si="22"/>
        <v>-413.05306124100025</v>
      </c>
      <c r="I77" s="10">
        <f t="shared" si="23"/>
        <v>-1183</v>
      </c>
      <c r="J77" s="39">
        <f t="shared" si="24"/>
        <v>-4.9372825871503734</v>
      </c>
      <c r="K77" s="20">
        <f t="shared" si="25"/>
        <v>-14.140568969639014</v>
      </c>
      <c r="L77" s="39">
        <f t="shared" si="26"/>
        <v>24.376759345378286</v>
      </c>
      <c r="M77" s="39">
        <f t="shared" si="27"/>
        <v>199.95569078511778</v>
      </c>
      <c r="N77" s="25">
        <f>ROUND(_xlfn.FORECAST.LINEAR(Munis_historical!$J$1,Munis_historical!H77:I77,Munis_historical!$H$1:$I$1),0)</f>
        <v>12479</v>
      </c>
      <c r="O77" s="8">
        <f>ROUND(_xlfn.FORECAST.LINEAR(Munis_historical!$J$1,Munis_historical!G77:I77,Munis_historical!$G$1:$I$1),0)</f>
        <v>8940</v>
      </c>
      <c r="P77" s="28">
        <f t="shared" si="28"/>
        <v>4113</v>
      </c>
      <c r="Q77" s="28">
        <f t="shared" si="29"/>
        <v>574</v>
      </c>
      <c r="R77" s="27">
        <f t="shared" si="30"/>
        <v>49.163279942624911</v>
      </c>
      <c r="S77" s="27">
        <f t="shared" si="31"/>
        <v>6.8611044704757349</v>
      </c>
      <c r="T77" s="27">
        <f t="shared" si="32"/>
        <v>2417.0280947169049</v>
      </c>
      <c r="U77" s="27">
        <f t="shared" si="33"/>
        <v>47.074754554782118</v>
      </c>
      <c r="V77" s="22" cm="1">
        <f t="array" ref="V77">ROUND(GROWTH(Munis_historical!H77:I77,Munis_historical!$H$1:$I$1,Munis_historical!$J$1),0)</f>
        <v>36998</v>
      </c>
      <c r="W77" cm="1">
        <f t="array" ref="W77">ROUND(GROWTH(Munis_historical!G77:I77,Munis_historical!$G$1:$I$1,Munis_historical!$J$1),0)</f>
        <v>14326</v>
      </c>
      <c r="X77">
        <f>ROUND(_xlfn.FORECAST.ETS(Munis_historical!$J$1,Munis_historical!C77:I77,Munis_historical!$C$1:$I$1),0)</f>
        <v>5025</v>
      </c>
      <c r="Y77" s="28">
        <f t="shared" si="41"/>
        <v>28632</v>
      </c>
      <c r="Z77" s="28">
        <f t="shared" si="34"/>
        <v>5960</v>
      </c>
      <c r="AA77" s="28">
        <f t="shared" si="35"/>
        <v>-3341</v>
      </c>
      <c r="AB77" s="27">
        <f t="shared" si="36"/>
        <v>342.24240975376523</v>
      </c>
      <c r="AC77" s="27">
        <f t="shared" si="36"/>
        <v>71.240736313650487</v>
      </c>
      <c r="AD77" s="27">
        <f t="shared" si="37"/>
        <v>-39.935453024145353</v>
      </c>
      <c r="AE77" s="27">
        <f t="shared" si="38"/>
        <v>117129.86703406414</v>
      </c>
      <c r="AF77" s="27">
        <f t="shared" si="39"/>
        <v>5075.2425105110788</v>
      </c>
      <c r="AG77" s="27">
        <f t="shared" si="40"/>
        <v>1594.8404082437203</v>
      </c>
    </row>
    <row r="78" spans="1:33" x14ac:dyDescent="0.3">
      <c r="A78" t="s">
        <v>92</v>
      </c>
      <c r="B78" t="s">
        <v>7</v>
      </c>
      <c r="C78" t="s">
        <v>297</v>
      </c>
      <c r="D78" s="6">
        <v>28808.294186480001</v>
      </c>
      <c r="E78" s="7">
        <v>28124</v>
      </c>
      <c r="F78" s="7">
        <v>28724</v>
      </c>
      <c r="G78" s="7">
        <v>28846</v>
      </c>
      <c r="H78" s="9">
        <f t="shared" si="22"/>
        <v>84.294186480001372</v>
      </c>
      <c r="I78" s="10">
        <f t="shared" si="23"/>
        <v>-600</v>
      </c>
      <c r="J78" s="39">
        <f t="shared" si="24"/>
        <v>0.29346256259574355</v>
      </c>
      <c r="K78" s="20">
        <f t="shared" si="25"/>
        <v>-2.0888455646845845</v>
      </c>
      <c r="L78" s="39">
        <f t="shared" si="26"/>
        <v>8.6120275645260702E-2</v>
      </c>
      <c r="M78" s="39">
        <f t="shared" si="27"/>
        <v>4.3632757931024608</v>
      </c>
      <c r="N78" s="25">
        <f>ROUND(_xlfn.FORECAST.LINEAR(Munis_historical!$J$1,Munis_historical!H78:I78,Munis_historical!$H$1:$I$1),0)</f>
        <v>27901</v>
      </c>
      <c r="O78" s="8">
        <f>ROUND(_xlfn.FORECAST.LINEAR(Munis_historical!$J$1,Munis_historical!G78:I78,Munis_historical!$G$1:$I$1),0)</f>
        <v>28970</v>
      </c>
      <c r="P78" s="28">
        <f t="shared" si="28"/>
        <v>-945</v>
      </c>
      <c r="Q78" s="28">
        <f t="shared" si="29"/>
        <v>124</v>
      </c>
      <c r="R78" s="27">
        <f t="shared" si="30"/>
        <v>-3.2760174720931845</v>
      </c>
      <c r="S78" s="27">
        <f t="shared" si="31"/>
        <v>0.42986895930111624</v>
      </c>
      <c r="T78" s="27">
        <f t="shared" si="32"/>
        <v>10.732290477459818</v>
      </c>
      <c r="U78" s="27">
        <f t="shared" si="33"/>
        <v>0.18478732217062474</v>
      </c>
      <c r="V78" s="22" cm="1">
        <f t="array" ref="V78">ROUND(GROWTH(Munis_historical!H78:I78,Munis_historical!$H$1:$I$1,Munis_historical!$J$1),0)</f>
        <v>27909</v>
      </c>
      <c r="W78" cm="1">
        <f t="array" ref="W78">ROUND(GROWTH(Munis_historical!G78:I78,Munis_historical!$G$1:$I$1,Munis_historical!$J$1),0)</f>
        <v>29098</v>
      </c>
      <c r="X78">
        <f>ROUND(_xlfn.FORECAST.ETS(Munis_historical!$J$1,Munis_historical!C78:I78,Munis_historical!$C$1:$I$1),0)</f>
        <v>28060</v>
      </c>
      <c r="Y78" s="28">
        <f t="shared" si="41"/>
        <v>-937</v>
      </c>
      <c r="Z78" s="28">
        <f t="shared" si="34"/>
        <v>252</v>
      </c>
      <c r="AA78" s="28">
        <f t="shared" si="35"/>
        <v>-786</v>
      </c>
      <c r="AB78" s="27">
        <f t="shared" si="36"/>
        <v>-3.2482839908479515</v>
      </c>
      <c r="AC78" s="27">
        <f t="shared" si="36"/>
        <v>0.8736046592248492</v>
      </c>
      <c r="AD78" s="27">
        <f t="shared" si="37"/>
        <v>-2.7248145323441726</v>
      </c>
      <c r="AE78" s="27">
        <f t="shared" si="38"/>
        <v>10.551348885199095</v>
      </c>
      <c r="AF78" s="27">
        <f t="shared" si="39"/>
        <v>0.76318510061936495</v>
      </c>
      <c r="AG78" s="27">
        <f t="shared" si="40"/>
        <v>7.4246142356739924</v>
      </c>
    </row>
    <row r="79" spans="1:33" x14ac:dyDescent="0.3">
      <c r="A79" t="s">
        <v>93</v>
      </c>
      <c r="B79" t="s">
        <v>11</v>
      </c>
      <c r="C79" t="s">
        <v>297</v>
      </c>
      <c r="D79" s="6">
        <v>9423.383545314</v>
      </c>
      <c r="E79" s="7">
        <v>7593</v>
      </c>
      <c r="F79" s="7">
        <v>8849</v>
      </c>
      <c r="G79" s="7">
        <v>8849</v>
      </c>
      <c r="H79" s="9">
        <f t="shared" si="22"/>
        <v>574.383545314</v>
      </c>
      <c r="I79" s="10">
        <f t="shared" si="23"/>
        <v>-1256</v>
      </c>
      <c r="J79" s="39">
        <f t="shared" si="24"/>
        <v>6.4909429914566621</v>
      </c>
      <c r="K79" s="20">
        <f t="shared" si="25"/>
        <v>-14.193694202734772</v>
      </c>
      <c r="L79" s="39">
        <f t="shared" si="26"/>
        <v>42.132340918340361</v>
      </c>
      <c r="M79" s="39">
        <f t="shared" si="27"/>
        <v>201.46095512074666</v>
      </c>
      <c r="N79" s="25">
        <f>ROUND(_xlfn.FORECAST.LINEAR(Munis_historical!$J$1,Munis_historical!H79:I79,Munis_historical!$H$1:$I$1),0)</f>
        <v>8684</v>
      </c>
      <c r="O79" s="8">
        <f>ROUND(_xlfn.FORECAST.LINEAR(Munis_historical!$J$1,Munis_historical!G79:I79,Munis_historical!$G$1:$I$1),0)</f>
        <v>8885</v>
      </c>
      <c r="P79" s="28">
        <f t="shared" si="28"/>
        <v>-165</v>
      </c>
      <c r="Q79" s="28">
        <f t="shared" si="29"/>
        <v>36</v>
      </c>
      <c r="R79" s="27">
        <f t="shared" si="30"/>
        <v>-1.8646174709006667</v>
      </c>
      <c r="S79" s="27">
        <f t="shared" si="31"/>
        <v>0.40682563001469091</v>
      </c>
      <c r="T79" s="27">
        <f t="shared" si="32"/>
        <v>3.4767983127879987</v>
      </c>
      <c r="U79" s="27">
        <f t="shared" si="33"/>
        <v>0.16550709323685017</v>
      </c>
      <c r="V79" s="22" cm="1">
        <f t="array" ref="V79">ROUND(GROWTH(Munis_historical!H79:I79,Munis_historical!$H$1:$I$1,Munis_historical!$J$1),0)</f>
        <v>8684</v>
      </c>
      <c r="W79" cm="1">
        <f t="array" ref="W79">ROUND(GROWTH(Munis_historical!G79:I79,Munis_historical!$G$1:$I$1,Munis_historical!$J$1),0)</f>
        <v>8889</v>
      </c>
      <c r="X79">
        <f>ROUND(_xlfn.FORECAST.ETS(Munis_historical!$J$1,Munis_historical!C79:I79,Munis_historical!$C$1:$I$1),0)</f>
        <v>8718</v>
      </c>
      <c r="Y79" s="28">
        <f t="shared" si="41"/>
        <v>-165</v>
      </c>
      <c r="Z79" s="28">
        <f t="shared" si="34"/>
        <v>40</v>
      </c>
      <c r="AA79" s="28">
        <f t="shared" si="35"/>
        <v>-131</v>
      </c>
      <c r="AB79" s="27">
        <f t="shared" si="36"/>
        <v>-1.8646174709006667</v>
      </c>
      <c r="AC79" s="27">
        <f t="shared" si="36"/>
        <v>0.45202847779410105</v>
      </c>
      <c r="AD79" s="27">
        <f t="shared" si="37"/>
        <v>-1.4803932647756808</v>
      </c>
      <c r="AE79" s="27">
        <f t="shared" si="38"/>
        <v>3.4767983127879987</v>
      </c>
      <c r="AF79" s="27">
        <f t="shared" si="39"/>
        <v>0.20432974473685211</v>
      </c>
      <c r="AG79" s="27">
        <f t="shared" si="40"/>
        <v>2.1915642183931987</v>
      </c>
    </row>
    <row r="80" spans="1:33" x14ac:dyDescent="0.3">
      <c r="A80" t="s">
        <v>94</v>
      </c>
      <c r="B80" t="s">
        <v>7</v>
      </c>
      <c r="C80" t="s">
        <v>297</v>
      </c>
      <c r="D80" s="6">
        <v>35426.890878837898</v>
      </c>
      <c r="E80" s="7">
        <v>31683</v>
      </c>
      <c r="F80" s="7">
        <v>33147</v>
      </c>
      <c r="G80" s="7">
        <v>33176</v>
      </c>
      <c r="H80" s="9">
        <f t="shared" si="22"/>
        <v>2279.8908788378976</v>
      </c>
      <c r="I80" s="10">
        <f t="shared" si="23"/>
        <v>-1464</v>
      </c>
      <c r="J80" s="39">
        <f t="shared" si="24"/>
        <v>6.8781213347750851</v>
      </c>
      <c r="K80" s="20">
        <f t="shared" si="25"/>
        <v>-4.4166892931487016</v>
      </c>
      <c r="L80" s="39">
        <f t="shared" si="26"/>
        <v>47.3085530958882</v>
      </c>
      <c r="M80" s="39">
        <f t="shared" si="27"/>
        <v>19.507144312214379</v>
      </c>
      <c r="N80" s="25">
        <f>ROUND(_xlfn.FORECAST.LINEAR(Munis_historical!$J$1,Munis_historical!H80:I80,Munis_historical!$H$1:$I$1),0)</f>
        <v>36651</v>
      </c>
      <c r="O80" s="8">
        <f>ROUND(_xlfn.FORECAST.LINEAR(Munis_historical!$J$1,Munis_historical!G80:I80,Munis_historical!$G$1:$I$1),0)</f>
        <v>37550</v>
      </c>
      <c r="P80" s="28">
        <f t="shared" si="28"/>
        <v>3475</v>
      </c>
      <c r="Q80" s="28">
        <f t="shared" si="29"/>
        <v>4374</v>
      </c>
      <c r="R80" s="27">
        <f t="shared" si="30"/>
        <v>10.474439353749698</v>
      </c>
      <c r="S80" s="27">
        <f t="shared" si="31"/>
        <v>13.18422956353991</v>
      </c>
      <c r="T80" s="27">
        <f t="shared" si="32"/>
        <v>109.71387977538039</v>
      </c>
      <c r="U80" s="27">
        <f t="shared" si="33"/>
        <v>173.82390918411977</v>
      </c>
      <c r="V80" s="22" cm="1">
        <f t="array" ref="V80">ROUND(GROWTH(Munis_historical!H80:I80,Munis_historical!$H$1:$I$1,Munis_historical!$J$1),0)</f>
        <v>36839</v>
      </c>
      <c r="W80" cm="1">
        <f t="array" ref="W80">ROUND(GROWTH(Munis_historical!G80:I80,Munis_historical!$G$1:$I$1,Munis_historical!$J$1),0)</f>
        <v>38165</v>
      </c>
      <c r="X80">
        <f>ROUND(_xlfn.FORECAST.ETS(Munis_historical!$J$1,Munis_historical!C80:I80,Munis_historical!$C$1:$I$1),0)</f>
        <v>40492</v>
      </c>
      <c r="Y80" s="28">
        <f t="shared" si="41"/>
        <v>3663</v>
      </c>
      <c r="Z80" s="28">
        <f t="shared" si="34"/>
        <v>4989</v>
      </c>
      <c r="AA80" s="28">
        <f t="shared" si="35"/>
        <v>7316</v>
      </c>
      <c r="AB80" s="27">
        <f t="shared" si="36"/>
        <v>11.041114058355438</v>
      </c>
      <c r="AC80" s="27">
        <f t="shared" si="36"/>
        <v>15.037979262117194</v>
      </c>
      <c r="AD80" s="27">
        <f t="shared" si="37"/>
        <v>22.052085845189293</v>
      </c>
      <c r="AE80" s="27">
        <f t="shared" si="38"/>
        <v>121.90619964961409</v>
      </c>
      <c r="AF80" s="27">
        <f t="shared" si="39"/>
        <v>226.14082028786677</v>
      </c>
      <c r="AG80" s="27">
        <f t="shared" si="40"/>
        <v>486.29449012359794</v>
      </c>
    </row>
    <row r="81" spans="1:34" x14ac:dyDescent="0.3">
      <c r="A81" t="s">
        <v>95</v>
      </c>
      <c r="B81" t="s">
        <v>11</v>
      </c>
      <c r="C81" t="s">
        <v>297</v>
      </c>
      <c r="D81" s="6">
        <v>47885.254441434998</v>
      </c>
      <c r="E81" s="7">
        <v>40266</v>
      </c>
      <c r="F81" s="7">
        <v>47502</v>
      </c>
      <c r="G81" s="7">
        <v>48705</v>
      </c>
      <c r="H81" s="9">
        <f t="shared" si="22"/>
        <v>383.25444143499772</v>
      </c>
      <c r="I81" s="10">
        <f t="shared" si="23"/>
        <v>-7236</v>
      </c>
      <c r="J81" s="39">
        <f t="shared" si="24"/>
        <v>0.80681748439012602</v>
      </c>
      <c r="K81" s="20">
        <f t="shared" si="25"/>
        <v>-15.233042819249714</v>
      </c>
      <c r="L81" s="39">
        <f t="shared" si="26"/>
        <v>0.65095445311761124</v>
      </c>
      <c r="M81" s="39">
        <f t="shared" si="27"/>
        <v>232.04559353309529</v>
      </c>
      <c r="N81" s="25">
        <f>ROUND(_xlfn.FORECAST.LINEAR(Munis_historical!$J$1,Munis_historical!H81:I81,Munis_historical!$H$1:$I$1),0)</f>
        <v>47537</v>
      </c>
      <c r="O81" s="8">
        <f>ROUND(_xlfn.FORECAST.LINEAR(Munis_historical!$J$1,Munis_historical!G81:I81,Munis_historical!$G$1:$I$1),0)</f>
        <v>48810</v>
      </c>
      <c r="P81" s="28">
        <f t="shared" si="28"/>
        <v>-1168</v>
      </c>
      <c r="Q81" s="28">
        <f t="shared" si="29"/>
        <v>105</v>
      </c>
      <c r="R81" s="27">
        <f t="shared" si="30"/>
        <v>-2.3981110768914897</v>
      </c>
      <c r="S81" s="27">
        <f t="shared" si="31"/>
        <v>0.21558361564521095</v>
      </c>
      <c r="T81" s="27">
        <f t="shared" si="32"/>
        <v>5.7509367371096607</v>
      </c>
      <c r="U81" s="27">
        <f t="shared" si="33"/>
        <v>4.6476295334662042E-2</v>
      </c>
      <c r="V81" s="22" cm="1">
        <f t="array" ref="V81">ROUND(GROWTH(Munis_historical!H81:I81,Munis_historical!$H$1:$I$1,Munis_historical!$J$1),0)</f>
        <v>47730</v>
      </c>
      <c r="W81" cm="1">
        <f t="array" ref="W81">ROUND(GROWTH(Munis_historical!G81:I81,Munis_historical!$G$1:$I$1,Munis_historical!$J$1),0)</f>
        <v>49507</v>
      </c>
      <c r="X81">
        <f>ROUND(_xlfn.FORECAST.ETS(Munis_historical!$J$1,Munis_historical!C81:I81,Munis_historical!$C$1:$I$1),0)</f>
        <v>51312</v>
      </c>
      <c r="Y81" s="28">
        <f t="shared" si="41"/>
        <v>-975</v>
      </c>
      <c r="Z81" s="28">
        <f t="shared" si="34"/>
        <v>802</v>
      </c>
      <c r="AA81" s="28">
        <f t="shared" si="35"/>
        <v>2607</v>
      </c>
      <c r="AB81" s="27">
        <f t="shared" si="36"/>
        <v>-2.0018478595626732</v>
      </c>
      <c r="AC81" s="27">
        <f t="shared" si="36"/>
        <v>1.64664818807104</v>
      </c>
      <c r="AD81" s="27">
        <f t="shared" si="37"/>
        <v>5.3526331998768093</v>
      </c>
      <c r="AE81" s="27">
        <f t="shared" si="38"/>
        <v>4.007394852835656</v>
      </c>
      <c r="AF81" s="27">
        <f t="shared" si="39"/>
        <v>2.7114502552776392</v>
      </c>
      <c r="AG81" s="27">
        <f t="shared" si="40"/>
        <v>28.650682172423451</v>
      </c>
    </row>
    <row r="82" spans="1:34" x14ac:dyDescent="0.3">
      <c r="A82" t="s">
        <v>96</v>
      </c>
      <c r="B82" t="s">
        <v>11</v>
      </c>
      <c r="C82" t="s">
        <v>297</v>
      </c>
      <c r="D82" s="6">
        <v>9066.6263302499901</v>
      </c>
      <c r="E82" s="7">
        <v>6627</v>
      </c>
      <c r="F82" s="7">
        <v>8510</v>
      </c>
      <c r="G82" s="7">
        <v>8662</v>
      </c>
      <c r="H82" s="9">
        <f t="shared" si="22"/>
        <v>556.62633024999013</v>
      </c>
      <c r="I82" s="10">
        <f t="shared" si="23"/>
        <v>-1883</v>
      </c>
      <c r="J82" s="39">
        <f t="shared" si="24"/>
        <v>6.540849944183198</v>
      </c>
      <c r="K82" s="20">
        <f t="shared" si="25"/>
        <v>-22.126909518213868</v>
      </c>
      <c r="L82" s="39">
        <f t="shared" si="26"/>
        <v>42.782717992321345</v>
      </c>
      <c r="M82" s="39">
        <f t="shared" si="27"/>
        <v>489.60012482722345</v>
      </c>
      <c r="N82" s="25">
        <f>ROUND(_xlfn.FORECAST.LINEAR(Munis_historical!$J$1,Munis_historical!H82:I82,Munis_historical!$H$1:$I$1),0)</f>
        <v>8938</v>
      </c>
      <c r="O82" s="8">
        <f>ROUND(_xlfn.FORECAST.LINEAR(Munis_historical!$J$1,Munis_historical!G82:I82,Munis_historical!$G$1:$I$1),0)</f>
        <v>8766</v>
      </c>
      <c r="P82" s="28">
        <f t="shared" si="28"/>
        <v>276</v>
      </c>
      <c r="Q82" s="28">
        <f t="shared" si="29"/>
        <v>104</v>
      </c>
      <c r="R82" s="27">
        <f t="shared" si="30"/>
        <v>3.1863311013622719</v>
      </c>
      <c r="S82" s="27">
        <f t="shared" si="31"/>
        <v>1.2006465019625954</v>
      </c>
      <c r="T82" s="27">
        <f t="shared" si="32"/>
        <v>10.152705887508509</v>
      </c>
      <c r="U82" s="27">
        <f t="shared" si="33"/>
        <v>1.4415520226750165</v>
      </c>
      <c r="V82" s="22" cm="1">
        <f t="array" ref="V82">ROUND(GROWTH(Munis_historical!H82:I82,Munis_historical!$H$1:$I$1,Munis_historical!$J$1),0)</f>
        <v>8938</v>
      </c>
      <c r="W82" cm="1">
        <f t="array" ref="W82">ROUND(GROWTH(Munis_historical!G82:I82,Munis_historical!$G$1:$I$1,Munis_historical!$J$1),0)</f>
        <v>8772</v>
      </c>
      <c r="X82">
        <f>ROUND(_xlfn.FORECAST.ETS(Munis_historical!$J$1,Munis_historical!C82:I82,Munis_historical!$C$1:$I$1),0)</f>
        <v>10671</v>
      </c>
      <c r="Y82" s="28">
        <f t="shared" si="41"/>
        <v>276</v>
      </c>
      <c r="Z82" s="28">
        <f t="shared" si="34"/>
        <v>110</v>
      </c>
      <c r="AA82" s="28">
        <f t="shared" si="35"/>
        <v>2009</v>
      </c>
      <c r="AB82" s="27">
        <f t="shared" si="36"/>
        <v>3.1863311013622719</v>
      </c>
      <c r="AC82" s="27">
        <f t="shared" si="36"/>
        <v>1.2699145693835143</v>
      </c>
      <c r="AD82" s="27">
        <f t="shared" si="37"/>
        <v>23.193257908104364</v>
      </c>
      <c r="AE82" s="27">
        <f t="shared" si="38"/>
        <v>10.152705887508509</v>
      </c>
      <c r="AF82" s="27">
        <f t="shared" si="39"/>
        <v>1.6126830135325165</v>
      </c>
      <c r="AG82" s="27">
        <f t="shared" si="40"/>
        <v>537.92721239184561</v>
      </c>
    </row>
    <row r="83" spans="1:34" x14ac:dyDescent="0.3">
      <c r="A83" t="s">
        <v>98</v>
      </c>
      <c r="B83" t="s">
        <v>11</v>
      </c>
      <c r="C83" t="s">
        <v>297</v>
      </c>
      <c r="D83" s="6">
        <v>502.15977214999998</v>
      </c>
      <c r="E83" s="7">
        <v>441</v>
      </c>
      <c r="F83" s="7">
        <v>498</v>
      </c>
      <c r="G83" s="7">
        <v>514</v>
      </c>
      <c r="H83" s="9">
        <f t="shared" si="22"/>
        <v>4.1597721499999807</v>
      </c>
      <c r="I83" s="10">
        <f t="shared" si="23"/>
        <v>-57</v>
      </c>
      <c r="J83" s="39">
        <f t="shared" si="24"/>
        <v>0.83529561244979533</v>
      </c>
      <c r="K83" s="20">
        <f t="shared" si="25"/>
        <v>-11.445783132530121</v>
      </c>
      <c r="L83" s="39">
        <f t="shared" si="26"/>
        <v>0.69771876017787871</v>
      </c>
      <c r="M83" s="39">
        <f t="shared" si="27"/>
        <v>131.00595151691101</v>
      </c>
      <c r="N83" s="25">
        <f>ROUND(_xlfn.FORECAST.LINEAR(Munis_historical!$J$1,Munis_historical!H83:I83,Munis_historical!$H$1:$I$1),0)</f>
        <v>549</v>
      </c>
      <c r="O83" s="8">
        <f>ROUND(_xlfn.FORECAST.LINEAR(Munis_historical!$J$1,Munis_historical!G83:I83,Munis_historical!$G$1:$I$1),0)</f>
        <v>514</v>
      </c>
      <c r="P83" s="28">
        <f t="shared" si="28"/>
        <v>35</v>
      </c>
      <c r="Q83" s="28">
        <f t="shared" si="29"/>
        <v>0</v>
      </c>
      <c r="R83" s="27">
        <f t="shared" si="30"/>
        <v>6.809338521400778</v>
      </c>
      <c r="S83" s="27">
        <f t="shared" si="31"/>
        <v>0</v>
      </c>
      <c r="T83" s="27">
        <f t="shared" si="32"/>
        <v>46.367091099032535</v>
      </c>
      <c r="U83" s="27">
        <f t="shared" si="33"/>
        <v>0</v>
      </c>
      <c r="V83" s="22" cm="1">
        <f t="array" ref="V83">ROUND(GROWTH(Munis_historical!H83:I83,Munis_historical!$H$1:$I$1,Munis_historical!$J$1),0)</f>
        <v>554</v>
      </c>
      <c r="W83" cm="1">
        <f t="array" ref="W83">ROUND(GROWTH(Munis_historical!G83:I83,Munis_historical!$G$1:$I$1,Munis_historical!$J$1),0)</f>
        <v>515</v>
      </c>
      <c r="X83">
        <f>ROUND(_xlfn.FORECAST.ETS(Munis_historical!$J$1,Munis_historical!C83:I83,Munis_historical!$C$1:$I$1),0)</f>
        <v>525</v>
      </c>
      <c r="Y83" s="28">
        <f t="shared" si="41"/>
        <v>40</v>
      </c>
      <c r="Z83" s="28">
        <f t="shared" si="34"/>
        <v>1</v>
      </c>
      <c r="AA83" s="28">
        <f t="shared" si="35"/>
        <v>11</v>
      </c>
      <c r="AB83" s="27">
        <f t="shared" si="36"/>
        <v>7.782101167315175</v>
      </c>
      <c r="AC83" s="27">
        <f t="shared" si="36"/>
        <v>0.19455252918287938</v>
      </c>
      <c r="AD83" s="27">
        <f t="shared" si="37"/>
        <v>2.1400778210116731</v>
      </c>
      <c r="AE83" s="27">
        <f t="shared" si="38"/>
        <v>60.561098578328206</v>
      </c>
      <c r="AF83" s="27">
        <f t="shared" si="39"/>
        <v>3.7850686611455131E-2</v>
      </c>
      <c r="AG83" s="27">
        <f t="shared" si="40"/>
        <v>4.5799330799860707</v>
      </c>
    </row>
    <row r="84" spans="1:34" x14ac:dyDescent="0.3">
      <c r="A84" t="s">
        <v>99</v>
      </c>
      <c r="B84" t="s">
        <v>13</v>
      </c>
      <c r="C84" t="s">
        <v>297</v>
      </c>
      <c r="D84" s="6">
        <v>22045.127469525902</v>
      </c>
      <c r="E84" s="7">
        <v>22694</v>
      </c>
      <c r="F84" s="7">
        <v>21132</v>
      </c>
      <c r="G84" s="7">
        <v>21248</v>
      </c>
      <c r="H84" s="9">
        <f t="shared" si="22"/>
        <v>913.12746952590169</v>
      </c>
      <c r="I84" s="10">
        <f t="shared" si="23"/>
        <v>1562</v>
      </c>
      <c r="J84" s="39">
        <f t="shared" si="24"/>
        <v>4.3210650649531601</v>
      </c>
      <c r="K84" s="20">
        <f t="shared" si="25"/>
        <v>7.3916335415483632</v>
      </c>
      <c r="L84" s="39">
        <f t="shared" si="26"/>
        <v>18.671603295558658</v>
      </c>
      <c r="M84" s="39">
        <f t="shared" si="27"/>
        <v>54.636246412542796</v>
      </c>
      <c r="N84" s="25">
        <f>ROUND(_xlfn.FORECAST.LINEAR(Munis_historical!$J$1,Munis_historical!H84:I84,Munis_historical!$H$1:$I$1),0)</f>
        <v>23408</v>
      </c>
      <c r="O84" s="8">
        <f>ROUND(_xlfn.FORECAST.LINEAR(Munis_historical!$J$1,Munis_historical!G84:I84,Munis_historical!$G$1:$I$1),0)</f>
        <v>29186</v>
      </c>
      <c r="P84" s="28">
        <f t="shared" si="28"/>
        <v>2160</v>
      </c>
      <c r="Q84" s="28">
        <f t="shared" si="29"/>
        <v>7938</v>
      </c>
      <c r="R84" s="27">
        <f t="shared" si="30"/>
        <v>10.16566265060241</v>
      </c>
      <c r="S84" s="27">
        <f t="shared" si="31"/>
        <v>37.358810240963855</v>
      </c>
      <c r="T84" s="27">
        <f t="shared" si="32"/>
        <v>103.34069712585283</v>
      </c>
      <c r="U84" s="27">
        <f t="shared" si="33"/>
        <v>1395.6807026203458</v>
      </c>
      <c r="V84" s="22" cm="1">
        <f t="array" ref="V84">ROUND(GROWTH(Munis_historical!H84:I84,Munis_historical!$H$1:$I$1,Munis_historical!$J$1),0)</f>
        <v>23733</v>
      </c>
      <c r="W84" cm="1">
        <f t="array" ref="W84">ROUND(GROWTH(Munis_historical!G84:I84,Munis_historical!$G$1:$I$1,Munis_historical!$J$1),0)</f>
        <v>40289</v>
      </c>
      <c r="X84">
        <f>ROUND(_xlfn.FORECAST.ETS(Munis_historical!$J$1,Munis_historical!C84:I84,Munis_historical!$C$1:$I$1),0)</f>
        <v>24127</v>
      </c>
      <c r="Y84" s="28">
        <f t="shared" si="41"/>
        <v>2485</v>
      </c>
      <c r="Z84" s="28">
        <f t="shared" si="34"/>
        <v>19041</v>
      </c>
      <c r="AA84" s="28">
        <f t="shared" si="35"/>
        <v>2879</v>
      </c>
      <c r="AB84" s="27">
        <f t="shared" si="36"/>
        <v>11.695218373493976</v>
      </c>
      <c r="AC84" s="27">
        <f t="shared" si="36"/>
        <v>89.613140060240966</v>
      </c>
      <c r="AD84" s="27">
        <f t="shared" si="37"/>
        <v>13.549510542168674</v>
      </c>
      <c r="AE84" s="27">
        <f t="shared" si="38"/>
        <v>136.77813280371109</v>
      </c>
      <c r="AF84" s="27">
        <f t="shared" si="39"/>
        <v>8030.5148714563638</v>
      </c>
      <c r="AG84" s="27">
        <f t="shared" si="40"/>
        <v>183.58923593234005</v>
      </c>
    </row>
    <row r="85" spans="1:34" x14ac:dyDescent="0.3">
      <c r="A85" t="s">
        <v>100</v>
      </c>
      <c r="B85" t="s">
        <v>13</v>
      </c>
      <c r="C85" t="s">
        <v>297</v>
      </c>
      <c r="D85" s="6">
        <v>3955.0417076949898</v>
      </c>
      <c r="E85" s="7">
        <v>3441</v>
      </c>
      <c r="F85" s="7">
        <v>3834</v>
      </c>
      <c r="G85" s="7">
        <v>4128</v>
      </c>
      <c r="H85" s="9">
        <f t="shared" si="22"/>
        <v>121.04170769498978</v>
      </c>
      <c r="I85" s="10">
        <f t="shared" si="23"/>
        <v>-393</v>
      </c>
      <c r="J85" s="39">
        <f t="shared" si="24"/>
        <v>3.1570607119193994</v>
      </c>
      <c r="K85" s="20">
        <f t="shared" si="25"/>
        <v>-10.250391236306729</v>
      </c>
      <c r="L85" s="39">
        <f t="shared" si="26"/>
        <v>9.9670323387450246</v>
      </c>
      <c r="M85" s="39">
        <f t="shared" si="27"/>
        <v>105.0705204973538</v>
      </c>
      <c r="N85" s="25">
        <f>ROUND(_xlfn.FORECAST.LINEAR(Munis_historical!$J$1,Munis_historical!H85:I85,Munis_historical!$H$1:$I$1),0)</f>
        <v>4160</v>
      </c>
      <c r="O85" s="8">
        <f>ROUND(_xlfn.FORECAST.LINEAR(Munis_historical!$J$1,Munis_historical!G85:I85,Munis_historical!$G$1:$I$1),0)</f>
        <v>4945</v>
      </c>
      <c r="P85" s="28">
        <f t="shared" si="28"/>
        <v>32</v>
      </c>
      <c r="Q85" s="28">
        <f t="shared" si="29"/>
        <v>817</v>
      </c>
      <c r="R85" s="27">
        <f t="shared" si="30"/>
        <v>0.77519379844961245</v>
      </c>
      <c r="S85" s="27">
        <f t="shared" si="31"/>
        <v>19.791666666666664</v>
      </c>
      <c r="T85" s="27">
        <f t="shared" si="32"/>
        <v>0.60092542515473835</v>
      </c>
      <c r="U85" s="27">
        <f t="shared" si="33"/>
        <v>391.71006944444434</v>
      </c>
      <c r="V85" s="22" cm="1">
        <f t="array" ref="V85">ROUND(GROWTH(Munis_historical!H85:I85,Munis_historical!$H$1:$I$1,Munis_historical!$J$1),0)</f>
        <v>4184</v>
      </c>
      <c r="W85" cm="1">
        <f t="array" ref="W85">ROUND(GROWTH(Munis_historical!G85:I85,Munis_historical!$G$1:$I$1,Munis_historical!$J$1),0)</f>
        <v>5654</v>
      </c>
      <c r="X85">
        <f>ROUND(_xlfn.FORECAST.ETS(Munis_historical!$J$1,Munis_historical!C85:I85,Munis_historical!$C$1:$I$1),0)</f>
        <v>5042</v>
      </c>
      <c r="Y85" s="28">
        <f t="shared" si="41"/>
        <v>56</v>
      </c>
      <c r="Z85" s="28">
        <f t="shared" si="34"/>
        <v>1526</v>
      </c>
      <c r="AA85" s="28">
        <f t="shared" si="35"/>
        <v>914</v>
      </c>
      <c r="AB85" s="27">
        <f t="shared" si="36"/>
        <v>1.3565891472868217</v>
      </c>
      <c r="AC85" s="27">
        <f t="shared" si="36"/>
        <v>36.967054263565892</v>
      </c>
      <c r="AD85" s="27">
        <f t="shared" si="37"/>
        <v>22.141472868217054</v>
      </c>
      <c r="AE85" s="27">
        <f t="shared" si="38"/>
        <v>1.8403341145363858</v>
      </c>
      <c r="AF85" s="27">
        <f t="shared" si="39"/>
        <v>1366.5631009254253</v>
      </c>
      <c r="AG85" s="27">
        <f t="shared" si="40"/>
        <v>490.24482077399193</v>
      </c>
    </row>
    <row r="86" spans="1:34" x14ac:dyDescent="0.3">
      <c r="A86" t="s">
        <v>101</v>
      </c>
      <c r="B86" t="s">
        <v>9</v>
      </c>
      <c r="C86" t="s">
        <v>297</v>
      </c>
      <c r="D86" s="6">
        <v>386.93739399200001</v>
      </c>
      <c r="E86" s="7">
        <v>255</v>
      </c>
      <c r="F86" s="7">
        <v>324</v>
      </c>
      <c r="G86" s="7">
        <v>324</v>
      </c>
      <c r="H86" s="9">
        <f t="shared" si="22"/>
        <v>62.937393992000011</v>
      </c>
      <c r="I86" s="10">
        <f t="shared" si="23"/>
        <v>-69</v>
      </c>
      <c r="J86" s="39">
        <f t="shared" si="24"/>
        <v>19.42512160246914</v>
      </c>
      <c r="K86" s="20">
        <f t="shared" si="25"/>
        <v>-21.296296296296298</v>
      </c>
      <c r="L86" s="39">
        <f t="shared" si="26"/>
        <v>377.33534927071327</v>
      </c>
      <c r="M86" s="39">
        <f t="shared" si="27"/>
        <v>453.53223593964339</v>
      </c>
      <c r="N86" s="25">
        <f>ROUND(_xlfn.FORECAST.LINEAR(Munis_historical!$J$1,Munis_historical!H86:I86,Munis_historical!$H$1:$I$1),0)</f>
        <v>266</v>
      </c>
      <c r="O86" s="8">
        <f>ROUND(_xlfn.FORECAST.LINEAR(Munis_historical!$J$1,Munis_historical!G86:I86,Munis_historical!$G$1:$I$1),0)</f>
        <v>266</v>
      </c>
      <c r="P86" s="28">
        <f t="shared" si="28"/>
        <v>-58</v>
      </c>
      <c r="Q86" s="28">
        <f t="shared" si="29"/>
        <v>-58</v>
      </c>
      <c r="R86" s="27">
        <f t="shared" si="30"/>
        <v>-17.901234567901234</v>
      </c>
      <c r="S86" s="27">
        <f t="shared" si="31"/>
        <v>-17.901234567901234</v>
      </c>
      <c r="T86" s="27">
        <f t="shared" si="32"/>
        <v>320.45419905502206</v>
      </c>
      <c r="U86" s="27">
        <f t="shared" si="33"/>
        <v>320.45419905502206</v>
      </c>
      <c r="V86" s="22" cm="1">
        <f t="array" ref="V86">ROUND(GROWTH(Munis_historical!H86:I86,Munis_historical!$H$1:$I$1,Munis_historical!$J$1),0)</f>
        <v>266</v>
      </c>
      <c r="W86" s="78"/>
      <c r="X86">
        <f>ROUND(_xlfn.FORECAST.ETS(Munis_historical!$J$1,Munis_historical!C86:I86,Munis_historical!$C$1:$I$1),0)</f>
        <v>266</v>
      </c>
      <c r="Y86" s="28">
        <f t="shared" si="41"/>
        <v>-58</v>
      </c>
      <c r="Z86" s="78"/>
      <c r="AA86" s="28">
        <f t="shared" si="35"/>
        <v>-58</v>
      </c>
      <c r="AB86" s="27">
        <f t="shared" si="36"/>
        <v>-17.901234567901234</v>
      </c>
      <c r="AC86" s="78"/>
      <c r="AD86" s="27">
        <f t="shared" si="37"/>
        <v>-17.901234567901234</v>
      </c>
      <c r="AE86" s="27">
        <f t="shared" si="38"/>
        <v>320.45419905502206</v>
      </c>
      <c r="AF86" s="78"/>
      <c r="AG86" s="27">
        <f t="shared" si="40"/>
        <v>320.45419905502206</v>
      </c>
      <c r="AH86" s="23" t="s">
        <v>375</v>
      </c>
    </row>
    <row r="87" spans="1:34" x14ac:dyDescent="0.3">
      <c r="A87" t="s">
        <v>102</v>
      </c>
      <c r="B87" t="s">
        <v>13</v>
      </c>
      <c r="C87" t="s">
        <v>297</v>
      </c>
      <c r="D87" s="6">
        <v>32356.6293680829</v>
      </c>
      <c r="E87" s="7">
        <v>31510</v>
      </c>
      <c r="F87" s="7">
        <v>30563</v>
      </c>
      <c r="G87" s="7">
        <v>30706</v>
      </c>
      <c r="H87" s="9">
        <f t="shared" si="22"/>
        <v>1793.6293680829003</v>
      </c>
      <c r="I87" s="10">
        <f t="shared" si="23"/>
        <v>947</v>
      </c>
      <c r="J87" s="39">
        <f t="shared" si="24"/>
        <v>5.8686299384317655</v>
      </c>
      <c r="K87" s="20">
        <f t="shared" si="25"/>
        <v>3.0985178156594575</v>
      </c>
      <c r="L87" s="39">
        <f t="shared" si="26"/>
        <v>34.440817354257625</v>
      </c>
      <c r="M87" s="39">
        <f t="shared" si="27"/>
        <v>9.6008126539590553</v>
      </c>
      <c r="N87" s="25">
        <f>ROUND(_xlfn.FORECAST.LINEAR(Munis_historical!$J$1,Munis_historical!H87:I87,Munis_historical!$H$1:$I$1),0)</f>
        <v>33756</v>
      </c>
      <c r="O87" s="8">
        <f>ROUND(_xlfn.FORECAST.LINEAR(Munis_historical!$J$1,Munis_historical!G87:I87,Munis_historical!$G$1:$I$1),0)</f>
        <v>42204</v>
      </c>
      <c r="P87" s="28">
        <f t="shared" si="28"/>
        <v>3050</v>
      </c>
      <c r="Q87" s="28">
        <f t="shared" si="29"/>
        <v>11498</v>
      </c>
      <c r="R87" s="27">
        <f t="shared" si="30"/>
        <v>9.9329121344362665</v>
      </c>
      <c r="S87" s="27">
        <f t="shared" si="31"/>
        <v>37.445450400573179</v>
      </c>
      <c r="T87" s="27">
        <f t="shared" si="32"/>
        <v>98.662743470431224</v>
      </c>
      <c r="U87" s="27">
        <f t="shared" si="33"/>
        <v>1402.161755701786</v>
      </c>
      <c r="V87" s="22" cm="1">
        <f t="array" ref="V87">ROUND(GROWTH(Munis_historical!H87:I87,Munis_historical!$H$1:$I$1,Munis_historical!$J$1),0)</f>
        <v>33966</v>
      </c>
      <c r="W87" cm="1">
        <f t="array" ref="W87">ROUND(GROWTH(Munis_historical!G87:I87,Munis_historical!$G$1:$I$1,Munis_historical!$J$1),0)</f>
        <v>52816</v>
      </c>
      <c r="X87">
        <f>ROUND(_xlfn.FORECAST.ETS(Munis_historical!$J$1,Munis_historical!C87:I87,Munis_historical!$C$1:$I$1),0)</f>
        <v>37060</v>
      </c>
      <c r="Y87" s="28">
        <f t="shared" si="41"/>
        <v>3260</v>
      </c>
      <c r="Z87" s="28">
        <f t="shared" si="34"/>
        <v>22110</v>
      </c>
      <c r="AA87" s="28">
        <f t="shared" si="35"/>
        <v>6354</v>
      </c>
      <c r="AB87" s="27">
        <f t="shared" si="36"/>
        <v>10.616817560085977</v>
      </c>
      <c r="AC87" s="27">
        <f t="shared" si="36"/>
        <v>72.005471243405196</v>
      </c>
      <c r="AD87" s="27">
        <f t="shared" si="37"/>
        <v>20.693024164658372</v>
      </c>
      <c r="AE87" s="27">
        <f t="shared" si="38"/>
        <v>112.71681510414996</v>
      </c>
      <c r="AF87" s="27">
        <f t="shared" si="39"/>
        <v>5184.7878889848525</v>
      </c>
      <c r="AG87" s="27">
        <f t="shared" si="40"/>
        <v>428.20124907913532</v>
      </c>
    </row>
    <row r="88" spans="1:34" x14ac:dyDescent="0.3">
      <c r="A88" t="s">
        <v>103</v>
      </c>
      <c r="B88" t="s">
        <v>13</v>
      </c>
      <c r="C88" t="s">
        <v>297</v>
      </c>
      <c r="D88" s="6">
        <v>3696.7508008670002</v>
      </c>
      <c r="E88" s="7">
        <v>3767</v>
      </c>
      <c r="F88" s="7">
        <v>3546</v>
      </c>
      <c r="G88" s="7">
        <v>3546</v>
      </c>
      <c r="H88" s="9">
        <f t="shared" si="22"/>
        <v>150.75080086700018</v>
      </c>
      <c r="I88" s="10">
        <f t="shared" si="23"/>
        <v>221</v>
      </c>
      <c r="J88" s="39">
        <f t="shared" si="24"/>
        <v>4.2512916206147828</v>
      </c>
      <c r="K88" s="20">
        <f t="shared" si="25"/>
        <v>6.232374506486182</v>
      </c>
      <c r="L88" s="39">
        <f t="shared" si="26"/>
        <v>18.073480443509467</v>
      </c>
      <c r="M88" s="39">
        <f t="shared" si="27"/>
        <v>38.842491989098882</v>
      </c>
      <c r="N88" s="25">
        <f>ROUND(_xlfn.FORECAST.LINEAR(Munis_historical!$J$1,Munis_historical!H88:I88,Munis_historical!$H$1:$I$1),0)</f>
        <v>5065</v>
      </c>
      <c r="O88" s="8">
        <f>ROUND(_xlfn.FORECAST.LINEAR(Munis_historical!$J$1,Munis_historical!G88:I88,Munis_historical!$G$1:$I$1),0)</f>
        <v>5416</v>
      </c>
      <c r="P88" s="28">
        <f t="shared" si="28"/>
        <v>1519</v>
      </c>
      <c r="Q88" s="28">
        <f t="shared" si="29"/>
        <v>1870</v>
      </c>
      <c r="R88" s="27">
        <f t="shared" si="30"/>
        <v>42.836999435984211</v>
      </c>
      <c r="S88" s="27">
        <f t="shared" si="31"/>
        <v>52.735476593344607</v>
      </c>
      <c r="T88" s="27">
        <f t="shared" si="32"/>
        <v>1835.0085206785116</v>
      </c>
      <c r="U88" s="27">
        <f t="shared" si="33"/>
        <v>2781.0304915271968</v>
      </c>
      <c r="V88" s="22" cm="1">
        <f t="array" ref="V88">ROUND(GROWTH(Munis_historical!H88:I88,Munis_historical!$H$1:$I$1,Munis_historical!$J$1),0)</f>
        <v>6077</v>
      </c>
      <c r="W88" cm="1">
        <f t="array" ref="W88">ROUND(GROWTH(Munis_historical!G88:I88,Munis_historical!$G$1:$I$1,Munis_historical!$J$1),0)</f>
        <v>27075</v>
      </c>
      <c r="X88">
        <f>ROUND(_xlfn.FORECAST.ETS(Munis_historical!$J$1,Munis_historical!C88:I88,Munis_historical!$C$1:$I$1),0)</f>
        <v>4108</v>
      </c>
      <c r="Y88" s="28">
        <f t="shared" si="41"/>
        <v>2531</v>
      </c>
      <c r="Z88" s="28">
        <f t="shared" si="34"/>
        <v>23529</v>
      </c>
      <c r="AA88" s="28">
        <f t="shared" si="35"/>
        <v>562</v>
      </c>
      <c r="AB88" s="27">
        <f t="shared" si="36"/>
        <v>71.376198533558949</v>
      </c>
      <c r="AC88" s="27">
        <f t="shared" si="36"/>
        <v>663.53637901861248</v>
      </c>
      <c r="AD88" s="27">
        <f t="shared" si="37"/>
        <v>15.848843767625493</v>
      </c>
      <c r="AE88" s="27">
        <f t="shared" si="38"/>
        <v>5094.5617171020222</v>
      </c>
      <c r="AF88" s="27">
        <f t="shared" si="39"/>
        <v>440280.52628113178</v>
      </c>
      <c r="AG88" s="27">
        <f t="shared" si="40"/>
        <v>251.18584877060141</v>
      </c>
    </row>
    <row r="89" spans="1:34" x14ac:dyDescent="0.3">
      <c r="A89" t="s">
        <v>104</v>
      </c>
      <c r="B89" t="s">
        <v>16</v>
      </c>
      <c r="C89" t="s">
        <v>297</v>
      </c>
      <c r="D89" s="6">
        <v>7790.1968649709897</v>
      </c>
      <c r="E89" s="7">
        <v>6059</v>
      </c>
      <c r="F89" s="7">
        <v>7667</v>
      </c>
      <c r="G89" s="7">
        <v>7667</v>
      </c>
      <c r="H89" s="9">
        <f t="shared" si="22"/>
        <v>123.19686497098974</v>
      </c>
      <c r="I89" s="10">
        <f t="shared" si="23"/>
        <v>-1608</v>
      </c>
      <c r="J89" s="39">
        <f t="shared" si="24"/>
        <v>1.6068457671969447</v>
      </c>
      <c r="K89" s="20">
        <f t="shared" si="25"/>
        <v>-20.973001173862006</v>
      </c>
      <c r="L89" s="39">
        <f t="shared" si="26"/>
        <v>2.5819533195587381</v>
      </c>
      <c r="M89" s="39">
        <f t="shared" si="27"/>
        <v>439.86677823881706</v>
      </c>
      <c r="N89" s="25">
        <f>ROUND(_xlfn.FORECAST.LINEAR(Munis_historical!$J$1,Munis_historical!H89:I89,Munis_historical!$H$1:$I$1),0)</f>
        <v>8226</v>
      </c>
      <c r="O89" s="8">
        <f>ROUND(_xlfn.FORECAST.LINEAR(Munis_historical!$J$1,Munis_historical!G89:I89,Munis_historical!$G$1:$I$1),0)</f>
        <v>7155</v>
      </c>
      <c r="P89" s="28">
        <f t="shared" si="28"/>
        <v>559</v>
      </c>
      <c r="Q89" s="28">
        <f t="shared" si="29"/>
        <v>-512</v>
      </c>
      <c r="R89" s="27">
        <f t="shared" si="30"/>
        <v>7.2909873483761576</v>
      </c>
      <c r="S89" s="27">
        <f t="shared" si="31"/>
        <v>-6.677970523020738</v>
      </c>
      <c r="T89" s="27">
        <f t="shared" si="32"/>
        <v>53.158496514181195</v>
      </c>
      <c r="U89" s="27">
        <f t="shared" si="33"/>
        <v>44.595290306333872</v>
      </c>
      <c r="V89" s="22" cm="1">
        <f t="array" ref="V89">ROUND(GROWTH(Munis_historical!H89:I89,Munis_historical!$H$1:$I$1,Munis_historical!$J$1),0)</f>
        <v>10671</v>
      </c>
      <c r="W89" cm="1">
        <f t="array" ref="W89">ROUND(GROWTH(Munis_historical!G89:I89,Munis_historical!$G$1:$I$1,Munis_historical!$J$1),0)</f>
        <v>9351</v>
      </c>
      <c r="X89">
        <f>ROUND(_xlfn.FORECAST.ETS(Munis_historical!$J$1,Munis_historical!C89:I89,Munis_historical!$C$1:$I$1),0)</f>
        <v>6177</v>
      </c>
      <c r="Y89" s="28">
        <f t="shared" si="41"/>
        <v>3004</v>
      </c>
      <c r="Z89" s="28">
        <f t="shared" si="34"/>
        <v>1684</v>
      </c>
      <c r="AA89" s="28">
        <f t="shared" si="35"/>
        <v>-1490</v>
      </c>
      <c r="AB89" s="27">
        <f t="shared" si="36"/>
        <v>39.180905178035736</v>
      </c>
      <c r="AC89" s="27">
        <f t="shared" si="36"/>
        <v>21.964262423372897</v>
      </c>
      <c r="AD89" s="27">
        <f t="shared" si="37"/>
        <v>-19.43393765488457</v>
      </c>
      <c r="AE89" s="27">
        <f t="shared" si="38"/>
        <v>1535.1433305702276</v>
      </c>
      <c r="AF89" s="27">
        <f t="shared" si="39"/>
        <v>482.42882380279065</v>
      </c>
      <c r="AG89" s="27">
        <f t="shared" si="40"/>
        <v>377.67793277394037</v>
      </c>
    </row>
    <row r="90" spans="1:34" x14ac:dyDescent="0.3">
      <c r="A90" t="s">
        <v>105</v>
      </c>
      <c r="B90" t="s">
        <v>7</v>
      </c>
      <c r="C90" t="s">
        <v>297</v>
      </c>
      <c r="D90" s="6">
        <v>38947.755437970001</v>
      </c>
      <c r="E90" s="7">
        <v>30797</v>
      </c>
      <c r="F90" s="7">
        <v>37464</v>
      </c>
      <c r="G90" s="7">
        <v>37470</v>
      </c>
      <c r="H90" s="9">
        <f t="shared" si="22"/>
        <v>1483.7554379700014</v>
      </c>
      <c r="I90" s="10">
        <f t="shared" si="23"/>
        <v>-6667</v>
      </c>
      <c r="J90" s="39">
        <f t="shared" si="24"/>
        <v>3.9604832318225536</v>
      </c>
      <c r="K90" s="20">
        <f t="shared" si="25"/>
        <v>-17.795750587230408</v>
      </c>
      <c r="L90" s="39">
        <f t="shared" si="26"/>
        <v>15.685427429547619</v>
      </c>
      <c r="M90" s="39">
        <f t="shared" si="27"/>
        <v>316.68873896291143</v>
      </c>
      <c r="N90" s="25">
        <f>ROUND(_xlfn.FORECAST.LINEAR(Munis_historical!$J$1,Munis_historical!H90:I90,Munis_historical!$H$1:$I$1),0)</f>
        <v>37668</v>
      </c>
      <c r="O90" s="8">
        <f>ROUND(_xlfn.FORECAST.LINEAR(Munis_historical!$J$1,Munis_historical!G90:I90,Munis_historical!$G$1:$I$1),0)</f>
        <v>41460</v>
      </c>
      <c r="P90" s="28">
        <f t="shared" si="28"/>
        <v>198</v>
      </c>
      <c r="Q90" s="28">
        <f t="shared" si="29"/>
        <v>3990</v>
      </c>
      <c r="R90" s="27">
        <f t="shared" si="30"/>
        <v>0.52842273819055241</v>
      </c>
      <c r="S90" s="27">
        <f t="shared" si="31"/>
        <v>10.648518815052041</v>
      </c>
      <c r="T90" s="27">
        <f t="shared" si="32"/>
        <v>0.27923059023680108</v>
      </c>
      <c r="U90" s="27">
        <f t="shared" si="33"/>
        <v>113.39095295451733</v>
      </c>
      <c r="V90" s="22" cm="1">
        <f t="array" ref="V90">ROUND(GROWTH(Munis_historical!H90:I90,Munis_historical!$H$1:$I$1,Munis_historical!$J$1),0)</f>
        <v>37670</v>
      </c>
      <c r="W90" cm="1">
        <f t="array" ref="W90">ROUND(GROWTH(Munis_historical!G90:I90,Munis_historical!$G$1:$I$1,Munis_historical!$J$1),0)</f>
        <v>41898</v>
      </c>
      <c r="X90">
        <f>ROUND(_xlfn.FORECAST.ETS(Munis_historical!$J$1,Munis_historical!C90:I90,Munis_historical!$C$1:$I$1),0)</f>
        <v>45940</v>
      </c>
      <c r="Y90" s="28">
        <f t="shared" si="41"/>
        <v>200</v>
      </c>
      <c r="Z90" s="28">
        <f t="shared" si="34"/>
        <v>4428</v>
      </c>
      <c r="AA90" s="28">
        <f t="shared" si="35"/>
        <v>8470</v>
      </c>
      <c r="AB90" s="27">
        <f t="shared" si="36"/>
        <v>0.53376034160661867</v>
      </c>
      <c r="AC90" s="27">
        <f t="shared" si="36"/>
        <v>11.817453963170536</v>
      </c>
      <c r="AD90" s="27">
        <f t="shared" si="37"/>
        <v>22.604750467040301</v>
      </c>
      <c r="AE90" s="27">
        <f t="shared" si="38"/>
        <v>0.28490010227201423</v>
      </c>
      <c r="AF90" s="27">
        <f t="shared" si="39"/>
        <v>139.65221817165499</v>
      </c>
      <c r="AG90" s="27">
        <f t="shared" si="40"/>
        <v>510.9747436771587</v>
      </c>
    </row>
    <row r="91" spans="1:34" x14ac:dyDescent="0.3">
      <c r="A91" t="s">
        <v>106</v>
      </c>
      <c r="B91" t="s">
        <v>9</v>
      </c>
      <c r="C91" t="s">
        <v>297</v>
      </c>
      <c r="D91" s="6">
        <v>9811.9220283729901</v>
      </c>
      <c r="E91" s="7">
        <v>8856</v>
      </c>
      <c r="F91" s="7">
        <v>9442</v>
      </c>
      <c r="G91" s="7">
        <v>9469</v>
      </c>
      <c r="H91" s="9">
        <f t="shared" si="22"/>
        <v>369.9220283729901</v>
      </c>
      <c r="I91" s="10">
        <f t="shared" si="23"/>
        <v>-586</v>
      </c>
      <c r="J91" s="39">
        <f t="shared" si="24"/>
        <v>3.917835504903517</v>
      </c>
      <c r="K91" s="20">
        <f t="shared" si="25"/>
        <v>-6.2063122219868667</v>
      </c>
      <c r="L91" s="39">
        <f t="shared" si="26"/>
        <v>15.349435043482595</v>
      </c>
      <c r="M91" s="39">
        <f t="shared" si="27"/>
        <v>38.51831139678356</v>
      </c>
      <c r="N91" s="25">
        <f>ROUND(_xlfn.FORECAST.LINEAR(Munis_historical!$J$1,Munis_historical!H91:I91,Munis_historical!$H$1:$I$1),0)</f>
        <v>10898</v>
      </c>
      <c r="O91" s="8">
        <f>ROUND(_xlfn.FORECAST.LINEAR(Munis_historical!$J$1,Munis_historical!G91:I91,Munis_historical!$G$1:$I$1),0)</f>
        <v>11278</v>
      </c>
      <c r="P91" s="28">
        <f t="shared" si="28"/>
        <v>1429</v>
      </c>
      <c r="Q91" s="28">
        <f t="shared" si="29"/>
        <v>1809</v>
      </c>
      <c r="R91" s="27">
        <f t="shared" si="30"/>
        <v>15.091350723413244</v>
      </c>
      <c r="S91" s="27">
        <f t="shared" si="31"/>
        <v>19.10444608723202</v>
      </c>
      <c r="T91" s="27">
        <f t="shared" si="32"/>
        <v>227.74886665706546</v>
      </c>
      <c r="U91" s="27">
        <f t="shared" si="33"/>
        <v>364.97986029995485</v>
      </c>
      <c r="V91" s="22" cm="1">
        <f t="array" ref="V91">ROUND(GROWTH(Munis_historical!H91:I91,Munis_historical!$H$1:$I$1,Munis_historical!$J$1),0)</f>
        <v>11161</v>
      </c>
      <c r="W91" cm="1">
        <f t="array" ref="W91">ROUND(GROWTH(Munis_historical!G91:I91,Munis_historical!$G$1:$I$1,Munis_historical!$J$1),0)</f>
        <v>12128</v>
      </c>
      <c r="X91">
        <f>ROUND(_xlfn.FORECAST.ETS(Munis_historical!$J$1,Munis_historical!C91:I91,Munis_historical!$C$1:$I$1),0)</f>
        <v>10323</v>
      </c>
      <c r="Y91" s="28">
        <f t="shared" si="41"/>
        <v>1692</v>
      </c>
      <c r="Z91" s="28">
        <f t="shared" si="34"/>
        <v>2659</v>
      </c>
      <c r="AA91" s="28">
        <f t="shared" si="35"/>
        <v>854</v>
      </c>
      <c r="AB91" s="27">
        <f t="shared" si="36"/>
        <v>17.868835146266765</v>
      </c>
      <c r="AC91" s="27">
        <f t="shared" si="36"/>
        <v>28.081106769458231</v>
      </c>
      <c r="AD91" s="27">
        <f t="shared" si="37"/>
        <v>9.0189037913190404</v>
      </c>
      <c r="AE91" s="27">
        <f t="shared" si="38"/>
        <v>319.2952694844584</v>
      </c>
      <c r="AF91" s="27">
        <f t="shared" si="39"/>
        <v>788.5485573977129</v>
      </c>
      <c r="AG91" s="27">
        <f t="shared" si="40"/>
        <v>81.340625597068964</v>
      </c>
    </row>
    <row r="92" spans="1:34" x14ac:dyDescent="0.3">
      <c r="A92" t="s">
        <v>107</v>
      </c>
      <c r="B92" t="s">
        <v>11</v>
      </c>
      <c r="C92" t="s">
        <v>297</v>
      </c>
      <c r="D92" s="6">
        <v>26866.715000119901</v>
      </c>
      <c r="E92" s="7">
        <v>20370</v>
      </c>
      <c r="F92" s="7">
        <v>20092</v>
      </c>
      <c r="G92" s="7">
        <v>20324</v>
      </c>
      <c r="H92" s="9">
        <f t="shared" si="22"/>
        <v>6774.7150001199007</v>
      </c>
      <c r="I92" s="10">
        <f t="shared" si="23"/>
        <v>278</v>
      </c>
      <c r="J92" s="39">
        <f t="shared" si="24"/>
        <v>33.718470038422758</v>
      </c>
      <c r="K92" s="20">
        <f t="shared" si="25"/>
        <v>1.3836352777224767</v>
      </c>
      <c r="L92" s="39">
        <f t="shared" si="26"/>
        <v>1136.9352217320131</v>
      </c>
      <c r="M92" s="39">
        <f t="shared" si="27"/>
        <v>1.9144465817581553</v>
      </c>
      <c r="N92" s="25">
        <f>ROUND(_xlfn.FORECAST.LINEAR(Munis_historical!$J$1,Munis_historical!H92:I92,Munis_historical!$H$1:$I$1),0)</f>
        <v>20564</v>
      </c>
      <c r="O92" s="8">
        <f>ROUND(_xlfn.FORECAST.LINEAR(Munis_historical!$J$1,Munis_historical!G92:I92,Munis_historical!$G$1:$I$1),0)</f>
        <v>23862</v>
      </c>
      <c r="P92" s="28">
        <f t="shared" si="28"/>
        <v>240</v>
      </c>
      <c r="Q92" s="28">
        <f t="shared" si="29"/>
        <v>3538</v>
      </c>
      <c r="R92" s="27">
        <f t="shared" si="30"/>
        <v>1.1808699074985238</v>
      </c>
      <c r="S92" s="27">
        <f t="shared" si="31"/>
        <v>17.40799055304074</v>
      </c>
      <c r="T92" s="27">
        <f t="shared" si="32"/>
        <v>1.3944537384355722</v>
      </c>
      <c r="U92" s="27">
        <f t="shared" si="33"/>
        <v>303.03813509475566</v>
      </c>
      <c r="V92" s="22" cm="1">
        <f t="array" ref="V92">ROUND(GROWTH(Munis_historical!H92:I92,Munis_historical!$H$1:$I$1,Munis_historical!$J$1),0)</f>
        <v>21306</v>
      </c>
      <c r="W92" cm="1">
        <f t="array" ref="W92">ROUND(GROWTH(Munis_historical!G92:I92,Munis_historical!$G$1:$I$1,Munis_historical!$J$1),0)</f>
        <v>24003</v>
      </c>
      <c r="X92">
        <f>ROUND(_xlfn.FORECAST.ETS(Munis_historical!$J$1,Munis_historical!C92:I92,Munis_historical!$C$1:$I$1),0)</f>
        <v>26190</v>
      </c>
      <c r="Y92" s="28">
        <f t="shared" si="41"/>
        <v>982</v>
      </c>
      <c r="Z92" s="28">
        <f t="shared" si="34"/>
        <v>3679</v>
      </c>
      <c r="AA92" s="28">
        <f t="shared" si="35"/>
        <v>5866</v>
      </c>
      <c r="AB92" s="27">
        <f t="shared" si="36"/>
        <v>4.8317260381814604</v>
      </c>
      <c r="AC92" s="27">
        <f t="shared" si="36"/>
        <v>18.101751623696121</v>
      </c>
      <c r="AD92" s="27">
        <f t="shared" si="37"/>
        <v>28.862428655776423</v>
      </c>
      <c r="AE92" s="27">
        <f t="shared" si="38"/>
        <v>23.345576508040711</v>
      </c>
      <c r="AF92" s="27">
        <f t="shared" si="39"/>
        <v>327.67341184598513</v>
      </c>
      <c r="AG92" s="27">
        <f t="shared" si="40"/>
        <v>833.03978790978397</v>
      </c>
    </row>
    <row r="93" spans="1:34" x14ac:dyDescent="0.3">
      <c r="A93" t="s">
        <v>108</v>
      </c>
      <c r="B93" t="s">
        <v>11</v>
      </c>
      <c r="C93" t="s">
        <v>297</v>
      </c>
      <c r="D93" s="6">
        <v>8429.2402456</v>
      </c>
      <c r="E93" s="7">
        <v>8650</v>
      </c>
      <c r="F93" s="7">
        <v>9059</v>
      </c>
      <c r="G93" s="7">
        <v>9065</v>
      </c>
      <c r="H93" s="9">
        <f t="shared" si="22"/>
        <v>-629.75975440000002</v>
      </c>
      <c r="I93" s="10">
        <f t="shared" si="23"/>
        <v>-409</v>
      </c>
      <c r="J93" s="39">
        <f t="shared" si="24"/>
        <v>-6.9517579688707363</v>
      </c>
      <c r="K93" s="20">
        <f t="shared" si="25"/>
        <v>-4.5148471133679218</v>
      </c>
      <c r="L93" s="39">
        <f t="shared" si="26"/>
        <v>48.326938857757781</v>
      </c>
      <c r="M93" s="39">
        <f t="shared" si="27"/>
        <v>20.383844457086656</v>
      </c>
      <c r="N93" s="25">
        <f>ROUND(_xlfn.FORECAST.LINEAR(Munis_historical!$J$1,Munis_historical!H93:I93,Munis_historical!$H$1:$I$1),0)</f>
        <v>8927</v>
      </c>
      <c r="O93" s="8">
        <f>ROUND(_xlfn.FORECAST.LINEAR(Munis_historical!$J$1,Munis_historical!G93:I93,Munis_historical!$G$1:$I$1),0)</f>
        <v>9128</v>
      </c>
      <c r="P93" s="28">
        <f t="shared" si="28"/>
        <v>-138</v>
      </c>
      <c r="Q93" s="28">
        <f t="shared" si="29"/>
        <v>63</v>
      </c>
      <c r="R93" s="27">
        <f t="shared" si="30"/>
        <v>-1.522338665195808</v>
      </c>
      <c r="S93" s="27">
        <f t="shared" si="31"/>
        <v>0.69498069498069492</v>
      </c>
      <c r="T93" s="27">
        <f t="shared" si="32"/>
        <v>2.3175150115501544</v>
      </c>
      <c r="U93" s="27">
        <f t="shared" si="33"/>
        <v>0.48299816639584969</v>
      </c>
      <c r="V93" s="22" cm="1">
        <f t="array" ref="V93">ROUND(GROWTH(Munis_historical!H93:I93,Munis_historical!$H$1:$I$1,Munis_historical!$J$1),0)</f>
        <v>8939</v>
      </c>
      <c r="W93" cm="1">
        <f t="array" ref="W93">ROUND(GROWTH(Munis_historical!G93:I93,Munis_historical!$G$1:$I$1,Munis_historical!$J$1),0)</f>
        <v>9181</v>
      </c>
      <c r="X93">
        <f>ROUND(_xlfn.FORECAST.ETS(Munis_historical!$J$1,Munis_historical!C93:I93,Munis_historical!$C$1:$I$1),0)</f>
        <v>9677</v>
      </c>
      <c r="Y93" s="28">
        <f t="shared" si="41"/>
        <v>-126</v>
      </c>
      <c r="Z93" s="28">
        <f t="shared" si="34"/>
        <v>116</v>
      </c>
      <c r="AA93" s="28">
        <f t="shared" si="35"/>
        <v>612</v>
      </c>
      <c r="AB93" s="27">
        <f t="shared" si="36"/>
        <v>-1.3899613899613898</v>
      </c>
      <c r="AC93" s="27">
        <f t="shared" si="36"/>
        <v>1.2796469939327082</v>
      </c>
      <c r="AD93" s="27">
        <f t="shared" si="37"/>
        <v>6.7512410369553226</v>
      </c>
      <c r="AE93" s="27">
        <f t="shared" si="38"/>
        <v>1.9319926655833988</v>
      </c>
      <c r="AF93" s="27">
        <f t="shared" si="39"/>
        <v>1.6374964290810166</v>
      </c>
      <c r="AG93" s="27">
        <f t="shared" si="40"/>
        <v>45.579255539069578</v>
      </c>
    </row>
    <row r="94" spans="1:34" x14ac:dyDescent="0.3">
      <c r="A94" t="s">
        <v>109</v>
      </c>
      <c r="B94" t="s">
        <v>13</v>
      </c>
      <c r="C94" t="s">
        <v>297</v>
      </c>
      <c r="D94" s="6">
        <v>9013.8913940500006</v>
      </c>
      <c r="E94" s="7">
        <v>7211</v>
      </c>
      <c r="F94" s="7">
        <v>9062</v>
      </c>
      <c r="G94" s="7">
        <v>9062</v>
      </c>
      <c r="H94" s="9">
        <f t="shared" si="22"/>
        <v>-48.108605949999401</v>
      </c>
      <c r="I94" s="10">
        <f t="shared" si="23"/>
        <v>-1851</v>
      </c>
      <c r="J94" s="39">
        <f t="shared" si="24"/>
        <v>-0.53088287298608916</v>
      </c>
      <c r="K94" s="20">
        <f t="shared" si="25"/>
        <v>-20.425954535422644</v>
      </c>
      <c r="L94" s="39">
        <f t="shared" si="26"/>
        <v>0.28183662482996408</v>
      </c>
      <c r="M94" s="39">
        <f t="shared" si="27"/>
        <v>417.21961868315287</v>
      </c>
      <c r="N94" s="25">
        <f>ROUND(_xlfn.FORECAST.LINEAR(Munis_historical!$J$1,Munis_historical!H94:I94,Munis_historical!$H$1:$I$1),0)</f>
        <v>9324</v>
      </c>
      <c r="O94" s="8">
        <f>ROUND(_xlfn.FORECAST.LINEAR(Munis_historical!$J$1,Munis_historical!G94:I94,Munis_historical!$G$1:$I$1),0)</f>
        <v>9269</v>
      </c>
      <c r="P94" s="28">
        <f t="shared" si="28"/>
        <v>262</v>
      </c>
      <c r="Q94" s="28">
        <f t="shared" si="29"/>
        <v>207</v>
      </c>
      <c r="R94" s="27">
        <f t="shared" si="30"/>
        <v>2.8911939969101743</v>
      </c>
      <c r="S94" s="27">
        <f t="shared" si="31"/>
        <v>2.2842639593908629</v>
      </c>
      <c r="T94" s="27">
        <f t="shared" si="32"/>
        <v>8.359002727769429</v>
      </c>
      <c r="U94" s="27">
        <f t="shared" si="33"/>
        <v>5.2178618361720215</v>
      </c>
      <c r="V94" s="22" cm="1">
        <f t="array" ref="V94">ROUND(GROWTH(Munis_historical!H94:I94,Munis_historical!$H$1:$I$1,Munis_historical!$J$1),0)</f>
        <v>9784</v>
      </c>
      <c r="W94" cm="1">
        <f t="array" ref="W94">ROUND(GROWTH(Munis_historical!G94:I94,Munis_historical!$G$1:$I$1,Munis_historical!$J$1),0)</f>
        <v>10189</v>
      </c>
      <c r="X94">
        <f>ROUND(_xlfn.FORECAST.ETS(Munis_historical!$J$1,Munis_historical!C94:I94,Munis_historical!$C$1:$I$1),0)</f>
        <v>9296</v>
      </c>
      <c r="Y94" s="28">
        <f t="shared" si="41"/>
        <v>722</v>
      </c>
      <c r="Z94" s="28">
        <f t="shared" si="34"/>
        <v>1127</v>
      </c>
      <c r="AA94" s="28">
        <f t="shared" si="35"/>
        <v>234</v>
      </c>
      <c r="AB94" s="27">
        <f t="shared" si="36"/>
        <v>7.9673361288898699</v>
      </c>
      <c r="AC94" s="27">
        <f t="shared" si="36"/>
        <v>12.436548223350254</v>
      </c>
      <c r="AD94" s="27">
        <f t="shared" si="37"/>
        <v>2.5822114323548884</v>
      </c>
      <c r="AE94" s="27">
        <f t="shared" si="38"/>
        <v>63.478444990713818</v>
      </c>
      <c r="AF94" s="27">
        <f t="shared" si="39"/>
        <v>154.66773171171636</v>
      </c>
      <c r="AG94" s="27">
        <f t="shared" si="40"/>
        <v>6.6678158813842838</v>
      </c>
    </row>
    <row r="95" spans="1:34" x14ac:dyDescent="0.3">
      <c r="A95" t="s">
        <v>110</v>
      </c>
      <c r="B95" t="s">
        <v>11</v>
      </c>
      <c r="C95" t="s">
        <v>297</v>
      </c>
      <c r="D95" s="6">
        <v>14553.006034169999</v>
      </c>
      <c r="E95" s="7">
        <v>11386</v>
      </c>
      <c r="F95" s="7">
        <v>13139</v>
      </c>
      <c r="G95" s="7">
        <v>13382</v>
      </c>
      <c r="H95" s="9">
        <f t="shared" si="22"/>
        <v>1414.0060341699991</v>
      </c>
      <c r="I95" s="10">
        <f t="shared" si="23"/>
        <v>-1753</v>
      </c>
      <c r="J95" s="39">
        <f t="shared" si="24"/>
        <v>10.761899948017346</v>
      </c>
      <c r="K95" s="20">
        <f t="shared" si="25"/>
        <v>-13.341959053200394</v>
      </c>
      <c r="L95" s="39">
        <f t="shared" si="26"/>
        <v>115.81849049113576</v>
      </c>
      <c r="M95" s="39">
        <f t="shared" si="27"/>
        <v>178.00787137727596</v>
      </c>
      <c r="N95" s="25">
        <f>ROUND(_xlfn.FORECAST.LINEAR(Munis_historical!$J$1,Munis_historical!H95:I95,Munis_historical!$H$1:$I$1),0)</f>
        <v>13384</v>
      </c>
      <c r="O95" s="8">
        <f>ROUND(_xlfn.FORECAST.LINEAR(Munis_historical!$J$1,Munis_historical!G95:I95,Munis_historical!$G$1:$I$1),0)</f>
        <v>14849</v>
      </c>
      <c r="P95" s="28">
        <f t="shared" si="28"/>
        <v>2</v>
      </c>
      <c r="Q95" s="28">
        <f t="shared" si="29"/>
        <v>1467</v>
      </c>
      <c r="R95" s="27">
        <f t="shared" si="30"/>
        <v>1.4945449110745777E-2</v>
      </c>
      <c r="S95" s="27">
        <f t="shared" si="31"/>
        <v>10.96248692273203</v>
      </c>
      <c r="T95" s="27">
        <f t="shared" si="32"/>
        <v>2.2336644912189174E-4</v>
      </c>
      <c r="U95" s="27">
        <f t="shared" si="33"/>
        <v>120.17611953107077</v>
      </c>
      <c r="V95" s="22" cm="1">
        <f t="array" ref="V95">ROUND(GROWTH(Munis_historical!H95:I95,Munis_historical!$H$1:$I$1,Munis_historical!$J$1),0)</f>
        <v>13419</v>
      </c>
      <c r="W95" cm="1">
        <f t="array" ref="W95">ROUND(GROWTH(Munis_historical!G95:I95,Munis_historical!$G$1:$I$1,Munis_historical!$J$1),0)</f>
        <v>14879</v>
      </c>
      <c r="X95">
        <f>ROUND(_xlfn.FORECAST.ETS(Munis_historical!$J$1,Munis_historical!C95:I95,Munis_historical!$C$1:$I$1),0)</f>
        <v>16385</v>
      </c>
      <c r="Y95" s="28">
        <f t="shared" si="41"/>
        <v>37</v>
      </c>
      <c r="Z95" s="28">
        <f t="shared" si="34"/>
        <v>1497</v>
      </c>
      <c r="AA95" s="28">
        <f t="shared" si="35"/>
        <v>3003</v>
      </c>
      <c r="AB95" s="27">
        <f t="shared" si="36"/>
        <v>0.27649080854879693</v>
      </c>
      <c r="AC95" s="27">
        <f t="shared" si="36"/>
        <v>11.186668659393215</v>
      </c>
      <c r="AD95" s="27">
        <f t="shared" si="37"/>
        <v>22.440591839784783</v>
      </c>
      <c r="AE95" s="27">
        <f t="shared" si="38"/>
        <v>7.6447167211967482E-2</v>
      </c>
      <c r="AF95" s="27">
        <f t="shared" si="39"/>
        <v>125.14155569505039</v>
      </c>
      <c r="AG95" s="27">
        <f t="shared" si="40"/>
        <v>503.58016211981538</v>
      </c>
    </row>
    <row r="96" spans="1:34" x14ac:dyDescent="0.3">
      <c r="A96" t="s">
        <v>111</v>
      </c>
      <c r="B96" t="s">
        <v>9</v>
      </c>
      <c r="C96" t="s">
        <v>297</v>
      </c>
      <c r="D96" s="6">
        <v>1202.03188504799</v>
      </c>
      <c r="E96" s="7">
        <v>1316</v>
      </c>
      <c r="F96" s="7">
        <v>1364</v>
      </c>
      <c r="G96" s="7">
        <v>1368</v>
      </c>
      <c r="H96" s="9">
        <f t="shared" si="22"/>
        <v>-161.96811495200996</v>
      </c>
      <c r="I96" s="10">
        <f t="shared" si="23"/>
        <v>-48</v>
      </c>
      <c r="J96" s="39">
        <f t="shared" si="24"/>
        <v>-11.874495231085774</v>
      </c>
      <c r="K96" s="20">
        <f t="shared" si="25"/>
        <v>-3.519061583577713</v>
      </c>
      <c r="L96" s="39">
        <f t="shared" si="26"/>
        <v>141.0036369930788</v>
      </c>
      <c r="M96" s="39">
        <f t="shared" si="27"/>
        <v>12.383794429012481</v>
      </c>
      <c r="N96" s="25">
        <f>ROUND(_xlfn.FORECAST.LINEAR(Munis_historical!$J$1,Munis_historical!H96:I96,Munis_historical!$H$1:$I$1),0)</f>
        <v>1394</v>
      </c>
      <c r="O96" s="8">
        <f>ROUND(_xlfn.FORECAST.LINEAR(Munis_historical!$J$1,Munis_historical!G96:I96,Munis_historical!$G$1:$I$1),0)</f>
        <v>1428</v>
      </c>
      <c r="P96" s="28">
        <f t="shared" si="28"/>
        <v>26</v>
      </c>
      <c r="Q96" s="28">
        <f t="shared" si="29"/>
        <v>60</v>
      </c>
      <c r="R96" s="27">
        <f t="shared" si="30"/>
        <v>1.9005847953216373</v>
      </c>
      <c r="S96" s="27">
        <f t="shared" si="31"/>
        <v>4.3859649122807012</v>
      </c>
      <c r="T96" s="27">
        <f t="shared" si="32"/>
        <v>3.6122225642077899</v>
      </c>
      <c r="U96" s="27">
        <f t="shared" si="33"/>
        <v>19.23668821175746</v>
      </c>
      <c r="V96" s="22" cm="1">
        <f t="array" ref="V96">ROUND(GROWTH(Munis_historical!H96:I96,Munis_historical!$H$1:$I$1,Munis_historical!$J$1),0)</f>
        <v>1425</v>
      </c>
      <c r="W96" cm="1">
        <f t="array" ref="W96">ROUND(GROWTH(Munis_historical!G96:I96,Munis_historical!$G$1:$I$1,Munis_historical!$J$1),0)</f>
        <v>1514</v>
      </c>
      <c r="X96">
        <f>ROUND(_xlfn.FORECAST.ETS(Munis_historical!$J$1,Munis_historical!C96:I96,Munis_historical!$C$1:$I$1),0)</f>
        <v>1286</v>
      </c>
      <c r="Y96" s="28">
        <f t="shared" si="41"/>
        <v>57</v>
      </c>
      <c r="Z96" s="28">
        <f t="shared" si="34"/>
        <v>146</v>
      </c>
      <c r="AA96" s="28">
        <f t="shared" si="35"/>
        <v>-82</v>
      </c>
      <c r="AB96" s="27">
        <f t="shared" si="36"/>
        <v>4.1666666666666661</v>
      </c>
      <c r="AC96" s="27">
        <f t="shared" si="36"/>
        <v>10.672514619883041</v>
      </c>
      <c r="AD96" s="27">
        <f t="shared" si="37"/>
        <v>-5.9941520467836256</v>
      </c>
      <c r="AE96" s="27">
        <f t="shared" si="38"/>
        <v>17.361111111111107</v>
      </c>
      <c r="AF96" s="27">
        <f t="shared" si="39"/>
        <v>113.90256831161724</v>
      </c>
      <c r="AG96" s="27">
        <f t="shared" si="40"/>
        <v>35.929858759960325</v>
      </c>
    </row>
    <row r="97" spans="1:33" x14ac:dyDescent="0.3">
      <c r="A97" t="s">
        <v>112</v>
      </c>
      <c r="B97" t="s">
        <v>11</v>
      </c>
      <c r="C97" t="s">
        <v>297</v>
      </c>
      <c r="D97" s="6">
        <v>14377.722453099999</v>
      </c>
      <c r="E97" s="7">
        <v>12525</v>
      </c>
      <c r="F97" s="7">
        <v>14425</v>
      </c>
      <c r="G97" s="7">
        <v>14505</v>
      </c>
      <c r="H97" s="9">
        <f t="shared" si="22"/>
        <v>-47.277546900000743</v>
      </c>
      <c r="I97" s="10">
        <f t="shared" si="23"/>
        <v>-1900</v>
      </c>
      <c r="J97" s="39">
        <f t="shared" si="24"/>
        <v>-0.32774729220104504</v>
      </c>
      <c r="K97" s="20">
        <f t="shared" si="25"/>
        <v>-13.171577123050259</v>
      </c>
      <c r="L97" s="39">
        <f t="shared" si="26"/>
        <v>0.1074182875451172</v>
      </c>
      <c r="M97" s="39">
        <f t="shared" si="27"/>
        <v>173.49044390846095</v>
      </c>
      <c r="N97" s="25">
        <f>ROUND(_xlfn.FORECAST.LINEAR(Munis_historical!$J$1,Munis_historical!H97:I97,Munis_historical!$H$1:$I$1),0)</f>
        <v>14172</v>
      </c>
      <c r="O97" s="8">
        <f>ROUND(_xlfn.FORECAST.LINEAR(Munis_historical!$J$1,Munis_historical!G97:I97,Munis_historical!$G$1:$I$1),0)</f>
        <v>14693</v>
      </c>
      <c r="P97" s="28">
        <f t="shared" si="28"/>
        <v>-333</v>
      </c>
      <c r="Q97" s="28">
        <f t="shared" si="29"/>
        <v>188</v>
      </c>
      <c r="R97" s="27">
        <f t="shared" si="30"/>
        <v>-2.295760082730093</v>
      </c>
      <c r="S97" s="27">
        <f t="shared" si="31"/>
        <v>1.2961047914512236</v>
      </c>
      <c r="T97" s="27">
        <f t="shared" si="32"/>
        <v>5.2705143574568831</v>
      </c>
      <c r="U97" s="27">
        <f t="shared" si="33"/>
        <v>1.6798876304228199</v>
      </c>
      <c r="V97" s="22" cm="1">
        <f t="array" ref="V97">ROUND(GROWTH(Munis_historical!H97:I97,Munis_historical!$H$1:$I$1,Munis_historical!$J$1),0)</f>
        <v>14173</v>
      </c>
      <c r="W97" cm="1">
        <f t="array" ref="W97">ROUND(GROWTH(Munis_historical!G97:I97,Munis_historical!$G$1:$I$1,Munis_historical!$J$1),0)</f>
        <v>14736</v>
      </c>
      <c r="X97">
        <f>ROUND(_xlfn.FORECAST.ETS(Munis_historical!$J$1,Munis_historical!C97:I97,Munis_historical!$C$1:$I$1),0)</f>
        <v>15298</v>
      </c>
      <c r="Y97" s="28">
        <f t="shared" si="41"/>
        <v>-332</v>
      </c>
      <c r="Z97" s="28">
        <f t="shared" si="34"/>
        <v>231</v>
      </c>
      <c r="AA97" s="28">
        <f t="shared" si="35"/>
        <v>793</v>
      </c>
      <c r="AB97" s="27">
        <f t="shared" si="36"/>
        <v>-2.2888659083074803</v>
      </c>
      <c r="AC97" s="27">
        <f t="shared" si="36"/>
        <v>1.592554291623578</v>
      </c>
      <c r="AD97" s="27">
        <f t="shared" si="37"/>
        <v>5.467080317132023</v>
      </c>
      <c r="AE97" s="27">
        <f t="shared" si="38"/>
        <v>5.2389071462122265</v>
      </c>
      <c r="AF97" s="27">
        <f t="shared" si="39"/>
        <v>2.5362291717686762</v>
      </c>
      <c r="AG97" s="27">
        <f t="shared" si="40"/>
        <v>29.88896719397238</v>
      </c>
    </row>
    <row r="98" spans="1:33" x14ac:dyDescent="0.3">
      <c r="A98" t="s">
        <v>113</v>
      </c>
      <c r="B98" t="s">
        <v>13</v>
      </c>
      <c r="C98" t="s">
        <v>297</v>
      </c>
      <c r="D98" s="6">
        <v>31185.317432885</v>
      </c>
      <c r="E98" s="7">
        <v>30835</v>
      </c>
      <c r="F98" s="7">
        <v>29936</v>
      </c>
      <c r="G98" s="7">
        <v>30176</v>
      </c>
      <c r="H98" s="9">
        <f t="shared" si="22"/>
        <v>1249.317432885</v>
      </c>
      <c r="I98" s="10">
        <f t="shared" si="23"/>
        <v>899</v>
      </c>
      <c r="J98" s="39">
        <f t="shared" si="24"/>
        <v>4.1732944711551312</v>
      </c>
      <c r="K98" s="20">
        <f t="shared" si="25"/>
        <v>3.0030732228754675</v>
      </c>
      <c r="L98" s="39">
        <f t="shared" si="26"/>
        <v>17.416386742973987</v>
      </c>
      <c r="M98" s="39">
        <f t="shared" si="27"/>
        <v>9.0184487819516477</v>
      </c>
      <c r="N98" s="25">
        <f>ROUND(_xlfn.FORECAST.LINEAR(Munis_historical!$J$1,Munis_historical!H98:I98,Munis_historical!$H$1:$I$1),0)</f>
        <v>28161</v>
      </c>
      <c r="O98" s="8">
        <f>ROUND(_xlfn.FORECAST.LINEAR(Munis_historical!$J$1,Munis_historical!G98:I98,Munis_historical!$G$1:$I$1),0)</f>
        <v>29756</v>
      </c>
      <c r="P98" s="28">
        <f t="shared" si="28"/>
        <v>-2015</v>
      </c>
      <c r="Q98" s="28">
        <f t="shared" si="29"/>
        <v>-420</v>
      </c>
      <c r="R98" s="27">
        <f t="shared" si="30"/>
        <v>-6.6774920466595971</v>
      </c>
      <c r="S98" s="27">
        <f t="shared" si="31"/>
        <v>-1.3918345705196182</v>
      </c>
      <c r="T98" s="27">
        <f t="shared" si="32"/>
        <v>44.588900033202172</v>
      </c>
      <c r="U98" s="27">
        <f t="shared" si="33"/>
        <v>1.9372034716935302</v>
      </c>
      <c r="V98" s="22" cm="1">
        <f t="array" ref="V98">ROUND(GROWTH(Munis_historical!H98:I98,Munis_historical!$H$1:$I$1,Munis_historical!$J$1),0)</f>
        <v>28243</v>
      </c>
      <c r="W98" cm="1">
        <f t="array" ref="W98">ROUND(GROWTH(Munis_historical!G98:I98,Munis_historical!$G$1:$I$1,Munis_historical!$J$1),0)</f>
        <v>29749</v>
      </c>
      <c r="X98">
        <f>ROUND(_xlfn.FORECAST.ETS(Munis_historical!$J$1,Munis_historical!C98:I98,Munis_historical!$C$1:$I$1),0)</f>
        <v>31854</v>
      </c>
      <c r="Y98" s="28">
        <f t="shared" si="41"/>
        <v>-1933</v>
      </c>
      <c r="Z98" s="28">
        <f t="shared" si="34"/>
        <v>-427</v>
      </c>
      <c r="AA98" s="28">
        <f t="shared" si="35"/>
        <v>1678</v>
      </c>
      <c r="AB98" s="27">
        <f t="shared" si="36"/>
        <v>-6.4057529162248148</v>
      </c>
      <c r="AC98" s="27">
        <f t="shared" si="36"/>
        <v>-1.4150318133616118</v>
      </c>
      <c r="AD98" s="27">
        <f t="shared" si="37"/>
        <v>5.5607104984093318</v>
      </c>
      <c r="AE98" s="27">
        <f t="shared" si="38"/>
        <v>41.033670423722718</v>
      </c>
      <c r="AF98" s="27">
        <f t="shared" si="39"/>
        <v>2.0023150328254511</v>
      </c>
      <c r="AG98" s="27">
        <f t="shared" si="40"/>
        <v>30.92150124711976</v>
      </c>
    </row>
    <row r="99" spans="1:33" x14ac:dyDescent="0.3">
      <c r="A99" t="s">
        <v>114</v>
      </c>
      <c r="B99" t="s">
        <v>13</v>
      </c>
      <c r="C99" t="s">
        <v>297</v>
      </c>
      <c r="D99" s="6">
        <v>5802.36673952</v>
      </c>
      <c r="E99" s="7">
        <v>5388</v>
      </c>
      <c r="F99" s="7">
        <v>4985</v>
      </c>
      <c r="G99" s="7">
        <v>5074</v>
      </c>
      <c r="H99" s="9">
        <f t="shared" si="22"/>
        <v>817.36673952000001</v>
      </c>
      <c r="I99" s="10">
        <f t="shared" si="23"/>
        <v>403</v>
      </c>
      <c r="J99" s="39">
        <f t="shared" si="24"/>
        <v>16.396524363490471</v>
      </c>
      <c r="K99" s="20">
        <f t="shared" si="25"/>
        <v>8.0842527582748254</v>
      </c>
      <c r="L99" s="39">
        <f t="shared" si="26"/>
        <v>268.8460112025366</v>
      </c>
      <c r="M99" s="39">
        <f t="shared" si="27"/>
        <v>65.355142659674115</v>
      </c>
      <c r="N99" s="25">
        <f>ROUND(_xlfn.FORECAST.LINEAR(Munis_historical!$J$1,Munis_historical!H99:I99,Munis_historical!$H$1:$I$1),0)</f>
        <v>6667</v>
      </c>
      <c r="O99" s="8">
        <f>ROUND(_xlfn.FORECAST.LINEAR(Munis_historical!$J$1,Munis_historical!G99:I99,Munis_historical!$G$1:$I$1),0)</f>
        <v>5034</v>
      </c>
      <c r="P99" s="28">
        <f t="shared" si="28"/>
        <v>1593</v>
      </c>
      <c r="Q99" s="28">
        <f t="shared" si="29"/>
        <v>-40</v>
      </c>
      <c r="R99" s="27">
        <f t="shared" si="30"/>
        <v>31.395348837209301</v>
      </c>
      <c r="S99" s="27">
        <f t="shared" si="31"/>
        <v>-0.78833267638943638</v>
      </c>
      <c r="T99" s="27">
        <f t="shared" si="32"/>
        <v>985.66792861005945</v>
      </c>
      <c r="U99" s="27">
        <f t="shared" si="33"/>
        <v>0.62146840866333186</v>
      </c>
      <c r="V99" s="22" cm="1">
        <f t="array" ref="V99">ROUND(GROWTH(Munis_historical!H99:I99,Munis_historical!$H$1:$I$1,Munis_historical!$J$1),0)</f>
        <v>7051</v>
      </c>
      <c r="W99" cm="1">
        <f t="array" ref="W99">ROUND(GROWTH(Munis_historical!G99:I99,Munis_historical!$G$1:$I$1,Munis_historical!$J$1),0)</f>
        <v>4992</v>
      </c>
      <c r="X99">
        <f>ROUND(_xlfn.FORECAST.ETS(Munis_historical!$J$1,Munis_historical!C99:I99,Munis_historical!$C$1:$I$1),0)</f>
        <v>5345</v>
      </c>
      <c r="Y99" s="28">
        <f t="shared" si="41"/>
        <v>1977</v>
      </c>
      <c r="Z99" s="28">
        <f t="shared" si="34"/>
        <v>-82</v>
      </c>
      <c r="AA99" s="28">
        <f t="shared" si="35"/>
        <v>271</v>
      </c>
      <c r="AB99" s="27">
        <f t="shared" si="36"/>
        <v>38.963342530547891</v>
      </c>
      <c r="AC99" s="27">
        <f t="shared" si="36"/>
        <v>-1.6160819865983445</v>
      </c>
      <c r="AD99" s="27">
        <f t="shared" si="37"/>
        <v>5.3409538825384306</v>
      </c>
      <c r="AE99" s="27">
        <f t="shared" si="38"/>
        <v>1518.1420611528022</v>
      </c>
      <c r="AF99" s="27">
        <f t="shared" si="39"/>
        <v>2.6117209874076517</v>
      </c>
      <c r="AG99" s="27">
        <f t="shared" si="40"/>
        <v>28.525788375402335</v>
      </c>
    </row>
    <row r="100" spans="1:33" x14ac:dyDescent="0.3">
      <c r="A100" t="s">
        <v>115</v>
      </c>
      <c r="B100" t="s">
        <v>11</v>
      </c>
      <c r="C100" t="s">
        <v>297</v>
      </c>
      <c r="D100" s="6">
        <v>7956.2615427700002</v>
      </c>
      <c r="E100" s="7">
        <v>6631</v>
      </c>
      <c r="F100" s="7">
        <v>8108</v>
      </c>
      <c r="G100" s="7">
        <v>8320</v>
      </c>
      <c r="H100" s="9">
        <f t="shared" si="22"/>
        <v>-151.73845722999977</v>
      </c>
      <c r="I100" s="10">
        <f t="shared" si="23"/>
        <v>-1477</v>
      </c>
      <c r="J100" s="39">
        <f t="shared" si="24"/>
        <v>-1.8714659253823356</v>
      </c>
      <c r="K100" s="20">
        <f t="shared" si="25"/>
        <v>-18.216576221016282</v>
      </c>
      <c r="L100" s="39">
        <f t="shared" si="26"/>
        <v>3.5023847098671617</v>
      </c>
      <c r="M100" s="39">
        <f t="shared" si="27"/>
        <v>331.84364921609586</v>
      </c>
      <c r="N100" s="25">
        <f>ROUND(_xlfn.FORECAST.LINEAR(Munis_historical!$J$1,Munis_historical!H100:I100,Munis_historical!$H$1:$I$1),0)</f>
        <v>8159</v>
      </c>
      <c r="O100" s="8">
        <f>ROUND(_xlfn.FORECAST.LINEAR(Munis_historical!$J$1,Munis_historical!G100:I100,Munis_historical!$G$1:$I$1),0)</f>
        <v>8480</v>
      </c>
      <c r="P100" s="28">
        <f t="shared" si="28"/>
        <v>-161</v>
      </c>
      <c r="Q100" s="28">
        <f t="shared" si="29"/>
        <v>160</v>
      </c>
      <c r="R100" s="27">
        <f t="shared" si="30"/>
        <v>-1.935096153846154</v>
      </c>
      <c r="S100" s="27">
        <f t="shared" si="31"/>
        <v>1.9230769230769231</v>
      </c>
      <c r="T100" s="27">
        <f t="shared" si="32"/>
        <v>3.7445971246301779</v>
      </c>
      <c r="U100" s="27">
        <f t="shared" si="33"/>
        <v>3.6982248520710059</v>
      </c>
      <c r="V100" s="22" cm="1">
        <f t="array" ref="V100">ROUND(GROWTH(Munis_historical!H100:I100,Munis_historical!$H$1:$I$1,Munis_historical!$J$1),0)</f>
        <v>8159</v>
      </c>
      <c r="W100" cm="1">
        <f t="array" ref="W100">ROUND(GROWTH(Munis_historical!G100:I100,Munis_historical!$G$1:$I$1,Munis_historical!$J$1),0)</f>
        <v>8497</v>
      </c>
      <c r="X100">
        <f>ROUND(_xlfn.FORECAST.ETS(Munis_historical!$J$1,Munis_historical!C100:I100,Munis_historical!$C$1:$I$1),0)</f>
        <v>8853</v>
      </c>
      <c r="Y100" s="28">
        <f t="shared" si="41"/>
        <v>-161</v>
      </c>
      <c r="Z100" s="28">
        <f t="shared" si="34"/>
        <v>177</v>
      </c>
      <c r="AA100" s="28">
        <f t="shared" si="35"/>
        <v>533</v>
      </c>
      <c r="AB100" s="27">
        <f t="shared" si="36"/>
        <v>-1.935096153846154</v>
      </c>
      <c r="AC100" s="27">
        <f t="shared" si="36"/>
        <v>2.1274038461538463</v>
      </c>
      <c r="AD100" s="27">
        <f t="shared" si="37"/>
        <v>6.4062499999999991</v>
      </c>
      <c r="AE100" s="27">
        <f t="shared" si="38"/>
        <v>3.7445971246301779</v>
      </c>
      <c r="AF100" s="27">
        <f t="shared" si="39"/>
        <v>4.5258471246301779</v>
      </c>
      <c r="AG100" s="27">
        <f t="shared" si="40"/>
        <v>41.040039062499986</v>
      </c>
    </row>
    <row r="101" spans="1:33" x14ac:dyDescent="0.3">
      <c r="A101" t="s">
        <v>116</v>
      </c>
      <c r="B101" t="s">
        <v>7</v>
      </c>
      <c r="C101" t="s">
        <v>297</v>
      </c>
      <c r="D101" s="6">
        <v>17789.469816359899</v>
      </c>
      <c r="E101" s="7">
        <v>16662</v>
      </c>
      <c r="F101" s="7">
        <v>17098</v>
      </c>
      <c r="G101" s="7">
        <v>17395</v>
      </c>
      <c r="H101" s="9">
        <f t="shared" si="22"/>
        <v>691.46981635989869</v>
      </c>
      <c r="I101" s="10">
        <f t="shared" si="23"/>
        <v>-436</v>
      </c>
      <c r="J101" s="39">
        <f t="shared" si="24"/>
        <v>4.0441561373254098</v>
      </c>
      <c r="K101" s="20">
        <f t="shared" si="25"/>
        <v>-2.5500058486372672</v>
      </c>
      <c r="L101" s="39">
        <f t="shared" si="26"/>
        <v>16.355198863066779</v>
      </c>
      <c r="M101" s="39">
        <f t="shared" si="27"/>
        <v>6.5025298280842696</v>
      </c>
      <c r="N101" s="25">
        <f>ROUND(_xlfn.FORECAST.LINEAR(Munis_historical!$J$1,Munis_historical!H101:I101,Munis_historical!$H$1:$I$1),0)</f>
        <v>16283</v>
      </c>
      <c r="O101" s="8">
        <f>ROUND(_xlfn.FORECAST.LINEAR(Munis_historical!$J$1,Munis_historical!G101:I101,Munis_historical!$G$1:$I$1),0)</f>
        <v>17518</v>
      </c>
      <c r="P101" s="28">
        <f t="shared" si="28"/>
        <v>-1112</v>
      </c>
      <c r="Q101" s="28">
        <f t="shared" si="29"/>
        <v>123</v>
      </c>
      <c r="R101" s="27">
        <f t="shared" si="30"/>
        <v>-6.3926415636677207</v>
      </c>
      <c r="S101" s="27">
        <f t="shared" si="31"/>
        <v>0.70709974130497266</v>
      </c>
      <c r="T101" s="27">
        <f t="shared" si="32"/>
        <v>40.865866161532082</v>
      </c>
      <c r="U101" s="27">
        <f t="shared" si="33"/>
        <v>0.49999004415355924</v>
      </c>
      <c r="V101" s="22" cm="1">
        <f t="array" ref="V101">ROUND(GROWTH(Munis_historical!H101:I101,Munis_historical!$H$1:$I$1,Munis_historical!$J$1),0)</f>
        <v>16299</v>
      </c>
      <c r="W101" cm="1">
        <f t="array" ref="W101">ROUND(GROWTH(Munis_historical!G101:I101,Munis_historical!$G$1:$I$1,Munis_historical!$J$1),0)</f>
        <v>17544</v>
      </c>
      <c r="X101">
        <f>ROUND(_xlfn.FORECAST.ETS(Munis_historical!$J$1,Munis_historical!C101:I101,Munis_historical!$C$1:$I$1),0)</f>
        <v>18188</v>
      </c>
      <c r="Y101" s="28">
        <f t="shared" si="41"/>
        <v>-1096</v>
      </c>
      <c r="Z101" s="28">
        <f t="shared" si="34"/>
        <v>149</v>
      </c>
      <c r="AA101" s="28">
        <f t="shared" si="35"/>
        <v>793</v>
      </c>
      <c r="AB101" s="27">
        <f t="shared" si="36"/>
        <v>-6.3006611095142286</v>
      </c>
      <c r="AC101" s="27">
        <f t="shared" si="36"/>
        <v>0.85656797930439776</v>
      </c>
      <c r="AD101" s="27">
        <f t="shared" si="37"/>
        <v>4.5587812589824663</v>
      </c>
      <c r="AE101" s="27">
        <f t="shared" si="38"/>
        <v>39.698330416945069</v>
      </c>
      <c r="AF101" s="27">
        <f t="shared" si="39"/>
        <v>0.73370870316961923</v>
      </c>
      <c r="AG101" s="27">
        <f t="shared" si="40"/>
        <v>20.782486567249762</v>
      </c>
    </row>
    <row r="102" spans="1:33" x14ac:dyDescent="0.3">
      <c r="A102" t="s">
        <v>117</v>
      </c>
      <c r="B102" t="s">
        <v>11</v>
      </c>
      <c r="C102" t="s">
        <v>297</v>
      </c>
      <c r="D102" s="6">
        <v>2102.7556471859998</v>
      </c>
      <c r="E102" s="7">
        <v>1966</v>
      </c>
      <c r="F102" s="7">
        <v>1500</v>
      </c>
      <c r="G102" s="7">
        <v>1500</v>
      </c>
      <c r="H102" s="9">
        <f t="shared" si="22"/>
        <v>602.75564718599981</v>
      </c>
      <c r="I102" s="10">
        <f t="shared" si="23"/>
        <v>466</v>
      </c>
      <c r="J102" s="39">
        <f t="shared" si="24"/>
        <v>40.183709812399989</v>
      </c>
      <c r="K102" s="20">
        <f t="shared" si="25"/>
        <v>31.066666666666663</v>
      </c>
      <c r="L102" s="39">
        <f t="shared" si="26"/>
        <v>1614.7305342871712</v>
      </c>
      <c r="M102" s="39">
        <f t="shared" si="27"/>
        <v>965.1377777777775</v>
      </c>
      <c r="N102" s="25">
        <f>ROUND(_xlfn.FORECAST.LINEAR(Munis_historical!$J$1,Munis_historical!H102:I102,Munis_historical!$H$1:$I$1),0)</f>
        <v>1660</v>
      </c>
      <c r="O102" s="8">
        <f>ROUND(_xlfn.FORECAST.LINEAR(Munis_historical!$J$1,Munis_historical!G102:I102,Munis_historical!$G$1:$I$1),0)</f>
        <v>1932</v>
      </c>
      <c r="P102" s="28">
        <f t="shared" si="28"/>
        <v>160</v>
      </c>
      <c r="Q102" s="28">
        <f t="shared" si="29"/>
        <v>432</v>
      </c>
      <c r="R102" s="27">
        <f t="shared" si="30"/>
        <v>10.666666666666668</v>
      </c>
      <c r="S102" s="27">
        <f t="shared" si="31"/>
        <v>28.799999999999997</v>
      </c>
      <c r="T102" s="27">
        <f t="shared" si="32"/>
        <v>113.7777777777778</v>
      </c>
      <c r="U102" s="27">
        <f t="shared" si="33"/>
        <v>829.43999999999983</v>
      </c>
      <c r="V102" s="22" cm="1">
        <f t="array" ref="V102">ROUND(GROWTH(Munis_historical!H102:I102,Munis_historical!$H$1:$I$1,Munis_historical!$J$1),0)</f>
        <v>1686</v>
      </c>
      <c r="W102" cm="1">
        <f t="array" ref="W102">ROUND(GROWTH(Munis_historical!G102:I102,Munis_historical!$G$1:$I$1,Munis_historical!$J$1),0)</f>
        <v>1928</v>
      </c>
      <c r="X102">
        <f>ROUND(_xlfn.FORECAST.ETS(Munis_historical!$J$1,Munis_historical!C102:I102,Munis_historical!$C$1:$I$1),0)</f>
        <v>2149</v>
      </c>
      <c r="Y102" s="28">
        <f t="shared" si="41"/>
        <v>186</v>
      </c>
      <c r="Z102" s="28">
        <f t="shared" si="34"/>
        <v>428</v>
      </c>
      <c r="AA102" s="28">
        <f t="shared" si="35"/>
        <v>649</v>
      </c>
      <c r="AB102" s="27">
        <f t="shared" si="36"/>
        <v>12.4</v>
      </c>
      <c r="AC102" s="27">
        <f t="shared" si="36"/>
        <v>28.533333333333331</v>
      </c>
      <c r="AD102" s="27">
        <f t="shared" si="37"/>
        <v>43.266666666666666</v>
      </c>
      <c r="AE102" s="27">
        <f t="shared" si="38"/>
        <v>153.76000000000002</v>
      </c>
      <c r="AF102" s="27">
        <f t="shared" si="39"/>
        <v>814.15111111111105</v>
      </c>
      <c r="AG102" s="27">
        <f t="shared" si="40"/>
        <v>1872.0044444444443</v>
      </c>
    </row>
    <row r="103" spans="1:33" x14ac:dyDescent="0.3">
      <c r="A103" t="s">
        <v>118</v>
      </c>
      <c r="B103" t="s">
        <v>11</v>
      </c>
      <c r="C103" t="s">
        <v>297</v>
      </c>
      <c r="D103" s="6">
        <v>53566.041542594903</v>
      </c>
      <c r="E103" s="7">
        <v>44207</v>
      </c>
      <c r="F103" s="7">
        <v>52232</v>
      </c>
      <c r="G103" s="7">
        <v>52530</v>
      </c>
      <c r="H103" s="9">
        <f t="shared" si="22"/>
        <v>1334.0415425949031</v>
      </c>
      <c r="I103" s="10">
        <f t="shared" si="23"/>
        <v>-8025</v>
      </c>
      <c r="J103" s="39">
        <f t="shared" si="24"/>
        <v>2.554069426012604</v>
      </c>
      <c r="K103" s="20">
        <f t="shared" si="25"/>
        <v>-15.364144585694595</v>
      </c>
      <c r="L103" s="39">
        <f t="shared" si="26"/>
        <v>6.5232706328923529</v>
      </c>
      <c r="M103" s="39">
        <f t="shared" si="27"/>
        <v>236.05693885012852</v>
      </c>
      <c r="N103" s="25">
        <f>ROUND(_xlfn.FORECAST.LINEAR(Munis_historical!$J$1,Munis_historical!H103:I103,Munis_historical!$H$1:$I$1),0)</f>
        <v>54295</v>
      </c>
      <c r="O103" s="8">
        <f>ROUND(_xlfn.FORECAST.LINEAR(Munis_historical!$J$1,Munis_historical!G103:I103,Munis_historical!$G$1:$I$1),0)</f>
        <v>54651</v>
      </c>
      <c r="P103" s="28">
        <f t="shared" si="28"/>
        <v>1765</v>
      </c>
      <c r="Q103" s="28">
        <f t="shared" si="29"/>
        <v>2121</v>
      </c>
      <c r="R103" s="27">
        <f t="shared" si="30"/>
        <v>3.3599847706072725</v>
      </c>
      <c r="S103" s="27">
        <f t="shared" si="31"/>
        <v>4.0376927470017137</v>
      </c>
      <c r="T103" s="27">
        <f t="shared" si="32"/>
        <v>11.289497658712806</v>
      </c>
      <c r="U103" s="27">
        <f t="shared" si="33"/>
        <v>16.302962719190244</v>
      </c>
      <c r="V103" s="22" cm="1">
        <f t="array" ref="V103">ROUND(GROWTH(Munis_historical!H103:I103,Munis_historical!$H$1:$I$1,Munis_historical!$J$1),0)</f>
        <v>54411</v>
      </c>
      <c r="W103" cm="1">
        <f t="array" ref="W103">ROUND(GROWTH(Munis_historical!G103:I103,Munis_historical!$G$1:$I$1,Munis_historical!$J$1),0)</f>
        <v>54913</v>
      </c>
      <c r="X103">
        <f>ROUND(_xlfn.FORECAST.ETS(Munis_historical!$J$1,Munis_historical!C103:I103,Munis_historical!$C$1:$I$1),0)</f>
        <v>60040</v>
      </c>
      <c r="Y103" s="28">
        <f t="shared" si="41"/>
        <v>1881</v>
      </c>
      <c r="Z103" s="28">
        <f t="shared" si="34"/>
        <v>2383</v>
      </c>
      <c r="AA103" s="28">
        <f t="shared" si="35"/>
        <v>7510</v>
      </c>
      <c r="AB103" s="27">
        <f t="shared" si="36"/>
        <v>3.580810965162764</v>
      </c>
      <c r="AC103" s="27">
        <f t="shared" si="36"/>
        <v>4.5364553588425665</v>
      </c>
      <c r="AD103" s="27">
        <f t="shared" si="37"/>
        <v>14.296592423377119</v>
      </c>
      <c r="AE103" s="27">
        <f t="shared" si="38"/>
        <v>12.822207168229886</v>
      </c>
      <c r="AF103" s="27">
        <f t="shared" si="39"/>
        <v>20.579427222771439</v>
      </c>
      <c r="AG103" s="27">
        <f t="shared" si="40"/>
        <v>204.39255492016403</v>
      </c>
    </row>
    <row r="104" spans="1:33" x14ac:dyDescent="0.3">
      <c r="A104" t="s">
        <v>119</v>
      </c>
      <c r="B104" t="s">
        <v>9</v>
      </c>
      <c r="C104" t="s">
        <v>297</v>
      </c>
      <c r="D104" s="6">
        <v>654.63217610799904</v>
      </c>
      <c r="E104" s="7">
        <v>705</v>
      </c>
      <c r="F104" s="7">
        <v>618</v>
      </c>
      <c r="G104" s="7">
        <v>618</v>
      </c>
      <c r="H104" s="9">
        <f t="shared" si="22"/>
        <v>36.632176107999044</v>
      </c>
      <c r="I104" s="10">
        <f t="shared" si="23"/>
        <v>87</v>
      </c>
      <c r="J104" s="39">
        <f t="shared" si="24"/>
        <v>5.9275365870548615</v>
      </c>
      <c r="K104" s="20">
        <f t="shared" si="25"/>
        <v>14.077669902912621</v>
      </c>
      <c r="L104" s="39">
        <f t="shared" si="26"/>
        <v>35.135689990873999</v>
      </c>
      <c r="M104" s="39">
        <f t="shared" si="27"/>
        <v>198.18078989537184</v>
      </c>
      <c r="N104" s="25">
        <f>ROUND(_xlfn.FORECAST.LINEAR(Munis_historical!$J$1,Munis_historical!H104:I104,Munis_historical!$H$1:$I$1),0)</f>
        <v>389</v>
      </c>
      <c r="O104" s="8">
        <f>ROUND(_xlfn.FORECAST.LINEAR(Munis_historical!$J$1,Munis_historical!G104:I104,Munis_historical!$G$1:$I$1),0)</f>
        <v>552</v>
      </c>
      <c r="P104" s="28">
        <f t="shared" si="28"/>
        <v>-229</v>
      </c>
      <c r="Q104" s="28">
        <f t="shared" si="29"/>
        <v>-66</v>
      </c>
      <c r="R104" s="27">
        <f t="shared" si="30"/>
        <v>-37.055016181229774</v>
      </c>
      <c r="S104" s="27">
        <f t="shared" si="31"/>
        <v>-10.679611650485436</v>
      </c>
      <c r="T104" s="27">
        <f t="shared" si="32"/>
        <v>1373.0742241912005</v>
      </c>
      <c r="U104" s="27">
        <f t="shared" si="33"/>
        <v>114.05410500518425</v>
      </c>
      <c r="V104" s="22" cm="1">
        <f t="array" ref="V104">ROUND(GROWTH(Munis_historical!H104:I104,Munis_historical!$H$1:$I$1,Munis_historical!$J$1),0)</f>
        <v>448</v>
      </c>
      <c r="W104" cm="1">
        <f t="array" ref="W104">ROUND(GROWTH(Munis_historical!G104:I104,Munis_historical!$G$1:$I$1,Munis_historical!$J$1),0)</f>
        <v>561</v>
      </c>
      <c r="X104">
        <f>ROUND(_xlfn.FORECAST.ETS(Munis_historical!$J$1,Munis_historical!C104:I104,Munis_historical!$C$1:$I$1),0)</f>
        <v>596</v>
      </c>
      <c r="Y104" s="28">
        <f t="shared" si="41"/>
        <v>-170</v>
      </c>
      <c r="Z104" s="28">
        <f t="shared" si="34"/>
        <v>-57</v>
      </c>
      <c r="AA104" s="28">
        <f t="shared" si="35"/>
        <v>-22</v>
      </c>
      <c r="AB104" s="27">
        <f t="shared" si="36"/>
        <v>-27.508090614886733</v>
      </c>
      <c r="AC104" s="27">
        <f t="shared" si="36"/>
        <v>-9.2233009708737868</v>
      </c>
      <c r="AD104" s="27">
        <f t="shared" si="37"/>
        <v>-3.5598705501618122</v>
      </c>
      <c r="AE104" s="27">
        <f t="shared" si="38"/>
        <v>756.69504927681953</v>
      </c>
      <c r="AF104" s="27">
        <f t="shared" si="39"/>
        <v>85.069280799321334</v>
      </c>
      <c r="AG104" s="27">
        <f t="shared" si="40"/>
        <v>12.672678333909364</v>
      </c>
    </row>
    <row r="105" spans="1:33" x14ac:dyDescent="0.3">
      <c r="A105" t="s">
        <v>120</v>
      </c>
      <c r="B105" t="s">
        <v>25</v>
      </c>
      <c r="C105" t="s">
        <v>297</v>
      </c>
      <c r="D105" s="6">
        <v>26589.556581527901</v>
      </c>
      <c r="E105" s="7">
        <v>23424</v>
      </c>
      <c r="F105" s="7">
        <v>24425</v>
      </c>
      <c r="G105" s="7">
        <v>24543</v>
      </c>
      <c r="H105" s="9">
        <f t="shared" si="22"/>
        <v>2164.5565815279006</v>
      </c>
      <c r="I105" s="10">
        <f t="shared" si="23"/>
        <v>-1001</v>
      </c>
      <c r="J105" s="39">
        <f t="shared" si="24"/>
        <v>8.8620535579443214</v>
      </c>
      <c r="K105" s="20">
        <f t="shared" si="25"/>
        <v>-4.0982599795291712</v>
      </c>
      <c r="L105" s="39">
        <f t="shared" si="26"/>
        <v>78.535993263873607</v>
      </c>
      <c r="M105" s="39">
        <f t="shared" si="27"/>
        <v>16.795734859810441</v>
      </c>
      <c r="N105" s="29" t="s">
        <v>374</v>
      </c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x14ac:dyDescent="0.3">
      <c r="A106" t="s">
        <v>121</v>
      </c>
      <c r="B106" t="s">
        <v>11</v>
      </c>
      <c r="C106" t="s">
        <v>297</v>
      </c>
      <c r="D106" s="6">
        <v>4428.9528650000002</v>
      </c>
      <c r="E106" s="7">
        <v>4167</v>
      </c>
      <c r="F106" s="7">
        <v>4343</v>
      </c>
      <c r="G106" s="7">
        <v>4343</v>
      </c>
      <c r="H106" s="9">
        <f t="shared" si="22"/>
        <v>85.952865000000202</v>
      </c>
      <c r="I106" s="10">
        <f t="shared" si="23"/>
        <v>-176</v>
      </c>
      <c r="J106" s="39">
        <f t="shared" si="24"/>
        <v>1.9791127101082249</v>
      </c>
      <c r="K106" s="20">
        <f t="shared" si="25"/>
        <v>-4.0524982730831223</v>
      </c>
      <c r="L106" s="39">
        <f t="shared" si="26"/>
        <v>3.9168871193119226</v>
      </c>
      <c r="M106" s="39">
        <f t="shared" si="27"/>
        <v>16.422742253341688</v>
      </c>
      <c r="N106" s="25">
        <f>ROUND(_xlfn.FORECAST.LINEAR(Munis_historical!$J$1,Munis_historical!H106:I106,Munis_historical!$H$1:$I$1),0)</f>
        <v>4231</v>
      </c>
      <c r="O106" s="8">
        <f>ROUND(_xlfn.FORECAST.LINEAR(Munis_historical!$J$1,Munis_historical!G106:I106,Munis_historical!$G$1:$I$1),0)</f>
        <v>4108</v>
      </c>
      <c r="P106" s="28">
        <f t="shared" si="28"/>
        <v>-112</v>
      </c>
      <c r="Q106" s="28">
        <f t="shared" si="29"/>
        <v>-235</v>
      </c>
      <c r="R106" s="27">
        <f t="shared" si="30"/>
        <v>-2.5788625374165322</v>
      </c>
      <c r="S106" s="27">
        <f t="shared" si="31"/>
        <v>-5.41100621690076</v>
      </c>
      <c r="T106" s="27">
        <f t="shared" si="32"/>
        <v>6.6505319868904351</v>
      </c>
      <c r="U106" s="27">
        <f t="shared" si="33"/>
        <v>29.278988279338673</v>
      </c>
      <c r="V106" s="22" cm="1">
        <f t="array" ref="V106">ROUND(GROWTH(Munis_historical!H106:I106,Munis_historical!$H$1:$I$1,Munis_historical!$J$1),0)</f>
        <v>4234</v>
      </c>
      <c r="W106" cm="1">
        <f t="array" ref="W106">ROUND(GROWTH(Munis_historical!G106:I106,Munis_historical!$G$1:$I$1,Munis_historical!$J$1),0)</f>
        <v>4126</v>
      </c>
      <c r="X106">
        <f>ROUND(_xlfn.FORECAST.ETS(Munis_historical!$J$1,Munis_historical!C106:I106,Munis_historical!$C$1:$I$1),0)</f>
        <v>3672</v>
      </c>
      <c r="Y106" s="28">
        <f t="shared" si="41"/>
        <v>-109</v>
      </c>
      <c r="Z106" s="28">
        <f t="shared" si="34"/>
        <v>-217</v>
      </c>
      <c r="AA106" s="28">
        <f t="shared" si="35"/>
        <v>-671</v>
      </c>
      <c r="AB106" s="27">
        <f t="shared" si="36"/>
        <v>-2.5097858623071607</v>
      </c>
      <c r="AC106" s="27">
        <f t="shared" si="36"/>
        <v>-4.9965461662445314</v>
      </c>
      <c r="AD106" s="27">
        <f t="shared" si="37"/>
        <v>-15.450149666129404</v>
      </c>
      <c r="AE106" s="27">
        <f t="shared" si="38"/>
        <v>6.2990250746368979</v>
      </c>
      <c r="AF106" s="27">
        <f t="shared" si="39"/>
        <v>24.965473591412923</v>
      </c>
      <c r="AG106" s="27">
        <f t="shared" si="40"/>
        <v>238.70712470579852</v>
      </c>
    </row>
    <row r="107" spans="1:33" x14ac:dyDescent="0.3">
      <c r="A107" t="s">
        <v>122</v>
      </c>
      <c r="B107" t="s">
        <v>11</v>
      </c>
      <c r="C107" t="s">
        <v>297</v>
      </c>
      <c r="D107" s="6">
        <v>19722.3701946699</v>
      </c>
      <c r="E107" s="7">
        <v>15951</v>
      </c>
      <c r="F107" s="7">
        <v>19221</v>
      </c>
      <c r="G107" s="7">
        <v>19463</v>
      </c>
      <c r="H107" s="9">
        <f t="shared" si="22"/>
        <v>501.37019466990023</v>
      </c>
      <c r="I107" s="10">
        <f t="shared" si="23"/>
        <v>-3270</v>
      </c>
      <c r="J107" s="39">
        <f t="shared" si="24"/>
        <v>2.608450104936789</v>
      </c>
      <c r="K107" s="20">
        <f t="shared" si="25"/>
        <v>-17.012642422350556</v>
      </c>
      <c r="L107" s="39">
        <f t="shared" si="26"/>
        <v>6.8040119499447451</v>
      </c>
      <c r="M107" s="39">
        <f t="shared" si="27"/>
        <v>289.4300021907618</v>
      </c>
      <c r="N107" s="25">
        <f>ROUND(_xlfn.FORECAST.LINEAR(Munis_historical!$J$1,Munis_historical!H107:I107,Munis_historical!$H$1:$I$1),0)</f>
        <v>19103</v>
      </c>
      <c r="O107" s="8">
        <f>ROUND(_xlfn.FORECAST.LINEAR(Munis_historical!$J$1,Munis_historical!G107:I107,Munis_historical!$G$1:$I$1),0)</f>
        <v>19426</v>
      </c>
      <c r="P107" s="28">
        <f t="shared" si="28"/>
        <v>-360</v>
      </c>
      <c r="Q107" s="28">
        <f t="shared" si="29"/>
        <v>-37</v>
      </c>
      <c r="R107" s="27">
        <f t="shared" si="30"/>
        <v>-1.8496634640086318</v>
      </c>
      <c r="S107" s="27">
        <f t="shared" si="31"/>
        <v>-0.19010430046755383</v>
      </c>
      <c r="T107" s="27">
        <f t="shared" si="32"/>
        <v>3.421254930088411</v>
      </c>
      <c r="U107" s="27">
        <f t="shared" si="33"/>
        <v>3.6139645056257989E-2</v>
      </c>
      <c r="V107" s="22" cm="1">
        <f t="array" ref="V107">ROUND(GROWTH(Munis_historical!H107:I107,Munis_historical!$H$1:$I$1,Munis_historical!$J$1),0)</f>
        <v>19105</v>
      </c>
      <c r="W107" cm="1">
        <f t="array" ref="W107">ROUND(GROWTH(Munis_historical!G107:I107,Munis_historical!$G$1:$I$1,Munis_historical!$J$1),0)</f>
        <v>19426</v>
      </c>
      <c r="X107">
        <f>ROUND(_xlfn.FORECAST.ETS(Munis_historical!$J$1,Munis_historical!C107:I107,Munis_historical!$C$1:$I$1),0)</f>
        <v>21218</v>
      </c>
      <c r="Y107" s="28">
        <f t="shared" si="41"/>
        <v>-358</v>
      </c>
      <c r="Z107" s="28">
        <f t="shared" si="34"/>
        <v>-37</v>
      </c>
      <c r="AA107" s="28">
        <f t="shared" si="35"/>
        <v>1755</v>
      </c>
      <c r="AB107" s="27">
        <f t="shared" si="36"/>
        <v>-1.8393875558752504</v>
      </c>
      <c r="AC107" s="27">
        <f t="shared" si="36"/>
        <v>-0.19010430046755383</v>
      </c>
      <c r="AD107" s="27">
        <f t="shared" si="37"/>
        <v>9.0171093870420798</v>
      </c>
      <c r="AE107" s="27">
        <f t="shared" si="38"/>
        <v>3.3833465807087273</v>
      </c>
      <c r="AF107" s="27">
        <f t="shared" si="39"/>
        <v>3.6139645056257989E-2</v>
      </c>
      <c r="AG107" s="27">
        <f t="shared" si="40"/>
        <v>81.308261697882386</v>
      </c>
    </row>
    <row r="108" spans="1:33" x14ac:dyDescent="0.3">
      <c r="A108" t="s">
        <v>123</v>
      </c>
      <c r="B108" t="s">
        <v>9</v>
      </c>
      <c r="C108" t="s">
        <v>297</v>
      </c>
      <c r="D108" s="6">
        <v>28477.191843765901</v>
      </c>
      <c r="E108" s="7">
        <v>25834</v>
      </c>
      <c r="F108" s="7">
        <v>27579</v>
      </c>
      <c r="G108" s="7">
        <v>27740</v>
      </c>
      <c r="H108" s="9">
        <f t="shared" si="22"/>
        <v>898.19184376590056</v>
      </c>
      <c r="I108" s="10">
        <f t="shared" si="23"/>
        <v>-1745</v>
      </c>
      <c r="J108" s="39">
        <f t="shared" si="24"/>
        <v>3.2567962716773655</v>
      </c>
      <c r="K108" s="20">
        <f t="shared" si="25"/>
        <v>-6.3272780013778602</v>
      </c>
      <c r="L108" s="39">
        <f t="shared" si="26"/>
        <v>10.606721955211588</v>
      </c>
      <c r="M108" s="39">
        <f t="shared" si="27"/>
        <v>40.034446906720213</v>
      </c>
      <c r="N108" s="25">
        <f>ROUND(_xlfn.FORECAST.LINEAR(Munis_historical!$J$1,Munis_historical!H108:I108,Munis_historical!$H$1:$I$1),0)</f>
        <v>42852</v>
      </c>
      <c r="O108" s="8">
        <f>ROUND(_xlfn.FORECAST.LINEAR(Munis_historical!$J$1,Munis_historical!G108:I108,Munis_historical!$G$1:$I$1),0)</f>
        <v>32663</v>
      </c>
      <c r="P108" s="28">
        <f t="shared" si="28"/>
        <v>15112</v>
      </c>
      <c r="Q108" s="28">
        <f t="shared" si="29"/>
        <v>4923</v>
      </c>
      <c r="R108" s="27">
        <f t="shared" si="30"/>
        <v>54.47728911319394</v>
      </c>
      <c r="S108" s="27">
        <f t="shared" si="31"/>
        <v>17.746935832732515</v>
      </c>
      <c r="T108" s="27">
        <f t="shared" si="32"/>
        <v>2967.7750291225188</v>
      </c>
      <c r="U108" s="27">
        <f t="shared" si="33"/>
        <v>314.95373145112529</v>
      </c>
      <c r="V108" s="22" cm="1">
        <f t="array" ref="V108">ROUND(GROWTH(Munis_historical!H108:I108,Munis_historical!$H$1:$I$1,Munis_historical!$J$1),0)</f>
        <v>102976</v>
      </c>
      <c r="W108" cm="1">
        <f t="array" ref="W108">ROUND(GROWTH(Munis_historical!G108:I108,Munis_historical!$G$1:$I$1,Munis_historical!$J$1),0)</f>
        <v>69212</v>
      </c>
      <c r="X108">
        <f>ROUND(_xlfn.FORECAST.ETS(Munis_historical!$J$1,Munis_historical!C108:I108,Munis_historical!$C$1:$I$1),0)</f>
        <v>27169</v>
      </c>
      <c r="Y108" s="28">
        <f t="shared" si="41"/>
        <v>75236</v>
      </c>
      <c r="Z108" s="28">
        <f t="shared" si="34"/>
        <v>41472</v>
      </c>
      <c r="AA108" s="28">
        <f t="shared" si="35"/>
        <v>-571</v>
      </c>
      <c r="AB108" s="27">
        <f t="shared" si="36"/>
        <v>271.21845710165826</v>
      </c>
      <c r="AC108" s="27">
        <f t="shared" si="36"/>
        <v>149.50252343186733</v>
      </c>
      <c r="AD108" s="27">
        <f t="shared" si="37"/>
        <v>-2.0583994232155733</v>
      </c>
      <c r="AE108" s="27">
        <f t="shared" si="38"/>
        <v>73559.451472604036</v>
      </c>
      <c r="AF108" s="27">
        <f t="shared" si="39"/>
        <v>22351.004512496042</v>
      </c>
      <c r="AG108" s="27">
        <f t="shared" si="40"/>
        <v>4.2370081854942052</v>
      </c>
    </row>
    <row r="109" spans="1:33" x14ac:dyDescent="0.3">
      <c r="A109" t="s">
        <v>124</v>
      </c>
      <c r="B109" t="s">
        <v>13</v>
      </c>
      <c r="C109" t="s">
        <v>297</v>
      </c>
      <c r="D109" s="6">
        <v>593.19437816999903</v>
      </c>
      <c r="E109" s="7">
        <v>583</v>
      </c>
      <c r="F109" s="7">
        <v>528</v>
      </c>
      <c r="G109" s="7">
        <v>536</v>
      </c>
      <c r="H109" s="9">
        <f t="shared" si="22"/>
        <v>65.194378169999027</v>
      </c>
      <c r="I109" s="10">
        <f t="shared" si="23"/>
        <v>55</v>
      </c>
      <c r="J109" s="39">
        <f t="shared" si="24"/>
        <v>12.347420107954362</v>
      </c>
      <c r="K109" s="20">
        <f t="shared" si="25"/>
        <v>10.416666666666668</v>
      </c>
      <c r="L109" s="39">
        <f t="shared" si="26"/>
        <v>152.4587833223157</v>
      </c>
      <c r="M109" s="39">
        <f t="shared" si="27"/>
        <v>108.50694444444447</v>
      </c>
      <c r="N109" s="25">
        <f>ROUND(_xlfn.FORECAST.LINEAR(Munis_historical!$J$1,Munis_historical!H109:I109,Munis_historical!$H$1:$I$1),0)</f>
        <v>730</v>
      </c>
      <c r="O109" s="8">
        <f>ROUND(_xlfn.FORECAST.LINEAR(Munis_historical!$J$1,Munis_historical!G109:I109,Munis_historical!$G$1:$I$1),0)</f>
        <v>516</v>
      </c>
      <c r="P109" s="28">
        <f t="shared" si="28"/>
        <v>194</v>
      </c>
      <c r="Q109" s="28">
        <f t="shared" si="29"/>
        <v>-20</v>
      </c>
      <c r="R109" s="27">
        <f t="shared" si="30"/>
        <v>36.194029850746269</v>
      </c>
      <c r="S109" s="27">
        <f t="shared" si="31"/>
        <v>-3.7313432835820892</v>
      </c>
      <c r="T109" s="27">
        <f t="shared" si="32"/>
        <v>1310.007796836712</v>
      </c>
      <c r="U109" s="27">
        <f t="shared" si="33"/>
        <v>13.922922699933167</v>
      </c>
      <c r="V109" s="22" cm="1">
        <f t="array" ref="V109">ROUND(GROWTH(Munis_historical!H109:I109,Munis_historical!$H$1:$I$1,Munis_historical!$J$1),0)</f>
        <v>1100</v>
      </c>
      <c r="W109" cm="1">
        <f t="array" ref="W109">ROUND(GROWTH(Munis_historical!G109:I109,Munis_historical!$G$1:$I$1,Munis_historical!$J$1),0)</f>
        <v>525</v>
      </c>
      <c r="X109">
        <f>ROUND(_xlfn.FORECAST.ETS(Munis_historical!$J$1,Munis_historical!C109:I109,Munis_historical!$C$1:$I$1),0)</f>
        <v>410</v>
      </c>
      <c r="Y109" s="28">
        <f t="shared" si="41"/>
        <v>564</v>
      </c>
      <c r="Z109" s="28">
        <f t="shared" si="34"/>
        <v>-11</v>
      </c>
      <c r="AA109" s="28">
        <f t="shared" si="35"/>
        <v>-126</v>
      </c>
      <c r="AB109" s="27">
        <f t="shared" si="36"/>
        <v>105.22388059701493</v>
      </c>
      <c r="AC109" s="27">
        <f t="shared" si="36"/>
        <v>-2.0522388059701493</v>
      </c>
      <c r="AD109" s="27">
        <f t="shared" si="37"/>
        <v>-23.507462686567166</v>
      </c>
      <c r="AE109" s="27">
        <f t="shared" si="38"/>
        <v>11072.065047894854</v>
      </c>
      <c r="AF109" s="27">
        <f t="shared" si="39"/>
        <v>4.211684116729784</v>
      </c>
      <c r="AG109" s="27">
        <f t="shared" si="40"/>
        <v>552.60080196034755</v>
      </c>
    </row>
    <row r="110" spans="1:33" x14ac:dyDescent="0.3">
      <c r="A110" t="s">
        <v>125</v>
      </c>
      <c r="B110" t="s">
        <v>11</v>
      </c>
      <c r="C110" t="s">
        <v>297</v>
      </c>
      <c r="D110" s="6">
        <v>3909.4680496000001</v>
      </c>
      <c r="E110" s="7">
        <v>4137</v>
      </c>
      <c r="F110" s="7">
        <v>3842</v>
      </c>
      <c r="G110" s="7">
        <v>4065</v>
      </c>
      <c r="H110" s="9">
        <f t="shared" si="22"/>
        <v>67.468049600000086</v>
      </c>
      <c r="I110" s="10">
        <f t="shared" si="23"/>
        <v>295</v>
      </c>
      <c r="J110" s="39">
        <f t="shared" si="24"/>
        <v>1.7560658407079668</v>
      </c>
      <c r="K110" s="20">
        <f t="shared" si="25"/>
        <v>7.6782925559604376</v>
      </c>
      <c r="L110" s="39">
        <f t="shared" si="26"/>
        <v>3.083767236901378</v>
      </c>
      <c r="M110" s="39">
        <f t="shared" si="27"/>
        <v>58.956176574917471</v>
      </c>
      <c r="N110" s="25">
        <f>ROUND(_xlfn.FORECAST.LINEAR(Munis_historical!$J$1,Munis_historical!H110:I110,Munis_historical!$H$1:$I$1),0)</f>
        <v>3933</v>
      </c>
      <c r="O110" s="8">
        <f>ROUND(_xlfn.FORECAST.LINEAR(Munis_historical!$J$1,Munis_historical!G110:I110,Munis_historical!$G$1:$I$1),0)</f>
        <v>3972</v>
      </c>
      <c r="P110" s="28">
        <f t="shared" si="28"/>
        <v>-132</v>
      </c>
      <c r="Q110" s="28">
        <f t="shared" si="29"/>
        <v>-93</v>
      </c>
      <c r="R110" s="27">
        <f t="shared" si="30"/>
        <v>-3.2472324723247228</v>
      </c>
      <c r="S110" s="27">
        <f t="shared" si="31"/>
        <v>-2.2878228782287824</v>
      </c>
      <c r="T110" s="27">
        <f t="shared" si="32"/>
        <v>10.544518729320131</v>
      </c>
      <c r="U110" s="27">
        <f t="shared" si="33"/>
        <v>5.2341335221470304</v>
      </c>
      <c r="V110" s="22" cm="1">
        <f t="array" ref="V110">ROUND(GROWTH(Munis_historical!H110:I110,Munis_historical!$H$1:$I$1,Munis_historical!$J$1),0)</f>
        <v>3937</v>
      </c>
      <c r="W110" cm="1">
        <f t="array" ref="W110">ROUND(GROWTH(Munis_historical!G110:I110,Munis_historical!$G$1:$I$1,Munis_historical!$J$1),0)</f>
        <v>3984</v>
      </c>
      <c r="X110">
        <f>ROUND(_xlfn.FORECAST.ETS(Munis_historical!$J$1,Munis_historical!C110:I110,Munis_historical!$C$1:$I$1),0)</f>
        <v>4998</v>
      </c>
      <c r="Y110" s="28">
        <f t="shared" si="41"/>
        <v>-128</v>
      </c>
      <c r="Z110" s="28">
        <f t="shared" si="34"/>
        <v>-81</v>
      </c>
      <c r="AA110" s="28">
        <f t="shared" si="35"/>
        <v>933</v>
      </c>
      <c r="AB110" s="27">
        <f t="shared" si="36"/>
        <v>-3.1488314883148827</v>
      </c>
      <c r="AC110" s="27">
        <f t="shared" si="36"/>
        <v>-1.9926199261992621</v>
      </c>
      <c r="AD110" s="27">
        <f t="shared" si="37"/>
        <v>22.952029520295202</v>
      </c>
      <c r="AE110" s="27">
        <f t="shared" si="38"/>
        <v>9.9151397418033191</v>
      </c>
      <c r="AF110" s="27">
        <f t="shared" si="39"/>
        <v>3.9705341702863528</v>
      </c>
      <c r="AG110" s="27">
        <f t="shared" si="40"/>
        <v>526.79565910050235</v>
      </c>
    </row>
    <row r="111" spans="1:33" x14ac:dyDescent="0.3">
      <c r="A111" t="s">
        <v>126</v>
      </c>
      <c r="B111" t="s">
        <v>11</v>
      </c>
      <c r="C111" t="s">
        <v>297</v>
      </c>
      <c r="D111" s="6">
        <v>7838.2553663400004</v>
      </c>
      <c r="E111" s="7">
        <v>6642</v>
      </c>
      <c r="F111" s="7">
        <v>7500</v>
      </c>
      <c r="G111" s="7">
        <v>7616</v>
      </c>
      <c r="H111" s="9">
        <f t="shared" si="22"/>
        <v>338.25536634000036</v>
      </c>
      <c r="I111" s="10">
        <f t="shared" si="23"/>
        <v>-858</v>
      </c>
      <c r="J111" s="39">
        <f t="shared" si="24"/>
        <v>4.5100715512000047</v>
      </c>
      <c r="K111" s="20">
        <f t="shared" si="25"/>
        <v>-11.44</v>
      </c>
      <c r="L111" s="39">
        <f t="shared" si="26"/>
        <v>20.340745396943618</v>
      </c>
      <c r="M111" s="39">
        <f t="shared" si="27"/>
        <v>130.87359999999998</v>
      </c>
      <c r="N111" s="25">
        <f>ROUND(_xlfn.FORECAST.LINEAR(Munis_historical!$J$1,Munis_historical!H111:I111,Munis_historical!$H$1:$I$1),0)</f>
        <v>8049</v>
      </c>
      <c r="O111" s="8">
        <f>ROUND(_xlfn.FORECAST.LINEAR(Munis_historical!$J$1,Munis_historical!G111:I111,Munis_historical!$G$1:$I$1),0)</f>
        <v>7780</v>
      </c>
      <c r="P111" s="28">
        <f t="shared" si="28"/>
        <v>433</v>
      </c>
      <c r="Q111" s="28">
        <f t="shared" si="29"/>
        <v>164</v>
      </c>
      <c r="R111" s="27">
        <f t="shared" si="30"/>
        <v>5.6853991596638656</v>
      </c>
      <c r="S111" s="27">
        <f t="shared" si="31"/>
        <v>2.153361344537815</v>
      </c>
      <c r="T111" s="27">
        <f t="shared" si="32"/>
        <v>32.323763604706592</v>
      </c>
      <c r="U111" s="27">
        <f t="shared" si="33"/>
        <v>4.6369650801497064</v>
      </c>
      <c r="V111" s="22" cm="1">
        <f t="array" ref="V111">ROUND(GROWTH(Munis_historical!H111:I111,Munis_historical!$H$1:$I$1,Munis_historical!$J$1),0)</f>
        <v>8112</v>
      </c>
      <c r="W111" cm="1">
        <f t="array" ref="W111">ROUND(GROWTH(Munis_historical!G111:I111,Munis_historical!$G$1:$I$1,Munis_historical!$J$1),0)</f>
        <v>7821</v>
      </c>
      <c r="X111">
        <f>ROUND(_xlfn.FORECAST.ETS(Munis_historical!$J$1,Munis_historical!C111:I111,Munis_historical!$C$1:$I$1),0)</f>
        <v>9169</v>
      </c>
      <c r="Y111" s="28">
        <f t="shared" si="41"/>
        <v>496</v>
      </c>
      <c r="Z111" s="28">
        <f t="shared" si="34"/>
        <v>205</v>
      </c>
      <c r="AA111" s="28">
        <f t="shared" si="35"/>
        <v>1553</v>
      </c>
      <c r="AB111" s="27">
        <f t="shared" si="36"/>
        <v>6.5126050420168076</v>
      </c>
      <c r="AC111" s="27">
        <f t="shared" si="36"/>
        <v>2.6917016806722689</v>
      </c>
      <c r="AD111" s="27">
        <f t="shared" si="37"/>
        <v>20.39128151260504</v>
      </c>
      <c r="AE111" s="27">
        <f t="shared" si="38"/>
        <v>42.414024433302743</v>
      </c>
      <c r="AF111" s="27">
        <f t="shared" si="39"/>
        <v>7.2452579377339168</v>
      </c>
      <c r="AG111" s="27">
        <f t="shared" si="40"/>
        <v>415.80436172630812</v>
      </c>
    </row>
    <row r="112" spans="1:33" x14ac:dyDescent="0.3">
      <c r="A112" t="s">
        <v>127</v>
      </c>
      <c r="B112" t="s">
        <v>9</v>
      </c>
      <c r="C112" t="s">
        <v>297</v>
      </c>
      <c r="D112" s="6">
        <v>8536.2547530839893</v>
      </c>
      <c r="E112" s="7">
        <v>7849</v>
      </c>
      <c r="F112" s="7">
        <v>8051</v>
      </c>
      <c r="G112" s="7">
        <v>8051</v>
      </c>
      <c r="H112" s="9">
        <f t="shared" si="22"/>
        <v>485.25475308398927</v>
      </c>
      <c r="I112" s="10">
        <f t="shared" si="23"/>
        <v>-202</v>
      </c>
      <c r="J112" s="39">
        <f t="shared" si="24"/>
        <v>6.0272606270524065</v>
      </c>
      <c r="K112" s="20">
        <f t="shared" si="25"/>
        <v>-2.5090050925350891</v>
      </c>
      <c r="L112" s="39">
        <f t="shared" si="26"/>
        <v>36.327870666416167</v>
      </c>
      <c r="M112" s="39">
        <f t="shared" si="27"/>
        <v>6.2951065543670106</v>
      </c>
      <c r="N112" s="25">
        <f>ROUND(_xlfn.FORECAST.LINEAR(Munis_historical!$J$1,Munis_historical!H112:I112,Munis_historical!$H$1:$I$1),0)</f>
        <v>8007</v>
      </c>
      <c r="O112" s="8">
        <f>ROUND(_xlfn.FORECAST.LINEAR(Munis_historical!$J$1,Munis_historical!G112:I112,Munis_historical!$G$1:$I$1),0)</f>
        <v>10525</v>
      </c>
      <c r="P112" s="28">
        <f t="shared" si="28"/>
        <v>-44</v>
      </c>
      <c r="Q112" s="28">
        <f t="shared" si="29"/>
        <v>2474</v>
      </c>
      <c r="R112" s="27">
        <f t="shared" si="30"/>
        <v>-0.54651596075021736</v>
      </c>
      <c r="S112" s="27">
        <f t="shared" si="31"/>
        <v>30.729101974909952</v>
      </c>
      <c r="T112" s="27">
        <f t="shared" si="32"/>
        <v>0.2986796953547331</v>
      </c>
      <c r="U112" s="27">
        <f t="shared" si="33"/>
        <v>944.27770818441468</v>
      </c>
      <c r="V112" s="22" cm="1">
        <f t="array" ref="V112">ROUND(GROWTH(Munis_historical!H112:I112,Munis_historical!$H$1:$I$1,Munis_historical!$J$1),0)</f>
        <v>8008</v>
      </c>
      <c r="W112" cm="1">
        <f t="array" ref="W112">ROUND(GROWTH(Munis_historical!G112:I112,Munis_historical!$G$1:$I$1,Munis_historical!$J$1),0)</f>
        <v>12064</v>
      </c>
      <c r="X112">
        <f>ROUND(_xlfn.FORECAST.ETS(Munis_historical!$J$1,Munis_historical!C112:I112,Munis_historical!$C$1:$I$1),0)</f>
        <v>10070</v>
      </c>
      <c r="Y112" s="28">
        <f t="shared" si="41"/>
        <v>-43</v>
      </c>
      <c r="Z112" s="28">
        <f t="shared" si="34"/>
        <v>4013</v>
      </c>
      <c r="AA112" s="28">
        <f t="shared" si="35"/>
        <v>2019</v>
      </c>
      <c r="AB112" s="27">
        <f t="shared" si="36"/>
        <v>-0.53409514346043963</v>
      </c>
      <c r="AC112" s="27">
        <f t="shared" si="36"/>
        <v>49.844739783877777</v>
      </c>
      <c r="AD112" s="27">
        <f t="shared" si="37"/>
        <v>25.077630108061111</v>
      </c>
      <c r="AE112" s="27">
        <f t="shared" si="38"/>
        <v>0.28525762226802759</v>
      </c>
      <c r="AF112" s="27">
        <f t="shared" si="39"/>
        <v>2484.4980841224879</v>
      </c>
      <c r="AG112" s="27">
        <f t="shared" si="40"/>
        <v>628.88753183673316</v>
      </c>
    </row>
    <row r="113" spans="1:33" x14ac:dyDescent="0.3">
      <c r="A113" t="s">
        <v>128</v>
      </c>
      <c r="B113" t="s">
        <v>7</v>
      </c>
      <c r="C113" t="s">
        <v>297</v>
      </c>
      <c r="D113" s="6">
        <v>9814.0852636439904</v>
      </c>
      <c r="E113" s="7">
        <v>8785</v>
      </c>
      <c r="F113" s="7">
        <v>9405</v>
      </c>
      <c r="G113" s="7">
        <v>9543</v>
      </c>
      <c r="H113" s="9">
        <f t="shared" si="22"/>
        <v>409.0852636439904</v>
      </c>
      <c r="I113" s="10">
        <f t="shared" si="23"/>
        <v>-620</v>
      </c>
      <c r="J113" s="39">
        <f t="shared" si="24"/>
        <v>4.3496572423603448</v>
      </c>
      <c r="K113" s="20">
        <f t="shared" si="25"/>
        <v>-6.5922381711855396</v>
      </c>
      <c r="L113" s="39">
        <f t="shared" si="26"/>
        <v>18.919518126017799</v>
      </c>
      <c r="M113" s="39">
        <f t="shared" si="27"/>
        <v>43.457604105635667</v>
      </c>
      <c r="N113" s="25">
        <f>ROUND(_xlfn.FORECAST.LINEAR(Munis_historical!$J$1,Munis_historical!H113:I113,Munis_historical!$H$1:$I$1),0)</f>
        <v>8996</v>
      </c>
      <c r="O113" s="8">
        <f>ROUND(_xlfn.FORECAST.LINEAR(Munis_historical!$J$1,Munis_historical!G113:I113,Munis_historical!$G$1:$I$1),0)</f>
        <v>9668</v>
      </c>
      <c r="P113" s="28">
        <f t="shared" si="28"/>
        <v>-547</v>
      </c>
      <c r="Q113" s="28">
        <f t="shared" si="29"/>
        <v>125</v>
      </c>
      <c r="R113" s="27">
        <f t="shared" si="30"/>
        <v>-5.7319501205071779</v>
      </c>
      <c r="S113" s="27">
        <f t="shared" si="31"/>
        <v>1.3098606308288798</v>
      </c>
      <c r="T113" s="27">
        <f t="shared" si="32"/>
        <v>32.855252183982252</v>
      </c>
      <c r="U113" s="27">
        <f t="shared" si="33"/>
        <v>1.7157348721954311</v>
      </c>
      <c r="V113" s="22" cm="1">
        <f t="array" ref="V113">ROUND(GROWTH(Munis_historical!H113:I113,Munis_historical!$H$1:$I$1,Munis_historical!$J$1),0)</f>
        <v>9011</v>
      </c>
      <c r="W113" cm="1">
        <f t="array" ref="W113">ROUND(GROWTH(Munis_historical!G113:I113,Munis_historical!$G$1:$I$1,Munis_historical!$J$1),0)</f>
        <v>9874</v>
      </c>
      <c r="X113">
        <f>ROUND(_xlfn.FORECAST.ETS(Munis_historical!$J$1,Munis_historical!C113:I113,Munis_historical!$C$1:$I$1),0)</f>
        <v>10085</v>
      </c>
      <c r="Y113" s="28">
        <f t="shared" si="41"/>
        <v>-532</v>
      </c>
      <c r="Z113" s="28">
        <f t="shared" si="34"/>
        <v>331</v>
      </c>
      <c r="AA113" s="28">
        <f t="shared" si="35"/>
        <v>542</v>
      </c>
      <c r="AB113" s="27">
        <f t="shared" si="36"/>
        <v>-5.5747668448077121</v>
      </c>
      <c r="AC113" s="27">
        <f t="shared" si="36"/>
        <v>3.4685109504348737</v>
      </c>
      <c r="AD113" s="27">
        <f t="shared" si="37"/>
        <v>5.6795556952740229</v>
      </c>
      <c r="AE113" s="27">
        <f t="shared" si="38"/>
        <v>31.078025373967336</v>
      </c>
      <c r="AF113" s="27">
        <f t="shared" si="39"/>
        <v>12.03056821328663</v>
      </c>
      <c r="AG113" s="27">
        <f t="shared" si="40"/>
        <v>32.257352895719592</v>
      </c>
    </row>
    <row r="114" spans="1:33" x14ac:dyDescent="0.3">
      <c r="A114" t="s">
        <v>129</v>
      </c>
      <c r="B114" t="s">
        <v>9</v>
      </c>
      <c r="C114" t="s">
        <v>297</v>
      </c>
      <c r="D114" s="6">
        <v>7502.6208667929895</v>
      </c>
      <c r="E114" s="7">
        <v>6026</v>
      </c>
      <c r="F114" s="7">
        <v>6355</v>
      </c>
      <c r="G114" s="7">
        <v>6355</v>
      </c>
      <c r="H114" s="9">
        <f t="shared" si="22"/>
        <v>1147.6208667929895</v>
      </c>
      <c r="I114" s="10">
        <f t="shared" si="23"/>
        <v>-329</v>
      </c>
      <c r="J114" s="39">
        <f t="shared" si="24"/>
        <v>18.058550224909357</v>
      </c>
      <c r="K114" s="20">
        <f t="shared" si="25"/>
        <v>-5.1770259638080258</v>
      </c>
      <c r="L114" s="39">
        <f t="shared" si="26"/>
        <v>326.1112362255738</v>
      </c>
      <c r="M114" s="39">
        <f t="shared" si="27"/>
        <v>26.80159782994242</v>
      </c>
      <c r="N114" s="25">
        <f>ROUND(_xlfn.FORECAST.LINEAR(Munis_historical!$J$1,Munis_historical!H114:I114,Munis_historical!$H$1:$I$1),0)</f>
        <v>7283</v>
      </c>
      <c r="O114" s="8">
        <f>ROUND(_xlfn.FORECAST.LINEAR(Munis_historical!$J$1,Munis_historical!G114:I114,Munis_historical!$G$1:$I$1),0)</f>
        <v>7283</v>
      </c>
      <c r="P114" s="28">
        <f t="shared" si="28"/>
        <v>928</v>
      </c>
      <c r="Q114" s="28">
        <f t="shared" si="29"/>
        <v>928</v>
      </c>
      <c r="R114" s="27">
        <f t="shared" si="30"/>
        <v>14.602675059008655</v>
      </c>
      <c r="S114" s="27">
        <f t="shared" si="31"/>
        <v>14.602675059008655</v>
      </c>
      <c r="T114" s="27">
        <f t="shared" si="32"/>
        <v>213.23811887899345</v>
      </c>
      <c r="U114" s="27">
        <f t="shared" si="33"/>
        <v>213.23811887899345</v>
      </c>
      <c r="V114" s="22" cm="1">
        <f t="array" ref="V114">ROUND(GROWTH(Munis_historical!H114:I114,Munis_historical!$H$1:$I$1,Munis_historical!$J$1),0)</f>
        <v>7449</v>
      </c>
      <c r="W114" s="78"/>
      <c r="X114">
        <f>ROUND(_xlfn.FORECAST.ETS(Munis_historical!$J$1,Munis_historical!C114:I114,Munis_historical!$C$1:$I$1),0)</f>
        <v>7283</v>
      </c>
      <c r="Y114" s="28">
        <f t="shared" si="41"/>
        <v>1094</v>
      </c>
      <c r="Z114" s="78"/>
      <c r="AA114" s="28">
        <f t="shared" si="35"/>
        <v>928</v>
      </c>
      <c r="AB114" s="27">
        <f t="shared" si="36"/>
        <v>17.214791502753737</v>
      </c>
      <c r="AC114" s="78"/>
      <c r="AD114" s="27">
        <f t="shared" si="37"/>
        <v>14.602675059008655</v>
      </c>
      <c r="AE114" s="27">
        <f t="shared" si="38"/>
        <v>296.34904648328228</v>
      </c>
      <c r="AF114" s="78"/>
      <c r="AG114" s="27">
        <f t="shared" si="40"/>
        <v>213.23811887899345</v>
      </c>
    </row>
    <row r="115" spans="1:33" x14ac:dyDescent="0.3">
      <c r="A115" t="s">
        <v>130</v>
      </c>
      <c r="B115" t="s">
        <v>25</v>
      </c>
      <c r="C115" t="s">
        <v>297</v>
      </c>
      <c r="D115" s="6">
        <v>154991.585185448</v>
      </c>
      <c r="E115" s="7">
        <v>143476</v>
      </c>
      <c r="F115" s="7">
        <v>147573</v>
      </c>
      <c r="G115" s="7">
        <v>150362</v>
      </c>
      <c r="H115" s="9">
        <f t="shared" si="22"/>
        <v>7418.5851854479988</v>
      </c>
      <c r="I115" s="10">
        <f t="shared" si="23"/>
        <v>-4097</v>
      </c>
      <c r="J115" s="39">
        <f t="shared" si="24"/>
        <v>5.027061308944047</v>
      </c>
      <c r="K115" s="20">
        <f t="shared" si="25"/>
        <v>-2.776253108630983</v>
      </c>
      <c r="L115" s="39">
        <f t="shared" si="26"/>
        <v>25.271345403882236</v>
      </c>
      <c r="M115" s="39">
        <f t="shared" si="27"/>
        <v>7.7075813231831969</v>
      </c>
      <c r="N115" s="25">
        <f>ROUND(_xlfn.FORECAST.LINEAR(Munis_historical!$J$1,Munis_historical!H115:I115,Munis_historical!$H$1:$I$1),0)</f>
        <v>188645</v>
      </c>
      <c r="O115" s="8">
        <f>ROUND(_xlfn.FORECAST.LINEAR(Munis_historical!$J$1,Munis_historical!G115:I115,Munis_historical!$G$1:$I$1),0)</f>
        <v>180760</v>
      </c>
      <c r="P115" s="28">
        <f t="shared" si="28"/>
        <v>38283</v>
      </c>
      <c r="Q115" s="28">
        <f t="shared" si="29"/>
        <v>30398</v>
      </c>
      <c r="R115" s="27">
        <f t="shared" si="30"/>
        <v>25.460555193466433</v>
      </c>
      <c r="S115" s="27">
        <f t="shared" si="31"/>
        <v>20.216544073635625</v>
      </c>
      <c r="T115" s="27">
        <f t="shared" si="32"/>
        <v>648.23987075955063</v>
      </c>
      <c r="U115" s="27">
        <f t="shared" si="33"/>
        <v>408.70865428125171</v>
      </c>
      <c r="V115" s="22" cm="1">
        <f t="array" ref="V115">ROUND(GROWTH(Munis_historical!H115:I115,Munis_historical!$H$1:$I$1,Munis_historical!$J$1),0)</f>
        <v>204635</v>
      </c>
      <c r="W115" cm="1">
        <f t="array" ref="W115">ROUND(GROWTH(Munis_historical!G115:I115,Munis_historical!$G$1:$I$1,Munis_historical!$J$1),0)</f>
        <v>204089</v>
      </c>
      <c r="X115">
        <f>ROUND(_xlfn.FORECAST.ETS(Munis_historical!$J$1,Munis_historical!C115:I115,Munis_historical!$C$1:$I$1),0)</f>
        <v>142526</v>
      </c>
      <c r="Y115" s="28">
        <f t="shared" si="41"/>
        <v>54273</v>
      </c>
      <c r="Z115" s="28">
        <f t="shared" si="34"/>
        <v>53727</v>
      </c>
      <c r="AA115" s="28">
        <f t="shared" si="35"/>
        <v>-7836</v>
      </c>
      <c r="AB115" s="27">
        <f t="shared" si="36"/>
        <v>36.094890996395371</v>
      </c>
      <c r="AC115" s="27">
        <f t="shared" si="36"/>
        <v>35.731767334831936</v>
      </c>
      <c r="AD115" s="27">
        <f t="shared" si="37"/>
        <v>-5.2114230989212702</v>
      </c>
      <c r="AE115" s="27">
        <f t="shared" si="38"/>
        <v>1302.8411560416637</v>
      </c>
      <c r="AF115" s="27">
        <f t="shared" si="39"/>
        <v>1276.7591968705626</v>
      </c>
      <c r="AG115" s="27">
        <f t="shared" si="40"/>
        <v>27.158930715970175</v>
      </c>
    </row>
    <row r="116" spans="1:33" x14ac:dyDescent="0.3">
      <c r="A116" t="s">
        <v>131</v>
      </c>
      <c r="B116" t="s">
        <v>11</v>
      </c>
      <c r="C116" t="s">
        <v>297</v>
      </c>
      <c r="D116" s="6">
        <v>13718.655752799899</v>
      </c>
      <c r="E116" s="7">
        <v>12543</v>
      </c>
      <c r="F116" s="7">
        <v>12587</v>
      </c>
      <c r="G116" s="7">
        <v>12600</v>
      </c>
      <c r="H116" s="9">
        <f t="shared" si="22"/>
        <v>1131.6557527998993</v>
      </c>
      <c r="I116" s="10">
        <f t="shared" si="23"/>
        <v>-44</v>
      </c>
      <c r="J116" s="39">
        <f t="shared" si="24"/>
        <v>8.9906709525693138</v>
      </c>
      <c r="K116" s="20">
        <f t="shared" si="25"/>
        <v>-0.34956701358544529</v>
      </c>
      <c r="L116" s="39">
        <f t="shared" si="26"/>
        <v>80.832164177373613</v>
      </c>
      <c r="M116" s="39">
        <f t="shared" si="27"/>
        <v>0.12219709698704689</v>
      </c>
      <c r="N116" s="25">
        <f>ROUND(_xlfn.FORECAST.LINEAR(Munis_historical!$J$1,Munis_historical!H116:I116,Munis_historical!$H$1:$I$1),0)</f>
        <v>13659</v>
      </c>
      <c r="O116" s="8">
        <f>ROUND(_xlfn.FORECAST.LINEAR(Munis_historical!$J$1,Munis_historical!G116:I116,Munis_historical!$G$1:$I$1),0)</f>
        <v>13874</v>
      </c>
      <c r="P116" s="28">
        <f t="shared" si="28"/>
        <v>1059</v>
      </c>
      <c r="Q116" s="28">
        <f t="shared" si="29"/>
        <v>1274</v>
      </c>
      <c r="R116" s="27">
        <f t="shared" si="30"/>
        <v>8.4047619047619051</v>
      </c>
      <c r="S116" s="27">
        <f t="shared" si="31"/>
        <v>10.111111111111111</v>
      </c>
      <c r="T116" s="27">
        <f t="shared" si="32"/>
        <v>70.640022675736972</v>
      </c>
      <c r="U116" s="27">
        <f t="shared" si="33"/>
        <v>102.23456790123456</v>
      </c>
      <c r="V116" s="22" cm="1">
        <f t="array" ref="V116">ROUND(GROWTH(Munis_historical!H116:I116,Munis_historical!$H$1:$I$1,Munis_historical!$J$1),0)</f>
        <v>13703</v>
      </c>
      <c r="W116" cm="1">
        <f t="array" ref="W116">ROUND(GROWTH(Munis_historical!G116:I116,Munis_historical!$G$1:$I$1,Munis_historical!$J$1),0)</f>
        <v>14001</v>
      </c>
      <c r="X116">
        <f>ROUND(_xlfn.FORECAST.ETS(Munis_historical!$J$1,Munis_historical!C116:I116,Munis_historical!$C$1:$I$1),0)</f>
        <v>15090</v>
      </c>
      <c r="Y116" s="28">
        <f t="shared" si="41"/>
        <v>1103</v>
      </c>
      <c r="Z116" s="28">
        <f t="shared" si="34"/>
        <v>1401</v>
      </c>
      <c r="AA116" s="28">
        <f t="shared" si="35"/>
        <v>2490</v>
      </c>
      <c r="AB116" s="27">
        <f t="shared" si="36"/>
        <v>8.7539682539682548</v>
      </c>
      <c r="AC116" s="27">
        <f t="shared" si="36"/>
        <v>11.119047619047619</v>
      </c>
      <c r="AD116" s="27">
        <f t="shared" si="37"/>
        <v>19.761904761904763</v>
      </c>
      <c r="AE116" s="27">
        <f t="shared" si="38"/>
        <v>76.631960191484012</v>
      </c>
      <c r="AF116" s="27">
        <f t="shared" si="39"/>
        <v>123.63321995464851</v>
      </c>
      <c r="AG116" s="27">
        <f t="shared" si="40"/>
        <v>390.53287981859415</v>
      </c>
    </row>
    <row r="117" spans="1:33" x14ac:dyDescent="0.3">
      <c r="A117" t="s">
        <v>132</v>
      </c>
      <c r="B117" t="s">
        <v>16</v>
      </c>
      <c r="C117" t="s">
        <v>297</v>
      </c>
      <c r="D117" s="6">
        <v>474.63379223599998</v>
      </c>
      <c r="E117" s="7">
        <v>447</v>
      </c>
      <c r="F117" s="7">
        <v>452</v>
      </c>
      <c r="G117" s="7">
        <v>452</v>
      </c>
      <c r="H117" s="9">
        <f t="shared" si="22"/>
        <v>22.633792235999977</v>
      </c>
      <c r="I117" s="10">
        <f t="shared" si="23"/>
        <v>-5</v>
      </c>
      <c r="J117" s="39">
        <f t="shared" si="24"/>
        <v>5.0074761584070746</v>
      </c>
      <c r="K117" s="20">
        <f t="shared" si="25"/>
        <v>-1.1061946902654867</v>
      </c>
      <c r="L117" s="39">
        <f t="shared" si="26"/>
        <v>25.074817477015273</v>
      </c>
      <c r="M117" s="39">
        <f t="shared" si="27"/>
        <v>1.223666692771556</v>
      </c>
      <c r="N117" s="29" t="s">
        <v>374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x14ac:dyDescent="0.3">
      <c r="A118" t="s">
        <v>133</v>
      </c>
      <c r="B118" t="s">
        <v>11</v>
      </c>
      <c r="C118" t="s">
        <v>297</v>
      </c>
      <c r="D118" s="6">
        <v>2657.2770510399901</v>
      </c>
      <c r="E118" s="7">
        <v>2177</v>
      </c>
      <c r="F118" s="7">
        <v>2514</v>
      </c>
      <c r="G118" s="7">
        <v>2514</v>
      </c>
      <c r="H118" s="9">
        <f t="shared" si="22"/>
        <v>143.27705103999006</v>
      </c>
      <c r="I118" s="10">
        <f t="shared" si="23"/>
        <v>-337</v>
      </c>
      <c r="J118" s="39">
        <f t="shared" si="24"/>
        <v>5.6991667080346087</v>
      </c>
      <c r="K118" s="20">
        <f t="shared" si="25"/>
        <v>-13.404932378679396</v>
      </c>
      <c r="L118" s="39">
        <f t="shared" si="26"/>
        <v>32.48050116597004</v>
      </c>
      <c r="M118" s="39">
        <f t="shared" si="27"/>
        <v>179.69221207696725</v>
      </c>
      <c r="N118" s="25">
        <f>ROUND(_xlfn.FORECAST.LINEAR(Munis_historical!$J$1,Munis_historical!H118:I118,Munis_historical!$H$1:$I$1),0)</f>
        <v>2532</v>
      </c>
      <c r="O118" s="8">
        <f>ROUND(_xlfn.FORECAST.LINEAR(Munis_historical!$J$1,Munis_historical!G118:I118,Munis_historical!$G$1:$I$1),0)</f>
        <v>2581</v>
      </c>
      <c r="P118" s="28">
        <f t="shared" si="28"/>
        <v>18</v>
      </c>
      <c r="Q118" s="28">
        <f t="shared" si="29"/>
        <v>67</v>
      </c>
      <c r="R118" s="27">
        <f t="shared" si="30"/>
        <v>0.71599045346062051</v>
      </c>
      <c r="S118" s="27">
        <f t="shared" si="31"/>
        <v>2.6650755767700876</v>
      </c>
      <c r="T118" s="27">
        <f t="shared" si="32"/>
        <v>0.51264232944674504</v>
      </c>
      <c r="U118" s="27">
        <f t="shared" si="33"/>
        <v>7.1026278298964147</v>
      </c>
      <c r="V118" s="22" cm="1">
        <f t="array" ref="V118">ROUND(GROWTH(Munis_historical!H118:I118,Munis_historical!$H$1:$I$1,Munis_historical!$J$1),0)</f>
        <v>2532</v>
      </c>
      <c r="W118" cm="1">
        <f t="array" ref="W118">ROUND(GROWTH(Munis_historical!G118:I118,Munis_historical!$G$1:$I$1,Munis_historical!$J$1),0)</f>
        <v>2583</v>
      </c>
      <c r="X118">
        <f>ROUND(_xlfn.FORECAST.ETS(Munis_historical!$J$1,Munis_historical!C118:I118,Munis_historical!$C$1:$I$1),0)</f>
        <v>2418</v>
      </c>
      <c r="Y118" s="28">
        <f t="shared" si="41"/>
        <v>18</v>
      </c>
      <c r="Z118" s="28">
        <f t="shared" si="34"/>
        <v>69</v>
      </c>
      <c r="AA118" s="28">
        <f t="shared" si="35"/>
        <v>-96</v>
      </c>
      <c r="AB118" s="27">
        <f t="shared" si="36"/>
        <v>0.71599045346062051</v>
      </c>
      <c r="AC118" s="27">
        <f t="shared" si="36"/>
        <v>2.7446300715990453</v>
      </c>
      <c r="AD118" s="27">
        <f t="shared" si="37"/>
        <v>-3.8186157517899764</v>
      </c>
      <c r="AE118" s="27">
        <f t="shared" si="38"/>
        <v>0.51264232944674504</v>
      </c>
      <c r="AF118" s="27">
        <f t="shared" si="39"/>
        <v>7.5329942299257802</v>
      </c>
      <c r="AG118" s="27">
        <f t="shared" si="40"/>
        <v>14.581826259818527</v>
      </c>
    </row>
    <row r="119" spans="1:33" x14ac:dyDescent="0.3">
      <c r="A119" t="s">
        <v>134</v>
      </c>
      <c r="B119" t="s">
        <v>13</v>
      </c>
      <c r="C119" t="s">
        <v>297</v>
      </c>
      <c r="D119" s="6">
        <v>4544.5208634599903</v>
      </c>
      <c r="E119" s="7">
        <v>3856</v>
      </c>
      <c r="F119" s="7">
        <v>4091</v>
      </c>
      <c r="G119" s="7">
        <v>4091</v>
      </c>
      <c r="H119" s="9">
        <f t="shared" si="22"/>
        <v>453.52086345999032</v>
      </c>
      <c r="I119" s="10">
        <f t="shared" si="23"/>
        <v>-235</v>
      </c>
      <c r="J119" s="39">
        <f t="shared" si="24"/>
        <v>11.085819199706437</v>
      </c>
      <c r="K119" s="20">
        <f t="shared" si="25"/>
        <v>-5.7443167929601566</v>
      </c>
      <c r="L119" s="39">
        <f t="shared" si="26"/>
        <v>122.89538732857987</v>
      </c>
      <c r="M119" s="39">
        <f t="shared" si="27"/>
        <v>32.997175417884058</v>
      </c>
      <c r="N119" s="25">
        <f>ROUND(_xlfn.FORECAST.LINEAR(Munis_historical!$J$1,Munis_historical!H119:I119,Munis_historical!$H$1:$I$1),0)</f>
        <v>4476</v>
      </c>
      <c r="O119" s="8">
        <f>ROUND(_xlfn.FORECAST.LINEAR(Munis_historical!$J$1,Munis_historical!G119:I119,Munis_historical!$G$1:$I$1),0)</f>
        <v>4939</v>
      </c>
      <c r="P119" s="28">
        <f t="shared" si="28"/>
        <v>385</v>
      </c>
      <c r="Q119" s="28">
        <f t="shared" si="29"/>
        <v>848</v>
      </c>
      <c r="R119" s="27">
        <f t="shared" si="30"/>
        <v>9.4109019799559999</v>
      </c>
      <c r="S119" s="27">
        <f t="shared" si="31"/>
        <v>20.72842825714984</v>
      </c>
      <c r="T119" s="27">
        <f t="shared" si="32"/>
        <v>88.565076076339764</v>
      </c>
      <c r="U119" s="27">
        <f t="shared" si="33"/>
        <v>429.66773801180796</v>
      </c>
      <c r="V119" s="22" cm="1">
        <f t="array" ref="V119">ROUND(GROWTH(Munis_historical!H119:I119,Munis_historical!$H$1:$I$1,Munis_historical!$J$1),0)</f>
        <v>4551</v>
      </c>
      <c r="W119" cm="1">
        <f t="array" ref="W119">ROUND(GROWTH(Munis_historical!G119:I119,Munis_historical!$G$1:$I$1,Munis_historical!$J$1),0)</f>
        <v>5522</v>
      </c>
      <c r="X119">
        <f>ROUND(_xlfn.FORECAST.ETS(Munis_historical!$J$1,Munis_historical!C119:I119,Munis_historical!$C$1:$I$1),0)</f>
        <v>5059</v>
      </c>
      <c r="Y119" s="28">
        <f t="shared" si="41"/>
        <v>460</v>
      </c>
      <c r="Z119" s="28">
        <f t="shared" si="34"/>
        <v>1431</v>
      </c>
      <c r="AA119" s="28">
        <f t="shared" si="35"/>
        <v>968</v>
      </c>
      <c r="AB119" s="27">
        <f t="shared" si="36"/>
        <v>11.244194573453923</v>
      </c>
      <c r="AC119" s="27">
        <f t="shared" si="36"/>
        <v>34.979222683940357</v>
      </c>
      <c r="AD119" s="27">
        <f t="shared" si="37"/>
        <v>23.661696406746515</v>
      </c>
      <c r="AE119" s="27">
        <f t="shared" si="38"/>
        <v>126.43191160569064</v>
      </c>
      <c r="AF119" s="27">
        <f t="shared" si="39"/>
        <v>1223.5460195726876</v>
      </c>
      <c r="AG119" s="27">
        <f t="shared" si="40"/>
        <v>559.87587684504092</v>
      </c>
    </row>
    <row r="120" spans="1:33" x14ac:dyDescent="0.3">
      <c r="A120" t="s">
        <v>135</v>
      </c>
      <c r="B120" t="s">
        <v>11</v>
      </c>
      <c r="C120" t="s">
        <v>297</v>
      </c>
      <c r="D120" s="6">
        <v>16203.442439</v>
      </c>
      <c r="E120" s="7">
        <v>14770</v>
      </c>
      <c r="F120" s="7">
        <v>16173</v>
      </c>
      <c r="G120" s="7">
        <v>16321</v>
      </c>
      <c r="H120" s="9">
        <f t="shared" si="22"/>
        <v>30.442439000000377</v>
      </c>
      <c r="I120" s="10">
        <f t="shared" si="23"/>
        <v>-1403</v>
      </c>
      <c r="J120" s="39">
        <f t="shared" si="24"/>
        <v>0.18823000680146157</v>
      </c>
      <c r="K120" s="20">
        <f t="shared" si="25"/>
        <v>-8.6749520806282074</v>
      </c>
      <c r="L120" s="39">
        <f t="shared" si="26"/>
        <v>3.5430535460478266E-2</v>
      </c>
      <c r="M120" s="39">
        <f t="shared" si="27"/>
        <v>75.254793601195672</v>
      </c>
      <c r="N120" s="25">
        <f>ROUND(_xlfn.FORECAST.LINEAR(Munis_historical!$J$1,Munis_historical!H120:I120,Munis_historical!$H$1:$I$1),0)</f>
        <v>15492</v>
      </c>
      <c r="O120" s="8">
        <f>ROUND(_xlfn.FORECAST.LINEAR(Munis_historical!$J$1,Munis_historical!G120:I120,Munis_historical!$G$1:$I$1),0)</f>
        <v>15695</v>
      </c>
      <c r="P120" s="28">
        <f t="shared" si="28"/>
        <v>-829</v>
      </c>
      <c r="Q120" s="28">
        <f t="shared" si="29"/>
        <v>-626</v>
      </c>
      <c r="R120" s="27">
        <f t="shared" si="30"/>
        <v>-5.0793456283315974</v>
      </c>
      <c r="S120" s="27">
        <f t="shared" si="31"/>
        <v>-3.8355492923227743</v>
      </c>
      <c r="T120" s="27">
        <f t="shared" si="32"/>
        <v>25.799752012051311</v>
      </c>
      <c r="U120" s="27">
        <f t="shared" si="33"/>
        <v>14.711438373837735</v>
      </c>
      <c r="V120" s="22" cm="1">
        <f t="array" ref="V120">ROUND(GROWTH(Munis_historical!H120:I120,Munis_historical!$H$1:$I$1,Munis_historical!$J$1),0)</f>
        <v>15492</v>
      </c>
      <c r="W120" cm="1">
        <f t="array" ref="W120">ROUND(GROWTH(Munis_historical!G120:I120,Munis_historical!$G$1:$I$1,Munis_historical!$J$1),0)</f>
        <v>15696</v>
      </c>
      <c r="X120">
        <f>ROUND(_xlfn.FORECAST.ETS(Munis_historical!$J$1,Munis_historical!C120:I120,Munis_historical!$C$1:$I$1),0)</f>
        <v>15906</v>
      </c>
      <c r="Y120" s="28">
        <f t="shared" si="41"/>
        <v>-829</v>
      </c>
      <c r="Z120" s="28">
        <f t="shared" si="34"/>
        <v>-625</v>
      </c>
      <c r="AA120" s="28">
        <f t="shared" si="35"/>
        <v>-415</v>
      </c>
      <c r="AB120" s="27">
        <f t="shared" si="36"/>
        <v>-5.0793456283315974</v>
      </c>
      <c r="AC120" s="27">
        <f t="shared" si="36"/>
        <v>-3.8294222167759329</v>
      </c>
      <c r="AD120" s="27">
        <f t="shared" si="37"/>
        <v>-2.5427363519392192</v>
      </c>
      <c r="AE120" s="27">
        <f t="shared" si="38"/>
        <v>25.799752012051311</v>
      </c>
      <c r="AF120" s="27">
        <f t="shared" si="39"/>
        <v>14.664474514337099</v>
      </c>
      <c r="AG120" s="27">
        <f t="shared" si="40"/>
        <v>6.4655081554731693</v>
      </c>
    </row>
    <row r="121" spans="1:33" x14ac:dyDescent="0.3">
      <c r="A121" t="s">
        <v>136</v>
      </c>
      <c r="B121" t="s">
        <v>11</v>
      </c>
      <c r="C121" t="s">
        <v>297</v>
      </c>
      <c r="D121" s="6">
        <v>13388.421007090001</v>
      </c>
      <c r="E121" s="7">
        <v>11566</v>
      </c>
      <c r="F121" s="7">
        <v>12991</v>
      </c>
      <c r="G121" s="7">
        <v>13475</v>
      </c>
      <c r="H121" s="9">
        <f t="shared" si="22"/>
        <v>397.42100709000078</v>
      </c>
      <c r="I121" s="10">
        <f t="shared" si="23"/>
        <v>-1425</v>
      </c>
      <c r="J121" s="39">
        <f t="shared" si="24"/>
        <v>3.0592025794011302</v>
      </c>
      <c r="K121" s="20">
        <f t="shared" si="25"/>
        <v>-10.969132476329767</v>
      </c>
      <c r="L121" s="39">
        <f t="shared" si="26"/>
        <v>9.3587204218145281</v>
      </c>
      <c r="M121" s="39">
        <f t="shared" si="27"/>
        <v>120.3218672832724</v>
      </c>
      <c r="N121" s="25">
        <f>ROUND(_xlfn.FORECAST.LINEAR(Munis_historical!$J$1,Munis_historical!H121:I121,Munis_historical!$H$1:$I$1),0)</f>
        <v>13863</v>
      </c>
      <c r="O121" s="8">
        <f>ROUND(_xlfn.FORECAST.LINEAR(Munis_historical!$J$1,Munis_historical!G121:I121,Munis_historical!$G$1:$I$1),0)</f>
        <v>13963</v>
      </c>
      <c r="P121" s="28">
        <f t="shared" si="28"/>
        <v>388</v>
      </c>
      <c r="Q121" s="28">
        <f t="shared" si="29"/>
        <v>488</v>
      </c>
      <c r="R121" s="27">
        <f t="shared" si="30"/>
        <v>2.8794063079777366</v>
      </c>
      <c r="S121" s="27">
        <f t="shared" si="31"/>
        <v>3.6215213358070502</v>
      </c>
      <c r="T121" s="27">
        <f t="shared" si="32"/>
        <v>8.2909806864219799</v>
      </c>
      <c r="U121" s="27">
        <f t="shared" si="33"/>
        <v>13.115416785705682</v>
      </c>
      <c r="V121" s="22" cm="1">
        <f t="array" ref="V121">ROUND(GROWTH(Munis_historical!H121:I121,Munis_historical!$H$1:$I$1,Munis_historical!$J$1),0)</f>
        <v>13869</v>
      </c>
      <c r="W121" cm="1">
        <f t="array" ref="W121">ROUND(GROWTH(Munis_historical!G121:I121,Munis_historical!$G$1:$I$1,Munis_historical!$J$1),0)</f>
        <v>13981</v>
      </c>
      <c r="X121">
        <f>ROUND(_xlfn.FORECAST.ETS(Munis_historical!$J$1,Munis_historical!C121:I121,Munis_historical!$C$1:$I$1),0)</f>
        <v>14290</v>
      </c>
      <c r="Y121" s="28">
        <f t="shared" si="41"/>
        <v>394</v>
      </c>
      <c r="Z121" s="28">
        <f t="shared" si="34"/>
        <v>506</v>
      </c>
      <c r="AA121" s="28">
        <f t="shared" si="35"/>
        <v>815</v>
      </c>
      <c r="AB121" s="27">
        <f t="shared" si="36"/>
        <v>2.9239332096474953</v>
      </c>
      <c r="AC121" s="27">
        <f t="shared" si="36"/>
        <v>3.7551020408163263</v>
      </c>
      <c r="AD121" s="27">
        <f t="shared" si="37"/>
        <v>6.0482374768089056</v>
      </c>
      <c r="AE121" s="27">
        <f t="shared" si="38"/>
        <v>8.5493854144795041</v>
      </c>
      <c r="AF121" s="27">
        <f t="shared" si="39"/>
        <v>14.100791336942939</v>
      </c>
      <c r="AG121" s="27">
        <f t="shared" si="40"/>
        <v>36.581176575875759</v>
      </c>
    </row>
    <row r="122" spans="1:33" x14ac:dyDescent="0.3">
      <c r="A122" t="s">
        <v>137</v>
      </c>
      <c r="B122" t="s">
        <v>13</v>
      </c>
      <c r="C122" t="s">
        <v>297</v>
      </c>
      <c r="D122" s="6">
        <v>5476.2756774890004</v>
      </c>
      <c r="E122" s="7">
        <v>6029</v>
      </c>
      <c r="F122" s="7">
        <v>4906</v>
      </c>
      <c r="G122" s="7">
        <v>5100</v>
      </c>
      <c r="H122" s="9">
        <f t="shared" si="22"/>
        <v>570.27567748900037</v>
      </c>
      <c r="I122" s="10">
        <f t="shared" si="23"/>
        <v>1123</v>
      </c>
      <c r="J122" s="39">
        <f t="shared" si="24"/>
        <v>11.624045607195278</v>
      </c>
      <c r="K122" s="20">
        <f t="shared" si="25"/>
        <v>22.890338361190381</v>
      </c>
      <c r="L122" s="39">
        <f t="shared" si="26"/>
        <v>135.11843627815583</v>
      </c>
      <c r="M122" s="39">
        <f t="shared" si="27"/>
        <v>523.96759028978397</v>
      </c>
      <c r="N122" s="25">
        <f>ROUND(_xlfn.FORECAST.LINEAR(Munis_historical!$J$1,Munis_historical!H122:I122,Munis_historical!$H$1:$I$1),0)</f>
        <v>5189</v>
      </c>
      <c r="O122" s="8">
        <f>ROUND(_xlfn.FORECAST.LINEAR(Munis_historical!$J$1,Munis_historical!G122:I122,Munis_historical!$G$1:$I$1),0)</f>
        <v>5646</v>
      </c>
      <c r="P122" s="28">
        <f t="shared" si="28"/>
        <v>89</v>
      </c>
      <c r="Q122" s="28">
        <f t="shared" si="29"/>
        <v>546</v>
      </c>
      <c r="R122" s="27">
        <f t="shared" si="30"/>
        <v>1.7450980392156863</v>
      </c>
      <c r="S122" s="27">
        <f t="shared" si="31"/>
        <v>10.705882352941176</v>
      </c>
      <c r="T122" s="27">
        <f t="shared" si="32"/>
        <v>3.0453671664744331</v>
      </c>
      <c r="U122" s="27">
        <f t="shared" si="33"/>
        <v>114.61591695501728</v>
      </c>
      <c r="V122" s="22" cm="1">
        <f t="array" ref="V122">ROUND(GROWTH(Munis_historical!H122:I122,Munis_historical!$H$1:$I$1,Munis_historical!$J$1),0)</f>
        <v>5199</v>
      </c>
      <c r="W122" cm="1">
        <f t="array" ref="W122">ROUND(GROWTH(Munis_historical!G122:I122,Munis_historical!$G$1:$I$1,Munis_historical!$J$1),0)</f>
        <v>5807</v>
      </c>
      <c r="X122">
        <f>ROUND(_xlfn.FORECAST.ETS(Munis_historical!$J$1,Munis_historical!C122:I122,Munis_historical!$C$1:$I$1),0)</f>
        <v>6820</v>
      </c>
      <c r="Y122" s="28">
        <f t="shared" si="41"/>
        <v>99</v>
      </c>
      <c r="Z122" s="28">
        <f t="shared" si="34"/>
        <v>707</v>
      </c>
      <c r="AA122" s="28">
        <f t="shared" si="35"/>
        <v>1720</v>
      </c>
      <c r="AB122" s="27">
        <f t="shared" si="36"/>
        <v>1.9411764705882355</v>
      </c>
      <c r="AC122" s="27">
        <f t="shared" si="36"/>
        <v>13.862745098039216</v>
      </c>
      <c r="AD122" s="27">
        <f t="shared" si="37"/>
        <v>33.725490196078432</v>
      </c>
      <c r="AE122" s="27">
        <f t="shared" si="38"/>
        <v>3.7681660899653986</v>
      </c>
      <c r="AF122" s="27">
        <f t="shared" si="39"/>
        <v>192.17570165321033</v>
      </c>
      <c r="AG122" s="27">
        <f t="shared" si="40"/>
        <v>1137.4086889657824</v>
      </c>
    </row>
    <row r="123" spans="1:33" x14ac:dyDescent="0.3">
      <c r="A123" t="s">
        <v>138</v>
      </c>
      <c r="B123" t="s">
        <v>13</v>
      </c>
      <c r="C123" t="s">
        <v>297</v>
      </c>
      <c r="D123" s="6">
        <v>6056.7717629700001</v>
      </c>
      <c r="E123" s="7">
        <v>5887</v>
      </c>
      <c r="F123" s="7">
        <v>5616</v>
      </c>
      <c r="G123" s="7">
        <v>5616</v>
      </c>
      <c r="H123" s="9">
        <f t="shared" si="22"/>
        <v>440.77176297000005</v>
      </c>
      <c r="I123" s="10">
        <f t="shared" si="23"/>
        <v>271</v>
      </c>
      <c r="J123" s="39">
        <f t="shared" si="24"/>
        <v>7.8485000528846163</v>
      </c>
      <c r="K123" s="20">
        <f t="shared" si="25"/>
        <v>4.8254985754985755</v>
      </c>
      <c r="L123" s="39">
        <f t="shared" si="26"/>
        <v>61.598953080129824</v>
      </c>
      <c r="M123" s="39">
        <f t="shared" si="27"/>
        <v>23.285436502138783</v>
      </c>
      <c r="N123" s="25">
        <f>ROUND(_xlfn.FORECAST.LINEAR(Munis_historical!$J$1,Munis_historical!H123:I123,Munis_historical!$H$1:$I$1),0)</f>
        <v>5388</v>
      </c>
      <c r="O123" s="8">
        <f>ROUND(_xlfn.FORECAST.LINEAR(Munis_historical!$J$1,Munis_historical!G123:I123,Munis_historical!$G$1:$I$1),0)</f>
        <v>5973</v>
      </c>
      <c r="P123" s="28">
        <f t="shared" si="28"/>
        <v>-228</v>
      </c>
      <c r="Q123" s="28">
        <f t="shared" si="29"/>
        <v>357</v>
      </c>
      <c r="R123" s="27">
        <f t="shared" si="30"/>
        <v>-4.0598290598290596</v>
      </c>
      <c r="S123" s="27">
        <f t="shared" si="31"/>
        <v>6.3568376068376065</v>
      </c>
      <c r="T123" s="27">
        <f t="shared" si="32"/>
        <v>16.482211995032507</v>
      </c>
      <c r="U123" s="27">
        <f t="shared" si="33"/>
        <v>40.409384359704866</v>
      </c>
      <c r="V123" s="22" cm="1">
        <f t="array" ref="V123">ROUND(GROWTH(Munis_historical!H123:I123,Munis_historical!$H$1:$I$1,Munis_historical!$J$1),0)</f>
        <v>5406</v>
      </c>
      <c r="W123" cm="1">
        <f t="array" ref="W123">ROUND(GROWTH(Munis_historical!G123:I123,Munis_historical!$G$1:$I$1,Munis_historical!$J$1),0)</f>
        <v>5978</v>
      </c>
      <c r="X123">
        <f>ROUND(_xlfn.FORECAST.ETS(Munis_historical!$J$1,Munis_historical!C123:I123,Munis_historical!$C$1:$I$1),0)</f>
        <v>6777</v>
      </c>
      <c r="Y123" s="28">
        <f t="shared" si="41"/>
        <v>-210</v>
      </c>
      <c r="Z123" s="28">
        <f t="shared" si="34"/>
        <v>362</v>
      </c>
      <c r="AA123" s="28">
        <f t="shared" si="35"/>
        <v>1161</v>
      </c>
      <c r="AB123" s="27">
        <f t="shared" si="36"/>
        <v>-3.7393162393162394</v>
      </c>
      <c r="AC123" s="27">
        <f t="shared" si="36"/>
        <v>6.4458689458689458</v>
      </c>
      <c r="AD123" s="27">
        <f t="shared" si="37"/>
        <v>20.673076923076923</v>
      </c>
      <c r="AE123" s="27">
        <f t="shared" si="38"/>
        <v>13.982485937614143</v>
      </c>
      <c r="AF123" s="27">
        <f t="shared" si="39"/>
        <v>41.549226467317631</v>
      </c>
      <c r="AG123" s="27">
        <f t="shared" si="40"/>
        <v>427.37610946745565</v>
      </c>
    </row>
    <row r="124" spans="1:33" x14ac:dyDescent="0.3">
      <c r="A124" t="s">
        <v>139</v>
      </c>
      <c r="B124" t="s">
        <v>13</v>
      </c>
      <c r="C124" t="s">
        <v>297</v>
      </c>
      <c r="D124" s="6">
        <v>20110.496366596901</v>
      </c>
      <c r="E124" s="7">
        <v>19026</v>
      </c>
      <c r="F124" s="7">
        <v>18107</v>
      </c>
      <c r="G124" s="7">
        <v>19367</v>
      </c>
      <c r="H124" s="9">
        <f t="shared" si="22"/>
        <v>2003.4963665969008</v>
      </c>
      <c r="I124" s="10">
        <f t="shared" si="23"/>
        <v>919</v>
      </c>
      <c r="J124" s="39">
        <f t="shared" si="24"/>
        <v>11.064761509896178</v>
      </c>
      <c r="K124" s="20">
        <f t="shared" si="25"/>
        <v>5.075385210139725</v>
      </c>
      <c r="L124" s="39">
        <f t="shared" si="26"/>
        <v>122.42894727087995</v>
      </c>
      <c r="M124" s="39">
        <f t="shared" si="27"/>
        <v>25.75953503130506</v>
      </c>
      <c r="N124" s="25">
        <f>ROUND(_xlfn.FORECAST.LINEAR(Munis_historical!$J$1,Munis_historical!H124:I124,Munis_historical!$H$1:$I$1),0)</f>
        <v>18691</v>
      </c>
      <c r="O124" s="8">
        <f>ROUND(_xlfn.FORECAST.LINEAR(Munis_historical!$J$1,Munis_historical!G124:I124,Munis_historical!$G$1:$I$1),0)</f>
        <v>20629</v>
      </c>
      <c r="P124" s="28">
        <f t="shared" si="28"/>
        <v>-676</v>
      </c>
      <c r="Q124" s="28">
        <f t="shared" si="29"/>
        <v>1262</v>
      </c>
      <c r="R124" s="27">
        <f t="shared" si="30"/>
        <v>-3.4904734858264055</v>
      </c>
      <c r="S124" s="27">
        <f t="shared" si="31"/>
        <v>6.516238963184799</v>
      </c>
      <c r="T124" s="27">
        <f t="shared" si="32"/>
        <v>12.183405155257137</v>
      </c>
      <c r="U124" s="27">
        <f t="shared" si="33"/>
        <v>42.461370225327705</v>
      </c>
      <c r="V124" s="22" cm="1">
        <f t="array" ref="V124">ROUND(GROWTH(Munis_historical!H124:I124,Munis_historical!$H$1:$I$1,Munis_historical!$J$1),0)</f>
        <v>18714</v>
      </c>
      <c r="W124" cm="1">
        <f t="array" ref="W124">ROUND(GROWTH(Munis_historical!G124:I124,Munis_historical!$G$1:$I$1,Munis_historical!$J$1),0)</f>
        <v>20712</v>
      </c>
      <c r="X124">
        <f>ROUND(_xlfn.FORECAST.ETS(Munis_historical!$J$1,Munis_historical!C124:I124,Munis_historical!$C$1:$I$1),0)</f>
        <v>22609</v>
      </c>
      <c r="Y124" s="28">
        <f t="shared" si="41"/>
        <v>-653</v>
      </c>
      <c r="Z124" s="28">
        <f t="shared" si="34"/>
        <v>1345</v>
      </c>
      <c r="AA124" s="28">
        <f t="shared" si="35"/>
        <v>3242</v>
      </c>
      <c r="AB124" s="27">
        <f t="shared" si="36"/>
        <v>-3.3717147725512473</v>
      </c>
      <c r="AC124" s="27">
        <f t="shared" si="36"/>
        <v>6.9448030154386329</v>
      </c>
      <c r="AD124" s="27">
        <f t="shared" si="37"/>
        <v>16.739815149481078</v>
      </c>
      <c r="AE124" s="27">
        <f t="shared" si="38"/>
        <v>11.368460507440309</v>
      </c>
      <c r="AF124" s="27">
        <f t="shared" si="39"/>
        <v>48.230288923245531</v>
      </c>
      <c r="AG124" s="27">
        <f t="shared" si="40"/>
        <v>280.22141123879624</v>
      </c>
    </row>
    <row r="125" spans="1:33" x14ac:dyDescent="0.3">
      <c r="A125" t="s">
        <v>140</v>
      </c>
      <c r="B125" t="s">
        <v>9</v>
      </c>
      <c r="C125" t="s">
        <v>297</v>
      </c>
      <c r="D125" s="6">
        <v>29894.385690945001</v>
      </c>
      <c r="E125" s="7">
        <v>28698</v>
      </c>
      <c r="F125" s="7">
        <v>28903</v>
      </c>
      <c r="G125" s="7">
        <v>28982</v>
      </c>
      <c r="H125" s="9">
        <f t="shared" si="22"/>
        <v>991.38569094500053</v>
      </c>
      <c r="I125" s="10">
        <f t="shared" si="23"/>
        <v>-205</v>
      </c>
      <c r="J125" s="39">
        <f t="shared" si="24"/>
        <v>3.4300442547313446</v>
      </c>
      <c r="K125" s="20">
        <f t="shared" si="25"/>
        <v>-0.70926893402068991</v>
      </c>
      <c r="L125" s="39">
        <f t="shared" si="26"/>
        <v>11.765203589415504</v>
      </c>
      <c r="M125" s="39">
        <f t="shared" si="27"/>
        <v>0.50306242076684582</v>
      </c>
      <c r="N125" s="25">
        <f>ROUND(_xlfn.FORECAST.LINEAR(Munis_historical!$J$1,Munis_historical!H125:I125,Munis_historical!$H$1:$I$1),0)</f>
        <v>34778</v>
      </c>
      <c r="O125" s="8">
        <f>ROUND(_xlfn.FORECAST.LINEAR(Munis_historical!$J$1,Munis_historical!G125:I125,Munis_historical!$G$1:$I$1),0)</f>
        <v>42427</v>
      </c>
      <c r="P125" s="28">
        <f t="shared" si="28"/>
        <v>5796</v>
      </c>
      <c r="Q125" s="28">
        <f t="shared" si="29"/>
        <v>13445</v>
      </c>
      <c r="R125" s="27">
        <f t="shared" si="30"/>
        <v>19.998619832999793</v>
      </c>
      <c r="S125" s="27">
        <f t="shared" si="31"/>
        <v>46.390863294458626</v>
      </c>
      <c r="T125" s="27">
        <f t="shared" si="32"/>
        <v>399.94479522485267</v>
      </c>
      <c r="U125" s="27">
        <f t="shared" si="33"/>
        <v>2152.1121972051487</v>
      </c>
      <c r="V125" s="22" cm="1">
        <f t="array" ref="V125">ROUND(GROWTH(Munis_historical!H125:I125,Munis_historical!$H$1:$I$1,Munis_historical!$J$1),0)</f>
        <v>36238</v>
      </c>
      <c r="W125" cm="1">
        <f t="array" ref="W125">ROUND(GROWTH(Munis_historical!G125:I125,Munis_historical!$G$1:$I$1,Munis_historical!$J$1),0)</f>
        <v>77947</v>
      </c>
      <c r="X125">
        <f>ROUND(_xlfn.FORECAST.ETS(Munis_historical!$J$1,Munis_historical!C125:I125,Munis_historical!$C$1:$I$1),0)</f>
        <v>34455</v>
      </c>
      <c r="Y125" s="28">
        <f t="shared" si="41"/>
        <v>7256</v>
      </c>
      <c r="Z125" s="28">
        <f t="shared" si="34"/>
        <v>48965</v>
      </c>
      <c r="AA125" s="28">
        <f t="shared" si="35"/>
        <v>5473</v>
      </c>
      <c r="AB125" s="27">
        <f t="shared" si="36"/>
        <v>25.036229383755433</v>
      </c>
      <c r="AC125" s="27">
        <f t="shared" si="36"/>
        <v>168.94969291284247</v>
      </c>
      <c r="AD125" s="27">
        <f t="shared" si="37"/>
        <v>18.884134980332622</v>
      </c>
      <c r="AE125" s="27">
        <f t="shared" si="38"/>
        <v>626.81278175601892</v>
      </c>
      <c r="AF125" s="27">
        <f t="shared" si="39"/>
        <v>28543.998735343772</v>
      </c>
      <c r="AG125" s="27">
        <f t="shared" si="40"/>
        <v>356.61055395542212</v>
      </c>
    </row>
    <row r="126" spans="1:33" x14ac:dyDescent="0.3">
      <c r="A126" t="s">
        <v>141</v>
      </c>
      <c r="B126" t="s">
        <v>13</v>
      </c>
      <c r="C126" t="s">
        <v>297</v>
      </c>
      <c r="D126" s="6">
        <v>9202.6651250099894</v>
      </c>
      <c r="E126" s="7">
        <v>8713</v>
      </c>
      <c r="F126" s="7">
        <v>8651</v>
      </c>
      <c r="G126" s="7">
        <v>8741</v>
      </c>
      <c r="H126" s="9">
        <f t="shared" si="22"/>
        <v>551.66512500998942</v>
      </c>
      <c r="I126" s="10">
        <f t="shared" si="23"/>
        <v>62</v>
      </c>
      <c r="J126" s="39">
        <f t="shared" si="24"/>
        <v>6.3768942897929657</v>
      </c>
      <c r="K126" s="20">
        <f t="shared" si="25"/>
        <v>0.71668015258351636</v>
      </c>
      <c r="L126" s="39">
        <f t="shared" si="26"/>
        <v>40.664780783194132</v>
      </c>
      <c r="M126" s="39">
        <f t="shared" si="27"/>
        <v>0.5136304411071323</v>
      </c>
      <c r="N126" s="25">
        <f>ROUND(_xlfn.FORECAST.LINEAR(Munis_historical!$J$1,Munis_historical!H126:I126,Munis_historical!$H$1:$I$1),0)</f>
        <v>11618</v>
      </c>
      <c r="O126" s="8">
        <f>ROUND(_xlfn.FORECAST.LINEAR(Munis_historical!$J$1,Munis_historical!G126:I126,Munis_historical!$G$1:$I$1),0)</f>
        <v>11705</v>
      </c>
      <c r="P126" s="28">
        <f t="shared" si="28"/>
        <v>2877</v>
      </c>
      <c r="Q126" s="28">
        <f t="shared" si="29"/>
        <v>2964</v>
      </c>
      <c r="R126" s="27">
        <f t="shared" si="30"/>
        <v>32.913854250085798</v>
      </c>
      <c r="S126" s="27">
        <f t="shared" si="31"/>
        <v>33.909163711245853</v>
      </c>
      <c r="T126" s="27">
        <f t="shared" si="32"/>
        <v>1083.321801595891</v>
      </c>
      <c r="U126" s="27">
        <f t="shared" si="33"/>
        <v>1149.8313835960726</v>
      </c>
      <c r="V126" s="22" cm="1">
        <f t="array" ref="V126">ROUND(GROWTH(Munis_historical!H126:I126,Munis_historical!$H$1:$I$1,Munis_historical!$J$1),0)</f>
        <v>13030</v>
      </c>
      <c r="W126" cm="1">
        <f t="array" ref="W126">ROUND(GROWTH(Munis_historical!G126:I126,Munis_historical!$G$1:$I$1,Munis_historical!$J$1),0)</f>
        <v>16126</v>
      </c>
      <c r="X126">
        <f>ROUND(_xlfn.FORECAST.ETS(Munis_historical!$J$1,Munis_historical!C126:I126,Munis_historical!$C$1:$I$1),0)</f>
        <v>10007</v>
      </c>
      <c r="Y126" s="28">
        <f t="shared" si="41"/>
        <v>4289</v>
      </c>
      <c r="Z126" s="28">
        <f t="shared" si="34"/>
        <v>7385</v>
      </c>
      <c r="AA126" s="28">
        <f t="shared" si="35"/>
        <v>1266</v>
      </c>
      <c r="AB126" s="27">
        <f t="shared" si="36"/>
        <v>49.067612401327082</v>
      </c>
      <c r="AC126" s="27">
        <f t="shared" si="36"/>
        <v>84.486900812264039</v>
      </c>
      <c r="AD126" s="27">
        <f t="shared" si="37"/>
        <v>14.483468710673836</v>
      </c>
      <c r="AE126" s="27">
        <f t="shared" si="38"/>
        <v>2407.6305867668671</v>
      </c>
      <c r="AF126" s="27">
        <f t="shared" si="39"/>
        <v>7138.0364088613424</v>
      </c>
      <c r="AG126" s="27">
        <f t="shared" si="40"/>
        <v>209.77086589306805</v>
      </c>
    </row>
    <row r="127" spans="1:33" x14ac:dyDescent="0.3">
      <c r="A127" t="s">
        <v>142</v>
      </c>
      <c r="B127" t="s">
        <v>13</v>
      </c>
      <c r="C127" t="s">
        <v>297</v>
      </c>
      <c r="D127" s="6">
        <v>20497.863305621901</v>
      </c>
      <c r="E127" s="7">
        <v>18956</v>
      </c>
      <c r="F127" s="7">
        <v>19490</v>
      </c>
      <c r="G127" s="7">
        <v>19759</v>
      </c>
      <c r="H127" s="9">
        <f t="shared" si="22"/>
        <v>1007.8633056219005</v>
      </c>
      <c r="I127" s="10">
        <f t="shared" si="23"/>
        <v>-534</v>
      </c>
      <c r="J127" s="39">
        <f t="shared" si="24"/>
        <v>5.171181660451003</v>
      </c>
      <c r="K127" s="20">
        <f t="shared" si="25"/>
        <v>-2.7398665982555159</v>
      </c>
      <c r="L127" s="39">
        <f t="shared" si="26"/>
        <v>26.741119765384791</v>
      </c>
      <c r="M127" s="39">
        <f t="shared" si="27"/>
        <v>7.5068689762362526</v>
      </c>
      <c r="N127" s="25">
        <f>ROUND(_xlfn.FORECAST.LINEAR(Munis_historical!$J$1,Munis_historical!H127:I127,Munis_historical!$H$1:$I$1),0)</f>
        <v>21158</v>
      </c>
      <c r="O127" s="8">
        <f>ROUND(_xlfn.FORECAST.LINEAR(Munis_historical!$J$1,Munis_historical!G127:I127,Munis_historical!$G$1:$I$1),0)</f>
        <v>22245</v>
      </c>
      <c r="P127" s="28">
        <f t="shared" si="28"/>
        <v>1399</v>
      </c>
      <c r="Q127" s="28">
        <f t="shared" si="29"/>
        <v>2486</v>
      </c>
      <c r="R127" s="27">
        <f t="shared" si="30"/>
        <v>7.0803178298496885</v>
      </c>
      <c r="S127" s="27">
        <f t="shared" si="31"/>
        <v>12.581608380990941</v>
      </c>
      <c r="T127" s="27">
        <f t="shared" si="32"/>
        <v>50.130900571687405</v>
      </c>
      <c r="U127" s="27">
        <f t="shared" si="33"/>
        <v>158.29686945262148</v>
      </c>
      <c r="V127" s="22" cm="1">
        <f t="array" ref="V127">ROUND(GROWTH(Munis_historical!H127:I127,Munis_historical!$H$1:$I$1,Munis_historical!$J$1),0)</f>
        <v>21287</v>
      </c>
      <c r="W127" cm="1">
        <f t="array" ref="W127">ROUND(GROWTH(Munis_historical!G127:I127,Munis_historical!$G$1:$I$1,Munis_historical!$J$1),0)</f>
        <v>22916</v>
      </c>
      <c r="X127">
        <f>ROUND(_xlfn.FORECAST.ETS(Munis_historical!$J$1,Munis_historical!C127:I127,Munis_historical!$C$1:$I$1),0)</f>
        <v>23883</v>
      </c>
      <c r="Y127" s="28">
        <f t="shared" si="41"/>
        <v>1528</v>
      </c>
      <c r="Z127" s="28">
        <f t="shared" si="34"/>
        <v>3157</v>
      </c>
      <c r="AA127" s="28">
        <f t="shared" si="35"/>
        <v>4124</v>
      </c>
      <c r="AB127" s="27">
        <f t="shared" si="36"/>
        <v>7.7331848777772159</v>
      </c>
      <c r="AC127" s="27">
        <f t="shared" si="36"/>
        <v>15.977529227187611</v>
      </c>
      <c r="AD127" s="27">
        <f t="shared" si="37"/>
        <v>20.871501594210233</v>
      </c>
      <c r="AE127" s="27">
        <f t="shared" si="38"/>
        <v>59.80214835388221</v>
      </c>
      <c r="AF127" s="27">
        <f t="shared" si="39"/>
        <v>255.28144020563434</v>
      </c>
      <c r="AG127" s="27">
        <f t="shared" si="40"/>
        <v>435.61957879712031</v>
      </c>
    </row>
    <row r="128" spans="1:33" x14ac:dyDescent="0.3">
      <c r="A128" t="s">
        <v>143</v>
      </c>
      <c r="B128" t="s">
        <v>9</v>
      </c>
      <c r="C128" t="s">
        <v>297</v>
      </c>
      <c r="D128" s="6">
        <v>6685.9641562440002</v>
      </c>
      <c r="E128" s="7">
        <v>6083</v>
      </c>
      <c r="F128" s="7">
        <v>6182</v>
      </c>
      <c r="G128" s="7">
        <v>6182</v>
      </c>
      <c r="H128" s="9">
        <f t="shared" si="22"/>
        <v>503.96415624400015</v>
      </c>
      <c r="I128" s="10">
        <f t="shared" si="23"/>
        <v>-99</v>
      </c>
      <c r="J128" s="39">
        <f t="shared" si="24"/>
        <v>8.152121582724039</v>
      </c>
      <c r="K128" s="20">
        <f t="shared" si="25"/>
        <v>-1.6014234875444839</v>
      </c>
      <c r="L128" s="39">
        <f t="shared" si="26"/>
        <v>66.457086299515083</v>
      </c>
      <c r="M128" s="39">
        <f t="shared" si="27"/>
        <v>2.5645571864591381</v>
      </c>
      <c r="N128" s="25">
        <f>ROUND(_xlfn.FORECAST.LINEAR(Munis_historical!$J$1,Munis_historical!H128:I128,Munis_historical!$H$1:$I$1),0)</f>
        <v>9246</v>
      </c>
      <c r="O128" s="8">
        <f>ROUND(_xlfn.FORECAST.LINEAR(Munis_historical!$J$1,Munis_historical!G128:I128,Munis_historical!$G$1:$I$1),0)</f>
        <v>8071</v>
      </c>
      <c r="P128" s="28">
        <f t="shared" si="28"/>
        <v>3064</v>
      </c>
      <c r="Q128" s="28">
        <f t="shared" si="29"/>
        <v>1889</v>
      </c>
      <c r="R128" s="27">
        <f t="shared" si="30"/>
        <v>49.563248139760596</v>
      </c>
      <c r="S128" s="27">
        <f t="shared" si="31"/>
        <v>30.556454221934647</v>
      </c>
      <c r="T128" s="27">
        <f t="shared" si="32"/>
        <v>2456.5155661634822</v>
      </c>
      <c r="U128" s="27">
        <f t="shared" si="33"/>
        <v>933.6968946171877</v>
      </c>
      <c r="V128" s="22" cm="1">
        <f t="array" ref="V128">ROUND(GROWTH(Munis_historical!H128:I128,Munis_historical!$H$1:$I$1,Munis_historical!$J$1),0)</f>
        <v>12986</v>
      </c>
      <c r="W128" cm="1">
        <f t="array" ref="W128">ROUND(GROWTH(Munis_historical!G128:I128,Munis_historical!$G$1:$I$1,Munis_historical!$J$1),0)</f>
        <v>12787</v>
      </c>
      <c r="X128">
        <f>ROUND(_xlfn.FORECAST.ETS(Munis_historical!$J$1,Munis_historical!C128:I128,Munis_historical!$C$1:$I$1),0)</f>
        <v>6848</v>
      </c>
      <c r="Y128" s="28">
        <f t="shared" si="41"/>
        <v>6804</v>
      </c>
      <c r="Z128" s="28">
        <f t="shared" si="34"/>
        <v>6605</v>
      </c>
      <c r="AA128" s="28">
        <f t="shared" si="35"/>
        <v>666</v>
      </c>
      <c r="AB128" s="27">
        <f t="shared" si="36"/>
        <v>110.06146878032999</v>
      </c>
      <c r="AC128" s="27">
        <f t="shared" si="36"/>
        <v>106.84244581041733</v>
      </c>
      <c r="AD128" s="27">
        <f t="shared" si="37"/>
        <v>10.773212552571982</v>
      </c>
      <c r="AE128" s="27">
        <f t="shared" si="38"/>
        <v>12113.526910083552</v>
      </c>
      <c r="AF128" s="27">
        <f t="shared" si="39"/>
        <v>11415.308226751964</v>
      </c>
      <c r="AG128" s="27">
        <f t="shared" si="40"/>
        <v>116.06210870289452</v>
      </c>
    </row>
    <row r="129" spans="1:33" x14ac:dyDescent="0.3">
      <c r="A129" t="s">
        <v>144</v>
      </c>
      <c r="B129" t="s">
        <v>9</v>
      </c>
      <c r="C129" t="s">
        <v>297</v>
      </c>
      <c r="D129" s="6">
        <v>4484.83942487899</v>
      </c>
      <c r="E129" s="7">
        <v>4006</v>
      </c>
      <c r="F129" s="7">
        <v>4279</v>
      </c>
      <c r="G129" s="7">
        <v>4283</v>
      </c>
      <c r="H129" s="9">
        <f t="shared" si="22"/>
        <v>205.83942487899003</v>
      </c>
      <c r="I129" s="10">
        <f t="shared" si="23"/>
        <v>-273</v>
      </c>
      <c r="J129" s="39">
        <f t="shared" si="24"/>
        <v>4.8104562953725178</v>
      </c>
      <c r="K129" s="20">
        <f t="shared" si="25"/>
        <v>-6.37999532601075</v>
      </c>
      <c r="L129" s="39">
        <f t="shared" si="26"/>
        <v>23.14048976968909</v>
      </c>
      <c r="M129" s="39">
        <f t="shared" si="27"/>
        <v>40.704340359919016</v>
      </c>
      <c r="N129" s="25">
        <f>ROUND(_xlfn.FORECAST.LINEAR(Munis_historical!$J$1,Munis_historical!H129:I129,Munis_historical!$H$1:$I$1),0)</f>
        <v>5285</v>
      </c>
      <c r="O129" s="8">
        <f>ROUND(_xlfn.FORECAST.LINEAR(Munis_historical!$J$1,Munis_historical!G129:I129,Munis_historical!$G$1:$I$1),0)</f>
        <v>4788</v>
      </c>
      <c r="P129" s="28">
        <f t="shared" si="28"/>
        <v>1002</v>
      </c>
      <c r="Q129" s="28">
        <f t="shared" si="29"/>
        <v>505</v>
      </c>
      <c r="R129" s="27">
        <f t="shared" si="30"/>
        <v>23.394816717254262</v>
      </c>
      <c r="S129" s="27">
        <f t="shared" si="31"/>
        <v>11.790800840532336</v>
      </c>
      <c r="T129" s="27">
        <f t="shared" si="32"/>
        <v>547.31744923391943</v>
      </c>
      <c r="U129" s="27">
        <f t="shared" si="33"/>
        <v>139.02298446109805</v>
      </c>
      <c r="V129" s="22" cm="1">
        <f t="array" ref="V129">ROUND(GROWTH(Munis_historical!H129:I129,Munis_historical!$H$1:$I$1,Munis_historical!$J$1),0)</f>
        <v>6215</v>
      </c>
      <c r="W129" cm="1">
        <f t="array" ref="W129">ROUND(GROWTH(Munis_historical!G129:I129,Munis_historical!$G$1:$I$1,Munis_historical!$J$1),0)</f>
        <v>5753</v>
      </c>
      <c r="X129">
        <f>ROUND(_xlfn.FORECAST.ETS(Munis_historical!$J$1,Munis_historical!C129:I129,Munis_historical!$C$1:$I$1),0)</f>
        <v>5205</v>
      </c>
      <c r="Y129" s="28">
        <f t="shared" si="41"/>
        <v>1932</v>
      </c>
      <c r="Z129" s="28">
        <f t="shared" si="34"/>
        <v>1470</v>
      </c>
      <c r="AA129" s="28">
        <f t="shared" si="35"/>
        <v>922</v>
      </c>
      <c r="AB129" s="27">
        <f t="shared" si="36"/>
        <v>45.108568760214801</v>
      </c>
      <c r="AC129" s="27">
        <f t="shared" si="36"/>
        <v>34.321737100163432</v>
      </c>
      <c r="AD129" s="27">
        <f t="shared" si="37"/>
        <v>21.526967079150129</v>
      </c>
      <c r="AE129" s="27">
        <f t="shared" si="38"/>
        <v>2034.7829755950268</v>
      </c>
      <c r="AF129" s="27">
        <f t="shared" si="39"/>
        <v>1177.9816375727351</v>
      </c>
      <c r="AG129" s="27">
        <f t="shared" si="40"/>
        <v>463.41031162681344</v>
      </c>
    </row>
    <row r="130" spans="1:33" x14ac:dyDescent="0.3">
      <c r="A130" t="s">
        <v>145</v>
      </c>
      <c r="B130" t="s">
        <v>11</v>
      </c>
      <c r="C130" t="s">
        <v>297</v>
      </c>
      <c r="D130" s="6">
        <v>29043.8526605199</v>
      </c>
      <c r="E130" s="7">
        <v>23885</v>
      </c>
      <c r="F130" s="7">
        <v>28891</v>
      </c>
      <c r="G130" s="7">
        <v>29076</v>
      </c>
      <c r="H130" s="9">
        <f t="shared" si="22"/>
        <v>152.85266051990038</v>
      </c>
      <c r="I130" s="10">
        <f t="shared" si="23"/>
        <v>-5006</v>
      </c>
      <c r="J130" s="39">
        <f t="shared" si="24"/>
        <v>0.52906670077152185</v>
      </c>
      <c r="K130" s="20">
        <f t="shared" si="25"/>
        <v>-17.327195320341975</v>
      </c>
      <c r="L130" s="39">
        <f t="shared" si="26"/>
        <v>0.27991157386526305</v>
      </c>
      <c r="M130" s="39">
        <f t="shared" si="27"/>
        <v>300.23169766928083</v>
      </c>
      <c r="N130" s="25">
        <f>ROUND(_xlfn.FORECAST.LINEAR(Munis_historical!$J$1,Munis_historical!H130:I130,Munis_historical!$H$1:$I$1),0)</f>
        <v>28330</v>
      </c>
      <c r="O130" s="8">
        <f>ROUND(_xlfn.FORECAST.LINEAR(Munis_historical!$J$1,Munis_historical!G130:I130,Munis_historical!$G$1:$I$1),0)</f>
        <v>28495</v>
      </c>
      <c r="P130" s="28">
        <f t="shared" si="28"/>
        <v>-746</v>
      </c>
      <c r="Q130" s="28">
        <f t="shared" si="29"/>
        <v>-581</v>
      </c>
      <c r="R130" s="27">
        <f t="shared" si="30"/>
        <v>-2.5656899160819919</v>
      </c>
      <c r="S130" s="27">
        <f t="shared" si="31"/>
        <v>-1.9982115834365113</v>
      </c>
      <c r="T130" s="27">
        <f t="shared" si="32"/>
        <v>6.5827647454848188</v>
      </c>
      <c r="U130" s="27">
        <f t="shared" si="33"/>
        <v>3.9928495321798496</v>
      </c>
      <c r="V130" s="22" cm="1">
        <f t="array" ref="V130">ROUND(GROWTH(Munis_historical!H130:I130,Munis_historical!$H$1:$I$1,Munis_historical!$J$1),0)</f>
        <v>28330</v>
      </c>
      <c r="W130" cm="1">
        <f t="array" ref="W130">ROUND(GROWTH(Munis_historical!G130:I130,Munis_historical!$G$1:$I$1,Munis_historical!$J$1),0)</f>
        <v>28496</v>
      </c>
      <c r="X130">
        <f>ROUND(_xlfn.FORECAST.ETS(Munis_historical!$J$1,Munis_historical!C130:I130,Munis_historical!$C$1:$I$1),0)</f>
        <v>31249</v>
      </c>
      <c r="Y130" s="28">
        <f t="shared" si="41"/>
        <v>-746</v>
      </c>
      <c r="Z130" s="28">
        <f t="shared" si="34"/>
        <v>-580</v>
      </c>
      <c r="AA130" s="28">
        <f t="shared" si="35"/>
        <v>2173</v>
      </c>
      <c r="AB130" s="27">
        <f t="shared" si="36"/>
        <v>-2.5656899160819919</v>
      </c>
      <c r="AC130" s="27">
        <f t="shared" si="36"/>
        <v>-1.9947723208144172</v>
      </c>
      <c r="AD130" s="27">
        <f t="shared" si="37"/>
        <v>7.4735176778098777</v>
      </c>
      <c r="AE130" s="27">
        <f t="shared" si="38"/>
        <v>6.5827647454848188</v>
      </c>
      <c r="AF130" s="27">
        <f t="shared" si="39"/>
        <v>3.9791166118873362</v>
      </c>
      <c r="AG130" s="27">
        <f t="shared" si="40"/>
        <v>55.853466480536746</v>
      </c>
    </row>
    <row r="131" spans="1:33" x14ac:dyDescent="0.3">
      <c r="A131" t="s">
        <v>146</v>
      </c>
      <c r="B131" t="s">
        <v>11</v>
      </c>
      <c r="C131" t="s">
        <v>297</v>
      </c>
      <c r="D131" s="6">
        <v>18129.598763578</v>
      </c>
      <c r="E131" s="7">
        <v>12927</v>
      </c>
      <c r="F131" s="7">
        <v>17364</v>
      </c>
      <c r="G131" s="7">
        <v>17629</v>
      </c>
      <c r="H131" s="9">
        <f t="shared" ref="H131:H194" si="42">D131-F131</f>
        <v>765.59876357800022</v>
      </c>
      <c r="I131" s="10">
        <f t="shared" ref="I131:I194" si="43">E131-F131</f>
        <v>-4437</v>
      </c>
      <c r="J131" s="39">
        <f t="shared" ref="J131:J194" si="44">(H131/F131)*100</f>
        <v>4.4091152014397617</v>
      </c>
      <c r="K131" s="20">
        <f t="shared" ref="K131:K194" si="45">(I131/F131)*100</f>
        <v>-25.552868002764338</v>
      </c>
      <c r="L131" s="39">
        <f t="shared" ref="L131:L194" si="46">J131^2</f>
        <v>19.440296859567191</v>
      </c>
      <c r="M131" s="39">
        <f t="shared" ref="M131:M194" si="47">K131^2</f>
        <v>652.94906316669756</v>
      </c>
      <c r="N131" s="25">
        <f>ROUND(_xlfn.FORECAST.LINEAR(Munis_historical!$J$1,Munis_historical!H131:I131,Munis_historical!$H$1:$I$1),0)</f>
        <v>18902</v>
      </c>
      <c r="O131" s="8">
        <f>ROUND(_xlfn.FORECAST.LINEAR(Munis_historical!$J$1,Munis_historical!G131:I131,Munis_historical!$G$1:$I$1),0)</f>
        <v>20801</v>
      </c>
      <c r="P131" s="28">
        <f t="shared" si="28"/>
        <v>1273</v>
      </c>
      <c r="Q131" s="28">
        <f t="shared" si="29"/>
        <v>3172</v>
      </c>
      <c r="R131" s="27">
        <f t="shared" si="30"/>
        <v>7.2210562141925241</v>
      </c>
      <c r="S131" s="27">
        <f t="shared" si="31"/>
        <v>17.993079584775089</v>
      </c>
      <c r="T131" s="27">
        <f t="shared" si="32"/>
        <v>52.143652848528468</v>
      </c>
      <c r="U131" s="27">
        <f t="shared" si="33"/>
        <v>323.75091294405007</v>
      </c>
      <c r="V131" s="22" cm="1">
        <f t="array" ref="V131">ROUND(GROWTH(Munis_historical!H131:I131,Munis_historical!$H$1:$I$1,Munis_historical!$J$1),0)</f>
        <v>19545</v>
      </c>
      <c r="W131" cm="1">
        <f t="array" ref="W131">ROUND(GROWTH(Munis_historical!G131:I131,Munis_historical!$G$1:$I$1,Munis_historical!$J$1),0)</f>
        <v>25145</v>
      </c>
      <c r="X131">
        <f>ROUND(_xlfn.FORECAST.ETS(Munis_historical!$J$1,Munis_historical!C131:I131,Munis_historical!$C$1:$I$1),0)</f>
        <v>18087</v>
      </c>
      <c r="Y131" s="28">
        <f t="shared" si="41"/>
        <v>1916</v>
      </c>
      <c r="Z131" s="28">
        <f t="shared" si="34"/>
        <v>7516</v>
      </c>
      <c r="AA131" s="28">
        <f t="shared" si="35"/>
        <v>458</v>
      </c>
      <c r="AB131" s="27">
        <f t="shared" si="36"/>
        <v>10.868455386011686</v>
      </c>
      <c r="AC131" s="27">
        <f t="shared" si="36"/>
        <v>42.63429576266379</v>
      </c>
      <c r="AD131" s="27">
        <f t="shared" si="37"/>
        <v>2.597991945090476</v>
      </c>
      <c r="AE131" s="27">
        <f t="shared" si="38"/>
        <v>118.12332247772642</v>
      </c>
      <c r="AF131" s="27">
        <f t="shared" si="39"/>
        <v>1817.6831751782915</v>
      </c>
      <c r="AG131" s="27">
        <f t="shared" si="40"/>
        <v>6.7495621467549949</v>
      </c>
    </row>
    <row r="132" spans="1:33" x14ac:dyDescent="0.3">
      <c r="A132" t="s">
        <v>147</v>
      </c>
      <c r="B132" t="s">
        <v>13</v>
      </c>
      <c r="C132" t="s">
        <v>297</v>
      </c>
      <c r="D132" s="6">
        <v>21156.958336737</v>
      </c>
      <c r="E132" s="7">
        <v>20596</v>
      </c>
      <c r="F132" s="7">
        <v>20106</v>
      </c>
      <c r="G132" s="7">
        <v>20579</v>
      </c>
      <c r="H132" s="9">
        <f t="shared" si="42"/>
        <v>1050.9583367369996</v>
      </c>
      <c r="I132" s="10">
        <f t="shared" si="43"/>
        <v>490</v>
      </c>
      <c r="J132" s="39">
        <f t="shared" si="44"/>
        <v>5.227088116666665</v>
      </c>
      <c r="K132" s="20">
        <f t="shared" si="45"/>
        <v>2.4370834576743263</v>
      </c>
      <c r="L132" s="39">
        <f t="shared" si="46"/>
        <v>27.322450179397862</v>
      </c>
      <c r="M132" s="39">
        <f t="shared" si="47"/>
        <v>5.9393757796698496</v>
      </c>
      <c r="N132" s="25">
        <f>ROUND(_xlfn.FORECAST.LINEAR(Munis_historical!$J$1,Munis_historical!H132:I132,Munis_historical!$H$1:$I$1),0)</f>
        <v>19888</v>
      </c>
      <c r="O132" s="8">
        <f>ROUND(_xlfn.FORECAST.LINEAR(Munis_historical!$J$1,Munis_historical!G132:I132,Munis_historical!$G$1:$I$1),0)</f>
        <v>21218</v>
      </c>
      <c r="P132" s="28">
        <f t="shared" ref="P132:P195" si="48">N132-G132</f>
        <v>-691</v>
      </c>
      <c r="Q132" s="28">
        <f t="shared" ref="Q132:Q195" si="49">O132-G132</f>
        <v>639</v>
      </c>
      <c r="R132" s="27">
        <f t="shared" ref="R132:R195" si="50">(P132/G132)*100</f>
        <v>-3.3577919238058218</v>
      </c>
      <c r="S132" s="27">
        <f t="shared" ref="S132:S195" si="51">(Q132/G132)*100</f>
        <v>3.1051071480635599</v>
      </c>
      <c r="T132" s="27">
        <f t="shared" ref="T132:T195" si="52">R132^2</f>
        <v>11.274766603575602</v>
      </c>
      <c r="U132" s="27">
        <f t="shared" ref="U132:U195" si="53">S132^2</f>
        <v>9.6416904009554152</v>
      </c>
      <c r="V132" s="22" cm="1">
        <f t="array" ref="V132">ROUND(GROWTH(Munis_historical!H132:I132,Munis_historical!$H$1:$I$1,Munis_historical!$J$1),0)</f>
        <v>19897</v>
      </c>
      <c r="W132" cm="1">
        <f t="array" ref="W132">ROUND(GROWTH(Munis_historical!G132:I132,Munis_historical!$G$1:$I$1,Munis_historical!$J$1),0)</f>
        <v>21260</v>
      </c>
      <c r="X132">
        <f>ROUND(_xlfn.FORECAST.ETS(Munis_historical!$J$1,Munis_historical!C132:I132,Munis_historical!$C$1:$I$1),0)</f>
        <v>20104</v>
      </c>
      <c r="Y132" s="28">
        <f t="shared" si="41"/>
        <v>-682</v>
      </c>
      <c r="Z132" s="28">
        <f t="shared" ref="Z132:Z195" si="54">W132-$G132</f>
        <v>681</v>
      </c>
      <c r="AA132" s="28">
        <f t="shared" ref="AA132:AA195" si="55">X132-$G132</f>
        <v>-475</v>
      </c>
      <c r="AB132" s="27">
        <f t="shared" ref="AB132:AC195" si="56">(Y132/$G132)*100</f>
        <v>-3.3140580203119683</v>
      </c>
      <c r="AC132" s="27">
        <f t="shared" si="56"/>
        <v>3.3091986977015404</v>
      </c>
      <c r="AD132" s="27">
        <f t="shared" ref="AD132:AD195" si="57">(AA132/$G132)*100</f>
        <v>-2.3081782399533504</v>
      </c>
      <c r="AE132" s="27">
        <f t="shared" ref="AE132:AE195" si="58">AB132^2</f>
        <v>10.982980561994083</v>
      </c>
      <c r="AF132" s="27">
        <f t="shared" ref="AF132:AF195" si="59">AC132^2</f>
        <v>10.950796020869571</v>
      </c>
      <c r="AG132" s="27">
        <f t="shared" ref="AG132:AG195" si="60">AD132^2</f>
        <v>5.3276867873941463</v>
      </c>
    </row>
    <row r="133" spans="1:33" x14ac:dyDescent="0.3">
      <c r="A133" t="s">
        <v>148</v>
      </c>
      <c r="B133" t="s">
        <v>16</v>
      </c>
      <c r="C133" t="s">
        <v>297</v>
      </c>
      <c r="D133" s="6">
        <v>1229.8074302709899</v>
      </c>
      <c r="E133" s="7">
        <v>878</v>
      </c>
      <c r="F133" s="7">
        <v>1032</v>
      </c>
      <c r="G133" s="7">
        <v>1032</v>
      </c>
      <c r="H133" s="9">
        <f t="shared" si="42"/>
        <v>197.80743027098993</v>
      </c>
      <c r="I133" s="10">
        <f t="shared" si="43"/>
        <v>-154</v>
      </c>
      <c r="J133" s="39">
        <f t="shared" si="44"/>
        <v>19.167386654165693</v>
      </c>
      <c r="K133" s="20">
        <f t="shared" si="45"/>
        <v>-14.922480620155037</v>
      </c>
      <c r="L133" s="39">
        <f t="shared" si="46"/>
        <v>367.38871115028911</v>
      </c>
      <c r="M133" s="39">
        <f t="shared" si="47"/>
        <v>222.68042785890265</v>
      </c>
      <c r="N133" s="25">
        <f>ROUND(_xlfn.FORECAST.LINEAR(Munis_historical!$J$1,Munis_historical!H133:I133,Munis_historical!$H$1:$I$1),0)</f>
        <v>1161</v>
      </c>
      <c r="O133" s="8">
        <f>ROUND(_xlfn.FORECAST.LINEAR(Munis_historical!$J$1,Munis_historical!G133:I133,Munis_historical!$G$1:$I$1),0)</f>
        <v>1161</v>
      </c>
      <c r="P133" s="28">
        <f t="shared" si="48"/>
        <v>129</v>
      </c>
      <c r="Q133" s="28">
        <f t="shared" si="49"/>
        <v>129</v>
      </c>
      <c r="R133" s="27">
        <f t="shared" si="50"/>
        <v>12.5</v>
      </c>
      <c r="S133" s="27">
        <f t="shared" si="51"/>
        <v>12.5</v>
      </c>
      <c r="T133" s="27">
        <f t="shared" si="52"/>
        <v>156.25</v>
      </c>
      <c r="U133" s="27">
        <f t="shared" si="53"/>
        <v>156.25</v>
      </c>
      <c r="V133" s="22" cm="1">
        <f t="array" ref="V133">ROUND(GROWTH(Munis_historical!H133:I133,Munis_historical!$H$1:$I$1,Munis_historical!$J$1),0)</f>
        <v>1195</v>
      </c>
      <c r="W133" s="78"/>
      <c r="X133">
        <f>ROUND(_xlfn.FORECAST.ETS(Munis_historical!$J$1,Munis_historical!C133:I133,Munis_historical!$C$1:$I$1),0)</f>
        <v>1161</v>
      </c>
      <c r="Y133" s="28">
        <f t="shared" ref="Y133:Y196" si="61">V133-$G133</f>
        <v>163</v>
      </c>
      <c r="Z133" s="78"/>
      <c r="AA133" s="28">
        <f t="shared" si="55"/>
        <v>129</v>
      </c>
      <c r="AB133" s="27">
        <f t="shared" si="56"/>
        <v>15.794573643410853</v>
      </c>
      <c r="AC133" s="78"/>
      <c r="AD133" s="27">
        <f t="shared" si="57"/>
        <v>12.5</v>
      </c>
      <c r="AE133" s="27">
        <f t="shared" si="58"/>
        <v>249.46855657712879</v>
      </c>
      <c r="AF133" s="78"/>
      <c r="AG133" s="27">
        <f t="shared" si="60"/>
        <v>156.25</v>
      </c>
    </row>
    <row r="134" spans="1:33" x14ac:dyDescent="0.3">
      <c r="A134" t="s">
        <v>149</v>
      </c>
      <c r="B134" t="s">
        <v>13</v>
      </c>
      <c r="C134" t="s">
        <v>297</v>
      </c>
      <c r="D134" s="6">
        <v>8313.0549672799898</v>
      </c>
      <c r="E134" s="7">
        <v>7044</v>
      </c>
      <c r="F134" s="7">
        <v>7611</v>
      </c>
      <c r="G134" s="7">
        <v>7940</v>
      </c>
      <c r="H134" s="9">
        <f t="shared" si="42"/>
        <v>702.0549672799898</v>
      </c>
      <c r="I134" s="10">
        <f t="shared" si="43"/>
        <v>-567</v>
      </c>
      <c r="J134" s="39">
        <f t="shared" si="44"/>
        <v>9.224214522138876</v>
      </c>
      <c r="K134" s="20">
        <f t="shared" si="45"/>
        <v>-7.4497437918801728</v>
      </c>
      <c r="L134" s="39">
        <f t="shared" si="46"/>
        <v>85.086133550437737</v>
      </c>
      <c r="M134" s="39">
        <f t="shared" si="47"/>
        <v>55.498682564657173</v>
      </c>
      <c r="N134" s="25">
        <f>ROUND(_xlfn.FORECAST.LINEAR(Munis_historical!$J$1,Munis_historical!H134:I134,Munis_historical!$H$1:$I$1),0)</f>
        <v>8442</v>
      </c>
      <c r="O134" s="8">
        <f>ROUND(_xlfn.FORECAST.LINEAR(Munis_historical!$J$1,Munis_historical!G134:I134,Munis_historical!$G$1:$I$1),0)</f>
        <v>8449</v>
      </c>
      <c r="P134" s="28">
        <f t="shared" si="48"/>
        <v>502</v>
      </c>
      <c r="Q134" s="28">
        <f t="shared" si="49"/>
        <v>509</v>
      </c>
      <c r="R134" s="27">
        <f t="shared" si="50"/>
        <v>6.3224181360201515</v>
      </c>
      <c r="S134" s="27">
        <f t="shared" si="51"/>
        <v>6.4105793450881619</v>
      </c>
      <c r="T134" s="27">
        <f t="shared" si="52"/>
        <v>39.972971086676523</v>
      </c>
      <c r="U134" s="27">
        <f t="shared" si="53"/>
        <v>41.095527539670968</v>
      </c>
      <c r="V134" s="22" cm="1">
        <f t="array" ref="V134">ROUND(GROWTH(Munis_historical!H134:I134,Munis_historical!$H$1:$I$1,Munis_historical!$J$1),0)</f>
        <v>8665</v>
      </c>
      <c r="W134" cm="1">
        <f t="array" ref="W134">ROUND(GROWTH(Munis_historical!G134:I134,Munis_historical!$G$1:$I$1,Munis_historical!$J$1),0)</f>
        <v>8894</v>
      </c>
      <c r="X134">
        <f>ROUND(_xlfn.FORECAST.ETS(Munis_historical!$J$1,Munis_historical!C134:I134,Munis_historical!$C$1:$I$1),0)</f>
        <v>8521</v>
      </c>
      <c r="Y134" s="28">
        <f t="shared" si="61"/>
        <v>725</v>
      </c>
      <c r="Z134" s="28">
        <f t="shared" si="54"/>
        <v>954</v>
      </c>
      <c r="AA134" s="28">
        <f t="shared" si="55"/>
        <v>581</v>
      </c>
      <c r="AB134" s="27">
        <f t="shared" si="56"/>
        <v>9.1309823677581861</v>
      </c>
      <c r="AC134" s="27">
        <f t="shared" si="56"/>
        <v>12.015113350125944</v>
      </c>
      <c r="AD134" s="27">
        <f t="shared" si="57"/>
        <v>7.3173803526448369</v>
      </c>
      <c r="AE134" s="27">
        <f t="shared" si="58"/>
        <v>83.374839000310885</v>
      </c>
      <c r="AF134" s="27">
        <f t="shared" si="59"/>
        <v>144.36294881637468</v>
      </c>
      <c r="AG134" s="27">
        <f t="shared" si="60"/>
        <v>53.544055225272679</v>
      </c>
    </row>
    <row r="135" spans="1:33" x14ac:dyDescent="0.3">
      <c r="A135" t="s">
        <v>150</v>
      </c>
      <c r="B135" t="s">
        <v>11</v>
      </c>
      <c r="C135" t="s">
        <v>297</v>
      </c>
      <c r="D135" s="6">
        <v>13547.288814399901</v>
      </c>
      <c r="E135" s="7">
        <v>10977</v>
      </c>
      <c r="F135" s="7">
        <v>13147</v>
      </c>
      <c r="G135" s="7">
        <v>13463</v>
      </c>
      <c r="H135" s="9">
        <f t="shared" si="42"/>
        <v>400.28881439990073</v>
      </c>
      <c r="I135" s="10">
        <f t="shared" si="43"/>
        <v>-2170</v>
      </c>
      <c r="J135" s="39">
        <f t="shared" si="44"/>
        <v>3.0447160142990852</v>
      </c>
      <c r="K135" s="20">
        <f t="shared" si="45"/>
        <v>-16.505666692020991</v>
      </c>
      <c r="L135" s="39">
        <f t="shared" si="46"/>
        <v>9.2702956077293077</v>
      </c>
      <c r="M135" s="39">
        <f t="shared" si="47"/>
        <v>272.4370329480912</v>
      </c>
      <c r="N135" s="25">
        <f>ROUND(_xlfn.FORECAST.LINEAR(Munis_historical!$J$1,Munis_historical!H135:I135,Munis_historical!$H$1:$I$1),0)</f>
        <v>12821</v>
      </c>
      <c r="O135" s="8">
        <f>ROUND(_xlfn.FORECAST.LINEAR(Munis_historical!$J$1,Munis_historical!G135:I135,Munis_historical!$G$1:$I$1),0)</f>
        <v>13330</v>
      </c>
      <c r="P135" s="28">
        <f t="shared" si="48"/>
        <v>-642</v>
      </c>
      <c r="Q135" s="28">
        <f t="shared" si="49"/>
        <v>-133</v>
      </c>
      <c r="R135" s="27">
        <f t="shared" si="50"/>
        <v>-4.7686251207011807</v>
      </c>
      <c r="S135" s="27">
        <f t="shared" si="51"/>
        <v>-0.98789274307360919</v>
      </c>
      <c r="T135" s="27">
        <f t="shared" si="52"/>
        <v>22.73978554178235</v>
      </c>
      <c r="U135" s="27">
        <f t="shared" si="53"/>
        <v>0.97593207181749997</v>
      </c>
      <c r="V135" s="22" cm="1">
        <f t="array" ref="V135">ROUND(GROWTH(Munis_historical!H135:I135,Munis_historical!$H$1:$I$1,Munis_historical!$J$1),0)</f>
        <v>12825</v>
      </c>
      <c r="W135" cm="1">
        <f t="array" ref="W135">ROUND(GROWTH(Munis_historical!G135:I135,Munis_historical!$G$1:$I$1,Munis_historical!$J$1),0)</f>
        <v>13396</v>
      </c>
      <c r="X135">
        <f>ROUND(_xlfn.FORECAST.ETS(Munis_historical!$J$1,Munis_historical!C135:I135,Munis_historical!$C$1:$I$1),0)</f>
        <v>13682</v>
      </c>
      <c r="Y135" s="28">
        <f t="shared" si="61"/>
        <v>-638</v>
      </c>
      <c r="Z135" s="28">
        <f t="shared" si="54"/>
        <v>-67</v>
      </c>
      <c r="AA135" s="28">
        <f t="shared" si="55"/>
        <v>219</v>
      </c>
      <c r="AB135" s="27">
        <f t="shared" si="56"/>
        <v>-4.7389140607591171</v>
      </c>
      <c r="AC135" s="27">
        <f t="shared" si="56"/>
        <v>-0.49766025402956254</v>
      </c>
      <c r="AD135" s="27">
        <f t="shared" si="57"/>
        <v>1.6266805318279731</v>
      </c>
      <c r="AE135" s="27">
        <f t="shared" si="58"/>
        <v>22.457306475260467</v>
      </c>
      <c r="AF135" s="27">
        <f t="shared" si="59"/>
        <v>0.24766572844076873</v>
      </c>
      <c r="AG135" s="27">
        <f t="shared" si="60"/>
        <v>2.6460895526281374</v>
      </c>
    </row>
    <row r="136" spans="1:33" x14ac:dyDescent="0.3">
      <c r="A136" t="s">
        <v>151</v>
      </c>
      <c r="B136" t="s">
        <v>13</v>
      </c>
      <c r="C136" t="s">
        <v>297</v>
      </c>
      <c r="D136" s="6">
        <v>14891.745457147899</v>
      </c>
      <c r="E136" s="7">
        <v>14266</v>
      </c>
      <c r="F136" s="7">
        <v>14245</v>
      </c>
      <c r="G136" s="7">
        <v>14406</v>
      </c>
      <c r="H136" s="9">
        <f t="shared" si="42"/>
        <v>646.74545714789929</v>
      </c>
      <c r="I136" s="10">
        <f t="shared" si="43"/>
        <v>21</v>
      </c>
      <c r="J136" s="39">
        <f t="shared" si="44"/>
        <v>4.540157649335903</v>
      </c>
      <c r="K136" s="20">
        <f t="shared" si="45"/>
        <v>0.14742014742014742</v>
      </c>
      <c r="L136" s="39">
        <f t="shared" si="46"/>
        <v>20.613031480823313</v>
      </c>
      <c r="M136" s="39">
        <f t="shared" si="47"/>
        <v>2.1732699865377996E-2</v>
      </c>
      <c r="N136" s="25">
        <f>ROUND(_xlfn.FORECAST.LINEAR(Munis_historical!$J$1,Munis_historical!H136:I136,Munis_historical!$H$1:$I$1),0)</f>
        <v>16385</v>
      </c>
      <c r="O136" s="8">
        <f>ROUND(_xlfn.FORECAST.LINEAR(Munis_historical!$J$1,Munis_historical!G136:I136,Munis_historical!$G$1:$I$1),0)</f>
        <v>18104</v>
      </c>
      <c r="P136" s="28">
        <f t="shared" si="48"/>
        <v>1979</v>
      </c>
      <c r="Q136" s="28">
        <f t="shared" si="49"/>
        <v>3698</v>
      </c>
      <c r="R136" s="27">
        <f t="shared" si="50"/>
        <v>13.737331667360822</v>
      </c>
      <c r="S136" s="27">
        <f t="shared" si="51"/>
        <v>25.669859780646952</v>
      </c>
      <c r="T136" s="27">
        <f t="shared" si="52"/>
        <v>188.71428133907446</v>
      </c>
      <c r="U136" s="27">
        <f t="shared" si="53"/>
        <v>658.94170115807594</v>
      </c>
      <c r="V136" s="22" cm="1">
        <f t="array" ref="V136">ROUND(GROWTH(Munis_historical!H136:I136,Munis_historical!$H$1:$I$1,Munis_historical!$J$1),0)</f>
        <v>16680</v>
      </c>
      <c r="W136" cm="1">
        <f t="array" ref="W136">ROUND(GROWTH(Munis_historical!G136:I136,Munis_historical!$G$1:$I$1,Munis_historical!$J$1),0)</f>
        <v>20400</v>
      </c>
      <c r="X136">
        <f>ROUND(_xlfn.FORECAST.ETS(Munis_historical!$J$1,Munis_historical!C136:I136,Munis_historical!$C$1:$I$1),0)</f>
        <v>18239</v>
      </c>
      <c r="Y136" s="28">
        <f t="shared" si="61"/>
        <v>2274</v>
      </c>
      <c r="Z136" s="28">
        <f t="shared" si="54"/>
        <v>5994</v>
      </c>
      <c r="AA136" s="28">
        <f t="shared" si="55"/>
        <v>3833</v>
      </c>
      <c r="AB136" s="27">
        <f t="shared" si="56"/>
        <v>15.78508954602249</v>
      </c>
      <c r="AC136" s="27">
        <f t="shared" si="56"/>
        <v>41.607663473552684</v>
      </c>
      <c r="AD136" s="27">
        <f t="shared" si="57"/>
        <v>26.60696931833958</v>
      </c>
      <c r="AE136" s="27">
        <f t="shared" si="58"/>
        <v>249.16905197594852</v>
      </c>
      <c r="AF136" s="27">
        <f t="shared" si="59"/>
        <v>1731.1976597284101</v>
      </c>
      <c r="AG136" s="27">
        <f t="shared" si="60"/>
        <v>707.93081630706376</v>
      </c>
    </row>
    <row r="137" spans="1:33" x14ac:dyDescent="0.3">
      <c r="A137" t="s">
        <v>152</v>
      </c>
      <c r="B137" t="s">
        <v>153</v>
      </c>
      <c r="C137" t="s">
        <v>297</v>
      </c>
      <c r="D137" s="6">
        <v>402.112453243</v>
      </c>
      <c r="E137" s="7">
        <v>331</v>
      </c>
      <c r="F137" s="7">
        <v>271</v>
      </c>
      <c r="G137" s="7">
        <v>271</v>
      </c>
      <c r="H137" s="9">
        <f t="shared" si="42"/>
        <v>131.112453243</v>
      </c>
      <c r="I137" s="10">
        <f t="shared" si="43"/>
        <v>60</v>
      </c>
      <c r="J137" s="39">
        <f t="shared" si="44"/>
        <v>48.380979056457569</v>
      </c>
      <c r="K137" s="20">
        <f t="shared" si="45"/>
        <v>22.140221402214021</v>
      </c>
      <c r="L137" s="39">
        <f t="shared" si="46"/>
        <v>2340.7191344613861</v>
      </c>
      <c r="M137" s="39">
        <f t="shared" si="47"/>
        <v>490.18940373905576</v>
      </c>
      <c r="N137" s="25">
        <f>ROUND(_xlfn.FORECAST.LINEAR(Munis_historical!$J$1,Munis_historical!H137:I137,Munis_historical!$H$1:$I$1),0)</f>
        <v>322</v>
      </c>
      <c r="O137" s="8">
        <f>ROUND(_xlfn.FORECAST.LINEAR(Munis_historical!$J$1,Munis_historical!G137:I137,Munis_historical!$G$1:$I$1),0)</f>
        <v>319</v>
      </c>
      <c r="P137" s="28">
        <f t="shared" si="48"/>
        <v>51</v>
      </c>
      <c r="Q137" s="28">
        <f t="shared" si="49"/>
        <v>48</v>
      </c>
      <c r="R137" s="27">
        <f t="shared" si="50"/>
        <v>18.819188191881921</v>
      </c>
      <c r="S137" s="27">
        <f t="shared" si="51"/>
        <v>17.712177121771216</v>
      </c>
      <c r="T137" s="27">
        <f t="shared" si="52"/>
        <v>354.16184420146789</v>
      </c>
      <c r="U137" s="27">
        <f t="shared" si="53"/>
        <v>313.7212183929957</v>
      </c>
      <c r="V137" s="22" cm="1">
        <f t="array" ref="V137">ROUND(GROWTH(Munis_historical!H137:I137,Munis_historical!$H$1:$I$1,Munis_historical!$J$1),0)</f>
        <v>328</v>
      </c>
      <c r="W137" cm="1">
        <f t="array" ref="W137">ROUND(GROWTH(Munis_historical!G137:I137,Munis_historical!$G$1:$I$1,Munis_historical!$J$1),0)</f>
        <v>327</v>
      </c>
      <c r="X137">
        <f>ROUND(_xlfn.FORECAST.ETS(Munis_historical!$J$1,Munis_historical!C137:I137,Munis_historical!$C$1:$I$1),0)</f>
        <v>293</v>
      </c>
      <c r="Y137" s="28">
        <f t="shared" si="61"/>
        <v>57</v>
      </c>
      <c r="Z137" s="28">
        <f t="shared" si="54"/>
        <v>56</v>
      </c>
      <c r="AA137" s="28">
        <f t="shared" si="55"/>
        <v>22</v>
      </c>
      <c r="AB137" s="27">
        <f t="shared" si="56"/>
        <v>21.033210332103323</v>
      </c>
      <c r="AC137" s="27">
        <f t="shared" si="56"/>
        <v>20.664206642066421</v>
      </c>
      <c r="AD137" s="27">
        <f t="shared" si="57"/>
        <v>8.1180811808118083</v>
      </c>
      <c r="AE137" s="27">
        <f t="shared" si="58"/>
        <v>442.39593687449798</v>
      </c>
      <c r="AF137" s="27">
        <f t="shared" si="59"/>
        <v>427.00943614602198</v>
      </c>
      <c r="AG137" s="27">
        <f t="shared" si="60"/>
        <v>65.903242058250839</v>
      </c>
    </row>
    <row r="138" spans="1:33" x14ac:dyDescent="0.3">
      <c r="A138" t="s">
        <v>154</v>
      </c>
      <c r="B138" t="s">
        <v>7</v>
      </c>
      <c r="C138" t="s">
        <v>297</v>
      </c>
      <c r="D138" s="6">
        <v>24551.859997970001</v>
      </c>
      <c r="E138" s="7">
        <v>22763</v>
      </c>
      <c r="F138" s="7">
        <v>23319</v>
      </c>
      <c r="G138" s="7">
        <v>24223</v>
      </c>
      <c r="H138" s="9">
        <f t="shared" si="42"/>
        <v>1232.8599979700011</v>
      </c>
      <c r="I138" s="10">
        <f t="shared" si="43"/>
        <v>-556</v>
      </c>
      <c r="J138" s="39">
        <f t="shared" si="44"/>
        <v>5.2869333932415676</v>
      </c>
      <c r="K138" s="20">
        <f t="shared" si="45"/>
        <v>-2.3843217976757152</v>
      </c>
      <c r="L138" s="39">
        <f t="shared" si="46"/>
        <v>27.951664704572796</v>
      </c>
      <c r="M138" s="39">
        <f t="shared" si="47"/>
        <v>5.6849904348715539</v>
      </c>
      <c r="N138" s="25">
        <f>ROUND(_xlfn.FORECAST.LINEAR(Munis_historical!$J$1,Munis_historical!H138:I138,Munis_historical!$H$1:$I$1),0)</f>
        <v>23598</v>
      </c>
      <c r="O138" s="8">
        <f>ROUND(_xlfn.FORECAST.LINEAR(Munis_historical!$J$1,Munis_historical!G138:I138,Munis_historical!$G$1:$I$1),0)</f>
        <v>23906</v>
      </c>
      <c r="P138" s="28">
        <f t="shared" si="48"/>
        <v>-625</v>
      </c>
      <c r="Q138" s="28">
        <f t="shared" si="49"/>
        <v>-317</v>
      </c>
      <c r="R138" s="27">
        <f t="shared" si="50"/>
        <v>-2.5801923791437886</v>
      </c>
      <c r="S138" s="27">
        <f t="shared" si="51"/>
        <v>-1.3086735747017297</v>
      </c>
      <c r="T138" s="27">
        <f t="shared" si="52"/>
        <v>6.6573927133916841</v>
      </c>
      <c r="U138" s="27">
        <f t="shared" si="53"/>
        <v>1.7126265251226038</v>
      </c>
      <c r="V138" s="22" cm="1">
        <f t="array" ref="V138">ROUND(GROWTH(Munis_historical!H138:I138,Munis_historical!$H$1:$I$1,Munis_historical!$J$1),0)</f>
        <v>23667</v>
      </c>
      <c r="W138" cm="1">
        <f t="array" ref="W138">ROUND(GROWTH(Munis_historical!G138:I138,Munis_historical!$G$1:$I$1,Munis_historical!$J$1),0)</f>
        <v>24091</v>
      </c>
      <c r="X138">
        <f>ROUND(_xlfn.FORECAST.ETS(Munis_historical!$J$1,Munis_historical!C138:I138,Munis_historical!$C$1:$I$1),0)</f>
        <v>29047</v>
      </c>
      <c r="Y138" s="28">
        <f t="shared" si="61"/>
        <v>-556</v>
      </c>
      <c r="Z138" s="28">
        <f t="shared" si="54"/>
        <v>-132</v>
      </c>
      <c r="AA138" s="28">
        <f t="shared" si="55"/>
        <v>4824</v>
      </c>
      <c r="AB138" s="27">
        <f t="shared" si="56"/>
        <v>-2.2953391404863148</v>
      </c>
      <c r="AC138" s="27">
        <f t="shared" si="56"/>
        <v>-0.54493663047516816</v>
      </c>
      <c r="AD138" s="27">
        <f t="shared" si="57"/>
        <v>19.914956859183423</v>
      </c>
      <c r="AE138" s="27">
        <f t="shared" si="58"/>
        <v>5.2685817698484545</v>
      </c>
      <c r="AF138" s="27">
        <f t="shared" si="59"/>
        <v>0.29695593123362996</v>
      </c>
      <c r="AG138" s="27">
        <f t="shared" si="60"/>
        <v>396.60550670313688</v>
      </c>
    </row>
    <row r="139" spans="1:33" x14ac:dyDescent="0.3">
      <c r="A139" t="s">
        <v>155</v>
      </c>
      <c r="B139" t="s">
        <v>25</v>
      </c>
      <c r="C139" t="s">
        <v>297</v>
      </c>
      <c r="D139" s="6">
        <v>27180.239788186998</v>
      </c>
      <c r="E139" s="7">
        <v>24541</v>
      </c>
      <c r="F139" s="7">
        <v>25967</v>
      </c>
      <c r="G139" s="7">
        <v>26094</v>
      </c>
      <c r="H139" s="9">
        <f t="shared" si="42"/>
        <v>1213.2397881869983</v>
      </c>
      <c r="I139" s="10">
        <f t="shared" si="43"/>
        <v>-1426</v>
      </c>
      <c r="J139" s="39">
        <f t="shared" si="44"/>
        <v>4.6722370246351073</v>
      </c>
      <c r="K139" s="20">
        <f t="shared" si="45"/>
        <v>-5.491585473870682</v>
      </c>
      <c r="L139" s="39">
        <f t="shared" si="46"/>
        <v>21.82979881437112</v>
      </c>
      <c r="M139" s="39">
        <f t="shared" si="47"/>
        <v>30.157511016827481</v>
      </c>
      <c r="N139" s="25">
        <f>ROUND(_xlfn.FORECAST.LINEAR(Munis_historical!$J$1,Munis_historical!H139:I139,Munis_historical!$H$1:$I$1),0)</f>
        <v>34487</v>
      </c>
      <c r="O139" s="8">
        <f>ROUND(_xlfn.FORECAST.LINEAR(Munis_historical!$J$1,Munis_historical!G139:I139,Munis_historical!$G$1:$I$1),0)</f>
        <v>31915</v>
      </c>
      <c r="P139" s="28">
        <f t="shared" si="48"/>
        <v>8393</v>
      </c>
      <c r="Q139" s="28">
        <f t="shared" si="49"/>
        <v>5821</v>
      </c>
      <c r="R139" s="27">
        <f t="shared" si="50"/>
        <v>32.164482256457418</v>
      </c>
      <c r="S139" s="27">
        <f t="shared" si="51"/>
        <v>22.307810224572698</v>
      </c>
      <c r="T139" s="27">
        <f t="shared" si="52"/>
        <v>1034.553918825964</v>
      </c>
      <c r="U139" s="27">
        <f t="shared" si="53"/>
        <v>497.6383970155502</v>
      </c>
      <c r="V139" s="22" cm="1">
        <f t="array" ref="V139">ROUND(GROWTH(Munis_historical!H139:I139,Munis_historical!$H$1:$I$1,Munis_historical!$J$1),0)</f>
        <v>40615</v>
      </c>
      <c r="W139" cm="1">
        <f t="array" ref="W139">ROUND(GROWTH(Munis_historical!G139:I139,Munis_historical!$G$1:$I$1,Munis_historical!$J$1),0)</f>
        <v>40296</v>
      </c>
      <c r="X139">
        <f>ROUND(_xlfn.FORECAST.ETS(Munis_historical!$J$1,Munis_historical!C139:I139,Munis_historical!$C$1:$I$1),0)</f>
        <v>27498</v>
      </c>
      <c r="Y139" s="28">
        <f t="shared" si="61"/>
        <v>14521</v>
      </c>
      <c r="Z139" s="28">
        <f t="shared" si="54"/>
        <v>14202</v>
      </c>
      <c r="AA139" s="28">
        <f t="shared" si="55"/>
        <v>1404</v>
      </c>
      <c r="AB139" s="27">
        <f t="shared" si="56"/>
        <v>55.648808155131448</v>
      </c>
      <c r="AC139" s="27">
        <f t="shared" si="56"/>
        <v>54.426304897677625</v>
      </c>
      <c r="AD139" s="27">
        <f t="shared" si="57"/>
        <v>5.3805472522418949</v>
      </c>
      <c r="AE139" s="27">
        <f t="shared" si="58"/>
        <v>3096.7898490866241</v>
      </c>
      <c r="AF139" s="27">
        <f t="shared" si="59"/>
        <v>2962.2226648149672</v>
      </c>
      <c r="AG139" s="27">
        <f t="shared" si="60"/>
        <v>28.950288733607806</v>
      </c>
    </row>
    <row r="140" spans="1:33" x14ac:dyDescent="0.3">
      <c r="A140" t="s">
        <v>156</v>
      </c>
      <c r="B140" t="s">
        <v>7</v>
      </c>
      <c r="C140" t="s">
        <v>297</v>
      </c>
      <c r="D140" s="6">
        <v>45815.484038349903</v>
      </c>
      <c r="E140" s="7">
        <v>42855</v>
      </c>
      <c r="F140" s="7">
        <v>43471</v>
      </c>
      <c r="G140" s="7">
        <v>44476</v>
      </c>
      <c r="H140" s="9">
        <f t="shared" si="42"/>
        <v>2344.4840383499031</v>
      </c>
      <c r="I140" s="10">
        <f t="shared" si="43"/>
        <v>-616</v>
      </c>
      <c r="J140" s="39">
        <f t="shared" si="44"/>
        <v>5.3932139549352511</v>
      </c>
      <c r="K140" s="20">
        <f t="shared" si="45"/>
        <v>-1.4170366451197351</v>
      </c>
      <c r="L140" s="39">
        <f t="shared" si="46"/>
        <v>29.086756763708333</v>
      </c>
      <c r="M140" s="39">
        <f t="shared" si="47"/>
        <v>2.007992853612194</v>
      </c>
      <c r="N140" s="25">
        <f>ROUND(_xlfn.FORECAST.LINEAR(Munis_historical!$J$1,Munis_historical!H140:I140,Munis_historical!$H$1:$I$1),0)</f>
        <v>44008</v>
      </c>
      <c r="O140" s="8">
        <f>ROUND(_xlfn.FORECAST.LINEAR(Munis_historical!$J$1,Munis_historical!G140:I140,Munis_historical!$G$1:$I$1),0)</f>
        <v>45389</v>
      </c>
      <c r="P140" s="28">
        <f t="shared" si="48"/>
        <v>-468</v>
      </c>
      <c r="Q140" s="28">
        <f t="shared" si="49"/>
        <v>913</v>
      </c>
      <c r="R140" s="27">
        <f t="shared" si="50"/>
        <v>-1.0522529004406871</v>
      </c>
      <c r="S140" s="27">
        <f t="shared" si="51"/>
        <v>2.052792517312708</v>
      </c>
      <c r="T140" s="27">
        <f t="shared" si="52"/>
        <v>1.1072361664858386</v>
      </c>
      <c r="U140" s="27">
        <f t="shared" si="53"/>
        <v>4.2139571191350447</v>
      </c>
      <c r="V140" s="22" cm="1">
        <f t="array" ref="V140">ROUND(GROWTH(Munis_historical!H140:I140,Munis_historical!$H$1:$I$1,Munis_historical!$J$1),0)</f>
        <v>44025</v>
      </c>
      <c r="W140" cm="1">
        <f t="array" ref="W140">ROUND(GROWTH(Munis_historical!G140:I140,Munis_historical!$G$1:$I$1,Munis_historical!$J$1),0)</f>
        <v>45566</v>
      </c>
      <c r="X140">
        <f>ROUND(_xlfn.FORECAST.ETS(Munis_historical!$J$1,Munis_historical!C140:I140,Munis_historical!$C$1:$I$1),0)</f>
        <v>44216</v>
      </c>
      <c r="Y140" s="28">
        <f t="shared" si="61"/>
        <v>-451</v>
      </c>
      <c r="Z140" s="28">
        <f t="shared" si="54"/>
        <v>1090</v>
      </c>
      <c r="AA140" s="28">
        <f t="shared" si="55"/>
        <v>-260</v>
      </c>
      <c r="AB140" s="27">
        <f t="shared" si="56"/>
        <v>-1.0140300386725425</v>
      </c>
      <c r="AC140" s="27">
        <f t="shared" si="56"/>
        <v>2.4507599604280959</v>
      </c>
      <c r="AD140" s="27">
        <f t="shared" si="57"/>
        <v>-0.58458494468927058</v>
      </c>
      <c r="AE140" s="27">
        <f t="shared" si="58"/>
        <v>1.028256919330238</v>
      </c>
      <c r="AF140" s="27">
        <f t="shared" si="59"/>
        <v>6.0062243836375222</v>
      </c>
      <c r="AG140" s="27">
        <f t="shared" si="60"/>
        <v>0.34173955755735752</v>
      </c>
    </row>
    <row r="141" spans="1:33" x14ac:dyDescent="0.3">
      <c r="A141" t="s">
        <v>157</v>
      </c>
      <c r="B141" t="s">
        <v>13</v>
      </c>
      <c r="C141" t="s">
        <v>297</v>
      </c>
      <c r="D141" s="6">
        <v>8739.1623049539903</v>
      </c>
      <c r="E141" s="7">
        <v>7124</v>
      </c>
      <c r="F141" s="7">
        <v>8055</v>
      </c>
      <c r="G141" s="7">
        <v>8366</v>
      </c>
      <c r="H141" s="9">
        <f t="shared" si="42"/>
        <v>684.16230495399031</v>
      </c>
      <c r="I141" s="10">
        <f t="shared" si="43"/>
        <v>-931</v>
      </c>
      <c r="J141" s="39">
        <f t="shared" si="44"/>
        <v>8.4936350708130401</v>
      </c>
      <c r="K141" s="20">
        <f t="shared" si="45"/>
        <v>-11.558038485412787</v>
      </c>
      <c r="L141" s="39">
        <f t="shared" si="46"/>
        <v>72.141836716145235</v>
      </c>
      <c r="M141" s="39">
        <f t="shared" si="47"/>
        <v>133.58825363028311</v>
      </c>
      <c r="N141" s="25">
        <f>ROUND(_xlfn.FORECAST.LINEAR(Munis_historical!$J$1,Munis_historical!H141:I141,Munis_historical!$H$1:$I$1),0)</f>
        <v>9351</v>
      </c>
      <c r="O141" s="8">
        <f>ROUND(_xlfn.FORECAST.LINEAR(Munis_historical!$J$1,Munis_historical!G141:I141,Munis_historical!$G$1:$I$1),0)</f>
        <v>9809</v>
      </c>
      <c r="P141" s="28">
        <f t="shared" si="48"/>
        <v>985</v>
      </c>
      <c r="Q141" s="28">
        <f t="shared" si="49"/>
        <v>1443</v>
      </c>
      <c r="R141" s="27">
        <f t="shared" si="50"/>
        <v>11.773846521635189</v>
      </c>
      <c r="S141" s="27">
        <f t="shared" si="51"/>
        <v>17.248386325603633</v>
      </c>
      <c r="T141" s="27">
        <f t="shared" si="52"/>
        <v>138.62346191502104</v>
      </c>
      <c r="U141" s="27">
        <f t="shared" si="53"/>
        <v>297.5068308372704</v>
      </c>
      <c r="V141" s="22" cm="1">
        <f t="array" ref="V141">ROUND(GROWTH(Munis_historical!H141:I141,Munis_historical!$H$1:$I$1,Munis_historical!$J$1),0)</f>
        <v>9605</v>
      </c>
      <c r="W141" cm="1">
        <f t="array" ref="W141">ROUND(GROWTH(Munis_historical!G141:I141,Munis_historical!$G$1:$I$1,Munis_historical!$J$1),0)</f>
        <v>10785</v>
      </c>
      <c r="X141">
        <f>ROUND(_xlfn.FORECAST.ETS(Munis_historical!$J$1,Munis_historical!C141:I141,Munis_historical!$C$1:$I$1),0)</f>
        <v>9769</v>
      </c>
      <c r="Y141" s="28">
        <f t="shared" si="61"/>
        <v>1239</v>
      </c>
      <c r="Z141" s="28">
        <f t="shared" si="54"/>
        <v>2419</v>
      </c>
      <c r="AA141" s="28">
        <f t="shared" si="55"/>
        <v>1403</v>
      </c>
      <c r="AB141" s="27">
        <f t="shared" si="56"/>
        <v>14.809945015539085</v>
      </c>
      <c r="AC141" s="27">
        <f t="shared" si="56"/>
        <v>28.914654554147738</v>
      </c>
      <c r="AD141" s="27">
        <f t="shared" si="57"/>
        <v>16.770260578532152</v>
      </c>
      <c r="AE141" s="27">
        <f t="shared" si="58"/>
        <v>219.33447136329102</v>
      </c>
      <c r="AF141" s="27">
        <f t="shared" si="59"/>
        <v>836.05724798569656</v>
      </c>
      <c r="AG141" s="27">
        <f t="shared" si="60"/>
        <v>281.24163987186955</v>
      </c>
    </row>
    <row r="142" spans="1:33" x14ac:dyDescent="0.3">
      <c r="A142" t="s">
        <v>158</v>
      </c>
      <c r="B142" t="s">
        <v>11</v>
      </c>
      <c r="C142" t="s">
        <v>297</v>
      </c>
      <c r="D142" s="6">
        <v>9860.8628418070002</v>
      </c>
      <c r="E142" s="7">
        <v>8051</v>
      </c>
      <c r="F142" s="7">
        <v>9087</v>
      </c>
      <c r="G142" s="7">
        <v>9116</v>
      </c>
      <c r="H142" s="9">
        <f t="shared" si="42"/>
        <v>773.86284180700022</v>
      </c>
      <c r="I142" s="10">
        <f t="shared" si="43"/>
        <v>-1036</v>
      </c>
      <c r="J142" s="39">
        <f t="shared" si="44"/>
        <v>8.5161532057554776</v>
      </c>
      <c r="K142" s="20">
        <f t="shared" si="45"/>
        <v>-11.400902388026852</v>
      </c>
      <c r="L142" s="39">
        <f t="shared" si="46"/>
        <v>72.5248654238993</v>
      </c>
      <c r="M142" s="39">
        <f t="shared" si="47"/>
        <v>129.98057526131637</v>
      </c>
      <c r="N142" s="25">
        <f>ROUND(_xlfn.FORECAST.LINEAR(Munis_historical!$J$1,Munis_historical!H142:I142,Munis_historical!$H$1:$I$1),0)</f>
        <v>10637</v>
      </c>
      <c r="O142" s="8">
        <f>ROUND(_xlfn.FORECAST.LINEAR(Munis_historical!$J$1,Munis_historical!G142:I142,Munis_historical!$G$1:$I$1),0)</f>
        <v>10112</v>
      </c>
      <c r="P142" s="28">
        <f t="shared" si="48"/>
        <v>1521</v>
      </c>
      <c r="Q142" s="28">
        <f t="shared" si="49"/>
        <v>996</v>
      </c>
      <c r="R142" s="27">
        <f t="shared" si="50"/>
        <v>16.68494953927161</v>
      </c>
      <c r="S142" s="27">
        <f t="shared" si="51"/>
        <v>10.925844668714349</v>
      </c>
      <c r="T142" s="27">
        <f t="shared" si="52"/>
        <v>278.38754112803991</v>
      </c>
      <c r="U142" s="27">
        <f t="shared" si="53"/>
        <v>119.37408172487378</v>
      </c>
      <c r="V142" s="22" cm="1">
        <f t="array" ref="V142">ROUND(GROWTH(Munis_historical!H142:I142,Munis_historical!$H$1:$I$1,Munis_historical!$J$1),0)</f>
        <v>10997</v>
      </c>
      <c r="W142" cm="1">
        <f t="array" ref="W142">ROUND(GROWTH(Munis_historical!G142:I142,Munis_historical!$G$1:$I$1,Munis_historical!$J$1),0)</f>
        <v>10437</v>
      </c>
      <c r="X142">
        <f>ROUND(_xlfn.FORECAST.ETS(Munis_historical!$J$1,Munis_historical!C142:I142,Munis_historical!$C$1:$I$1),0)</f>
        <v>11519</v>
      </c>
      <c r="Y142" s="28">
        <f t="shared" si="61"/>
        <v>1881</v>
      </c>
      <c r="Z142" s="28">
        <f t="shared" si="54"/>
        <v>1321</v>
      </c>
      <c r="AA142" s="28">
        <f t="shared" si="55"/>
        <v>2403</v>
      </c>
      <c r="AB142" s="27">
        <f t="shared" si="56"/>
        <v>20.634050021939448</v>
      </c>
      <c r="AC142" s="27">
        <f t="shared" si="56"/>
        <v>14.491004826678367</v>
      </c>
      <c r="AD142" s="27">
        <f t="shared" si="57"/>
        <v>26.360245721807811</v>
      </c>
      <c r="AE142" s="27">
        <f t="shared" si="58"/>
        <v>425.76402030789933</v>
      </c>
      <c r="AF142" s="27">
        <f t="shared" si="59"/>
        <v>209.98922088681573</v>
      </c>
      <c r="AG142" s="27">
        <f t="shared" si="60"/>
        <v>694.86255451408704</v>
      </c>
    </row>
    <row r="143" spans="1:33" x14ac:dyDescent="0.3">
      <c r="A143" t="s">
        <v>159</v>
      </c>
      <c r="B143" t="s">
        <v>11</v>
      </c>
      <c r="C143" t="s">
        <v>297</v>
      </c>
      <c r="D143" s="6">
        <v>11026.967749829</v>
      </c>
      <c r="E143" s="7">
        <v>10431</v>
      </c>
      <c r="F143" s="7">
        <v>10808</v>
      </c>
      <c r="G143" s="7">
        <v>10817</v>
      </c>
      <c r="H143" s="9">
        <f t="shared" si="42"/>
        <v>218.96774982900024</v>
      </c>
      <c r="I143" s="10">
        <f t="shared" si="43"/>
        <v>-377</v>
      </c>
      <c r="J143" s="39">
        <f t="shared" si="44"/>
        <v>2.0259784403127337</v>
      </c>
      <c r="K143" s="20">
        <f t="shared" si="45"/>
        <v>-3.4881569207994083</v>
      </c>
      <c r="L143" s="39">
        <f t="shared" si="46"/>
        <v>4.1045886406120173</v>
      </c>
      <c r="M143" s="39">
        <f t="shared" si="47"/>
        <v>12.167238704120809</v>
      </c>
      <c r="N143" s="25">
        <f>ROUND(_xlfn.FORECAST.LINEAR(Munis_historical!$J$1,Munis_historical!H143:I143,Munis_historical!$H$1:$I$1),0)</f>
        <v>11203</v>
      </c>
      <c r="O143" s="8">
        <f>ROUND(_xlfn.FORECAST.LINEAR(Munis_historical!$J$1,Munis_historical!G143:I143,Munis_historical!$G$1:$I$1),0)</f>
        <v>11172</v>
      </c>
      <c r="P143" s="28">
        <f t="shared" si="48"/>
        <v>386</v>
      </c>
      <c r="Q143" s="28">
        <f t="shared" si="49"/>
        <v>355</v>
      </c>
      <c r="R143" s="27">
        <f t="shared" si="50"/>
        <v>3.5684570583341033</v>
      </c>
      <c r="S143" s="27">
        <f t="shared" si="51"/>
        <v>3.2818711287787741</v>
      </c>
      <c r="T143" s="27">
        <f t="shared" si="52"/>
        <v>12.733885777174482</v>
      </c>
      <c r="U143" s="27">
        <f t="shared" si="53"/>
        <v>10.770678105911665</v>
      </c>
      <c r="V143" s="22" cm="1">
        <f t="array" ref="V143">ROUND(GROWTH(Munis_historical!H143:I143,Munis_historical!$H$1:$I$1,Munis_historical!$J$1),0)</f>
        <v>11225</v>
      </c>
      <c r="W143" cm="1">
        <f t="array" ref="W143">ROUND(GROWTH(Munis_historical!G143:I143,Munis_historical!$G$1:$I$1,Munis_historical!$J$1),0)</f>
        <v>11205</v>
      </c>
      <c r="X143">
        <f>ROUND(_xlfn.FORECAST.ETS(Munis_historical!$J$1,Munis_historical!C143:I143,Munis_historical!$C$1:$I$1),0)</f>
        <v>11202</v>
      </c>
      <c r="Y143" s="28">
        <f t="shared" si="61"/>
        <v>408</v>
      </c>
      <c r="Z143" s="28">
        <f t="shared" si="54"/>
        <v>388</v>
      </c>
      <c r="AA143" s="28">
        <f t="shared" si="55"/>
        <v>385</v>
      </c>
      <c r="AB143" s="27">
        <f t="shared" si="56"/>
        <v>3.7718406212443378</v>
      </c>
      <c r="AC143" s="27">
        <f t="shared" si="56"/>
        <v>3.586946473144125</v>
      </c>
      <c r="AD143" s="27">
        <f t="shared" si="57"/>
        <v>3.5592123509290934</v>
      </c>
      <c r="AE143" s="27">
        <f t="shared" si="58"/>
        <v>14.226781672068872</v>
      </c>
      <c r="AF143" s="27">
        <f t="shared" si="59"/>
        <v>12.866185001201076</v>
      </c>
      <c r="AG143" s="27">
        <f t="shared" si="60"/>
        <v>12.667992559006203</v>
      </c>
    </row>
    <row r="144" spans="1:33" x14ac:dyDescent="0.3">
      <c r="A144" t="s">
        <v>160</v>
      </c>
      <c r="B144" t="s">
        <v>25</v>
      </c>
      <c r="C144" t="s">
        <v>297</v>
      </c>
      <c r="D144" s="6">
        <v>9364.31815778899</v>
      </c>
      <c r="E144" s="7">
        <v>6845</v>
      </c>
      <c r="F144" s="7">
        <v>9367</v>
      </c>
      <c r="G144" s="7">
        <v>9385</v>
      </c>
      <c r="H144" s="9">
        <f t="shared" si="42"/>
        <v>-2.6818422110100073</v>
      </c>
      <c r="I144" s="10">
        <f t="shared" si="43"/>
        <v>-2522</v>
      </c>
      <c r="J144" s="39">
        <f t="shared" si="44"/>
        <v>-2.863074848948444E-2</v>
      </c>
      <c r="K144" s="20">
        <f t="shared" si="45"/>
        <v>-26.92430874346109</v>
      </c>
      <c r="L144" s="39">
        <f t="shared" si="46"/>
        <v>8.1971975906811555E-4</v>
      </c>
      <c r="M144" s="39">
        <f t="shared" si="47"/>
        <v>724.91840131321533</v>
      </c>
      <c r="N144" s="25">
        <f>ROUND(_xlfn.FORECAST.LINEAR(Munis_historical!$J$1,Munis_historical!H144:I144,Munis_historical!$H$1:$I$1),0)</f>
        <v>10772</v>
      </c>
      <c r="O144" s="8">
        <f>ROUND(_xlfn.FORECAST.LINEAR(Munis_historical!$J$1,Munis_historical!G144:I144,Munis_historical!$G$1:$I$1),0)</f>
        <v>9139</v>
      </c>
      <c r="P144" s="28">
        <f t="shared" si="48"/>
        <v>1387</v>
      </c>
      <c r="Q144" s="28">
        <f t="shared" si="49"/>
        <v>-246</v>
      </c>
      <c r="R144" s="27">
        <f t="shared" si="50"/>
        <v>14.778902503995738</v>
      </c>
      <c r="S144" s="27">
        <f t="shared" si="51"/>
        <v>-2.6212040490143846</v>
      </c>
      <c r="T144" s="27">
        <f t="shared" si="52"/>
        <v>218.41595922261149</v>
      </c>
      <c r="U144" s="27">
        <f t="shared" si="53"/>
        <v>6.8707106665694049</v>
      </c>
      <c r="V144" s="22" cm="1">
        <f t="array" ref="V144">ROUND(GROWTH(Munis_historical!H144:I144,Munis_historical!$H$1:$I$1,Munis_historical!$J$1),0)</f>
        <v>14930</v>
      </c>
      <c r="W144" cm="1">
        <f t="array" ref="W144">ROUND(GROWTH(Munis_historical!G144:I144,Munis_historical!$G$1:$I$1,Munis_historical!$J$1),0)</f>
        <v>12475</v>
      </c>
      <c r="X144">
        <f>ROUND(_xlfn.FORECAST.ETS(Munis_historical!$J$1,Munis_historical!C144:I144,Munis_historical!$C$1:$I$1),0)</f>
        <v>7905</v>
      </c>
      <c r="Y144" s="28">
        <f t="shared" si="61"/>
        <v>5545</v>
      </c>
      <c r="Z144" s="28">
        <f t="shared" si="54"/>
        <v>3090</v>
      </c>
      <c r="AA144" s="28">
        <f t="shared" si="55"/>
        <v>-1480</v>
      </c>
      <c r="AB144" s="27">
        <f t="shared" si="56"/>
        <v>59.083644112946189</v>
      </c>
      <c r="AC144" s="27">
        <f t="shared" si="56"/>
        <v>32.924880127863609</v>
      </c>
      <c r="AD144" s="27">
        <f t="shared" si="57"/>
        <v>-15.769845498135323</v>
      </c>
      <c r="AE144" s="27">
        <f t="shared" si="58"/>
        <v>3490.8770016652807</v>
      </c>
      <c r="AF144" s="27">
        <f t="shared" si="59"/>
        <v>1084.0477314341881</v>
      </c>
      <c r="AG144" s="27">
        <f t="shared" si="60"/>
        <v>248.68802703505892</v>
      </c>
    </row>
    <row r="145" spans="1:33" x14ac:dyDescent="0.3">
      <c r="A145" t="s">
        <v>162</v>
      </c>
      <c r="B145" t="s">
        <v>9</v>
      </c>
      <c r="C145" t="s">
        <v>297</v>
      </c>
      <c r="D145" s="6">
        <v>8077.1169098379996</v>
      </c>
      <c r="E145" s="7">
        <v>7326</v>
      </c>
      <c r="F145" s="7">
        <v>7511</v>
      </c>
      <c r="G145" s="7">
        <v>7568</v>
      </c>
      <c r="H145" s="9">
        <f t="shared" si="42"/>
        <v>566.11690983799963</v>
      </c>
      <c r="I145" s="10">
        <f t="shared" si="43"/>
        <v>-185</v>
      </c>
      <c r="J145" s="39">
        <f t="shared" si="44"/>
        <v>7.5371709471175565</v>
      </c>
      <c r="K145" s="20">
        <f t="shared" si="45"/>
        <v>-2.4630541871921183</v>
      </c>
      <c r="L145" s="39">
        <f t="shared" si="46"/>
        <v>56.808945886072962</v>
      </c>
      <c r="M145" s="39">
        <f t="shared" si="47"/>
        <v>6.0666359290446268</v>
      </c>
      <c r="N145" s="25">
        <f>ROUND(_xlfn.FORECAST.LINEAR(Munis_historical!$J$1,Munis_historical!H145:I145,Munis_historical!$H$1:$I$1),0)</f>
        <v>8941</v>
      </c>
      <c r="O145" s="8">
        <f>ROUND(_xlfn.FORECAST.LINEAR(Munis_historical!$J$1,Munis_historical!G145:I145,Munis_historical!$G$1:$I$1),0)</f>
        <v>9137</v>
      </c>
      <c r="P145" s="28">
        <f t="shared" si="48"/>
        <v>1373</v>
      </c>
      <c r="Q145" s="28">
        <f t="shared" si="49"/>
        <v>1569</v>
      </c>
      <c r="R145" s="27">
        <f t="shared" si="50"/>
        <v>18.142177589852007</v>
      </c>
      <c r="S145" s="27">
        <f t="shared" si="51"/>
        <v>20.732029598308667</v>
      </c>
      <c r="T145" s="27">
        <f t="shared" si="52"/>
        <v>329.1386077017284</v>
      </c>
      <c r="U145" s="27">
        <f t="shared" si="53"/>
        <v>429.81705126514663</v>
      </c>
      <c r="V145" s="22" cm="1">
        <f t="array" ref="V145">ROUND(GROWTH(Munis_historical!H145:I145,Munis_historical!$H$1:$I$1,Munis_historical!$J$1),0)</f>
        <v>9204</v>
      </c>
      <c r="W145" cm="1">
        <f t="array" ref="W145">ROUND(GROWTH(Munis_historical!G145:I145,Munis_historical!$G$1:$I$1,Munis_historical!$J$1),0)</f>
        <v>9852</v>
      </c>
      <c r="X145">
        <f>ROUND(_xlfn.FORECAST.ETS(Munis_historical!$J$1,Munis_historical!C145:I145,Munis_historical!$C$1:$I$1),0)</f>
        <v>7938</v>
      </c>
      <c r="Y145" s="28">
        <f t="shared" si="61"/>
        <v>1636</v>
      </c>
      <c r="Z145" s="28">
        <f t="shared" si="54"/>
        <v>2284</v>
      </c>
      <c r="AA145" s="28">
        <f t="shared" si="55"/>
        <v>370</v>
      </c>
      <c r="AB145" s="27">
        <f t="shared" si="56"/>
        <v>21.617336152219874</v>
      </c>
      <c r="AC145" s="27">
        <f t="shared" si="56"/>
        <v>30.179704016913316</v>
      </c>
      <c r="AD145" s="27">
        <f t="shared" si="57"/>
        <v>4.8890063424947146</v>
      </c>
      <c r="AE145" s="27">
        <f t="shared" si="58"/>
        <v>467.30922231807233</v>
      </c>
      <c r="AF145" s="27">
        <f t="shared" si="59"/>
        <v>910.81453454849373</v>
      </c>
      <c r="AG145" s="27">
        <f t="shared" si="60"/>
        <v>23.902383016953547</v>
      </c>
    </row>
    <row r="146" spans="1:33" x14ac:dyDescent="0.3">
      <c r="A146" t="s">
        <v>163</v>
      </c>
      <c r="B146" t="s">
        <v>11</v>
      </c>
      <c r="C146" t="s">
        <v>297</v>
      </c>
      <c r="D146" s="6">
        <v>13608.24956018</v>
      </c>
      <c r="E146" s="7">
        <v>10197</v>
      </c>
      <c r="F146" s="7">
        <v>11571</v>
      </c>
      <c r="G146" s="7">
        <v>11661</v>
      </c>
      <c r="H146" s="9">
        <f t="shared" si="42"/>
        <v>2037.2495601800001</v>
      </c>
      <c r="I146" s="10">
        <f t="shared" si="43"/>
        <v>-1374</v>
      </c>
      <c r="J146" s="39">
        <f t="shared" si="44"/>
        <v>17.606512489672458</v>
      </c>
      <c r="K146" s="20">
        <f t="shared" si="45"/>
        <v>-11.874513870884106</v>
      </c>
      <c r="L146" s="39">
        <f t="shared" si="46"/>
        <v>309.98928204899227</v>
      </c>
      <c r="M146" s="39">
        <f t="shared" si="47"/>
        <v>141.00407966981905</v>
      </c>
      <c r="N146" s="25">
        <f>ROUND(_xlfn.FORECAST.LINEAR(Munis_historical!$J$1,Munis_historical!H146:I146,Munis_historical!$H$1:$I$1),0)</f>
        <v>12396</v>
      </c>
      <c r="O146" s="8">
        <f>ROUND(_xlfn.FORECAST.LINEAR(Munis_historical!$J$1,Munis_historical!G146:I146,Munis_historical!$G$1:$I$1),0)</f>
        <v>12127</v>
      </c>
      <c r="P146" s="28">
        <f t="shared" si="48"/>
        <v>735</v>
      </c>
      <c r="Q146" s="28">
        <f t="shared" si="49"/>
        <v>466</v>
      </c>
      <c r="R146" s="27">
        <f t="shared" si="50"/>
        <v>6.3030614870079757</v>
      </c>
      <c r="S146" s="27">
        <f t="shared" si="51"/>
        <v>3.9962267387016555</v>
      </c>
      <c r="T146" s="27">
        <f t="shared" si="52"/>
        <v>39.728584109003194</v>
      </c>
      <c r="U146" s="27">
        <f t="shared" si="53"/>
        <v>15.96982814711407</v>
      </c>
      <c r="V146" s="22" cm="1">
        <f t="array" ref="V146">ROUND(GROWTH(Munis_historical!H146:I146,Munis_historical!$H$1:$I$1,Munis_historical!$J$1),0)</f>
        <v>12397</v>
      </c>
      <c r="W146" cm="1">
        <f t="array" ref="W146">ROUND(GROWTH(Munis_historical!G146:I146,Munis_historical!$G$1:$I$1,Munis_historical!$J$1),0)</f>
        <v>12142</v>
      </c>
      <c r="X146">
        <f>ROUND(_xlfn.FORECAST.ETS(Munis_historical!$J$1,Munis_historical!C146:I146,Munis_historical!$C$1:$I$1),0)</f>
        <v>13652</v>
      </c>
      <c r="Y146" s="28">
        <f t="shared" si="61"/>
        <v>736</v>
      </c>
      <c r="Z146" s="28">
        <f t="shared" si="54"/>
        <v>481</v>
      </c>
      <c r="AA146" s="28">
        <f t="shared" si="55"/>
        <v>1991</v>
      </c>
      <c r="AB146" s="27">
        <f t="shared" si="56"/>
        <v>6.3116370808678504</v>
      </c>
      <c r="AC146" s="27">
        <f t="shared" si="56"/>
        <v>4.1248606465997772</v>
      </c>
      <c r="AD146" s="27">
        <f t="shared" si="57"/>
        <v>17.074007375010719</v>
      </c>
      <c r="AE146" s="27">
        <f t="shared" si="58"/>
        <v>39.836762640586038</v>
      </c>
      <c r="AF146" s="27">
        <f t="shared" si="59"/>
        <v>17.014475353867532</v>
      </c>
      <c r="AG146" s="27">
        <f t="shared" si="60"/>
        <v>291.52172784192044</v>
      </c>
    </row>
    <row r="147" spans="1:33" x14ac:dyDescent="0.3">
      <c r="A147" t="s">
        <v>164</v>
      </c>
      <c r="B147" t="s">
        <v>11</v>
      </c>
      <c r="C147" t="s">
        <v>297</v>
      </c>
      <c r="D147" s="6">
        <v>22020.784144017001</v>
      </c>
      <c r="E147" s="7">
        <v>15324</v>
      </c>
      <c r="F147" s="7">
        <v>18939</v>
      </c>
      <c r="G147" s="7">
        <v>19073</v>
      </c>
      <c r="H147" s="9">
        <f t="shared" si="42"/>
        <v>3081.7841440170014</v>
      </c>
      <c r="I147" s="10">
        <f t="shared" si="43"/>
        <v>-3615</v>
      </c>
      <c r="J147" s="39">
        <f t="shared" si="44"/>
        <v>16.272158741311589</v>
      </c>
      <c r="K147" s="20">
        <f t="shared" si="45"/>
        <v>-19.087597022018059</v>
      </c>
      <c r="L147" s="39">
        <f t="shared" si="46"/>
        <v>264.78315010244319</v>
      </c>
      <c r="M147" s="39">
        <f t="shared" si="47"/>
        <v>364.33636007495267</v>
      </c>
      <c r="N147" s="25">
        <f>ROUND(_xlfn.FORECAST.LINEAR(Munis_historical!$J$1,Munis_historical!H147:I147,Munis_historical!$H$1:$I$1),0)</f>
        <v>25090</v>
      </c>
      <c r="O147" s="8">
        <f>ROUND(_xlfn.FORECAST.LINEAR(Munis_historical!$J$1,Munis_historical!G147:I147,Munis_historical!$G$1:$I$1),0)</f>
        <v>22069</v>
      </c>
      <c r="P147" s="28">
        <f t="shared" si="48"/>
        <v>6017</v>
      </c>
      <c r="Q147" s="28">
        <f t="shared" si="49"/>
        <v>2996</v>
      </c>
      <c r="R147" s="27">
        <f t="shared" si="50"/>
        <v>31.547213338226815</v>
      </c>
      <c r="S147" s="27">
        <f t="shared" si="51"/>
        <v>15.708068998060085</v>
      </c>
      <c r="T147" s="27">
        <f t="shared" si="52"/>
        <v>995.22666940759586</v>
      </c>
      <c r="U147" s="27">
        <f t="shared" si="53"/>
        <v>246.74343164781638</v>
      </c>
      <c r="V147" s="22" cm="1">
        <f t="array" ref="V147">ROUND(GROWTH(Munis_historical!H147:I147,Munis_historical!$H$1:$I$1,Munis_historical!$J$1),0)</f>
        <v>27950</v>
      </c>
      <c r="W147" cm="1">
        <f t="array" ref="W147">ROUND(GROWTH(Munis_historical!G147:I147,Munis_historical!$G$1:$I$1,Munis_historical!$J$1),0)</f>
        <v>23537</v>
      </c>
      <c r="X147">
        <f>ROUND(_xlfn.FORECAST.ETS(Munis_historical!$J$1,Munis_historical!C147:I147,Munis_historical!$C$1:$I$1),0)</f>
        <v>20600</v>
      </c>
      <c r="Y147" s="28">
        <f t="shared" si="61"/>
        <v>8877</v>
      </c>
      <c r="Z147" s="28">
        <f t="shared" si="54"/>
        <v>4464</v>
      </c>
      <c r="AA147" s="28">
        <f t="shared" si="55"/>
        <v>1527</v>
      </c>
      <c r="AB147" s="27">
        <f t="shared" si="56"/>
        <v>46.542232475226761</v>
      </c>
      <c r="AC147" s="27">
        <f t="shared" si="56"/>
        <v>23.404813086562157</v>
      </c>
      <c r="AD147" s="27">
        <f t="shared" si="57"/>
        <v>8.0060818958737485</v>
      </c>
      <c r="AE147" s="27">
        <f t="shared" si="58"/>
        <v>2166.1794037780528</v>
      </c>
      <c r="AF147" s="27">
        <f t="shared" si="59"/>
        <v>547.78527561691124</v>
      </c>
      <c r="AG147" s="27">
        <f t="shared" si="60"/>
        <v>64.09734732343739</v>
      </c>
    </row>
    <row r="148" spans="1:33" x14ac:dyDescent="0.3">
      <c r="A148" t="s">
        <v>165</v>
      </c>
      <c r="B148" t="s">
        <v>11</v>
      </c>
      <c r="C148" t="s">
        <v>297</v>
      </c>
      <c r="D148" s="6">
        <v>24971.5794288</v>
      </c>
      <c r="E148" s="7">
        <v>20075</v>
      </c>
      <c r="F148" s="7">
        <v>23412</v>
      </c>
      <c r="G148" s="7">
        <v>23512</v>
      </c>
      <c r="H148" s="9">
        <f t="shared" si="42"/>
        <v>1559.5794287999997</v>
      </c>
      <c r="I148" s="10">
        <f t="shared" si="43"/>
        <v>-3337</v>
      </c>
      <c r="J148" s="39">
        <f t="shared" si="44"/>
        <v>6.6614532239876967</v>
      </c>
      <c r="K148" s="20">
        <f t="shared" si="45"/>
        <v>-14.253374337946353</v>
      </c>
      <c r="L148" s="39">
        <f t="shared" si="46"/>
        <v>44.374959055376081</v>
      </c>
      <c r="M148" s="39">
        <f t="shared" si="47"/>
        <v>203.15868001762763</v>
      </c>
      <c r="N148" s="25">
        <f>ROUND(_xlfn.FORECAST.LINEAR(Munis_historical!$J$1,Munis_historical!H148:I148,Munis_historical!$H$1:$I$1),0)</f>
        <v>21193</v>
      </c>
      <c r="O148" s="8">
        <f>ROUND(_xlfn.FORECAST.LINEAR(Munis_historical!$J$1,Munis_historical!G148:I148,Munis_historical!$G$1:$I$1),0)</f>
        <v>23023</v>
      </c>
      <c r="P148" s="28">
        <f t="shared" si="48"/>
        <v>-2319</v>
      </c>
      <c r="Q148" s="28">
        <f t="shared" si="49"/>
        <v>-489</v>
      </c>
      <c r="R148" s="27">
        <f t="shared" si="50"/>
        <v>-9.8630486560054429</v>
      </c>
      <c r="S148" s="27">
        <f t="shared" si="51"/>
        <v>-2.0797890438924806</v>
      </c>
      <c r="T148" s="27">
        <f t="shared" si="52"/>
        <v>97.279728790730772</v>
      </c>
      <c r="U148" s="27">
        <f t="shared" si="53"/>
        <v>4.3255224670951984</v>
      </c>
      <c r="V148" s="22" cm="1">
        <f t="array" ref="V148">ROUND(GROWTH(Munis_historical!H148:I148,Munis_historical!$H$1:$I$1,Munis_historical!$J$1),0)</f>
        <v>21504</v>
      </c>
      <c r="W148" cm="1">
        <f t="array" ref="W148">ROUND(GROWTH(Munis_historical!G148:I148,Munis_historical!$G$1:$I$1,Munis_historical!$J$1),0)</f>
        <v>23108</v>
      </c>
      <c r="X148">
        <f>ROUND(_xlfn.FORECAST.ETS(Munis_historical!$J$1,Munis_historical!C148:I148,Munis_historical!$C$1:$I$1),0)</f>
        <v>24235</v>
      </c>
      <c r="Y148" s="28">
        <f t="shared" si="61"/>
        <v>-2008</v>
      </c>
      <c r="Z148" s="28">
        <f t="shared" si="54"/>
        <v>-404</v>
      </c>
      <c r="AA148" s="28">
        <f t="shared" si="55"/>
        <v>723</v>
      </c>
      <c r="AB148" s="27">
        <f t="shared" si="56"/>
        <v>-8.5403198366791422</v>
      </c>
      <c r="AC148" s="27">
        <f t="shared" si="56"/>
        <v>-1.7182715209254846</v>
      </c>
      <c r="AD148" s="27">
        <f t="shared" si="57"/>
        <v>3.0750255188839741</v>
      </c>
      <c r="AE148" s="27">
        <f t="shared" si="58"/>
        <v>72.937062912775247</v>
      </c>
      <c r="AF148" s="27">
        <f t="shared" si="59"/>
        <v>2.9524570196235782</v>
      </c>
      <c r="AG148" s="27">
        <f t="shared" si="60"/>
        <v>9.4557819417876541</v>
      </c>
    </row>
    <row r="149" spans="1:33" x14ac:dyDescent="0.3">
      <c r="A149" t="s">
        <v>166</v>
      </c>
      <c r="B149" t="s">
        <v>11</v>
      </c>
      <c r="C149" t="s">
        <v>297</v>
      </c>
      <c r="D149" s="6">
        <v>290.90287823</v>
      </c>
      <c r="E149" s="7">
        <v>401</v>
      </c>
      <c r="F149" s="7">
        <v>249</v>
      </c>
      <c r="G149" s="7">
        <v>249</v>
      </c>
      <c r="H149" s="9">
        <f t="shared" si="42"/>
        <v>41.902878229999999</v>
      </c>
      <c r="I149" s="10">
        <f t="shared" si="43"/>
        <v>152</v>
      </c>
      <c r="J149" s="39">
        <f t="shared" si="44"/>
        <v>16.828465152610441</v>
      </c>
      <c r="K149" s="20">
        <f t="shared" si="45"/>
        <v>61.044176706827315</v>
      </c>
      <c r="L149" s="39">
        <f t="shared" si="46"/>
        <v>283.19723939262394</v>
      </c>
      <c r="M149" s="39">
        <f t="shared" si="47"/>
        <v>3726.3915098143584</v>
      </c>
      <c r="N149" s="25">
        <f>ROUND(_xlfn.FORECAST.LINEAR(Munis_historical!$J$1,Munis_historical!H149:I149,Munis_historical!$H$1:$I$1),0)</f>
        <v>202</v>
      </c>
      <c r="O149" s="8">
        <f>ROUND(_xlfn.FORECAST.LINEAR(Munis_historical!$J$1,Munis_historical!G149:I149,Munis_historical!$G$1:$I$1),0)</f>
        <v>232</v>
      </c>
      <c r="P149" s="28">
        <f t="shared" si="48"/>
        <v>-47</v>
      </c>
      <c r="Q149" s="28">
        <f t="shared" si="49"/>
        <v>-17</v>
      </c>
      <c r="R149" s="27">
        <f t="shared" si="50"/>
        <v>-18.875502008032129</v>
      </c>
      <c r="S149" s="27">
        <f t="shared" si="51"/>
        <v>-6.8273092369477917</v>
      </c>
      <c r="T149" s="27">
        <f t="shared" si="52"/>
        <v>356.28457605522493</v>
      </c>
      <c r="U149" s="27">
        <f t="shared" si="53"/>
        <v>46.612151416912639</v>
      </c>
      <c r="V149" s="22" cm="1">
        <f t="array" ref="V149">ROUND(GROWTH(Munis_historical!H149:I149,Munis_historical!$H$1:$I$1,Munis_historical!$J$1),0)</f>
        <v>205</v>
      </c>
      <c r="W149" cm="1">
        <f t="array" ref="W149">ROUND(GROWTH(Munis_historical!G149:I149,Munis_historical!$G$1:$I$1,Munis_historical!$J$1),0)</f>
        <v>232</v>
      </c>
      <c r="X149">
        <f>ROUND(_xlfn.FORECAST.ETS(Munis_historical!$J$1,Munis_historical!C149:I149,Munis_historical!$C$1:$I$1),0)</f>
        <v>214</v>
      </c>
      <c r="Y149" s="28">
        <f t="shared" si="61"/>
        <v>-44</v>
      </c>
      <c r="Z149" s="28">
        <f t="shared" si="54"/>
        <v>-17</v>
      </c>
      <c r="AA149" s="28">
        <f t="shared" si="55"/>
        <v>-35</v>
      </c>
      <c r="AB149" s="27">
        <f t="shared" si="56"/>
        <v>-17.670682730923694</v>
      </c>
      <c r="AC149" s="27">
        <f t="shared" si="56"/>
        <v>-6.8273092369477917</v>
      </c>
      <c r="AD149" s="27">
        <f t="shared" si="57"/>
        <v>-14.056224899598394</v>
      </c>
      <c r="AE149" s="27">
        <f t="shared" si="58"/>
        <v>312.25302817696485</v>
      </c>
      <c r="AF149" s="27">
        <f t="shared" si="59"/>
        <v>46.612151416912639</v>
      </c>
      <c r="AG149" s="27">
        <f t="shared" si="60"/>
        <v>197.5774584280899</v>
      </c>
    </row>
    <row r="150" spans="1:33" x14ac:dyDescent="0.3">
      <c r="A150" t="s">
        <v>167</v>
      </c>
      <c r="B150" t="s">
        <v>9</v>
      </c>
      <c r="C150" t="s">
        <v>297</v>
      </c>
      <c r="D150" s="6">
        <v>1087.89664466</v>
      </c>
      <c r="E150" s="7">
        <v>1148</v>
      </c>
      <c r="F150" s="7">
        <v>988</v>
      </c>
      <c r="G150" s="7">
        <v>988</v>
      </c>
      <c r="H150" s="9">
        <f t="shared" si="42"/>
        <v>99.896644659999993</v>
      </c>
      <c r="I150" s="10">
        <f t="shared" si="43"/>
        <v>160</v>
      </c>
      <c r="J150" s="39">
        <f t="shared" si="44"/>
        <v>10.110996423076921</v>
      </c>
      <c r="K150" s="20">
        <f t="shared" si="45"/>
        <v>16.194331983805668</v>
      </c>
      <c r="L150" s="39">
        <f t="shared" si="46"/>
        <v>102.23224866747429</v>
      </c>
      <c r="M150" s="39">
        <f t="shared" si="47"/>
        <v>262.25638840171121</v>
      </c>
      <c r="N150" s="25">
        <f>ROUND(_xlfn.FORECAST.LINEAR(Munis_historical!$J$1,Munis_historical!H150:I150,Munis_historical!$H$1:$I$1),0)</f>
        <v>1060</v>
      </c>
      <c r="O150" s="8">
        <f>ROUND(_xlfn.FORECAST.LINEAR(Munis_historical!$J$1,Munis_historical!G150:I150,Munis_historical!$G$1:$I$1),0)</f>
        <v>1056</v>
      </c>
      <c r="P150" s="28">
        <f t="shared" si="48"/>
        <v>72</v>
      </c>
      <c r="Q150" s="28">
        <f t="shared" si="49"/>
        <v>68</v>
      </c>
      <c r="R150" s="27">
        <f t="shared" si="50"/>
        <v>7.2874493927125501</v>
      </c>
      <c r="S150" s="27">
        <f t="shared" si="51"/>
        <v>6.8825910931174086</v>
      </c>
      <c r="T150" s="27">
        <f t="shared" si="52"/>
        <v>53.106918651346518</v>
      </c>
      <c r="U150" s="27">
        <f t="shared" si="53"/>
        <v>47.370060155059086</v>
      </c>
      <c r="V150" s="22" cm="1">
        <f t="array" ref="V150">ROUND(GROWTH(Munis_historical!H150:I150,Munis_historical!$H$1:$I$1,Munis_historical!$J$1),0)</f>
        <v>1060</v>
      </c>
      <c r="W150" cm="1">
        <f t="array" ref="W150">ROUND(GROWTH(Munis_historical!G150:I150,Munis_historical!$G$1:$I$1,Munis_historical!$J$1),0)</f>
        <v>1056</v>
      </c>
      <c r="X150">
        <f>ROUND(_xlfn.FORECAST.ETS(Munis_historical!$J$1,Munis_historical!C150:I150,Munis_historical!$C$1:$I$1),0)</f>
        <v>1107</v>
      </c>
      <c r="Y150" s="28">
        <f t="shared" si="61"/>
        <v>72</v>
      </c>
      <c r="Z150" s="28">
        <f t="shared" si="54"/>
        <v>68</v>
      </c>
      <c r="AA150" s="28">
        <f t="shared" si="55"/>
        <v>119</v>
      </c>
      <c r="AB150" s="27">
        <f t="shared" si="56"/>
        <v>7.2874493927125501</v>
      </c>
      <c r="AC150" s="27">
        <f t="shared" si="56"/>
        <v>6.8825910931174086</v>
      </c>
      <c r="AD150" s="27">
        <f t="shared" si="57"/>
        <v>12.044534412955466</v>
      </c>
      <c r="AE150" s="27">
        <f t="shared" si="58"/>
        <v>53.106918651346518</v>
      </c>
      <c r="AF150" s="27">
        <f t="shared" si="59"/>
        <v>47.370060155059086</v>
      </c>
      <c r="AG150" s="27">
        <f t="shared" si="60"/>
        <v>145.07080922486847</v>
      </c>
    </row>
    <row r="151" spans="1:33" x14ac:dyDescent="0.3">
      <c r="A151" t="s">
        <v>9</v>
      </c>
      <c r="B151" t="s">
        <v>9</v>
      </c>
      <c r="C151" t="s">
        <v>297</v>
      </c>
      <c r="D151" s="6">
        <v>28496.203785842001</v>
      </c>
      <c r="E151" s="7">
        <v>26045</v>
      </c>
      <c r="F151" s="7">
        <v>26757</v>
      </c>
      <c r="G151" s="7">
        <v>27135</v>
      </c>
      <c r="H151" s="9">
        <f t="shared" si="42"/>
        <v>1739.2037858420008</v>
      </c>
      <c r="I151" s="10">
        <f t="shared" si="43"/>
        <v>-712</v>
      </c>
      <c r="J151" s="39">
        <f t="shared" si="44"/>
        <v>6.499995462279033</v>
      </c>
      <c r="K151" s="20">
        <f t="shared" si="45"/>
        <v>-2.6609859102290989</v>
      </c>
      <c r="L151" s="39">
        <f t="shared" si="46"/>
        <v>42.249941009648019</v>
      </c>
      <c r="M151" s="39">
        <f t="shared" si="47"/>
        <v>7.0808460144377863</v>
      </c>
      <c r="N151" s="25">
        <f>ROUND(_xlfn.FORECAST.LINEAR(Munis_historical!$J$1,Munis_historical!H151:I151,Munis_historical!$H$1:$I$1),0)</f>
        <v>32483</v>
      </c>
      <c r="O151" s="8">
        <f>ROUND(_xlfn.FORECAST.LINEAR(Munis_historical!$J$1,Munis_historical!G151:I151,Munis_historical!$G$1:$I$1),0)</f>
        <v>32372</v>
      </c>
      <c r="P151" s="28">
        <f t="shared" si="48"/>
        <v>5348</v>
      </c>
      <c r="Q151" s="28">
        <f t="shared" si="49"/>
        <v>5237</v>
      </c>
      <c r="R151" s="27">
        <f t="shared" si="50"/>
        <v>19.70886309194767</v>
      </c>
      <c r="S151" s="27">
        <f t="shared" si="51"/>
        <v>19.299797309747557</v>
      </c>
      <c r="T151" s="27">
        <f t="shared" si="52"/>
        <v>388.43928437713708</v>
      </c>
      <c r="U151" s="27">
        <f t="shared" si="53"/>
        <v>372.48217619733907</v>
      </c>
      <c r="V151" s="22" cm="1">
        <f t="array" ref="V151">ROUND(GROWTH(Munis_historical!H151:I151,Munis_historical!$H$1:$I$1,Munis_historical!$J$1),0)</f>
        <v>33885</v>
      </c>
      <c r="W151" cm="1">
        <f t="array" ref="W151">ROUND(GROWTH(Munis_historical!G151:I151,Munis_historical!$G$1:$I$1,Munis_historical!$J$1),0)</f>
        <v>35199</v>
      </c>
      <c r="X151">
        <f>ROUND(_xlfn.FORECAST.ETS(Munis_historical!$J$1,Munis_historical!C151:I151,Munis_historical!$C$1:$I$1),0)</f>
        <v>31164</v>
      </c>
      <c r="Y151" s="28">
        <f t="shared" si="61"/>
        <v>6750</v>
      </c>
      <c r="Z151" s="28">
        <f t="shared" si="54"/>
        <v>8064</v>
      </c>
      <c r="AA151" s="28">
        <f t="shared" si="55"/>
        <v>4029</v>
      </c>
      <c r="AB151" s="27">
        <f t="shared" si="56"/>
        <v>24.875621890547265</v>
      </c>
      <c r="AC151" s="27">
        <f t="shared" si="56"/>
        <v>29.718076285240464</v>
      </c>
      <c r="AD151" s="27">
        <f t="shared" si="57"/>
        <v>14.847982310668877</v>
      </c>
      <c r="AE151" s="27">
        <f t="shared" si="58"/>
        <v>618.79656444147429</v>
      </c>
      <c r="AF151" s="27">
        <f t="shared" si="59"/>
        <v>883.16405809537162</v>
      </c>
      <c r="AG151" s="27">
        <f t="shared" si="60"/>
        <v>220.4625786979359</v>
      </c>
    </row>
    <row r="152" spans="1:33" x14ac:dyDescent="0.3">
      <c r="A152" t="s">
        <v>168</v>
      </c>
      <c r="B152" t="s">
        <v>11</v>
      </c>
      <c r="C152" t="s">
        <v>297</v>
      </c>
      <c r="D152" s="6">
        <v>25773.2840808</v>
      </c>
      <c r="E152" s="7">
        <v>21051</v>
      </c>
      <c r="F152" s="7">
        <v>24727</v>
      </c>
      <c r="G152" s="7">
        <v>24796</v>
      </c>
      <c r="H152" s="9">
        <f t="shared" si="42"/>
        <v>1046.2840808000001</v>
      </c>
      <c r="I152" s="10">
        <f t="shared" si="43"/>
        <v>-3676</v>
      </c>
      <c r="J152" s="39">
        <f t="shared" si="44"/>
        <v>4.2313425842196795</v>
      </c>
      <c r="K152" s="20">
        <f t="shared" si="45"/>
        <v>-14.866340437578357</v>
      </c>
      <c r="L152" s="39">
        <f t="shared" si="46"/>
        <v>17.904260065030876</v>
      </c>
      <c r="M152" s="39">
        <f t="shared" si="47"/>
        <v>221.00807800597744</v>
      </c>
      <c r="N152" s="25">
        <f>ROUND(_xlfn.FORECAST.LINEAR(Munis_historical!$J$1,Munis_historical!H152:I152,Munis_historical!$H$1:$I$1),0)</f>
        <v>27651</v>
      </c>
      <c r="O152" s="8">
        <f>ROUND(_xlfn.FORECAST.LINEAR(Munis_historical!$J$1,Munis_historical!G152:I152,Munis_historical!$G$1:$I$1),0)</f>
        <v>27699</v>
      </c>
      <c r="P152" s="28">
        <f t="shared" si="48"/>
        <v>2855</v>
      </c>
      <c r="Q152" s="28">
        <f t="shared" si="49"/>
        <v>2903</v>
      </c>
      <c r="R152" s="27">
        <f t="shared" si="50"/>
        <v>11.513953863526377</v>
      </c>
      <c r="S152" s="27">
        <f t="shared" si="51"/>
        <v>11.707533473140829</v>
      </c>
      <c r="T152" s="27">
        <f t="shared" si="52"/>
        <v>132.57113357141398</v>
      </c>
      <c r="U152" s="27">
        <f t="shared" si="53"/>
        <v>137.06634002471296</v>
      </c>
      <c r="V152" s="22" cm="1">
        <f t="array" ref="V152">ROUND(GROWTH(Munis_historical!H152:I152,Munis_historical!$H$1:$I$1,Munis_historical!$J$1),0)</f>
        <v>27868</v>
      </c>
      <c r="W152" cm="1">
        <f t="array" ref="W152">ROUND(GROWTH(Munis_historical!G152:I152,Munis_historical!$G$1:$I$1,Munis_historical!$J$1),0)</f>
        <v>28107</v>
      </c>
      <c r="X152">
        <f>ROUND(_xlfn.FORECAST.ETS(Munis_historical!$J$1,Munis_historical!C152:I152,Munis_historical!$C$1:$I$1),0)</f>
        <v>26599</v>
      </c>
      <c r="Y152" s="28">
        <f t="shared" si="61"/>
        <v>3072</v>
      </c>
      <c r="Z152" s="28">
        <f t="shared" si="54"/>
        <v>3311</v>
      </c>
      <c r="AA152" s="28">
        <f t="shared" si="55"/>
        <v>1803</v>
      </c>
      <c r="AB152" s="27">
        <f t="shared" si="56"/>
        <v>12.389095015325053</v>
      </c>
      <c r="AC152" s="27">
        <f t="shared" si="56"/>
        <v>13.352960154863688</v>
      </c>
      <c r="AD152" s="27">
        <f t="shared" si="57"/>
        <v>7.2713340861429261</v>
      </c>
      <c r="AE152" s="27">
        <f t="shared" si="58"/>
        <v>153.48967529875208</v>
      </c>
      <c r="AF152" s="27">
        <f t="shared" si="59"/>
        <v>178.30154489737728</v>
      </c>
      <c r="AG152" s="27">
        <f t="shared" si="60"/>
        <v>52.872299392303979</v>
      </c>
    </row>
    <row r="153" spans="1:33" x14ac:dyDescent="0.3">
      <c r="A153" t="s">
        <v>169</v>
      </c>
      <c r="B153" t="s">
        <v>11</v>
      </c>
      <c r="C153" t="s">
        <v>297</v>
      </c>
      <c r="D153" s="6">
        <v>2023.6221482000001</v>
      </c>
      <c r="E153" s="7">
        <v>1842</v>
      </c>
      <c r="F153" s="7">
        <v>1969</v>
      </c>
      <c r="G153" s="7">
        <v>1969</v>
      </c>
      <c r="H153" s="9">
        <f t="shared" si="42"/>
        <v>54.622148200000083</v>
      </c>
      <c r="I153" s="10">
        <f t="shared" si="43"/>
        <v>-127</v>
      </c>
      <c r="J153" s="39">
        <f t="shared" si="44"/>
        <v>2.774106053834438</v>
      </c>
      <c r="K153" s="20">
        <f t="shared" si="45"/>
        <v>-6.4499746063991878</v>
      </c>
      <c r="L153" s="39">
        <f t="shared" si="46"/>
        <v>7.6956643979208774</v>
      </c>
      <c r="M153" s="39">
        <f t="shared" si="47"/>
        <v>41.602172423194361</v>
      </c>
      <c r="N153" s="25">
        <f>ROUND(_xlfn.FORECAST.LINEAR(Munis_historical!$J$1,Munis_historical!H153:I153,Munis_historical!$H$1:$I$1),0)</f>
        <v>1801</v>
      </c>
      <c r="O153" s="8">
        <f>ROUND(_xlfn.FORECAST.LINEAR(Munis_historical!$J$1,Munis_historical!G153:I153,Munis_historical!$G$1:$I$1),0)</f>
        <v>1823</v>
      </c>
      <c r="P153" s="28">
        <f t="shared" si="48"/>
        <v>-168</v>
      </c>
      <c r="Q153" s="28">
        <f t="shared" si="49"/>
        <v>-146</v>
      </c>
      <c r="R153" s="27">
        <f t="shared" si="50"/>
        <v>-8.5322498730319953</v>
      </c>
      <c r="S153" s="27">
        <f t="shared" si="51"/>
        <v>-7.414931437277807</v>
      </c>
      <c r="T153" s="27">
        <f t="shared" si="52"/>
        <v>72.799287895854505</v>
      </c>
      <c r="U153" s="27">
        <f t="shared" si="53"/>
        <v>54.981208219530728</v>
      </c>
      <c r="V153" s="22" cm="1">
        <f t="array" ref="V153">ROUND(GROWTH(Munis_historical!H153:I153,Munis_historical!$H$1:$I$1,Munis_historical!$J$1),0)</f>
        <v>1806</v>
      </c>
      <c r="W153" cm="1">
        <f t="array" ref="W153">ROUND(GROWTH(Munis_historical!G153:I153,Munis_historical!$G$1:$I$1,Munis_historical!$J$1),0)</f>
        <v>1828</v>
      </c>
      <c r="X153">
        <f>ROUND(_xlfn.FORECAST.ETS(Munis_historical!$J$1,Munis_historical!C153:I153,Munis_historical!$C$1:$I$1),0)</f>
        <v>1969</v>
      </c>
      <c r="Y153" s="28">
        <f t="shared" si="61"/>
        <v>-163</v>
      </c>
      <c r="Z153" s="28">
        <f t="shared" si="54"/>
        <v>-141</v>
      </c>
      <c r="AA153" s="28">
        <f t="shared" si="55"/>
        <v>0</v>
      </c>
      <c r="AB153" s="27">
        <f t="shared" si="56"/>
        <v>-8.2783138649060444</v>
      </c>
      <c r="AC153" s="27">
        <f t="shared" si="56"/>
        <v>-7.1609954291518534</v>
      </c>
      <c r="AD153" s="27">
        <f t="shared" si="57"/>
        <v>0</v>
      </c>
      <c r="AE153" s="27">
        <f t="shared" si="58"/>
        <v>68.530480445895648</v>
      </c>
      <c r="AF153" s="27">
        <f t="shared" si="59"/>
        <v>51.279855536333734</v>
      </c>
      <c r="AG153" s="27">
        <f t="shared" si="60"/>
        <v>0</v>
      </c>
    </row>
    <row r="154" spans="1:33" x14ac:dyDescent="0.3">
      <c r="A154" t="s">
        <v>170</v>
      </c>
      <c r="B154" t="s">
        <v>13</v>
      </c>
      <c r="C154" t="s">
        <v>297</v>
      </c>
      <c r="D154" s="6">
        <v>935.06179649000001</v>
      </c>
      <c r="E154" s="7">
        <v>507</v>
      </c>
      <c r="F154" s="7">
        <v>528</v>
      </c>
      <c r="G154" s="7">
        <v>533</v>
      </c>
      <c r="H154" s="9">
        <f t="shared" si="42"/>
        <v>407.06179649000001</v>
      </c>
      <c r="I154" s="10">
        <f t="shared" si="43"/>
        <v>-21</v>
      </c>
      <c r="J154" s="39">
        <f t="shared" si="44"/>
        <v>77.09503721401515</v>
      </c>
      <c r="K154" s="20">
        <f t="shared" si="45"/>
        <v>-3.9772727272727271</v>
      </c>
      <c r="L154" s="39">
        <f t="shared" si="46"/>
        <v>5943.644763030381</v>
      </c>
      <c r="M154" s="39">
        <f t="shared" si="47"/>
        <v>15.818698347107436</v>
      </c>
      <c r="N154" s="25">
        <f>ROUND(_xlfn.FORECAST.LINEAR(Munis_historical!$J$1,Munis_historical!H154:I154,Munis_historical!$H$1:$I$1),0)</f>
        <v>727</v>
      </c>
      <c r="O154" s="8">
        <f>ROUND(_xlfn.FORECAST.LINEAR(Munis_historical!$J$1,Munis_historical!G154:I154,Munis_historical!$G$1:$I$1),0)</f>
        <v>620</v>
      </c>
      <c r="P154" s="28">
        <f t="shared" si="48"/>
        <v>194</v>
      </c>
      <c r="Q154" s="28">
        <f t="shared" si="49"/>
        <v>87</v>
      </c>
      <c r="R154" s="27">
        <f t="shared" si="50"/>
        <v>36.397748592870542</v>
      </c>
      <c r="S154" s="27">
        <f t="shared" si="51"/>
        <v>16.322701688555348</v>
      </c>
      <c r="T154" s="27">
        <f t="shared" si="52"/>
        <v>1324.7961026298094</v>
      </c>
      <c r="U154" s="27">
        <f t="shared" si="53"/>
        <v>266.43059041356764</v>
      </c>
      <c r="V154" s="22" cm="1">
        <f t="array" ref="V154">ROUND(GROWTH(Munis_historical!H154:I154,Munis_historical!$H$1:$I$1,Munis_historical!$J$1),0)</f>
        <v>815</v>
      </c>
      <c r="W154" cm="1">
        <f t="array" ref="W154">ROUND(GROWTH(Munis_historical!G154:I154,Munis_historical!$G$1:$I$1,Munis_historical!$J$1),0)</f>
        <v>647</v>
      </c>
      <c r="X154">
        <f>ROUND(_xlfn.FORECAST.ETS(Munis_historical!$J$1,Munis_historical!C154:I154,Munis_historical!$C$1:$I$1),0)</f>
        <v>505</v>
      </c>
      <c r="Y154" s="28">
        <f t="shared" si="61"/>
        <v>282</v>
      </c>
      <c r="Z154" s="28">
        <f t="shared" si="54"/>
        <v>114</v>
      </c>
      <c r="AA154" s="28">
        <f t="shared" si="55"/>
        <v>-28</v>
      </c>
      <c r="AB154" s="27">
        <f t="shared" si="56"/>
        <v>52.908067542213885</v>
      </c>
      <c r="AC154" s="27">
        <f t="shared" si="56"/>
        <v>21.388367729831145</v>
      </c>
      <c r="AD154" s="27">
        <f t="shared" si="57"/>
        <v>-5.2532833020637906</v>
      </c>
      <c r="AE154" s="27">
        <f t="shared" si="58"/>
        <v>2799.2636110514663</v>
      </c>
      <c r="AF154" s="27">
        <f t="shared" si="59"/>
        <v>457.46227414648229</v>
      </c>
      <c r="AG154" s="27">
        <f t="shared" si="60"/>
        <v>27.596985451742242</v>
      </c>
    </row>
    <row r="155" spans="1:33" x14ac:dyDescent="0.3">
      <c r="A155" t="s">
        <v>171</v>
      </c>
      <c r="B155" t="s">
        <v>11</v>
      </c>
      <c r="C155" t="s">
        <v>297</v>
      </c>
      <c r="D155" s="6">
        <v>15119.8994318399</v>
      </c>
      <c r="E155" s="7">
        <v>12191</v>
      </c>
      <c r="F155" s="7">
        <v>14240</v>
      </c>
      <c r="G155" s="7">
        <v>14325</v>
      </c>
      <c r="H155" s="9">
        <f t="shared" si="42"/>
        <v>879.89943183989999</v>
      </c>
      <c r="I155" s="10">
        <f t="shared" si="43"/>
        <v>-2049</v>
      </c>
      <c r="J155" s="39">
        <f t="shared" si="44"/>
        <v>6.1790690438195224</v>
      </c>
      <c r="K155" s="20">
        <f t="shared" si="45"/>
        <v>-14.389044943820226</v>
      </c>
      <c r="L155" s="39">
        <f t="shared" si="46"/>
        <v>38.180894248288709</v>
      </c>
      <c r="M155" s="39">
        <f t="shared" si="47"/>
        <v>207.04461439527842</v>
      </c>
      <c r="N155" s="25">
        <f>ROUND(_xlfn.FORECAST.LINEAR(Munis_historical!$J$1,Munis_historical!H155:I155,Munis_historical!$H$1:$I$1),0)</f>
        <v>15323</v>
      </c>
      <c r="O155" s="8">
        <f>ROUND(_xlfn.FORECAST.LINEAR(Munis_historical!$J$1,Munis_historical!G155:I155,Munis_historical!$G$1:$I$1),0)</f>
        <v>14949</v>
      </c>
      <c r="P155" s="28">
        <f t="shared" si="48"/>
        <v>998</v>
      </c>
      <c r="Q155" s="28">
        <f t="shared" si="49"/>
        <v>624</v>
      </c>
      <c r="R155" s="27">
        <f t="shared" si="50"/>
        <v>6.9668411867364748</v>
      </c>
      <c r="S155" s="27">
        <f t="shared" si="51"/>
        <v>4.3560209424083771</v>
      </c>
      <c r="T155" s="27">
        <f t="shared" si="52"/>
        <v>48.53687612120769</v>
      </c>
      <c r="U155" s="27">
        <f t="shared" si="53"/>
        <v>18.974918450700365</v>
      </c>
      <c r="V155" s="22" cm="1">
        <f t="array" ref="V155">ROUND(GROWTH(Munis_historical!H155:I155,Munis_historical!$H$1:$I$1,Munis_historical!$J$1),0)</f>
        <v>15341</v>
      </c>
      <c r="W155" cm="1">
        <f t="array" ref="W155">ROUND(GROWTH(Munis_historical!G155:I155,Munis_historical!$G$1:$I$1,Munis_historical!$J$1),0)</f>
        <v>14951</v>
      </c>
      <c r="X155">
        <f>ROUND(_xlfn.FORECAST.ETS(Munis_historical!$J$1,Munis_historical!C155:I155,Munis_historical!$C$1:$I$1),0)</f>
        <v>16762</v>
      </c>
      <c r="Y155" s="28">
        <f t="shared" si="61"/>
        <v>1016</v>
      </c>
      <c r="Z155" s="28">
        <f t="shared" si="54"/>
        <v>626</v>
      </c>
      <c r="AA155" s="28">
        <f t="shared" si="55"/>
        <v>2437</v>
      </c>
      <c r="AB155" s="27">
        <f t="shared" si="56"/>
        <v>7.0924956369982546</v>
      </c>
      <c r="AC155" s="27">
        <f t="shared" si="56"/>
        <v>4.3699825479930192</v>
      </c>
      <c r="AD155" s="27">
        <f t="shared" si="57"/>
        <v>17.012216404886562</v>
      </c>
      <c r="AE155" s="27">
        <f t="shared" si="58"/>
        <v>50.303494360839274</v>
      </c>
      <c r="AF155" s="27">
        <f t="shared" si="59"/>
        <v>19.09674746976356</v>
      </c>
      <c r="AG155" s="27">
        <f t="shared" si="60"/>
        <v>289.41550700669148</v>
      </c>
    </row>
    <row r="156" spans="1:33" x14ac:dyDescent="0.3">
      <c r="A156" t="s">
        <v>172</v>
      </c>
      <c r="B156" t="s">
        <v>153</v>
      </c>
      <c r="C156" t="s">
        <v>297</v>
      </c>
      <c r="D156" s="6">
        <v>437.99403438799999</v>
      </c>
      <c r="E156" s="7">
        <v>304</v>
      </c>
      <c r="F156" s="7">
        <v>277</v>
      </c>
      <c r="G156" s="7">
        <v>277</v>
      </c>
      <c r="H156" s="9">
        <f t="shared" si="42"/>
        <v>160.99403438799999</v>
      </c>
      <c r="I156" s="10">
        <f t="shared" si="43"/>
        <v>27</v>
      </c>
      <c r="J156" s="39">
        <f t="shared" si="44"/>
        <v>58.120590031768948</v>
      </c>
      <c r="K156" s="20">
        <f t="shared" si="45"/>
        <v>9.7472924187725631</v>
      </c>
      <c r="L156" s="39">
        <f t="shared" si="46"/>
        <v>3378.0029856409601</v>
      </c>
      <c r="M156" s="39">
        <f t="shared" si="47"/>
        <v>95.009709497061081</v>
      </c>
      <c r="N156" s="29" t="s">
        <v>374</v>
      </c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x14ac:dyDescent="0.3">
      <c r="A157" t="s">
        <v>175</v>
      </c>
      <c r="B157" t="s">
        <v>25</v>
      </c>
      <c r="C157" t="s">
        <v>297</v>
      </c>
      <c r="D157" s="6">
        <v>20574.404107159899</v>
      </c>
      <c r="E157" s="7">
        <v>18425</v>
      </c>
      <c r="F157" s="7">
        <v>19811</v>
      </c>
      <c r="G157" s="7">
        <v>19887</v>
      </c>
      <c r="H157" s="9">
        <f t="shared" si="42"/>
        <v>763.40410715989856</v>
      </c>
      <c r="I157" s="10">
        <f t="shared" si="43"/>
        <v>-1386</v>
      </c>
      <c r="J157" s="39">
        <f t="shared" si="44"/>
        <v>3.8534355012866519</v>
      </c>
      <c r="K157" s="20">
        <f t="shared" si="45"/>
        <v>-6.9961132704053295</v>
      </c>
      <c r="L157" s="39">
        <f t="shared" si="46"/>
        <v>14.848965162576309</v>
      </c>
      <c r="M157" s="39">
        <f t="shared" si="47"/>
        <v>48.945600892341552</v>
      </c>
      <c r="N157" s="25">
        <f>ROUND(_xlfn.FORECAST.LINEAR(Munis_historical!$J$1,Munis_historical!H157:I157,Munis_historical!$H$1:$I$1),0)</f>
        <v>22897</v>
      </c>
      <c r="O157" s="8">
        <f>ROUND(_xlfn.FORECAST.LINEAR(Munis_historical!$J$1,Munis_historical!G157:I157,Munis_historical!$G$1:$I$1),0)</f>
        <v>25762</v>
      </c>
      <c r="P157" s="28">
        <f t="shared" si="48"/>
        <v>3010</v>
      </c>
      <c r="Q157" s="28">
        <f t="shared" si="49"/>
        <v>5875</v>
      </c>
      <c r="R157" s="27">
        <f t="shared" si="50"/>
        <v>15.135515663498769</v>
      </c>
      <c r="S157" s="27">
        <f t="shared" si="51"/>
        <v>29.54191180167949</v>
      </c>
      <c r="T157" s="27">
        <f t="shared" si="52"/>
        <v>229.08383440001657</v>
      </c>
      <c r="U157" s="27">
        <f t="shared" si="53"/>
        <v>872.72455289820994</v>
      </c>
      <c r="V157" s="22" cm="1">
        <f t="array" ref="V157">ROUND(GROWTH(Munis_historical!H157:I157,Munis_historical!$H$1:$I$1,Munis_historical!$J$1),0)</f>
        <v>24082</v>
      </c>
      <c r="W157" cm="1">
        <f t="array" ref="W157">ROUND(GROWTH(Munis_historical!G157:I157,Munis_historical!$G$1:$I$1,Munis_historical!$J$1),0)</f>
        <v>36316</v>
      </c>
      <c r="X157">
        <f>ROUND(_xlfn.FORECAST.ETS(Munis_historical!$J$1,Munis_historical!C157:I157,Munis_historical!$C$1:$I$1),0)</f>
        <v>21590</v>
      </c>
      <c r="Y157" s="28">
        <f t="shared" si="61"/>
        <v>4195</v>
      </c>
      <c r="Z157" s="28">
        <f t="shared" si="54"/>
        <v>16429</v>
      </c>
      <c r="AA157" s="28">
        <f t="shared" si="55"/>
        <v>1703</v>
      </c>
      <c r="AB157" s="27">
        <f t="shared" si="56"/>
        <v>21.094182129029011</v>
      </c>
      <c r="AC157" s="27">
        <f t="shared" si="56"/>
        <v>82.611756423794432</v>
      </c>
      <c r="AD157" s="27">
        <f t="shared" si="57"/>
        <v>8.5633831145974746</v>
      </c>
      <c r="AE157" s="27">
        <f t="shared" si="58"/>
        <v>444.96451969264695</v>
      </c>
      <c r="AF157" s="27">
        <f t="shared" si="59"/>
        <v>6824.7022994243407</v>
      </c>
      <c r="AG157" s="27">
        <f t="shared" si="60"/>
        <v>73.331530367373148</v>
      </c>
    </row>
    <row r="158" spans="1:33" x14ac:dyDescent="0.3">
      <c r="A158" t="s">
        <v>176</v>
      </c>
      <c r="B158" t="s">
        <v>25</v>
      </c>
      <c r="C158" t="s">
        <v>297</v>
      </c>
      <c r="D158" s="6">
        <v>5543.6860716399897</v>
      </c>
      <c r="E158" s="7">
        <v>5647</v>
      </c>
      <c r="F158" s="7">
        <v>5128</v>
      </c>
      <c r="G158" s="7">
        <v>5128</v>
      </c>
      <c r="H158" s="9">
        <f t="shared" si="42"/>
        <v>415.68607163998968</v>
      </c>
      <c r="I158" s="10">
        <f t="shared" si="43"/>
        <v>519</v>
      </c>
      <c r="J158" s="39">
        <f t="shared" si="44"/>
        <v>8.1062026450856006</v>
      </c>
      <c r="K158" s="20">
        <f t="shared" si="45"/>
        <v>10.120904836193448</v>
      </c>
      <c r="L158" s="39">
        <f t="shared" si="46"/>
        <v>65.710521323192793</v>
      </c>
      <c r="M158" s="39">
        <f t="shared" si="47"/>
        <v>102.43271470328392</v>
      </c>
      <c r="N158" s="25">
        <f>ROUND(_xlfn.FORECAST.LINEAR(Munis_historical!$J$1,Munis_historical!H158:I158,Munis_historical!$H$1:$I$1),0)</f>
        <v>7372</v>
      </c>
      <c r="O158" s="8">
        <f>ROUND(_xlfn.FORECAST.LINEAR(Munis_historical!$J$1,Munis_historical!G158:I158,Munis_historical!$G$1:$I$1),0)</f>
        <v>7143</v>
      </c>
      <c r="P158" s="28">
        <f t="shared" si="48"/>
        <v>2244</v>
      </c>
      <c r="Q158" s="28">
        <f t="shared" si="49"/>
        <v>2015</v>
      </c>
      <c r="R158" s="27">
        <f t="shared" si="50"/>
        <v>43.759750390015597</v>
      </c>
      <c r="S158" s="27">
        <f t="shared" si="51"/>
        <v>39.294071762870516</v>
      </c>
      <c r="T158" s="27">
        <f t="shared" si="52"/>
        <v>1914.9157541964703</v>
      </c>
      <c r="U158" s="27">
        <f t="shared" si="53"/>
        <v>1544.0240757056181</v>
      </c>
      <c r="V158" s="22" cm="1">
        <f t="array" ref="V158">ROUND(GROWTH(Munis_historical!H158:I158,Munis_historical!$H$1:$I$1,Munis_historical!$J$1),0)</f>
        <v>9064</v>
      </c>
      <c r="W158" cm="1">
        <f t="array" ref="W158">ROUND(GROWTH(Munis_historical!G158:I158,Munis_historical!$G$1:$I$1,Munis_historical!$J$1),0)</f>
        <v>12351</v>
      </c>
      <c r="X158">
        <f>ROUND(_xlfn.FORECAST.ETS(Munis_historical!$J$1,Munis_historical!C158:I158,Munis_historical!$C$1:$I$1),0)</f>
        <v>5807</v>
      </c>
      <c r="Y158" s="28">
        <f t="shared" si="61"/>
        <v>3936</v>
      </c>
      <c r="Z158" s="28">
        <f t="shared" si="54"/>
        <v>7223</v>
      </c>
      <c r="AA158" s="28">
        <f t="shared" si="55"/>
        <v>679</v>
      </c>
      <c r="AB158" s="27">
        <f t="shared" si="56"/>
        <v>76.755070202808113</v>
      </c>
      <c r="AC158" s="27">
        <f t="shared" si="56"/>
        <v>140.85413416536662</v>
      </c>
      <c r="AD158" s="27">
        <f t="shared" si="57"/>
        <v>13.241029641185648</v>
      </c>
      <c r="AE158" s="27">
        <f t="shared" si="58"/>
        <v>5891.3408018380023</v>
      </c>
      <c r="AF158" s="27">
        <f t="shared" si="59"/>
        <v>19839.887111475098</v>
      </c>
      <c r="AG158" s="27">
        <f t="shared" si="60"/>
        <v>175.32486595875693</v>
      </c>
    </row>
    <row r="159" spans="1:33" x14ac:dyDescent="0.3">
      <c r="A159" t="s">
        <v>177</v>
      </c>
      <c r="B159" t="s">
        <v>16</v>
      </c>
      <c r="C159" t="s">
        <v>297</v>
      </c>
      <c r="D159" s="6">
        <v>20822.676534631999</v>
      </c>
      <c r="E159" s="7">
        <v>19021</v>
      </c>
      <c r="F159" s="7">
        <v>20262</v>
      </c>
      <c r="G159" s="7">
        <v>20262</v>
      </c>
      <c r="H159" s="9">
        <f t="shared" si="42"/>
        <v>560.67653463199895</v>
      </c>
      <c r="I159" s="10">
        <f t="shared" si="43"/>
        <v>-1241</v>
      </c>
      <c r="J159" s="39">
        <f t="shared" si="44"/>
        <v>2.7671332278748344</v>
      </c>
      <c r="K159" s="20">
        <f t="shared" si="45"/>
        <v>-6.1247655710196431</v>
      </c>
      <c r="L159" s="39">
        <f t="shared" si="46"/>
        <v>7.657026300809</v>
      </c>
      <c r="M159" s="39">
        <f t="shared" si="47"/>
        <v>37.512753299947576</v>
      </c>
      <c r="N159" s="25">
        <f>ROUND(_xlfn.FORECAST.LINEAR(Munis_historical!$J$1,Munis_historical!H159:I159,Munis_historical!$H$1:$I$1),0)</f>
        <v>31405</v>
      </c>
      <c r="O159" s="8">
        <f>ROUND(_xlfn.FORECAST.LINEAR(Munis_historical!$J$1,Munis_historical!G159:I159,Munis_historical!$G$1:$I$1),0)</f>
        <v>23563</v>
      </c>
      <c r="P159" s="28">
        <f t="shared" si="48"/>
        <v>11143</v>
      </c>
      <c r="Q159" s="28">
        <f t="shared" si="49"/>
        <v>3301</v>
      </c>
      <c r="R159" s="27">
        <f t="shared" si="50"/>
        <v>54.994571118349626</v>
      </c>
      <c r="S159" s="27">
        <f t="shared" si="51"/>
        <v>16.291580298094956</v>
      </c>
      <c r="T159" s="27">
        <f t="shared" si="52"/>
        <v>3024.4028524912146</v>
      </c>
      <c r="U159" s="27">
        <f t="shared" si="53"/>
        <v>265.41558860927574</v>
      </c>
      <c r="V159" s="22" cm="1">
        <f t="array" ref="V159">ROUND(GROWTH(Munis_historical!H159:I159,Munis_historical!$H$1:$I$1,Munis_historical!$J$1),0)</f>
        <v>62139</v>
      </c>
      <c r="W159" cm="1">
        <f t="array" ref="W159">ROUND(GROWTH(Munis_historical!G159:I159,Munis_historical!$G$1:$I$1,Munis_historical!$J$1),0)</f>
        <v>32626</v>
      </c>
      <c r="X159">
        <f>ROUND(_xlfn.FORECAST.ETS(Munis_historical!$J$1,Munis_historical!C159:I159,Munis_historical!$C$1:$I$1),0)</f>
        <v>14946</v>
      </c>
      <c r="Y159" s="28">
        <f t="shared" si="61"/>
        <v>41877</v>
      </c>
      <c r="Z159" s="28">
        <f t="shared" si="54"/>
        <v>12364</v>
      </c>
      <c r="AA159" s="28">
        <f t="shared" si="55"/>
        <v>-5316</v>
      </c>
      <c r="AB159" s="27">
        <f t="shared" si="56"/>
        <v>206.67752442996741</v>
      </c>
      <c r="AC159" s="27">
        <f t="shared" si="56"/>
        <v>61.020629750271446</v>
      </c>
      <c r="AD159" s="27">
        <f t="shared" si="57"/>
        <v>-26.23630441220018</v>
      </c>
      <c r="AE159" s="27">
        <f t="shared" si="58"/>
        <v>42715.599104499772</v>
      </c>
      <c r="AF159" s="27">
        <f t="shared" si="59"/>
        <v>3723.5172551197129</v>
      </c>
      <c r="AG159" s="27">
        <f t="shared" si="60"/>
        <v>688.34366920963464</v>
      </c>
    </row>
    <row r="160" spans="1:33" x14ac:dyDescent="0.3">
      <c r="A160" t="s">
        <v>178</v>
      </c>
      <c r="B160" t="s">
        <v>11</v>
      </c>
      <c r="C160" t="s">
        <v>297</v>
      </c>
      <c r="D160" s="6">
        <v>23905.671439599999</v>
      </c>
      <c r="E160" s="7">
        <v>21459</v>
      </c>
      <c r="F160" s="7">
        <v>25057</v>
      </c>
      <c r="G160" s="7">
        <v>25297</v>
      </c>
      <c r="H160" s="9">
        <f t="shared" si="42"/>
        <v>-1151.3285604000012</v>
      </c>
      <c r="I160" s="10">
        <f t="shared" si="43"/>
        <v>-3598</v>
      </c>
      <c r="J160" s="39">
        <f t="shared" si="44"/>
        <v>-4.5948380109350726</v>
      </c>
      <c r="K160" s="20">
        <f t="shared" si="45"/>
        <v>-14.359260885181785</v>
      </c>
      <c r="L160" s="39">
        <f t="shared" si="46"/>
        <v>21.112536346733773</v>
      </c>
      <c r="M160" s="39">
        <f t="shared" si="47"/>
        <v>206.18837316871156</v>
      </c>
      <c r="N160" s="25">
        <f>ROUND(_xlfn.FORECAST.LINEAR(Munis_historical!$J$1,Munis_historical!H160:I160,Munis_historical!$H$1:$I$1),0)</f>
        <v>24089</v>
      </c>
      <c r="O160" s="8">
        <f>ROUND(_xlfn.FORECAST.LINEAR(Munis_historical!$J$1,Munis_historical!G160:I160,Munis_historical!$G$1:$I$1),0)</f>
        <v>23572</v>
      </c>
      <c r="P160" s="28">
        <f t="shared" si="48"/>
        <v>-1208</v>
      </c>
      <c r="Q160" s="28">
        <f t="shared" si="49"/>
        <v>-1725</v>
      </c>
      <c r="R160" s="27">
        <f t="shared" si="50"/>
        <v>-4.7752697948373326</v>
      </c>
      <c r="S160" s="27">
        <f t="shared" si="51"/>
        <v>-6.81899039411788</v>
      </c>
      <c r="T160" s="27">
        <f t="shared" si="52"/>
        <v>22.803201613485779</v>
      </c>
      <c r="U160" s="27">
        <f t="shared" si="53"/>
        <v>46.498629995071923</v>
      </c>
      <c r="V160" s="22" cm="1">
        <f t="array" ref="V160">ROUND(GROWTH(Munis_historical!H160:I160,Munis_historical!$H$1:$I$1,Munis_historical!$J$1),0)</f>
        <v>24119</v>
      </c>
      <c r="W160" cm="1">
        <f t="array" ref="W160">ROUND(GROWTH(Munis_historical!G160:I160,Munis_historical!$G$1:$I$1,Munis_historical!$J$1),0)</f>
        <v>23580</v>
      </c>
      <c r="X160">
        <f>ROUND(_xlfn.FORECAST.ETS(Munis_historical!$J$1,Munis_historical!C160:I160,Munis_historical!$C$1:$I$1),0)</f>
        <v>25496</v>
      </c>
      <c r="Y160" s="28">
        <f t="shared" si="61"/>
        <v>-1178</v>
      </c>
      <c r="Z160" s="28">
        <f t="shared" si="54"/>
        <v>-1717</v>
      </c>
      <c r="AA160" s="28">
        <f t="shared" si="55"/>
        <v>199</v>
      </c>
      <c r="AB160" s="27">
        <f t="shared" si="56"/>
        <v>-4.6566786575483254</v>
      </c>
      <c r="AC160" s="27">
        <f t="shared" si="56"/>
        <v>-6.7873660908408118</v>
      </c>
      <c r="AD160" s="27">
        <f t="shared" si="57"/>
        <v>0.78665454401707702</v>
      </c>
      <c r="AE160" s="27">
        <f t="shared" si="58"/>
        <v>21.684656119666073</v>
      </c>
      <c r="AF160" s="27">
        <f t="shared" si="59"/>
        <v>46.068338451095684</v>
      </c>
      <c r="AG160" s="27">
        <f t="shared" si="60"/>
        <v>0.61882537162271534</v>
      </c>
    </row>
    <row r="161" spans="1:33" x14ac:dyDescent="0.3">
      <c r="A161" t="s">
        <v>179</v>
      </c>
      <c r="B161" t="s">
        <v>11</v>
      </c>
      <c r="C161" t="s">
        <v>297</v>
      </c>
      <c r="D161" s="6">
        <v>56098.048157219899</v>
      </c>
      <c r="E161" s="7">
        <v>49848</v>
      </c>
      <c r="F161" s="7">
        <v>56704</v>
      </c>
      <c r="G161" s="7">
        <v>56852</v>
      </c>
      <c r="H161" s="9">
        <f t="shared" si="42"/>
        <v>-605.95184278010129</v>
      </c>
      <c r="I161" s="10">
        <f t="shared" si="43"/>
        <v>-6856</v>
      </c>
      <c r="J161" s="39">
        <f t="shared" si="44"/>
        <v>-1.0686227475664878</v>
      </c>
      <c r="K161" s="20">
        <f t="shared" si="45"/>
        <v>-12.090857787810384</v>
      </c>
      <c r="L161" s="39">
        <f t="shared" si="46"/>
        <v>1.1419545766165495</v>
      </c>
      <c r="M161" s="39">
        <f t="shared" si="47"/>
        <v>146.188842045055</v>
      </c>
      <c r="N161" s="25">
        <f>ROUND(_xlfn.FORECAST.LINEAR(Munis_historical!$J$1,Munis_historical!H161:I161,Munis_historical!$H$1:$I$1),0)</f>
        <v>52069</v>
      </c>
      <c r="O161" s="8">
        <f>ROUND(_xlfn.FORECAST.LINEAR(Munis_historical!$J$1,Munis_historical!G161:I161,Munis_historical!$G$1:$I$1),0)</f>
        <v>55531</v>
      </c>
      <c r="P161" s="28">
        <f t="shared" si="48"/>
        <v>-4783</v>
      </c>
      <c r="Q161" s="28">
        <f t="shared" si="49"/>
        <v>-1321</v>
      </c>
      <c r="R161" s="27">
        <f t="shared" si="50"/>
        <v>-8.4130725392246539</v>
      </c>
      <c r="S161" s="27">
        <f t="shared" si="51"/>
        <v>-2.3235770069654542</v>
      </c>
      <c r="T161" s="27">
        <f t="shared" si="52"/>
        <v>70.77978955025597</v>
      </c>
      <c r="U161" s="27">
        <f t="shared" si="53"/>
        <v>5.3990101072985386</v>
      </c>
      <c r="V161" s="22" cm="1">
        <f t="array" ref="V161">ROUND(GROWTH(Munis_historical!H161:I161,Munis_historical!$H$1:$I$1,Munis_historical!$J$1),0)</f>
        <v>52147</v>
      </c>
      <c r="W161" cm="1">
        <f t="array" ref="W161">ROUND(GROWTH(Munis_historical!G161:I161,Munis_historical!$G$1:$I$1,Munis_historical!$J$1),0)</f>
        <v>55541</v>
      </c>
      <c r="X161">
        <f>ROUND(_xlfn.FORECAST.ETS(Munis_historical!$J$1,Munis_historical!C161:I161,Munis_historical!$C$1:$I$1),0)</f>
        <v>62859</v>
      </c>
      <c r="Y161" s="28">
        <f t="shared" si="61"/>
        <v>-4705</v>
      </c>
      <c r="Z161" s="28">
        <f t="shared" si="54"/>
        <v>-1311</v>
      </c>
      <c r="AA161" s="28">
        <f t="shared" si="55"/>
        <v>6007</v>
      </c>
      <c r="AB161" s="27">
        <f t="shared" si="56"/>
        <v>-8.2758741996763536</v>
      </c>
      <c r="AC161" s="27">
        <f t="shared" si="56"/>
        <v>-2.3059874762541335</v>
      </c>
      <c r="AD161" s="27">
        <f t="shared" si="57"/>
        <v>10.566031098290297</v>
      </c>
      <c r="AE161" s="27">
        <f t="shared" si="58"/>
        <v>68.490093768868732</v>
      </c>
      <c r="AF161" s="27">
        <f t="shared" si="59"/>
        <v>5.3175782406409082</v>
      </c>
      <c r="AG161" s="27">
        <f t="shared" si="60"/>
        <v>111.64101317003767</v>
      </c>
    </row>
    <row r="162" spans="1:33" x14ac:dyDescent="0.3">
      <c r="A162" t="s">
        <v>180</v>
      </c>
      <c r="B162" t="s">
        <v>13</v>
      </c>
      <c r="C162" t="s">
        <v>297</v>
      </c>
      <c r="D162" s="6">
        <v>32634.759568674999</v>
      </c>
      <c r="E162" s="7">
        <v>31724</v>
      </c>
      <c r="F162" s="7">
        <v>31313</v>
      </c>
      <c r="G162" s="7">
        <v>31560</v>
      </c>
      <c r="H162" s="9">
        <f t="shared" si="42"/>
        <v>1321.7595686749992</v>
      </c>
      <c r="I162" s="10">
        <f t="shared" si="43"/>
        <v>411</v>
      </c>
      <c r="J162" s="39">
        <f t="shared" si="44"/>
        <v>4.2211208401462628</v>
      </c>
      <c r="K162" s="20">
        <f t="shared" si="45"/>
        <v>1.3125538913550283</v>
      </c>
      <c r="L162" s="39">
        <f t="shared" si="46"/>
        <v>17.817861147117092</v>
      </c>
      <c r="M162" s="39">
        <f t="shared" si="47"/>
        <v>1.7227977177112275</v>
      </c>
      <c r="N162" s="25">
        <f>ROUND(_xlfn.FORECAST.LINEAR(Munis_historical!$J$1,Munis_historical!H162:I162,Munis_historical!$H$1:$I$1),0)</f>
        <v>31193</v>
      </c>
      <c r="O162" s="8">
        <f>ROUND(_xlfn.FORECAST.LINEAR(Munis_historical!$J$1,Munis_historical!G162:I162,Munis_historical!$G$1:$I$1),0)</f>
        <v>37587</v>
      </c>
      <c r="P162" s="28">
        <f t="shared" si="48"/>
        <v>-367</v>
      </c>
      <c r="Q162" s="28">
        <f t="shared" si="49"/>
        <v>6027</v>
      </c>
      <c r="R162" s="27">
        <f t="shared" si="50"/>
        <v>-1.1628643852978455</v>
      </c>
      <c r="S162" s="27">
        <f t="shared" si="51"/>
        <v>19.096958174904945</v>
      </c>
      <c r="T162" s="27">
        <f t="shared" si="52"/>
        <v>1.3522535785941361</v>
      </c>
      <c r="U162" s="27">
        <f t="shared" si="53"/>
        <v>364.6938115340688</v>
      </c>
      <c r="V162" s="22" cm="1">
        <f t="array" ref="V162">ROUND(GROWTH(Munis_historical!H162:I162,Munis_historical!$H$1:$I$1,Munis_historical!$J$1),0)</f>
        <v>31194</v>
      </c>
      <c r="W162" cm="1">
        <f t="array" ref="W162">ROUND(GROWTH(Munis_historical!G162:I162,Munis_historical!$G$1:$I$1,Munis_historical!$J$1),0)</f>
        <v>40000</v>
      </c>
      <c r="X162">
        <f>ROUND(_xlfn.FORECAST.ETS(Munis_historical!$J$1,Munis_historical!C162:I162,Munis_historical!$C$1:$I$1),0)</f>
        <v>36509</v>
      </c>
      <c r="Y162" s="28">
        <f t="shared" si="61"/>
        <v>-366</v>
      </c>
      <c r="Z162" s="28">
        <f t="shared" si="54"/>
        <v>8440</v>
      </c>
      <c r="AA162" s="28">
        <f t="shared" si="55"/>
        <v>4949</v>
      </c>
      <c r="AB162" s="27">
        <f t="shared" si="56"/>
        <v>-1.1596958174904941</v>
      </c>
      <c r="AC162" s="27">
        <f t="shared" si="56"/>
        <v>26.742712294043091</v>
      </c>
      <c r="AD162" s="27">
        <f t="shared" si="57"/>
        <v>15.681242078580482</v>
      </c>
      <c r="AE162" s="27">
        <f t="shared" si="58"/>
        <v>1.3448943891049454</v>
      </c>
      <c r="AF162" s="27">
        <f t="shared" si="59"/>
        <v>715.17266084196353</v>
      </c>
      <c r="AG162" s="27">
        <f t="shared" si="60"/>
        <v>245.90135312704311</v>
      </c>
    </row>
    <row r="163" spans="1:33" x14ac:dyDescent="0.3">
      <c r="A163" t="s">
        <v>181</v>
      </c>
      <c r="B163" t="s">
        <v>7</v>
      </c>
      <c r="C163" t="s">
        <v>297</v>
      </c>
      <c r="D163" s="6">
        <v>149782.572905654</v>
      </c>
      <c r="E163" s="7">
        <v>146597</v>
      </c>
      <c r="F163" s="7">
        <v>146726</v>
      </c>
      <c r="G163" s="7">
        <v>149540</v>
      </c>
      <c r="H163" s="9">
        <f t="shared" si="42"/>
        <v>3056.5729056540004</v>
      </c>
      <c r="I163" s="10">
        <f t="shared" si="43"/>
        <v>-129</v>
      </c>
      <c r="J163" s="39">
        <f t="shared" si="44"/>
        <v>2.0831842384130965</v>
      </c>
      <c r="K163" s="20">
        <f t="shared" si="45"/>
        <v>-8.7918978231533607E-2</v>
      </c>
      <c r="L163" s="39">
        <f t="shared" si="46"/>
        <v>4.3396565711727533</v>
      </c>
      <c r="M163" s="39">
        <f t="shared" si="47"/>
        <v>7.7297467332768802E-3</v>
      </c>
      <c r="N163" s="25">
        <f>ROUND(_xlfn.FORECAST.LINEAR(Munis_historical!$J$1,Munis_historical!H163:I163,Munis_historical!$H$1:$I$1),0)</f>
        <v>155348</v>
      </c>
      <c r="O163" s="8">
        <f>ROUND(_xlfn.FORECAST.LINEAR(Munis_historical!$J$1,Munis_historical!G163:I163,Munis_historical!$G$1:$I$1),0)</f>
        <v>175023</v>
      </c>
      <c r="P163" s="28">
        <f t="shared" si="48"/>
        <v>5808</v>
      </c>
      <c r="Q163" s="28">
        <f t="shared" si="49"/>
        <v>25483</v>
      </c>
      <c r="R163" s="27">
        <f t="shared" si="50"/>
        <v>3.8839106593553567</v>
      </c>
      <c r="S163" s="27">
        <f t="shared" si="51"/>
        <v>17.040925504881638</v>
      </c>
      <c r="T163" s="27">
        <f t="shared" si="52"/>
        <v>15.084762009854161</v>
      </c>
      <c r="U163" s="27">
        <f t="shared" si="53"/>
        <v>290.39314206292551</v>
      </c>
      <c r="V163" s="22" cm="1">
        <f t="array" ref="V163">ROUND(GROWTH(Munis_historical!H163:I163,Munis_historical!$H$1:$I$1,Munis_historical!$J$1),0)</f>
        <v>156767</v>
      </c>
      <c r="W163" cm="1">
        <f t="array" ref="W163">ROUND(GROWTH(Munis_historical!G163:I163,Munis_historical!$G$1:$I$1,Munis_historical!$J$1),0)</f>
        <v>192510</v>
      </c>
      <c r="X163">
        <f>ROUND(_xlfn.FORECAST.ETS(Munis_historical!$J$1,Munis_historical!C163:I163,Munis_historical!$C$1:$I$1),0)</f>
        <v>167708</v>
      </c>
      <c r="Y163" s="28">
        <f t="shared" si="61"/>
        <v>7227</v>
      </c>
      <c r="Z163" s="28">
        <f t="shared" si="54"/>
        <v>42970</v>
      </c>
      <c r="AA163" s="28">
        <f t="shared" si="55"/>
        <v>18168</v>
      </c>
      <c r="AB163" s="27">
        <f t="shared" si="56"/>
        <v>4.8328206499933124</v>
      </c>
      <c r="AC163" s="27">
        <f t="shared" si="56"/>
        <v>28.734786679149394</v>
      </c>
      <c r="AD163" s="27">
        <f t="shared" si="57"/>
        <v>12.14925772368597</v>
      </c>
      <c r="AE163" s="27">
        <f t="shared" si="58"/>
        <v>23.356155435001781</v>
      </c>
      <c r="AF163" s="27">
        <f t="shared" si="59"/>
        <v>825.68796549622152</v>
      </c>
      <c r="AG163" s="27">
        <f t="shared" si="60"/>
        <v>147.60446323654321</v>
      </c>
    </row>
    <row r="164" spans="1:33" x14ac:dyDescent="0.3">
      <c r="A164" t="s">
        <v>182</v>
      </c>
      <c r="B164" t="s">
        <v>25</v>
      </c>
      <c r="C164" t="s">
        <v>297</v>
      </c>
      <c r="D164" s="6">
        <v>27645.332973306002</v>
      </c>
      <c r="E164" s="7">
        <v>24325</v>
      </c>
      <c r="F164" s="7">
        <v>27145</v>
      </c>
      <c r="G164" s="7">
        <v>27214</v>
      </c>
      <c r="H164" s="9">
        <f t="shared" si="42"/>
        <v>500.3329733060018</v>
      </c>
      <c r="I164" s="10">
        <f t="shared" si="43"/>
        <v>-2820</v>
      </c>
      <c r="J164" s="39">
        <f t="shared" si="44"/>
        <v>1.8431864921937806</v>
      </c>
      <c r="K164" s="20">
        <f t="shared" si="45"/>
        <v>-10.388653527353103</v>
      </c>
      <c r="L164" s="39">
        <f t="shared" si="46"/>
        <v>3.3973364450056138</v>
      </c>
      <c r="M164" s="39">
        <f t="shared" si="47"/>
        <v>107.92412211138607</v>
      </c>
      <c r="N164" s="25">
        <f>ROUND(_xlfn.FORECAST.LINEAR(Munis_historical!$J$1,Munis_historical!H164:I164,Munis_historical!$H$1:$I$1),0)</f>
        <v>31017</v>
      </c>
      <c r="O164" s="8">
        <f>ROUND(_xlfn.FORECAST.LINEAR(Munis_historical!$J$1,Munis_historical!G164:I164,Munis_historical!$G$1:$I$1),0)</f>
        <v>32031</v>
      </c>
      <c r="P164" s="28">
        <f t="shared" si="48"/>
        <v>3803</v>
      </c>
      <c r="Q164" s="28">
        <f t="shared" si="49"/>
        <v>4817</v>
      </c>
      <c r="R164" s="27">
        <f t="shared" si="50"/>
        <v>13.974424928345705</v>
      </c>
      <c r="S164" s="27">
        <f t="shared" si="51"/>
        <v>17.700448298669802</v>
      </c>
      <c r="T164" s="27">
        <f t="shared" si="52"/>
        <v>195.28455207796986</v>
      </c>
      <c r="U164" s="27">
        <f t="shared" si="53"/>
        <v>313.30586997388269</v>
      </c>
      <c r="V164" s="22" cm="1">
        <f t="array" ref="V164">ROUND(GROWTH(Munis_historical!H164:I164,Munis_historical!$H$1:$I$1,Munis_historical!$J$1),0)</f>
        <v>33485</v>
      </c>
      <c r="W164" cm="1">
        <f t="array" ref="W164">ROUND(GROWTH(Munis_historical!G164:I164,Munis_historical!$G$1:$I$1,Munis_historical!$J$1),0)</f>
        <v>40796</v>
      </c>
      <c r="X164">
        <f>ROUND(_xlfn.FORECAST.ETS(Munis_historical!$J$1,Munis_historical!C164:I164,Munis_historical!$C$1:$I$1),0)</f>
        <v>31136</v>
      </c>
      <c r="Y164" s="28">
        <f t="shared" si="61"/>
        <v>6271</v>
      </c>
      <c r="Z164" s="28">
        <f t="shared" si="54"/>
        <v>13582</v>
      </c>
      <c r="AA164" s="28">
        <f t="shared" si="55"/>
        <v>3922</v>
      </c>
      <c r="AB164" s="27">
        <f t="shared" si="56"/>
        <v>23.043286543690748</v>
      </c>
      <c r="AC164" s="27">
        <f t="shared" si="56"/>
        <v>49.908135518483135</v>
      </c>
      <c r="AD164" s="27">
        <f t="shared" si="57"/>
        <v>14.411699860365987</v>
      </c>
      <c r="AE164" s="27">
        <f t="shared" si="58"/>
        <v>530.99305473463903</v>
      </c>
      <c r="AF164" s="27">
        <f t="shared" si="59"/>
        <v>2490.8219909312779</v>
      </c>
      <c r="AG164" s="27">
        <f t="shared" si="60"/>
        <v>207.69709286527302</v>
      </c>
    </row>
    <row r="165" spans="1:33" x14ac:dyDescent="0.3">
      <c r="A165" t="s">
        <v>183</v>
      </c>
      <c r="B165" t="s">
        <v>153</v>
      </c>
      <c r="C165" t="s">
        <v>297</v>
      </c>
      <c r="D165" s="6">
        <v>1090.3271908479901</v>
      </c>
      <c r="E165" s="7">
        <v>1135</v>
      </c>
      <c r="F165" s="7">
        <v>973</v>
      </c>
      <c r="G165" s="7">
        <v>973</v>
      </c>
      <c r="H165" s="9">
        <f t="shared" si="42"/>
        <v>117.3271908479901</v>
      </c>
      <c r="I165" s="10">
        <f t="shared" si="43"/>
        <v>162</v>
      </c>
      <c r="J165" s="39">
        <f t="shared" si="44"/>
        <v>12.058292995682434</v>
      </c>
      <c r="K165" s="20">
        <f t="shared" si="45"/>
        <v>16.649537512846866</v>
      </c>
      <c r="L165" s="39">
        <f t="shared" si="46"/>
        <v>145.40242996972404</v>
      </c>
      <c r="M165" s="39">
        <f t="shared" si="47"/>
        <v>277.20709939169501</v>
      </c>
      <c r="N165" s="25">
        <f>ROUND(_xlfn.FORECAST.LINEAR(Munis_historical!$J$1,Munis_historical!H165:I165,Munis_historical!$H$1:$I$1),0)</f>
        <v>1097</v>
      </c>
      <c r="O165" s="8">
        <f>ROUND(_xlfn.FORECAST.LINEAR(Munis_historical!$J$1,Munis_historical!G165:I165,Munis_historical!$G$1:$I$1),0)</f>
        <v>1058</v>
      </c>
      <c r="P165" s="28">
        <f t="shared" si="48"/>
        <v>124</v>
      </c>
      <c r="Q165" s="28">
        <f t="shared" si="49"/>
        <v>85</v>
      </c>
      <c r="R165" s="27">
        <f t="shared" si="50"/>
        <v>12.744090441932169</v>
      </c>
      <c r="S165" s="27">
        <f t="shared" si="51"/>
        <v>8.7358684480986639</v>
      </c>
      <c r="T165" s="27">
        <f t="shared" si="52"/>
        <v>162.41184119214688</v>
      </c>
      <c r="U165" s="27">
        <f t="shared" si="53"/>
        <v>76.315397542485755</v>
      </c>
      <c r="V165" s="22" cm="1">
        <f t="array" ref="V165">ROUND(GROWTH(Munis_historical!H165:I165,Munis_historical!$H$1:$I$1,Munis_historical!$J$1),0)</f>
        <v>1109</v>
      </c>
      <c r="W165" cm="1">
        <f t="array" ref="W165">ROUND(GROWTH(Munis_historical!G165:I165,Munis_historical!$G$1:$I$1,Munis_historical!$J$1),0)</f>
        <v>1068</v>
      </c>
      <c r="X165">
        <f>ROUND(_xlfn.FORECAST.ETS(Munis_historical!$J$1,Munis_historical!C165:I165,Munis_historical!$C$1:$I$1),0)</f>
        <v>1119</v>
      </c>
      <c r="Y165" s="28">
        <f t="shared" si="61"/>
        <v>136</v>
      </c>
      <c r="Z165" s="28">
        <f t="shared" si="54"/>
        <v>95</v>
      </c>
      <c r="AA165" s="28">
        <f t="shared" si="55"/>
        <v>146</v>
      </c>
      <c r="AB165" s="27">
        <f t="shared" si="56"/>
        <v>13.97738951695786</v>
      </c>
      <c r="AC165" s="27">
        <f t="shared" si="56"/>
        <v>9.7636176772867422</v>
      </c>
      <c r="AD165" s="27">
        <f t="shared" si="57"/>
        <v>15.00513874614594</v>
      </c>
      <c r="AE165" s="27">
        <f t="shared" si="58"/>
        <v>195.36741770876347</v>
      </c>
      <c r="AF165" s="27">
        <f t="shared" si="59"/>
        <v>95.328230148226154</v>
      </c>
      <c r="AG165" s="27">
        <f t="shared" si="60"/>
        <v>225.15418879109015</v>
      </c>
    </row>
    <row r="166" spans="1:33" x14ac:dyDescent="0.3">
      <c r="A166" t="s">
        <v>184</v>
      </c>
      <c r="B166" t="s">
        <v>11</v>
      </c>
      <c r="C166" t="s">
        <v>297</v>
      </c>
      <c r="D166" s="6">
        <v>29727.849098857001</v>
      </c>
      <c r="E166" s="7">
        <v>27244</v>
      </c>
      <c r="F166" s="7">
        <v>29767</v>
      </c>
      <c r="G166" s="7">
        <v>30912</v>
      </c>
      <c r="H166" s="9">
        <f t="shared" si="42"/>
        <v>-39.150901142998919</v>
      </c>
      <c r="I166" s="10">
        <f t="shared" si="43"/>
        <v>-2523</v>
      </c>
      <c r="J166" s="39">
        <f t="shared" si="44"/>
        <v>-0.13152451084421984</v>
      </c>
      <c r="K166" s="20">
        <f t="shared" si="45"/>
        <v>-8.4758289380857992</v>
      </c>
      <c r="L166" s="39">
        <f t="shared" si="46"/>
        <v>1.7298696952811304E-2</v>
      </c>
      <c r="M166" s="39">
        <f t="shared" si="47"/>
        <v>71.839676187692646</v>
      </c>
      <c r="N166" s="25">
        <f>ROUND(_xlfn.FORECAST.LINEAR(Munis_historical!$J$1,Munis_historical!H166:I166,Munis_historical!$H$1:$I$1),0)</f>
        <v>29538</v>
      </c>
      <c r="O166" s="8">
        <f>ROUND(_xlfn.FORECAST.LINEAR(Munis_historical!$J$1,Munis_historical!G166:I166,Munis_historical!$G$1:$I$1),0)</f>
        <v>30904</v>
      </c>
      <c r="P166" s="28">
        <f t="shared" si="48"/>
        <v>-1374</v>
      </c>
      <c r="Q166" s="28">
        <f t="shared" si="49"/>
        <v>-8</v>
      </c>
      <c r="R166" s="27">
        <f t="shared" si="50"/>
        <v>-4.4448757763975149</v>
      </c>
      <c r="S166" s="27">
        <f t="shared" si="51"/>
        <v>-2.5879917184265012E-2</v>
      </c>
      <c r="T166" s="27">
        <f t="shared" si="52"/>
        <v>19.75692066760541</v>
      </c>
      <c r="U166" s="27">
        <f t="shared" si="53"/>
        <v>6.6977011346441547E-4</v>
      </c>
      <c r="V166" s="22" cm="1">
        <f t="array" ref="V166">ROUND(GROWTH(Munis_historical!H166:I166,Munis_historical!$H$1:$I$1,Munis_historical!$J$1),0)</f>
        <v>29540</v>
      </c>
      <c r="W166" cm="1">
        <f t="array" ref="W166">ROUND(GROWTH(Munis_historical!G166:I166,Munis_historical!$G$1:$I$1,Munis_historical!$J$1),0)</f>
        <v>30952</v>
      </c>
      <c r="X166">
        <f>ROUND(_xlfn.FORECAST.ETS(Munis_historical!$J$1,Munis_historical!C166:I166,Munis_historical!$C$1:$I$1),0)</f>
        <v>33586</v>
      </c>
      <c r="Y166" s="28">
        <f t="shared" si="61"/>
        <v>-1372</v>
      </c>
      <c r="Z166" s="28">
        <f t="shared" si="54"/>
        <v>40</v>
      </c>
      <c r="AA166" s="28">
        <f t="shared" si="55"/>
        <v>2674</v>
      </c>
      <c r="AB166" s="27">
        <f t="shared" si="56"/>
        <v>-4.4384057971014492</v>
      </c>
      <c r="AC166" s="27">
        <f t="shared" si="56"/>
        <v>0.12939958592132506</v>
      </c>
      <c r="AD166" s="27">
        <f t="shared" si="57"/>
        <v>8.65036231884058</v>
      </c>
      <c r="AE166" s="27">
        <f t="shared" si="58"/>
        <v>19.69944601974375</v>
      </c>
      <c r="AF166" s="27">
        <f t="shared" si="59"/>
        <v>1.6744252836610386E-2</v>
      </c>
      <c r="AG166" s="27">
        <f t="shared" si="60"/>
        <v>74.828768247216971</v>
      </c>
    </row>
    <row r="167" spans="1:33" x14ac:dyDescent="0.3">
      <c r="A167" t="s">
        <v>185</v>
      </c>
      <c r="B167" t="s">
        <v>11</v>
      </c>
      <c r="C167" t="s">
        <v>297</v>
      </c>
      <c r="D167" s="6">
        <v>14276.48960735</v>
      </c>
      <c r="E167" s="7">
        <v>14012</v>
      </c>
      <c r="F167" s="7">
        <v>14843</v>
      </c>
      <c r="G167" s="7">
        <v>15251</v>
      </c>
      <c r="H167" s="9">
        <f t="shared" si="42"/>
        <v>-566.51039264999963</v>
      </c>
      <c r="I167" s="10">
        <f t="shared" si="43"/>
        <v>-831</v>
      </c>
      <c r="J167" s="39">
        <f t="shared" si="44"/>
        <v>-3.8166839092501492</v>
      </c>
      <c r="K167" s="20">
        <f t="shared" si="45"/>
        <v>-5.598598666037863</v>
      </c>
      <c r="L167" s="39">
        <f t="shared" si="46"/>
        <v>14.567076063129001</v>
      </c>
      <c r="M167" s="39">
        <f t="shared" si="47"/>
        <v>31.34430702336094</v>
      </c>
      <c r="N167" s="25">
        <f>ROUND(_xlfn.FORECAST.LINEAR(Munis_historical!$J$1,Munis_historical!H167:I167,Munis_historical!$H$1:$I$1),0)</f>
        <v>14562</v>
      </c>
      <c r="O167" s="8">
        <f>ROUND(_xlfn.FORECAST.LINEAR(Munis_historical!$J$1,Munis_historical!G167:I167,Munis_historical!$G$1:$I$1),0)</f>
        <v>14651</v>
      </c>
      <c r="P167" s="28">
        <f t="shared" si="48"/>
        <v>-689</v>
      </c>
      <c r="Q167" s="28">
        <f t="shared" si="49"/>
        <v>-600</v>
      </c>
      <c r="R167" s="27">
        <f t="shared" si="50"/>
        <v>-4.5177365418661068</v>
      </c>
      <c r="S167" s="27">
        <f t="shared" si="51"/>
        <v>-3.934168251262212</v>
      </c>
      <c r="T167" s="27">
        <f t="shared" si="52"/>
        <v>20.409943461712331</v>
      </c>
      <c r="U167" s="27">
        <f t="shared" si="53"/>
        <v>15.477679829239571</v>
      </c>
      <c r="V167" s="22" cm="1">
        <f t="array" ref="V167">ROUND(GROWTH(Munis_historical!H167:I167,Munis_historical!$H$1:$I$1,Munis_historical!$J$1),0)</f>
        <v>14562</v>
      </c>
      <c r="W167" cm="1">
        <f t="array" ref="W167">ROUND(GROWTH(Munis_historical!G167:I167,Munis_historical!$G$1:$I$1,Munis_historical!$J$1),0)</f>
        <v>14651</v>
      </c>
      <c r="X167">
        <f>ROUND(_xlfn.FORECAST.ETS(Munis_historical!$J$1,Munis_historical!C167:I167,Munis_historical!$C$1:$I$1),0)</f>
        <v>15840</v>
      </c>
      <c r="Y167" s="28">
        <f t="shared" si="61"/>
        <v>-689</v>
      </c>
      <c r="Z167" s="28">
        <f t="shared" si="54"/>
        <v>-600</v>
      </c>
      <c r="AA167" s="28">
        <f t="shared" si="55"/>
        <v>589</v>
      </c>
      <c r="AB167" s="27">
        <f t="shared" si="56"/>
        <v>-4.5177365418661068</v>
      </c>
      <c r="AC167" s="27">
        <f t="shared" si="56"/>
        <v>-3.934168251262212</v>
      </c>
      <c r="AD167" s="27">
        <f t="shared" si="57"/>
        <v>3.8620418333224049</v>
      </c>
      <c r="AE167" s="27">
        <f t="shared" si="58"/>
        <v>20.409943461712331</v>
      </c>
      <c r="AF167" s="27">
        <f t="shared" si="59"/>
        <v>15.477679829239571</v>
      </c>
      <c r="AG167" s="27">
        <f t="shared" si="60"/>
        <v>14.915367122332283</v>
      </c>
    </row>
    <row r="168" spans="1:33" x14ac:dyDescent="0.3">
      <c r="A168" t="s">
        <v>186</v>
      </c>
      <c r="B168" t="s">
        <v>16</v>
      </c>
      <c r="C168" t="s">
        <v>297</v>
      </c>
      <c r="D168" s="6">
        <v>18168.064289159</v>
      </c>
      <c r="E168" s="7">
        <v>17194</v>
      </c>
      <c r="F168" s="7">
        <v>17699</v>
      </c>
      <c r="G168" s="7">
        <v>18261</v>
      </c>
      <c r="H168" s="9">
        <f t="shared" si="42"/>
        <v>469.0642891589996</v>
      </c>
      <c r="I168" s="10">
        <f t="shared" si="43"/>
        <v>-505</v>
      </c>
      <c r="J168" s="39">
        <f t="shared" si="44"/>
        <v>2.6502304602463393</v>
      </c>
      <c r="K168" s="20">
        <f t="shared" si="45"/>
        <v>-2.8532685462455505</v>
      </c>
      <c r="L168" s="39">
        <f t="shared" si="46"/>
        <v>7.0237214924175237</v>
      </c>
      <c r="M168" s="39">
        <f t="shared" si="47"/>
        <v>8.1411413969941968</v>
      </c>
      <c r="N168" s="25">
        <f>ROUND(_xlfn.FORECAST.LINEAR(Munis_historical!$J$1,Munis_historical!H168:I168,Munis_historical!$H$1:$I$1),0)</f>
        <v>22935</v>
      </c>
      <c r="O168" s="8">
        <f>ROUND(_xlfn.FORECAST.LINEAR(Munis_historical!$J$1,Munis_historical!G168:I168,Munis_historical!$G$1:$I$1),0)</f>
        <v>21915</v>
      </c>
      <c r="P168" s="28">
        <f t="shared" si="48"/>
        <v>4674</v>
      </c>
      <c r="Q168" s="28">
        <f t="shared" si="49"/>
        <v>3654</v>
      </c>
      <c r="R168" s="27">
        <f t="shared" si="50"/>
        <v>25.595531460489568</v>
      </c>
      <c r="S168" s="27">
        <f t="shared" si="51"/>
        <v>20.009857072449481</v>
      </c>
      <c r="T168" s="27">
        <f t="shared" si="52"/>
        <v>655.13123074491125</v>
      </c>
      <c r="U168" s="27">
        <f t="shared" si="53"/>
        <v>400.39438005985653</v>
      </c>
      <c r="V168" s="22" cm="1">
        <f t="array" ref="V168">ROUND(GROWTH(Munis_historical!H168:I168,Munis_historical!$H$1:$I$1,Munis_historical!$J$1),0)</f>
        <v>26537</v>
      </c>
      <c r="W168" cm="1">
        <f t="array" ref="W168">ROUND(GROWTH(Munis_historical!G168:I168,Munis_historical!$G$1:$I$1,Munis_historical!$J$1),0)</f>
        <v>28713</v>
      </c>
      <c r="X168">
        <f>ROUND(_xlfn.FORECAST.ETS(Munis_historical!$J$1,Munis_historical!C168:I168,Munis_historical!$C$1:$I$1),0)</f>
        <v>22744</v>
      </c>
      <c r="Y168" s="28">
        <f t="shared" si="61"/>
        <v>8276</v>
      </c>
      <c r="Z168" s="28">
        <f t="shared" si="54"/>
        <v>10452</v>
      </c>
      <c r="AA168" s="28">
        <f t="shared" si="55"/>
        <v>4483</v>
      </c>
      <c r="AB168" s="27">
        <f t="shared" si="56"/>
        <v>45.320628662176219</v>
      </c>
      <c r="AC168" s="27">
        <f t="shared" si="56"/>
        <v>57.23673402332841</v>
      </c>
      <c r="AD168" s="27">
        <f t="shared" si="57"/>
        <v>24.549586550572258</v>
      </c>
      <c r="AE168" s="27">
        <f t="shared" si="58"/>
        <v>2053.9593823348687</v>
      </c>
      <c r="AF168" s="27">
        <f t="shared" si="59"/>
        <v>3276.04372165724</v>
      </c>
      <c r="AG168" s="27">
        <f t="shared" si="60"/>
        <v>602.68219980403831</v>
      </c>
    </row>
    <row r="169" spans="1:33" x14ac:dyDescent="0.3">
      <c r="A169" t="s">
        <v>187</v>
      </c>
      <c r="B169" t="s">
        <v>13</v>
      </c>
      <c r="C169" t="s">
        <v>297</v>
      </c>
      <c r="D169" s="6">
        <v>3363.4647428099902</v>
      </c>
      <c r="E169" s="7">
        <v>3081</v>
      </c>
      <c r="F169" s="7">
        <v>3171</v>
      </c>
      <c r="G169" s="7">
        <v>3171</v>
      </c>
      <c r="H169" s="9">
        <f t="shared" si="42"/>
        <v>192.46474280999018</v>
      </c>
      <c r="I169" s="10">
        <f t="shared" si="43"/>
        <v>-90</v>
      </c>
      <c r="J169" s="39">
        <f t="shared" si="44"/>
        <v>6.0695283131501157</v>
      </c>
      <c r="K169" s="20">
        <f t="shared" si="45"/>
        <v>-2.838221381267739</v>
      </c>
      <c r="L169" s="39">
        <f t="shared" si="46"/>
        <v>36.839173944130891</v>
      </c>
      <c r="M169" s="39">
        <f t="shared" si="47"/>
        <v>8.0555006090853531</v>
      </c>
      <c r="N169" s="25">
        <f>ROUND(_xlfn.FORECAST.LINEAR(Munis_historical!$J$1,Munis_historical!H169:I169,Munis_historical!$H$1:$I$1),0)</f>
        <v>3176</v>
      </c>
      <c r="O169" s="8">
        <f>ROUND(_xlfn.FORECAST.LINEAR(Munis_historical!$J$1,Munis_historical!G169:I169,Munis_historical!$G$1:$I$1),0)</f>
        <v>3844</v>
      </c>
      <c r="P169" s="28">
        <f t="shared" si="48"/>
        <v>5</v>
      </c>
      <c r="Q169" s="28">
        <f t="shared" si="49"/>
        <v>673</v>
      </c>
      <c r="R169" s="27">
        <f t="shared" si="50"/>
        <v>0.15767896562598549</v>
      </c>
      <c r="S169" s="27">
        <f t="shared" si="51"/>
        <v>21.223588773257649</v>
      </c>
      <c r="T169" s="27">
        <f t="shared" si="52"/>
        <v>2.4862656200880715E-2</v>
      </c>
      <c r="U169" s="27">
        <f t="shared" si="53"/>
        <v>450.44072041634814</v>
      </c>
      <c r="V169" s="22" cm="1">
        <f t="array" ref="V169">ROUND(GROWTH(Munis_historical!H169:I169,Munis_historical!$H$1:$I$1,Munis_historical!$J$1),0)</f>
        <v>3182</v>
      </c>
      <c r="W169" cm="1">
        <f t="array" ref="W169">ROUND(GROWTH(Munis_historical!G169:I169,Munis_historical!$G$1:$I$1,Munis_historical!$J$1),0)</f>
        <v>4287</v>
      </c>
      <c r="X169">
        <f>ROUND(_xlfn.FORECAST.ETS(Munis_historical!$J$1,Munis_historical!C169:I169,Munis_historical!$C$1:$I$1),0)</f>
        <v>3577</v>
      </c>
      <c r="Y169" s="28">
        <f t="shared" si="61"/>
        <v>11</v>
      </c>
      <c r="Z169" s="28">
        <f t="shared" si="54"/>
        <v>1116</v>
      </c>
      <c r="AA169" s="28">
        <f t="shared" si="55"/>
        <v>406</v>
      </c>
      <c r="AB169" s="27">
        <f t="shared" si="56"/>
        <v>0.34689372437716809</v>
      </c>
      <c r="AC169" s="27">
        <f t="shared" si="56"/>
        <v>35.193945127719964</v>
      </c>
      <c r="AD169" s="27">
        <f t="shared" si="57"/>
        <v>12.803532008830022</v>
      </c>
      <c r="AE169" s="27">
        <f t="shared" si="58"/>
        <v>0.12033525601226266</v>
      </c>
      <c r="AF169" s="27">
        <f t="shared" si="59"/>
        <v>1238.6137736529638</v>
      </c>
      <c r="AG169" s="27">
        <f t="shared" si="60"/>
        <v>163.93043190113494</v>
      </c>
    </row>
    <row r="170" spans="1:33" x14ac:dyDescent="0.3">
      <c r="A170" t="s">
        <v>188</v>
      </c>
      <c r="B170" t="s">
        <v>13</v>
      </c>
      <c r="C170" t="s">
        <v>297</v>
      </c>
      <c r="D170" s="6">
        <v>21036.069982462901</v>
      </c>
      <c r="E170" s="7">
        <v>21950</v>
      </c>
      <c r="F170" s="7">
        <v>19273</v>
      </c>
      <c r="G170" s="7">
        <v>30759</v>
      </c>
      <c r="H170" s="9">
        <f t="shared" si="42"/>
        <v>1763.069982462901</v>
      </c>
      <c r="I170" s="10">
        <f t="shared" si="43"/>
        <v>2677</v>
      </c>
      <c r="J170" s="39">
        <f t="shared" si="44"/>
        <v>9.1478751749229534</v>
      </c>
      <c r="K170" s="20">
        <f t="shared" si="45"/>
        <v>13.889897784465314</v>
      </c>
      <c r="L170" s="39">
        <f t="shared" si="46"/>
        <v>83.683620215971658</v>
      </c>
      <c r="M170" s="39">
        <f t="shared" si="47"/>
        <v>192.92926046289443</v>
      </c>
      <c r="N170" s="25">
        <f>ROUND(_xlfn.FORECAST.LINEAR(Munis_historical!$J$1,Munis_historical!H170:I170,Munis_historical!$H$1:$I$1),0)</f>
        <v>29230</v>
      </c>
      <c r="O170" s="8">
        <f>ROUND(_xlfn.FORECAST.LINEAR(Munis_historical!$J$1,Munis_historical!G170:I170,Munis_historical!$G$1:$I$1),0)</f>
        <v>32086</v>
      </c>
      <c r="P170" s="28">
        <f t="shared" si="48"/>
        <v>-1529</v>
      </c>
      <c r="Q170" s="28">
        <f t="shared" si="49"/>
        <v>1327</v>
      </c>
      <c r="R170" s="27">
        <f t="shared" si="50"/>
        <v>-4.9709028251893752</v>
      </c>
      <c r="S170" s="27">
        <f t="shared" si="51"/>
        <v>4.3141844663350559</v>
      </c>
      <c r="T170" s="27">
        <f t="shared" si="52"/>
        <v>24.709874897475711</v>
      </c>
      <c r="U170" s="27">
        <f t="shared" si="53"/>
        <v>18.612187609566693</v>
      </c>
      <c r="V170" s="22" cm="1">
        <f t="array" ref="V170">ROUND(GROWTH(Munis_historical!H170:I170,Munis_historical!$H$1:$I$1,Munis_historical!$J$1),0)</f>
        <v>29541</v>
      </c>
      <c r="W170" cm="1">
        <f t="array" ref="W170">ROUND(GROWTH(Munis_historical!G170:I170,Munis_historical!$G$1:$I$1,Munis_historical!$J$1),0)</f>
        <v>32092</v>
      </c>
      <c r="X170">
        <f>ROUND(_xlfn.FORECAST.ETS(Munis_historical!$J$1,Munis_historical!C170:I170,Munis_historical!$C$1:$I$1),0)</f>
        <v>36305</v>
      </c>
      <c r="Y170" s="28">
        <f t="shared" si="61"/>
        <v>-1218</v>
      </c>
      <c r="Z170" s="28">
        <f t="shared" si="54"/>
        <v>1333</v>
      </c>
      <c r="AA170" s="28">
        <f t="shared" si="55"/>
        <v>5546</v>
      </c>
      <c r="AB170" s="27">
        <f t="shared" si="56"/>
        <v>-3.9598166390324785</v>
      </c>
      <c r="AC170" s="27">
        <f t="shared" si="56"/>
        <v>4.3336909522416196</v>
      </c>
      <c r="AD170" s="27">
        <f t="shared" si="57"/>
        <v>18.030495139633928</v>
      </c>
      <c r="AE170" s="27">
        <f t="shared" si="58"/>
        <v>15.680147814758474</v>
      </c>
      <c r="AF170" s="27">
        <f t="shared" si="59"/>
        <v>18.780877269540877</v>
      </c>
      <c r="AG170" s="27">
        <f t="shared" si="60"/>
        <v>325.09875498036268</v>
      </c>
    </row>
    <row r="171" spans="1:33" x14ac:dyDescent="0.3">
      <c r="A171" t="s">
        <v>189</v>
      </c>
      <c r="B171" t="s">
        <v>11</v>
      </c>
      <c r="C171" t="s">
        <v>297</v>
      </c>
      <c r="D171" s="6">
        <v>6806.4865591999896</v>
      </c>
      <c r="E171" s="7">
        <v>6259</v>
      </c>
      <c r="F171" s="7">
        <v>7342</v>
      </c>
      <c r="G171" s="7">
        <v>7426</v>
      </c>
      <c r="H171" s="9">
        <f t="shared" si="42"/>
        <v>-535.51344080001036</v>
      </c>
      <c r="I171" s="10">
        <f t="shared" si="43"/>
        <v>-1083</v>
      </c>
      <c r="J171" s="39">
        <f t="shared" si="44"/>
        <v>-7.2938360228821901</v>
      </c>
      <c r="K171" s="20">
        <f t="shared" si="45"/>
        <v>-14.750749114682648</v>
      </c>
      <c r="L171" s="39">
        <f t="shared" si="46"/>
        <v>53.200043928693887</v>
      </c>
      <c r="M171" s="39">
        <f t="shared" si="47"/>
        <v>217.58459944431092</v>
      </c>
      <c r="N171" s="25">
        <f>ROUND(_xlfn.FORECAST.LINEAR(Munis_historical!$J$1,Munis_historical!H171:I171,Munis_historical!$H$1:$I$1),0)</f>
        <v>6656</v>
      </c>
      <c r="O171" s="8">
        <f>ROUND(_xlfn.FORECAST.LINEAR(Munis_historical!$J$1,Munis_historical!G171:I171,Munis_historical!$G$1:$I$1),0)</f>
        <v>7122</v>
      </c>
      <c r="P171" s="28">
        <f t="shared" si="48"/>
        <v>-770</v>
      </c>
      <c r="Q171" s="28">
        <f t="shared" si="49"/>
        <v>-304</v>
      </c>
      <c r="R171" s="27">
        <f t="shared" si="50"/>
        <v>-10.368973875572314</v>
      </c>
      <c r="S171" s="27">
        <f t="shared" si="51"/>
        <v>-4.0937247508753032</v>
      </c>
      <c r="T171" s="27">
        <f t="shared" si="52"/>
        <v>107.51561923230113</v>
      </c>
      <c r="U171" s="27">
        <f t="shared" si="53"/>
        <v>16.758582335929063</v>
      </c>
      <c r="V171" s="22" cm="1">
        <f t="array" ref="V171">ROUND(GROWTH(Munis_historical!H171:I171,Munis_historical!$H$1:$I$1,Munis_historical!$J$1),0)</f>
        <v>6656</v>
      </c>
      <c r="W171" cm="1">
        <f t="array" ref="W171">ROUND(GROWTH(Munis_historical!G171:I171,Munis_historical!$G$1:$I$1,Munis_historical!$J$1),0)</f>
        <v>7163</v>
      </c>
      <c r="X171">
        <f>ROUND(_xlfn.FORECAST.ETS(Munis_historical!$J$1,Munis_historical!C171:I171,Munis_historical!$C$1:$I$1),0)</f>
        <v>6894</v>
      </c>
      <c r="Y171" s="28">
        <f t="shared" si="61"/>
        <v>-770</v>
      </c>
      <c r="Z171" s="28">
        <f t="shared" si="54"/>
        <v>-263</v>
      </c>
      <c r="AA171" s="28">
        <f t="shared" si="55"/>
        <v>-532</v>
      </c>
      <c r="AB171" s="27">
        <f t="shared" si="56"/>
        <v>-10.368973875572314</v>
      </c>
      <c r="AC171" s="27">
        <f t="shared" si="56"/>
        <v>-3.5416105575006731</v>
      </c>
      <c r="AD171" s="27">
        <f t="shared" si="57"/>
        <v>-7.1640183140317806</v>
      </c>
      <c r="AE171" s="27">
        <f t="shared" si="58"/>
        <v>107.51561923230113</v>
      </c>
      <c r="AF171" s="27">
        <f t="shared" si="59"/>
        <v>12.543005341000228</v>
      </c>
      <c r="AG171" s="27">
        <f t="shared" si="60"/>
        <v>51.323158403782756</v>
      </c>
    </row>
    <row r="172" spans="1:33" x14ac:dyDescent="0.3">
      <c r="A172" t="s">
        <v>190</v>
      </c>
      <c r="B172" t="s">
        <v>11</v>
      </c>
      <c r="C172" t="s">
        <v>297</v>
      </c>
      <c r="D172" s="6">
        <v>35309.5370027799</v>
      </c>
      <c r="E172" s="7">
        <v>29801</v>
      </c>
      <c r="F172" s="7">
        <v>34610</v>
      </c>
      <c r="G172" s="7">
        <v>35222</v>
      </c>
      <c r="H172" s="9">
        <f t="shared" si="42"/>
        <v>699.53700277989992</v>
      </c>
      <c r="I172" s="10">
        <f t="shared" si="43"/>
        <v>-4809</v>
      </c>
      <c r="J172" s="39">
        <f t="shared" si="44"/>
        <v>2.0211990834438023</v>
      </c>
      <c r="K172" s="20">
        <f t="shared" si="45"/>
        <v>-13.89482808436868</v>
      </c>
      <c r="L172" s="39">
        <f t="shared" si="46"/>
        <v>4.0852457349140661</v>
      </c>
      <c r="M172" s="39">
        <f t="shared" si="47"/>
        <v>193.06624749416059</v>
      </c>
      <c r="N172" s="25">
        <f>ROUND(_xlfn.FORECAST.LINEAR(Munis_historical!$J$1,Munis_historical!H172:I172,Munis_historical!$H$1:$I$1),0)</f>
        <v>32905</v>
      </c>
      <c r="O172" s="8">
        <f>ROUND(_xlfn.FORECAST.LINEAR(Munis_historical!$J$1,Munis_historical!G172:I172,Munis_historical!$G$1:$I$1),0)</f>
        <v>33833</v>
      </c>
      <c r="P172" s="28">
        <f t="shared" si="48"/>
        <v>-2317</v>
      </c>
      <c r="Q172" s="28">
        <f t="shared" si="49"/>
        <v>-1389</v>
      </c>
      <c r="R172" s="27">
        <f t="shared" si="50"/>
        <v>-6.5782749417977406</v>
      </c>
      <c r="S172" s="27">
        <f t="shared" si="51"/>
        <v>-3.9435580035205269</v>
      </c>
      <c r="T172" s="27">
        <f t="shared" si="52"/>
        <v>43.273701209884067</v>
      </c>
      <c r="U172" s="27">
        <f t="shared" si="53"/>
        <v>15.551649727130805</v>
      </c>
      <c r="V172" s="22" cm="1">
        <f t="array" ref="V172">ROUND(GROWTH(Munis_historical!H172:I172,Munis_historical!$H$1:$I$1,Munis_historical!$J$1),0)</f>
        <v>32907</v>
      </c>
      <c r="W172" cm="1">
        <f t="array" ref="W172">ROUND(GROWTH(Munis_historical!G172:I172,Munis_historical!$G$1:$I$1,Munis_historical!$J$1),0)</f>
        <v>33847</v>
      </c>
      <c r="X172">
        <f>ROUND(_xlfn.FORECAST.ETS(Munis_historical!$J$1,Munis_historical!C172:I172,Munis_historical!$C$1:$I$1),0)</f>
        <v>38168</v>
      </c>
      <c r="Y172" s="28">
        <f t="shared" si="61"/>
        <v>-2315</v>
      </c>
      <c r="Z172" s="28">
        <f t="shared" si="54"/>
        <v>-1375</v>
      </c>
      <c r="AA172" s="28">
        <f t="shared" si="55"/>
        <v>2946</v>
      </c>
      <c r="AB172" s="27">
        <f t="shared" si="56"/>
        <v>-6.5725966725342113</v>
      </c>
      <c r="AC172" s="27">
        <f t="shared" si="56"/>
        <v>-3.9038101186758274</v>
      </c>
      <c r="AD172" s="27">
        <f t="shared" si="57"/>
        <v>8.3640906251774467</v>
      </c>
      <c r="AE172" s="27">
        <f t="shared" si="58"/>
        <v>43.199027019807787</v>
      </c>
      <c r="AF172" s="27">
        <f t="shared" si="59"/>
        <v>15.239733442675778</v>
      </c>
      <c r="AG172" s="27">
        <f t="shared" si="60"/>
        <v>69.958011986181248</v>
      </c>
    </row>
    <row r="173" spans="1:33" x14ac:dyDescent="0.3">
      <c r="A173" t="s">
        <v>191</v>
      </c>
      <c r="B173" t="s">
        <v>11</v>
      </c>
      <c r="C173" t="s">
        <v>297</v>
      </c>
      <c r="D173" s="6">
        <v>5968.3187589099898</v>
      </c>
      <c r="E173" s="7">
        <v>5446</v>
      </c>
      <c r="F173" s="7">
        <v>5747</v>
      </c>
      <c r="G173" s="7">
        <v>5751</v>
      </c>
      <c r="H173" s="9">
        <f t="shared" si="42"/>
        <v>221.31875890998981</v>
      </c>
      <c r="I173" s="10">
        <f t="shared" si="43"/>
        <v>-301</v>
      </c>
      <c r="J173" s="39">
        <f t="shared" si="44"/>
        <v>3.8510311277186329</v>
      </c>
      <c r="K173" s="20">
        <f t="shared" si="45"/>
        <v>-5.2375152253349571</v>
      </c>
      <c r="L173" s="39">
        <f t="shared" si="46"/>
        <v>14.830440746657846</v>
      </c>
      <c r="M173" s="39">
        <f t="shared" si="47"/>
        <v>27.431565735615486</v>
      </c>
      <c r="N173" s="25">
        <f>ROUND(_xlfn.FORECAST.LINEAR(Munis_historical!$J$1,Munis_historical!H173:I173,Munis_historical!$H$1:$I$1),0)</f>
        <v>5451</v>
      </c>
      <c r="O173" s="8">
        <f>ROUND(_xlfn.FORECAST.LINEAR(Munis_historical!$J$1,Munis_historical!G173:I173,Munis_historical!$G$1:$I$1),0)</f>
        <v>5933</v>
      </c>
      <c r="P173" s="28">
        <f t="shared" si="48"/>
        <v>-300</v>
      </c>
      <c r="Q173" s="28">
        <f t="shared" si="49"/>
        <v>182</v>
      </c>
      <c r="R173" s="27">
        <f t="shared" si="50"/>
        <v>-5.2164840897235258</v>
      </c>
      <c r="S173" s="27">
        <f t="shared" si="51"/>
        <v>3.1646670144322728</v>
      </c>
      <c r="T173" s="27">
        <f t="shared" si="52"/>
        <v>27.211706258338683</v>
      </c>
      <c r="U173" s="27">
        <f t="shared" si="53"/>
        <v>10.015117312235676</v>
      </c>
      <c r="V173" s="22" cm="1">
        <f t="array" ref="V173">ROUND(GROWTH(Munis_historical!H173:I173,Munis_historical!$H$1:$I$1,Munis_historical!$J$1),0)</f>
        <v>5451</v>
      </c>
      <c r="W173" cm="1">
        <f t="array" ref="W173">ROUND(GROWTH(Munis_historical!G173:I173,Munis_historical!$G$1:$I$1,Munis_historical!$J$1),0)</f>
        <v>6004</v>
      </c>
      <c r="X173">
        <f>ROUND(_xlfn.FORECAST.ETS(Munis_historical!$J$1,Munis_historical!C173:I173,Munis_historical!$C$1:$I$1),0)</f>
        <v>5981</v>
      </c>
      <c r="Y173" s="28">
        <f t="shared" si="61"/>
        <v>-300</v>
      </c>
      <c r="Z173" s="28">
        <f t="shared" si="54"/>
        <v>253</v>
      </c>
      <c r="AA173" s="28">
        <f t="shared" si="55"/>
        <v>230</v>
      </c>
      <c r="AB173" s="27">
        <f t="shared" si="56"/>
        <v>-5.2164840897235258</v>
      </c>
      <c r="AC173" s="27">
        <f t="shared" si="56"/>
        <v>4.3992349156668409</v>
      </c>
      <c r="AD173" s="27">
        <f t="shared" si="57"/>
        <v>3.9993044687880368</v>
      </c>
      <c r="AE173" s="27">
        <f t="shared" si="58"/>
        <v>27.211706258338683</v>
      </c>
      <c r="AF173" s="27">
        <f t="shared" si="59"/>
        <v>19.353267843222238</v>
      </c>
      <c r="AG173" s="27">
        <f t="shared" si="60"/>
        <v>15.994436234067962</v>
      </c>
    </row>
    <row r="174" spans="1:33" x14ac:dyDescent="0.3">
      <c r="A174" t="s">
        <v>192</v>
      </c>
      <c r="B174" t="s">
        <v>11</v>
      </c>
      <c r="C174" t="s">
        <v>297</v>
      </c>
      <c r="D174" s="6">
        <v>12441.9758941899</v>
      </c>
      <c r="E174" s="7">
        <v>9547</v>
      </c>
      <c r="F174" s="7">
        <v>12080</v>
      </c>
      <c r="G174" s="7">
        <v>12840</v>
      </c>
      <c r="H174" s="9">
        <f t="shared" si="42"/>
        <v>361.97589418989992</v>
      </c>
      <c r="I174" s="10">
        <f t="shared" si="43"/>
        <v>-2533</v>
      </c>
      <c r="J174" s="39">
        <f t="shared" si="44"/>
        <v>2.9964891903137407</v>
      </c>
      <c r="K174" s="20">
        <f t="shared" si="45"/>
        <v>-20.968543046357617</v>
      </c>
      <c r="L174" s="39">
        <f t="shared" si="46"/>
        <v>8.9789474676670977</v>
      </c>
      <c r="M174" s="39">
        <f t="shared" si="47"/>
        <v>439.67979748695234</v>
      </c>
      <c r="N174" s="25">
        <f>ROUND(_xlfn.FORECAST.LINEAR(Munis_historical!$J$1,Munis_historical!H174:I174,Munis_historical!$H$1:$I$1),0)</f>
        <v>12768</v>
      </c>
      <c r="O174" s="8">
        <f>ROUND(_xlfn.FORECAST.LINEAR(Munis_historical!$J$1,Munis_historical!G174:I174,Munis_historical!$G$1:$I$1),0)</f>
        <v>12053</v>
      </c>
      <c r="P174" s="28">
        <f t="shared" si="48"/>
        <v>-72</v>
      </c>
      <c r="Q174" s="28">
        <f t="shared" si="49"/>
        <v>-787</v>
      </c>
      <c r="R174" s="27">
        <f t="shared" si="50"/>
        <v>-0.56074766355140182</v>
      </c>
      <c r="S174" s="27">
        <f t="shared" si="51"/>
        <v>-6.1292834890965731</v>
      </c>
      <c r="T174" s="27">
        <f t="shared" si="52"/>
        <v>0.31443794217835613</v>
      </c>
      <c r="U174" s="27">
        <f t="shared" si="53"/>
        <v>37.568116089711857</v>
      </c>
      <c r="V174" s="22" cm="1">
        <f t="array" ref="V174">ROUND(GROWTH(Munis_historical!H174:I174,Munis_historical!$H$1:$I$1,Munis_historical!$J$1),0)</f>
        <v>12785</v>
      </c>
      <c r="W174" cm="1">
        <f t="array" ref="W174">ROUND(GROWTH(Munis_historical!G174:I174,Munis_historical!$G$1:$I$1,Munis_historical!$J$1),0)</f>
        <v>12054</v>
      </c>
      <c r="X174">
        <f>ROUND(_xlfn.FORECAST.ETS(Munis_historical!$J$1,Munis_historical!C174:I174,Munis_historical!$C$1:$I$1),0)</f>
        <v>13135</v>
      </c>
      <c r="Y174" s="28">
        <f t="shared" si="61"/>
        <v>-55</v>
      </c>
      <c r="Z174" s="28">
        <f t="shared" si="54"/>
        <v>-786</v>
      </c>
      <c r="AA174" s="28">
        <f t="shared" si="55"/>
        <v>295</v>
      </c>
      <c r="AB174" s="27">
        <f t="shared" si="56"/>
        <v>-0.42834890965732081</v>
      </c>
      <c r="AC174" s="27">
        <f t="shared" si="56"/>
        <v>-6.1214953271028039</v>
      </c>
      <c r="AD174" s="27">
        <f t="shared" si="57"/>
        <v>2.2975077881619939</v>
      </c>
      <c r="AE174" s="27">
        <f t="shared" si="58"/>
        <v>0.18348278840461557</v>
      </c>
      <c r="AF174" s="27">
        <f t="shared" si="59"/>
        <v>37.472705039741463</v>
      </c>
      <c r="AG174" s="27">
        <f t="shared" si="60"/>
        <v>5.2785420366650175</v>
      </c>
    </row>
    <row r="175" spans="1:33" x14ac:dyDescent="0.3">
      <c r="A175" t="s">
        <v>193</v>
      </c>
      <c r="B175" t="s">
        <v>7</v>
      </c>
      <c r="C175" t="s">
        <v>297</v>
      </c>
      <c r="D175" s="6">
        <v>8627.8617247499897</v>
      </c>
      <c r="E175" s="7">
        <v>7625</v>
      </c>
      <c r="F175" s="7">
        <v>8111</v>
      </c>
      <c r="G175" s="7">
        <v>8163</v>
      </c>
      <c r="H175" s="9">
        <f t="shared" si="42"/>
        <v>516.86172474998966</v>
      </c>
      <c r="I175" s="10">
        <f t="shared" si="43"/>
        <v>-486</v>
      </c>
      <c r="J175" s="39">
        <f t="shared" si="44"/>
        <v>6.3723551319194884</v>
      </c>
      <c r="K175" s="20">
        <f t="shared" si="45"/>
        <v>-5.9918629022315368</v>
      </c>
      <c r="L175" s="39">
        <f t="shared" si="46"/>
        <v>40.606909927300642</v>
      </c>
      <c r="M175" s="39">
        <f t="shared" si="47"/>
        <v>35.902421039138538</v>
      </c>
      <c r="N175" s="25">
        <f>ROUND(_xlfn.FORECAST.LINEAR(Munis_historical!$J$1,Munis_historical!H175:I175,Munis_historical!$H$1:$I$1),0)</f>
        <v>7064</v>
      </c>
      <c r="O175" s="8">
        <f>ROUND(_xlfn.FORECAST.LINEAR(Munis_historical!$J$1,Munis_historical!G175:I175,Munis_historical!$G$1:$I$1),0)</f>
        <v>7293</v>
      </c>
      <c r="P175" s="28">
        <f t="shared" si="48"/>
        <v>-1099</v>
      </c>
      <c r="Q175" s="28">
        <f t="shared" si="49"/>
        <v>-870</v>
      </c>
      <c r="R175" s="27">
        <f t="shared" si="50"/>
        <v>-13.463187553595493</v>
      </c>
      <c r="S175" s="27">
        <f t="shared" si="51"/>
        <v>-10.657846380007351</v>
      </c>
      <c r="T175" s="27">
        <f t="shared" si="52"/>
        <v>181.25741910328858</v>
      </c>
      <c r="U175" s="27">
        <f t="shared" si="53"/>
        <v>113.5896894598358</v>
      </c>
      <c r="V175" s="22" cm="1">
        <f t="array" ref="V175">ROUND(GROWTH(Munis_historical!H175:I175,Munis_historical!$H$1:$I$1,Munis_historical!$J$1),0)</f>
        <v>7141</v>
      </c>
      <c r="W175" cm="1">
        <f t="array" ref="W175">ROUND(GROWTH(Munis_historical!G175:I175,Munis_historical!$G$1:$I$1,Munis_historical!$J$1),0)</f>
        <v>7361</v>
      </c>
      <c r="X175">
        <f>ROUND(_xlfn.FORECAST.ETS(Munis_historical!$J$1,Munis_historical!C175:I175,Munis_historical!$C$1:$I$1),0)</f>
        <v>9446</v>
      </c>
      <c r="Y175" s="28">
        <f t="shared" si="61"/>
        <v>-1022</v>
      </c>
      <c r="Z175" s="28">
        <f t="shared" si="54"/>
        <v>-802</v>
      </c>
      <c r="AA175" s="28">
        <f t="shared" si="55"/>
        <v>1283</v>
      </c>
      <c r="AB175" s="27">
        <f t="shared" si="56"/>
        <v>-12.519906896974151</v>
      </c>
      <c r="AC175" s="27">
        <f t="shared" si="56"/>
        <v>-9.8248193066274645</v>
      </c>
      <c r="AD175" s="27">
        <f t="shared" si="57"/>
        <v>15.717260810976358</v>
      </c>
      <c r="AE175" s="27">
        <f t="shared" si="58"/>
        <v>156.74806870890092</v>
      </c>
      <c r="AF175" s="27">
        <f t="shared" si="59"/>
        <v>96.527074407879766</v>
      </c>
      <c r="AG175" s="27">
        <f t="shared" si="60"/>
        <v>247.03228740025318</v>
      </c>
    </row>
    <row r="176" spans="1:33" x14ac:dyDescent="0.3">
      <c r="A176" t="s">
        <v>194</v>
      </c>
      <c r="B176" t="s">
        <v>11</v>
      </c>
      <c r="C176" t="s">
        <v>297</v>
      </c>
      <c r="D176" s="6">
        <v>28596.67693048</v>
      </c>
      <c r="E176" s="7">
        <v>22477</v>
      </c>
      <c r="F176" s="7">
        <v>27443</v>
      </c>
      <c r="G176" s="7">
        <v>27478</v>
      </c>
      <c r="H176" s="9">
        <f t="shared" si="42"/>
        <v>1153.67693048</v>
      </c>
      <c r="I176" s="10">
        <f t="shared" si="43"/>
        <v>-4966</v>
      </c>
      <c r="J176" s="39">
        <f t="shared" si="44"/>
        <v>4.2039023812265421</v>
      </c>
      <c r="K176" s="20">
        <f t="shared" si="45"/>
        <v>-18.095689246802461</v>
      </c>
      <c r="L176" s="39">
        <f t="shared" si="46"/>
        <v>17.672795230882191</v>
      </c>
      <c r="M176" s="39">
        <f t="shared" si="47"/>
        <v>327.45396931684223</v>
      </c>
      <c r="N176" s="25">
        <f>ROUND(_xlfn.FORECAST.LINEAR(Munis_historical!$J$1,Munis_historical!H176:I176,Munis_historical!$H$1:$I$1),0)</f>
        <v>27873</v>
      </c>
      <c r="O176" s="8">
        <f>ROUND(_xlfn.FORECAST.LINEAR(Munis_historical!$J$1,Munis_historical!G176:I176,Munis_historical!$G$1:$I$1),0)</f>
        <v>29164</v>
      </c>
      <c r="P176" s="28">
        <f t="shared" si="48"/>
        <v>395</v>
      </c>
      <c r="Q176" s="28">
        <f t="shared" si="49"/>
        <v>1686</v>
      </c>
      <c r="R176" s="27">
        <f t="shared" si="50"/>
        <v>1.4375136472814616</v>
      </c>
      <c r="S176" s="27">
        <f t="shared" si="51"/>
        <v>6.1358177451051752</v>
      </c>
      <c r="T176" s="27">
        <f t="shared" si="52"/>
        <v>2.0664454861204504</v>
      </c>
      <c r="U176" s="27">
        <f t="shared" si="53"/>
        <v>37.648259401147556</v>
      </c>
      <c r="V176" s="22" cm="1">
        <f t="array" ref="V176">ROUND(GROWTH(Munis_historical!H176:I176,Munis_historical!$H$1:$I$1,Munis_historical!$J$1),0)</f>
        <v>27873</v>
      </c>
      <c r="W176" cm="1">
        <f t="array" ref="W176">ROUND(GROWTH(Munis_historical!G176:I176,Munis_historical!$G$1:$I$1,Munis_historical!$J$1),0)</f>
        <v>29231</v>
      </c>
      <c r="X176">
        <f>ROUND(_xlfn.FORECAST.ETS(Munis_historical!$J$1,Munis_historical!C176:I176,Munis_historical!$C$1:$I$1),0)</f>
        <v>33264</v>
      </c>
      <c r="Y176" s="28">
        <f t="shared" si="61"/>
        <v>395</v>
      </c>
      <c r="Z176" s="28">
        <f t="shared" si="54"/>
        <v>1753</v>
      </c>
      <c r="AA176" s="28">
        <f t="shared" si="55"/>
        <v>5786</v>
      </c>
      <c r="AB176" s="27">
        <f t="shared" si="56"/>
        <v>1.4375136472814616</v>
      </c>
      <c r="AC176" s="27">
        <f t="shared" si="56"/>
        <v>6.3796491738845624</v>
      </c>
      <c r="AD176" s="27">
        <f t="shared" si="57"/>
        <v>21.056845476381106</v>
      </c>
      <c r="AE176" s="27">
        <f t="shared" si="58"/>
        <v>2.0664454861204504</v>
      </c>
      <c r="AF176" s="27">
        <f t="shared" si="59"/>
        <v>40.699923581845979</v>
      </c>
      <c r="AG176" s="27">
        <f t="shared" si="60"/>
        <v>443.39074141619147</v>
      </c>
    </row>
    <row r="177" spans="1:33" x14ac:dyDescent="0.3">
      <c r="A177" t="s">
        <v>195</v>
      </c>
      <c r="B177" t="s">
        <v>11</v>
      </c>
      <c r="C177" t="s">
        <v>297</v>
      </c>
      <c r="D177" s="6">
        <v>57479.5820236</v>
      </c>
      <c r="E177" s="7">
        <v>53067</v>
      </c>
      <c r="F177" s="7">
        <v>58101</v>
      </c>
      <c r="G177" s="7">
        <v>58362</v>
      </c>
      <c r="H177" s="9">
        <f t="shared" si="42"/>
        <v>-621.41797640000004</v>
      </c>
      <c r="I177" s="10">
        <f t="shared" si="43"/>
        <v>-5034</v>
      </c>
      <c r="J177" s="39">
        <f t="shared" si="44"/>
        <v>-1.0695478157002463</v>
      </c>
      <c r="K177" s="20">
        <f t="shared" si="45"/>
        <v>-8.6642226467702788</v>
      </c>
      <c r="L177" s="39">
        <f t="shared" si="46"/>
        <v>1.1439325300691678</v>
      </c>
      <c r="M177" s="39">
        <f t="shared" si="47"/>
        <v>75.068754072806968</v>
      </c>
      <c r="N177" s="25">
        <f>ROUND(_xlfn.FORECAST.LINEAR(Munis_historical!$J$1,Munis_historical!H177:I177,Munis_historical!$H$1:$I$1),0)</f>
        <v>58135</v>
      </c>
      <c r="O177" s="8">
        <f>ROUND(_xlfn.FORECAST.LINEAR(Munis_historical!$J$1,Munis_historical!G177:I177,Munis_historical!$G$1:$I$1),0)</f>
        <v>56547</v>
      </c>
      <c r="P177" s="28">
        <f t="shared" si="48"/>
        <v>-227</v>
      </c>
      <c r="Q177" s="28">
        <f t="shared" si="49"/>
        <v>-1815</v>
      </c>
      <c r="R177" s="27">
        <f t="shared" si="50"/>
        <v>-0.38895171515712279</v>
      </c>
      <c r="S177" s="27">
        <f t="shared" si="51"/>
        <v>-3.1099002775778759</v>
      </c>
      <c r="T177" s="27">
        <f t="shared" si="52"/>
        <v>0.15128343672366759</v>
      </c>
      <c r="U177" s="27">
        <f t="shared" si="53"/>
        <v>9.6714797364789504</v>
      </c>
      <c r="V177" s="22" cm="1">
        <f t="array" ref="V177">ROUND(GROWTH(Munis_historical!H177:I177,Munis_historical!$H$1:$I$1,Munis_historical!$J$1),0)</f>
        <v>58173</v>
      </c>
      <c r="W177" cm="1">
        <f t="array" ref="W177">ROUND(GROWTH(Munis_historical!G177:I177,Munis_historical!$G$1:$I$1,Munis_historical!$J$1),0)</f>
        <v>56542</v>
      </c>
      <c r="X177">
        <f>ROUND(_xlfn.FORECAST.ETS(Munis_historical!$J$1,Munis_historical!C177:I177,Munis_historical!$C$1:$I$1),0)</f>
        <v>64316</v>
      </c>
      <c r="Y177" s="28">
        <f t="shared" si="61"/>
        <v>-189</v>
      </c>
      <c r="Z177" s="28">
        <f t="shared" si="54"/>
        <v>-1820</v>
      </c>
      <c r="AA177" s="28">
        <f t="shared" si="55"/>
        <v>5954</v>
      </c>
      <c r="AB177" s="27">
        <f t="shared" si="56"/>
        <v>-0.32384085535108459</v>
      </c>
      <c r="AC177" s="27">
        <f t="shared" si="56"/>
        <v>-3.1184674959734071</v>
      </c>
      <c r="AD177" s="27">
        <f t="shared" si="57"/>
        <v>10.201843665398719</v>
      </c>
      <c r="AE177" s="27">
        <f t="shared" si="58"/>
        <v>0.10487289959452209</v>
      </c>
      <c r="AF177" s="27">
        <f t="shared" si="59"/>
        <v>9.7248395234426521</v>
      </c>
      <c r="AG177" s="27">
        <f t="shared" si="60"/>
        <v>104.07761417323599</v>
      </c>
    </row>
    <row r="178" spans="1:33" x14ac:dyDescent="0.3">
      <c r="A178" t="s">
        <v>196</v>
      </c>
      <c r="B178" t="s">
        <v>11</v>
      </c>
      <c r="C178" t="s">
        <v>297</v>
      </c>
      <c r="D178" s="6">
        <v>54581.389214999901</v>
      </c>
      <c r="E178" s="7">
        <v>48516</v>
      </c>
      <c r="F178" s="7">
        <v>54306</v>
      </c>
      <c r="G178" s="7">
        <v>54583</v>
      </c>
      <c r="H178" s="9">
        <f t="shared" si="42"/>
        <v>275.38921499990101</v>
      </c>
      <c r="I178" s="10">
        <f t="shared" si="43"/>
        <v>-5790</v>
      </c>
      <c r="J178" s="39">
        <f t="shared" si="44"/>
        <v>0.50710642470427025</v>
      </c>
      <c r="K178" s="20">
        <f t="shared" si="45"/>
        <v>-10.661805325378412</v>
      </c>
      <c r="L178" s="39">
        <f t="shared" si="46"/>
        <v>0.25715692597634771</v>
      </c>
      <c r="M178" s="39">
        <f t="shared" si="47"/>
        <v>113.67409279626746</v>
      </c>
      <c r="N178" s="25">
        <f>ROUND(_xlfn.FORECAST.LINEAR(Munis_historical!$J$1,Munis_historical!H178:I178,Munis_historical!$H$1:$I$1),0)</f>
        <v>51232</v>
      </c>
      <c r="O178" s="8">
        <f>ROUND(_xlfn.FORECAST.LINEAR(Munis_historical!$J$1,Munis_historical!G178:I178,Munis_historical!$G$1:$I$1),0)</f>
        <v>50913</v>
      </c>
      <c r="P178" s="28">
        <f t="shared" si="48"/>
        <v>-3351</v>
      </c>
      <c r="Q178" s="28">
        <f t="shared" si="49"/>
        <v>-3670</v>
      </c>
      <c r="R178" s="27">
        <f t="shared" si="50"/>
        <v>-6.1392741329718046</v>
      </c>
      <c r="S178" s="27">
        <f t="shared" si="51"/>
        <v>-6.7237051829324139</v>
      </c>
      <c r="T178" s="27">
        <f t="shared" si="52"/>
        <v>37.690686879776706</v>
      </c>
      <c r="U178" s="27">
        <f t="shared" si="53"/>
        <v>45.208211386992204</v>
      </c>
      <c r="V178" s="22" cm="1">
        <f t="array" ref="V178">ROUND(GROWTH(Munis_historical!H178:I178,Munis_historical!$H$1:$I$1,Munis_historical!$J$1),0)</f>
        <v>51240</v>
      </c>
      <c r="W178" cm="1">
        <f t="array" ref="W178">ROUND(GROWTH(Munis_historical!G178:I178,Munis_historical!$G$1:$I$1,Munis_historical!$J$1),0)</f>
        <v>50940</v>
      </c>
      <c r="X178">
        <f>ROUND(_xlfn.FORECAST.ETS(Munis_historical!$J$1,Munis_historical!C178:I178,Munis_historical!$C$1:$I$1),0)</f>
        <v>48297</v>
      </c>
      <c r="Y178" s="28">
        <f t="shared" si="61"/>
        <v>-3343</v>
      </c>
      <c r="Z178" s="28">
        <f t="shared" si="54"/>
        <v>-3643</v>
      </c>
      <c r="AA178" s="28">
        <f t="shared" si="55"/>
        <v>-6286</v>
      </c>
      <c r="AB178" s="27">
        <f t="shared" si="56"/>
        <v>-6.1246175549163659</v>
      </c>
      <c r="AC178" s="27">
        <f t="shared" si="56"/>
        <v>-6.6742392319953101</v>
      </c>
      <c r="AD178" s="27">
        <f t="shared" si="57"/>
        <v>-11.516406207060806</v>
      </c>
      <c r="AE178" s="27">
        <f t="shared" si="58"/>
        <v>37.510940193989725</v>
      </c>
      <c r="AF178" s="27">
        <f t="shared" si="59"/>
        <v>44.545469325905344</v>
      </c>
      <c r="AG178" s="27">
        <f t="shared" si="60"/>
        <v>132.62761192602866</v>
      </c>
    </row>
    <row r="179" spans="1:33" x14ac:dyDescent="0.3">
      <c r="A179" t="s">
        <v>197</v>
      </c>
      <c r="B179" t="s">
        <v>7</v>
      </c>
      <c r="C179" t="s">
        <v>297</v>
      </c>
      <c r="D179" s="6">
        <v>2632.2984772099999</v>
      </c>
      <c r="E179" s="7">
        <v>2755</v>
      </c>
      <c r="F179" s="7">
        <v>2750</v>
      </c>
      <c r="G179" s="7">
        <v>2751</v>
      </c>
      <c r="H179" s="9">
        <f t="shared" si="42"/>
        <v>-117.70152279000013</v>
      </c>
      <c r="I179" s="10">
        <f t="shared" si="43"/>
        <v>5</v>
      </c>
      <c r="J179" s="39">
        <f t="shared" si="44"/>
        <v>-4.2800553741818232</v>
      </c>
      <c r="K179" s="20">
        <f t="shared" si="45"/>
        <v>0.18181818181818182</v>
      </c>
      <c r="L179" s="39">
        <f t="shared" si="46"/>
        <v>18.318874006062707</v>
      </c>
      <c r="M179" s="39">
        <f t="shared" si="47"/>
        <v>3.3057851239669422E-2</v>
      </c>
      <c r="N179" s="25">
        <f>ROUND(_xlfn.FORECAST.LINEAR(Munis_historical!$J$1,Munis_historical!H179:I179,Munis_historical!$H$1:$I$1),0)</f>
        <v>1968</v>
      </c>
      <c r="O179" s="8">
        <f>ROUND(_xlfn.FORECAST.LINEAR(Munis_historical!$J$1,Munis_historical!G179:I179,Munis_historical!$G$1:$I$1),0)</f>
        <v>2341</v>
      </c>
      <c r="P179" s="28">
        <f t="shared" si="48"/>
        <v>-783</v>
      </c>
      <c r="Q179" s="28">
        <f t="shared" si="49"/>
        <v>-410</v>
      </c>
      <c r="R179" s="27">
        <f t="shared" si="50"/>
        <v>-28.462377317339151</v>
      </c>
      <c r="S179" s="27">
        <f t="shared" si="51"/>
        <v>-14.90367139222101</v>
      </c>
      <c r="T179" s="27">
        <f t="shared" si="52"/>
        <v>810.10692255458218</v>
      </c>
      <c r="U179" s="27">
        <f t="shared" si="53"/>
        <v>222.11942096730695</v>
      </c>
      <c r="V179" s="22" cm="1">
        <f t="array" ref="V179">ROUND(GROWTH(Munis_historical!H179:I179,Munis_historical!$H$1:$I$1,Munis_historical!$J$1),0)</f>
        <v>1980</v>
      </c>
      <c r="W179" cm="1">
        <f t="array" ref="W179">ROUND(GROWTH(Munis_historical!G179:I179,Munis_historical!$G$1:$I$1,Munis_historical!$J$1),0)</f>
        <v>2358</v>
      </c>
      <c r="X179">
        <f>ROUND(_xlfn.FORECAST.ETS(Munis_historical!$J$1,Munis_historical!C179:I179,Munis_historical!$C$1:$I$1),0)</f>
        <v>2924</v>
      </c>
      <c r="Y179" s="28">
        <f t="shared" si="61"/>
        <v>-771</v>
      </c>
      <c r="Z179" s="28">
        <f t="shared" si="54"/>
        <v>-393</v>
      </c>
      <c r="AA179" s="28">
        <f t="shared" si="55"/>
        <v>173</v>
      </c>
      <c r="AB179" s="27">
        <f t="shared" si="56"/>
        <v>-28.026172300981461</v>
      </c>
      <c r="AC179" s="27">
        <f t="shared" si="56"/>
        <v>-14.285714285714285</v>
      </c>
      <c r="AD179" s="27">
        <f t="shared" si="57"/>
        <v>6.2886223191566701</v>
      </c>
      <c r="AE179" s="27">
        <f t="shared" si="58"/>
        <v>785.46633384430049</v>
      </c>
      <c r="AF179" s="27">
        <f t="shared" si="59"/>
        <v>204.08163265306121</v>
      </c>
      <c r="AG179" s="27">
        <f t="shared" si="60"/>
        <v>39.546770672995414</v>
      </c>
    </row>
    <row r="180" spans="1:33" x14ac:dyDescent="0.3">
      <c r="A180" t="s">
        <v>198</v>
      </c>
      <c r="B180" t="s">
        <v>9</v>
      </c>
      <c r="C180" t="s">
        <v>297</v>
      </c>
      <c r="D180" s="6">
        <v>2139.4543385799898</v>
      </c>
      <c r="E180" s="7">
        <v>2237</v>
      </c>
      <c r="F180" s="7">
        <v>2076</v>
      </c>
      <c r="G180" s="7">
        <v>2076</v>
      </c>
      <c r="H180" s="9">
        <f t="shared" si="42"/>
        <v>63.454338579989781</v>
      </c>
      <c r="I180" s="10">
        <f t="shared" si="43"/>
        <v>161</v>
      </c>
      <c r="J180" s="39">
        <f t="shared" si="44"/>
        <v>3.056567368978313</v>
      </c>
      <c r="K180" s="20">
        <f t="shared" si="45"/>
        <v>7.7552986512524082</v>
      </c>
      <c r="L180" s="39">
        <f t="shared" si="46"/>
        <v>9.3426040811030067</v>
      </c>
      <c r="M180" s="39">
        <f t="shared" si="47"/>
        <v>60.144657170117419</v>
      </c>
      <c r="N180" s="25">
        <f>ROUND(_xlfn.FORECAST.LINEAR(Munis_historical!$J$1,Munis_historical!H180:I180,Munis_historical!$H$1:$I$1),0)</f>
        <v>1972</v>
      </c>
      <c r="O180" s="8">
        <f>ROUND(_xlfn.FORECAST.LINEAR(Munis_historical!$J$1,Munis_historical!G180:I180,Munis_historical!$G$1:$I$1),0)</f>
        <v>2510</v>
      </c>
      <c r="P180" s="28">
        <f t="shared" si="48"/>
        <v>-104</v>
      </c>
      <c r="Q180" s="28">
        <f t="shared" si="49"/>
        <v>434</v>
      </c>
      <c r="R180" s="27">
        <f t="shared" si="50"/>
        <v>-5.0096339113680148</v>
      </c>
      <c r="S180" s="27">
        <f t="shared" si="51"/>
        <v>20.905587668593448</v>
      </c>
      <c r="T180" s="27">
        <f t="shared" si="52"/>
        <v>25.096431925928396</v>
      </c>
      <c r="U180" s="27">
        <f t="shared" si="53"/>
        <v>437.04359576924645</v>
      </c>
      <c r="V180" s="22" cm="1">
        <f t="array" ref="V180">ROUND(GROWTH(Munis_historical!H180:I180,Munis_historical!$H$1:$I$1,Munis_historical!$J$1),0)</f>
        <v>1978</v>
      </c>
      <c r="W180" cm="1">
        <f t="array" ref="W180">ROUND(GROWTH(Munis_historical!G180:I180,Munis_historical!$G$1:$I$1,Munis_historical!$J$1),0)</f>
        <v>2640</v>
      </c>
      <c r="X180">
        <f>ROUND(_xlfn.FORECAST.ETS(Munis_historical!$J$1,Munis_historical!C180:I180,Munis_historical!$C$1:$I$1),0)</f>
        <v>2886</v>
      </c>
      <c r="Y180" s="28">
        <f t="shared" si="61"/>
        <v>-98</v>
      </c>
      <c r="Z180" s="28">
        <f t="shared" si="54"/>
        <v>564</v>
      </c>
      <c r="AA180" s="28">
        <f t="shared" si="55"/>
        <v>810</v>
      </c>
      <c r="AB180" s="27">
        <f t="shared" si="56"/>
        <v>-4.7206165703275529</v>
      </c>
      <c r="AC180" s="27">
        <f t="shared" si="56"/>
        <v>27.167630057803464</v>
      </c>
      <c r="AD180" s="27">
        <f t="shared" si="57"/>
        <v>39.017341040462426</v>
      </c>
      <c r="AE180" s="27">
        <f t="shared" si="58"/>
        <v>22.284220804051067</v>
      </c>
      <c r="AF180" s="27">
        <f t="shared" si="59"/>
        <v>738.08012295766628</v>
      </c>
      <c r="AG180" s="27">
        <f t="shared" si="60"/>
        <v>1522.3529018677536</v>
      </c>
    </row>
    <row r="181" spans="1:33" x14ac:dyDescent="0.3">
      <c r="A181" t="s">
        <v>199</v>
      </c>
      <c r="B181" t="s">
        <v>13</v>
      </c>
      <c r="C181" t="s">
        <v>297</v>
      </c>
      <c r="D181" s="6">
        <v>667.03659768900002</v>
      </c>
      <c r="E181" s="7">
        <v>198</v>
      </c>
      <c r="F181" s="7">
        <v>162</v>
      </c>
      <c r="G181" s="7">
        <v>162</v>
      </c>
      <c r="H181" s="9">
        <f t="shared" si="42"/>
        <v>505.03659768900002</v>
      </c>
      <c r="I181" s="10">
        <f t="shared" si="43"/>
        <v>36</v>
      </c>
      <c r="J181" s="39">
        <f t="shared" si="44"/>
        <v>311.75098622777779</v>
      </c>
      <c r="K181" s="20">
        <f t="shared" si="45"/>
        <v>22.222222222222221</v>
      </c>
      <c r="L181" s="39">
        <f t="shared" si="46"/>
        <v>97188.677413992089</v>
      </c>
      <c r="M181" s="39">
        <f t="shared" si="47"/>
        <v>493.82716049382714</v>
      </c>
      <c r="N181" s="25">
        <f>ROUND(_xlfn.FORECAST.LINEAR(Munis_historical!$J$1,Munis_historical!H181:I181,Munis_historical!$H$1:$I$1),0)</f>
        <v>105</v>
      </c>
      <c r="O181" s="8">
        <f>ROUND(_xlfn.FORECAST.LINEAR(Munis_historical!$J$1,Munis_historical!G181:I181,Munis_historical!$G$1:$I$1),0)</f>
        <v>272</v>
      </c>
      <c r="P181" s="28">
        <f t="shared" si="48"/>
        <v>-57</v>
      </c>
      <c r="Q181" s="28">
        <f t="shared" si="49"/>
        <v>110</v>
      </c>
      <c r="R181" s="27">
        <f t="shared" si="50"/>
        <v>-35.185185185185183</v>
      </c>
      <c r="S181" s="27">
        <f t="shared" si="51"/>
        <v>67.901234567901241</v>
      </c>
      <c r="T181" s="27">
        <f t="shared" si="52"/>
        <v>1237.997256515775</v>
      </c>
      <c r="U181" s="27">
        <f t="shared" si="53"/>
        <v>4610.5776558451462</v>
      </c>
      <c r="V181" s="22" cm="1">
        <f t="array" ref="V181">ROUND(GROWTH(Munis_historical!H181:I181,Munis_historical!$H$1:$I$1,Munis_historical!$J$1),0)</f>
        <v>126</v>
      </c>
      <c r="W181" cm="1">
        <f t="array" ref="W181">ROUND(GROWTH(Munis_historical!G181:I181,Munis_historical!$G$1:$I$1,Munis_historical!$J$1),0)</f>
        <v>362</v>
      </c>
      <c r="X181">
        <f>ROUND(_xlfn.FORECAST.ETS(Munis_historical!$J$1,Munis_historical!C181:I181,Munis_historical!$C$1:$I$1),0)</f>
        <v>217</v>
      </c>
      <c r="Y181" s="28">
        <f t="shared" si="61"/>
        <v>-36</v>
      </c>
      <c r="Z181" s="28">
        <f t="shared" si="54"/>
        <v>200</v>
      </c>
      <c r="AA181" s="28">
        <f t="shared" si="55"/>
        <v>55</v>
      </c>
      <c r="AB181" s="27">
        <f t="shared" si="56"/>
        <v>-22.222222222222221</v>
      </c>
      <c r="AC181" s="27">
        <f t="shared" si="56"/>
        <v>123.45679012345678</v>
      </c>
      <c r="AD181" s="27">
        <f t="shared" si="57"/>
        <v>33.950617283950621</v>
      </c>
      <c r="AE181" s="27">
        <f t="shared" si="58"/>
        <v>493.82716049382714</v>
      </c>
      <c r="AF181" s="27">
        <f t="shared" si="59"/>
        <v>15241.579027587257</v>
      </c>
      <c r="AG181" s="27">
        <f t="shared" si="60"/>
        <v>1152.6444139612865</v>
      </c>
    </row>
    <row r="182" spans="1:33" x14ac:dyDescent="0.3">
      <c r="A182" t="s">
        <v>200</v>
      </c>
      <c r="B182" t="s">
        <v>11</v>
      </c>
      <c r="C182" t="s">
        <v>297</v>
      </c>
      <c r="D182" s="6">
        <v>5428.0209537000001</v>
      </c>
      <c r="E182" s="7">
        <v>3946</v>
      </c>
      <c r="F182" s="7">
        <v>4504</v>
      </c>
      <c r="G182" s="7">
        <v>4718</v>
      </c>
      <c r="H182" s="9">
        <f t="shared" si="42"/>
        <v>924.02095370000006</v>
      </c>
      <c r="I182" s="10">
        <f t="shared" si="43"/>
        <v>-558</v>
      </c>
      <c r="J182" s="39">
        <f t="shared" si="44"/>
        <v>20.515562915186504</v>
      </c>
      <c r="K182" s="20">
        <f t="shared" si="45"/>
        <v>-12.38898756660746</v>
      </c>
      <c r="L182" s="39">
        <f t="shared" si="46"/>
        <v>420.88832172697573</v>
      </c>
      <c r="M182" s="39">
        <f t="shared" si="47"/>
        <v>153.48701292555424</v>
      </c>
      <c r="N182" s="25">
        <f>ROUND(_xlfn.FORECAST.LINEAR(Munis_historical!$J$1,Munis_historical!H182:I182,Munis_historical!$H$1:$I$1),0)</f>
        <v>5244</v>
      </c>
      <c r="O182" s="8">
        <f>ROUND(_xlfn.FORECAST.LINEAR(Munis_historical!$J$1,Munis_historical!G182:I182,Munis_historical!$G$1:$I$1),0)</f>
        <v>5396</v>
      </c>
      <c r="P182" s="28">
        <f t="shared" si="48"/>
        <v>526</v>
      </c>
      <c r="Q182" s="28">
        <f t="shared" si="49"/>
        <v>678</v>
      </c>
      <c r="R182" s="27">
        <f t="shared" si="50"/>
        <v>11.148791860958033</v>
      </c>
      <c r="S182" s="27">
        <f t="shared" si="51"/>
        <v>14.370495972869859</v>
      </c>
      <c r="T182" s="27">
        <f t="shared" si="52"/>
        <v>124.29555995896408</v>
      </c>
      <c r="U182" s="27">
        <f t="shared" si="53"/>
        <v>206.51115450626884</v>
      </c>
      <c r="V182" s="22" cm="1">
        <f t="array" ref="V182">ROUND(GROWTH(Munis_historical!H182:I182,Munis_historical!$H$1:$I$1,Munis_historical!$J$1),0)</f>
        <v>5258</v>
      </c>
      <c r="W182" cm="1">
        <f t="array" ref="W182">ROUND(GROWTH(Munis_historical!G182:I182,Munis_historical!$G$1:$I$1,Munis_historical!$J$1),0)</f>
        <v>5455</v>
      </c>
      <c r="X182">
        <f>ROUND(_xlfn.FORECAST.ETS(Munis_historical!$J$1,Munis_historical!C182:I182,Munis_historical!$C$1:$I$1),0)</f>
        <v>5819</v>
      </c>
      <c r="Y182" s="28">
        <f t="shared" si="61"/>
        <v>540</v>
      </c>
      <c r="Z182" s="28">
        <f t="shared" si="54"/>
        <v>737</v>
      </c>
      <c r="AA182" s="28">
        <f t="shared" si="55"/>
        <v>1101</v>
      </c>
      <c r="AB182" s="27">
        <f t="shared" si="56"/>
        <v>11.445527766002543</v>
      </c>
      <c r="AC182" s="27">
        <f t="shared" si="56"/>
        <v>15.621025858414583</v>
      </c>
      <c r="AD182" s="27">
        <f t="shared" si="57"/>
        <v>23.336159389571854</v>
      </c>
      <c r="AE182" s="27">
        <f t="shared" si="58"/>
        <v>131.00010584233516</v>
      </c>
      <c r="AF182" s="27">
        <f t="shared" si="59"/>
        <v>244.01644886925706</v>
      </c>
      <c r="AG182" s="27">
        <f t="shared" si="60"/>
        <v>544.57633505550257</v>
      </c>
    </row>
    <row r="183" spans="1:33" x14ac:dyDescent="0.3">
      <c r="A183" t="s">
        <v>201</v>
      </c>
      <c r="B183" t="s">
        <v>11</v>
      </c>
      <c r="C183" t="s">
        <v>297</v>
      </c>
      <c r="D183" s="6">
        <v>7250.2799391999897</v>
      </c>
      <c r="E183" s="7">
        <v>5828</v>
      </c>
      <c r="F183" s="7">
        <v>6893</v>
      </c>
      <c r="G183" s="7">
        <v>6893</v>
      </c>
      <c r="H183" s="9">
        <f t="shared" si="42"/>
        <v>357.27993919998971</v>
      </c>
      <c r="I183" s="10">
        <f t="shared" si="43"/>
        <v>-1065</v>
      </c>
      <c r="J183" s="39">
        <f t="shared" si="44"/>
        <v>5.1832284810676006</v>
      </c>
      <c r="K183" s="20">
        <f t="shared" si="45"/>
        <v>-15.450456985347454</v>
      </c>
      <c r="L183" s="39">
        <f t="shared" si="46"/>
        <v>26.865857486950347</v>
      </c>
      <c r="M183" s="39">
        <f t="shared" si="47"/>
        <v>238.71662105607194</v>
      </c>
      <c r="N183" s="25">
        <f>ROUND(_xlfn.FORECAST.LINEAR(Munis_historical!$J$1,Munis_historical!H183:I183,Munis_historical!$H$1:$I$1),0)</f>
        <v>7519</v>
      </c>
      <c r="O183" s="8">
        <f>ROUND(_xlfn.FORECAST.LINEAR(Munis_historical!$J$1,Munis_historical!G183:I183,Munis_historical!$G$1:$I$1),0)</f>
        <v>8118</v>
      </c>
      <c r="P183" s="28">
        <f t="shared" si="48"/>
        <v>626</v>
      </c>
      <c r="Q183" s="28">
        <f t="shared" si="49"/>
        <v>1225</v>
      </c>
      <c r="R183" s="27">
        <f t="shared" si="50"/>
        <v>9.081677063687799</v>
      </c>
      <c r="S183" s="27">
        <f t="shared" si="51"/>
        <v>17.771652400986508</v>
      </c>
      <c r="T183" s="27">
        <f t="shared" si="52"/>
        <v>82.476858289113039</v>
      </c>
      <c r="U183" s="27">
        <f t="shared" si="53"/>
        <v>315.83162906148948</v>
      </c>
      <c r="V183" s="22" cm="1">
        <f t="array" ref="V183">ROUND(GROWTH(Munis_historical!H183:I183,Munis_historical!$H$1:$I$1,Munis_historical!$J$1),0)</f>
        <v>7539</v>
      </c>
      <c r="W183" cm="1">
        <f t="array" ref="W183">ROUND(GROWTH(Munis_historical!G183:I183,Munis_historical!$G$1:$I$1,Munis_historical!$J$1),0)</f>
        <v>8355</v>
      </c>
      <c r="X183">
        <f>ROUND(_xlfn.FORECAST.ETS(Munis_historical!$J$1,Munis_historical!C183:I183,Munis_historical!$C$1:$I$1),0)</f>
        <v>9400</v>
      </c>
      <c r="Y183" s="28">
        <f t="shared" si="61"/>
        <v>646</v>
      </c>
      <c r="Z183" s="28">
        <f t="shared" si="54"/>
        <v>1462</v>
      </c>
      <c r="AA183" s="28">
        <f t="shared" si="55"/>
        <v>2507</v>
      </c>
      <c r="AB183" s="27">
        <f t="shared" si="56"/>
        <v>9.3718264906426807</v>
      </c>
      <c r="AC183" s="27">
        <f t="shared" si="56"/>
        <v>21.209923110401856</v>
      </c>
      <c r="AD183" s="27">
        <f t="shared" si="57"/>
        <v>36.370230668794427</v>
      </c>
      <c r="AE183" s="27">
        <f t="shared" si="58"/>
        <v>87.831131770711906</v>
      </c>
      <c r="AF183" s="27">
        <f t="shared" si="59"/>
        <v>449.86083834915877</v>
      </c>
      <c r="AG183" s="27">
        <f t="shared" si="60"/>
        <v>1322.7936789013147</v>
      </c>
    </row>
    <row r="184" spans="1:33" x14ac:dyDescent="0.3">
      <c r="A184" t="s">
        <v>202</v>
      </c>
      <c r="B184" t="s">
        <v>11</v>
      </c>
      <c r="C184" t="s">
        <v>297</v>
      </c>
      <c r="D184" s="6">
        <v>59530.4058828079</v>
      </c>
      <c r="E184" s="7">
        <v>48345</v>
      </c>
      <c r="F184" s="7">
        <v>58031</v>
      </c>
      <c r="G184" s="7">
        <v>58703</v>
      </c>
      <c r="H184" s="9">
        <f t="shared" si="42"/>
        <v>1499.4058828078996</v>
      </c>
      <c r="I184" s="10">
        <f t="shared" si="43"/>
        <v>-9686</v>
      </c>
      <c r="J184" s="39">
        <f t="shared" si="44"/>
        <v>2.583801559180265</v>
      </c>
      <c r="K184" s="20">
        <f t="shared" si="45"/>
        <v>-16.691078906101911</v>
      </c>
      <c r="L184" s="39">
        <f t="shared" si="46"/>
        <v>6.6760304972223681</v>
      </c>
      <c r="M184" s="39">
        <f t="shared" si="47"/>
        <v>278.59211504972018</v>
      </c>
      <c r="N184" s="25">
        <f>ROUND(_xlfn.FORECAST.LINEAR(Munis_historical!$J$1,Munis_historical!H184:I184,Munis_historical!$H$1:$I$1),0)</f>
        <v>62457</v>
      </c>
      <c r="O184" s="8">
        <f>ROUND(_xlfn.FORECAST.LINEAR(Munis_historical!$J$1,Munis_historical!G184:I184,Munis_historical!$G$1:$I$1),0)</f>
        <v>68902</v>
      </c>
      <c r="P184" s="28">
        <f t="shared" si="48"/>
        <v>3754</v>
      </c>
      <c r="Q184" s="28">
        <f t="shared" si="49"/>
        <v>10199</v>
      </c>
      <c r="R184" s="27">
        <f t="shared" si="50"/>
        <v>6.3949031565678078</v>
      </c>
      <c r="S184" s="27">
        <f t="shared" si="51"/>
        <v>17.373899119295437</v>
      </c>
      <c r="T184" s="27">
        <f t="shared" si="52"/>
        <v>40.894786381880913</v>
      </c>
      <c r="U184" s="27">
        <f t="shared" si="53"/>
        <v>301.85237060745476</v>
      </c>
      <c r="V184" s="22" cm="1">
        <f t="array" ref="V184">ROUND(GROWTH(Munis_historical!H184:I184,Munis_historical!$H$1:$I$1,Munis_historical!$J$1),0)</f>
        <v>63091</v>
      </c>
      <c r="W184" cm="1">
        <f t="array" ref="W184">ROUND(GROWTH(Munis_historical!G184:I184,Munis_historical!$G$1:$I$1,Munis_historical!$J$1),0)</f>
        <v>74633</v>
      </c>
      <c r="X184">
        <f>ROUND(_xlfn.FORECAST.ETS(Munis_historical!$J$1,Munis_historical!C184:I184,Munis_historical!$C$1:$I$1),0)</f>
        <v>67698</v>
      </c>
      <c r="Y184" s="28">
        <f t="shared" si="61"/>
        <v>4388</v>
      </c>
      <c r="Z184" s="28">
        <f t="shared" si="54"/>
        <v>15930</v>
      </c>
      <c r="AA184" s="28">
        <f t="shared" si="55"/>
        <v>8995</v>
      </c>
      <c r="AB184" s="27">
        <f t="shared" si="56"/>
        <v>7.4749161030952411</v>
      </c>
      <c r="AC184" s="27">
        <f t="shared" si="56"/>
        <v>27.136602899340751</v>
      </c>
      <c r="AD184" s="27">
        <f t="shared" si="57"/>
        <v>15.322896615164472</v>
      </c>
      <c r="AE184" s="27">
        <f t="shared" si="58"/>
        <v>55.874370748312543</v>
      </c>
      <c r="AF184" s="27">
        <f t="shared" si="59"/>
        <v>736.39521691650884</v>
      </c>
      <c r="AG184" s="27">
        <f t="shared" si="60"/>
        <v>234.79116067901884</v>
      </c>
    </row>
    <row r="185" spans="1:33" x14ac:dyDescent="0.3">
      <c r="A185" t="s">
        <v>203</v>
      </c>
      <c r="B185" t="s">
        <v>153</v>
      </c>
      <c r="C185" t="s">
        <v>297</v>
      </c>
      <c r="D185" s="6">
        <v>36288.241931552002</v>
      </c>
      <c r="E185" s="7">
        <v>32559</v>
      </c>
      <c r="F185" s="7">
        <v>34506</v>
      </c>
      <c r="G185" s="7">
        <v>34585</v>
      </c>
      <c r="H185" s="9">
        <f t="shared" si="42"/>
        <v>1782.2419315520019</v>
      </c>
      <c r="I185" s="10">
        <f t="shared" si="43"/>
        <v>-1947</v>
      </c>
      <c r="J185" s="39">
        <f t="shared" si="44"/>
        <v>5.1650203777661909</v>
      </c>
      <c r="K185" s="20">
        <f t="shared" si="45"/>
        <v>-5.6424969570509482</v>
      </c>
      <c r="L185" s="39">
        <f t="shared" si="46"/>
        <v>26.677435502740007</v>
      </c>
      <c r="M185" s="39">
        <f t="shared" si="47"/>
        <v>31.837771910329209</v>
      </c>
      <c r="N185" s="25">
        <f>ROUND(_xlfn.FORECAST.LINEAR(Munis_historical!$J$1,Munis_historical!H185:I185,Munis_historical!$H$1:$I$1),0)</f>
        <v>47384</v>
      </c>
      <c r="O185" s="8">
        <f>ROUND(_xlfn.FORECAST.LINEAR(Munis_historical!$J$1,Munis_historical!G185:I185,Munis_historical!$G$1:$I$1),0)</f>
        <v>42331</v>
      </c>
      <c r="P185" s="28">
        <f t="shared" si="48"/>
        <v>12799</v>
      </c>
      <c r="Q185" s="28">
        <f t="shared" si="49"/>
        <v>7746</v>
      </c>
      <c r="R185" s="27">
        <f t="shared" si="50"/>
        <v>37.007373138643921</v>
      </c>
      <c r="S185" s="27">
        <f t="shared" si="51"/>
        <v>22.396992916004049</v>
      </c>
      <c r="T185" s="27">
        <f t="shared" si="52"/>
        <v>1369.5456666228235</v>
      </c>
      <c r="U185" s="27">
        <f t="shared" si="53"/>
        <v>501.62529167953556</v>
      </c>
      <c r="V185" s="22" cm="1">
        <f t="array" ref="V185">ROUND(GROWTH(Munis_historical!H185:I185,Munis_historical!$H$1:$I$1,Munis_historical!$J$1),0)</f>
        <v>69145</v>
      </c>
      <c r="W185" cm="1">
        <f t="array" ref="W185">ROUND(GROWTH(Munis_historical!G185:I185,Munis_historical!$G$1:$I$1,Munis_historical!$J$1),0)</f>
        <v>90981</v>
      </c>
      <c r="X185">
        <f>ROUND(_xlfn.FORECAST.ETS(Munis_historical!$J$1,Munis_historical!C185:I185,Munis_historical!$C$1:$I$1),0)</f>
        <v>34393</v>
      </c>
      <c r="Y185" s="28">
        <f t="shared" si="61"/>
        <v>34560</v>
      </c>
      <c r="Z185" s="28">
        <f t="shared" si="54"/>
        <v>56396</v>
      </c>
      <c r="AA185" s="28">
        <f t="shared" si="55"/>
        <v>-192</v>
      </c>
      <c r="AB185" s="27">
        <f t="shared" si="56"/>
        <v>99.927714327020396</v>
      </c>
      <c r="AC185" s="27">
        <f t="shared" si="56"/>
        <v>163.06491253433569</v>
      </c>
      <c r="AD185" s="27">
        <f t="shared" si="57"/>
        <v>-0.55515396848344656</v>
      </c>
      <c r="AE185" s="27">
        <f t="shared" si="58"/>
        <v>9985.5480906225966</v>
      </c>
      <c r="AF185" s="27">
        <f t="shared" si="59"/>
        <v>26590.165699830548</v>
      </c>
      <c r="AG185" s="27">
        <f t="shared" si="60"/>
        <v>0.30819592872291957</v>
      </c>
    </row>
    <row r="186" spans="1:33" x14ac:dyDescent="0.3">
      <c r="A186" t="s">
        <v>204</v>
      </c>
      <c r="B186" t="s">
        <v>11</v>
      </c>
      <c r="C186" t="s">
        <v>297</v>
      </c>
      <c r="D186" s="6">
        <v>70791.000083963998</v>
      </c>
      <c r="E186" s="7">
        <v>66105</v>
      </c>
      <c r="F186" s="7">
        <v>67723</v>
      </c>
      <c r="G186" s="7">
        <v>67908</v>
      </c>
      <c r="H186" s="9">
        <f t="shared" si="42"/>
        <v>3068.0000839639979</v>
      </c>
      <c r="I186" s="10">
        <f t="shared" si="43"/>
        <v>-1618</v>
      </c>
      <c r="J186" s="39">
        <f t="shared" si="44"/>
        <v>4.5302188089186801</v>
      </c>
      <c r="K186" s="20">
        <f t="shared" si="45"/>
        <v>-2.3891440131122366</v>
      </c>
      <c r="L186" s="39">
        <f t="shared" si="46"/>
        <v>20.522882456680584</v>
      </c>
      <c r="M186" s="39">
        <f t="shared" si="47"/>
        <v>5.708009115390043</v>
      </c>
      <c r="N186" s="25">
        <f>ROUND(_xlfn.FORECAST.LINEAR(Munis_historical!$J$1,Munis_historical!H186:I186,Munis_historical!$H$1:$I$1),0)</f>
        <v>71635</v>
      </c>
      <c r="O186" s="8">
        <f>ROUND(_xlfn.FORECAST.LINEAR(Munis_historical!$J$1,Munis_historical!G186:I186,Munis_historical!$G$1:$I$1),0)</f>
        <v>87067</v>
      </c>
      <c r="P186" s="28">
        <f t="shared" si="48"/>
        <v>3727</v>
      </c>
      <c r="Q186" s="28">
        <f t="shared" si="49"/>
        <v>19159</v>
      </c>
      <c r="R186" s="27">
        <f t="shared" si="50"/>
        <v>5.4883077104317604</v>
      </c>
      <c r="S186" s="27">
        <f t="shared" si="51"/>
        <v>28.213170760440597</v>
      </c>
      <c r="T186" s="27">
        <f t="shared" si="52"/>
        <v>30.121521524384711</v>
      </c>
      <c r="U186" s="27">
        <f t="shared" si="53"/>
        <v>795.98300435778026</v>
      </c>
      <c r="V186" s="22" cm="1">
        <f t="array" ref="V186">ROUND(GROWTH(Munis_historical!H186:I186,Munis_historical!$H$1:$I$1,Munis_historical!$J$1),0)</f>
        <v>71780</v>
      </c>
      <c r="W186" cm="1">
        <f t="array" ref="W186">ROUND(GROWTH(Munis_historical!G186:I186,Munis_historical!$G$1:$I$1,Munis_historical!$J$1),0)</f>
        <v>97916</v>
      </c>
      <c r="X186">
        <f>ROUND(_xlfn.FORECAST.ETS(Munis_historical!$J$1,Munis_historical!C186:I186,Munis_historical!$C$1:$I$1),0)</f>
        <v>81395</v>
      </c>
      <c r="Y186" s="28">
        <f t="shared" si="61"/>
        <v>3872</v>
      </c>
      <c r="Z186" s="28">
        <f t="shared" si="54"/>
        <v>30008</v>
      </c>
      <c r="AA186" s="28">
        <f t="shared" si="55"/>
        <v>13487</v>
      </c>
      <c r="AB186" s="27">
        <f t="shared" si="56"/>
        <v>5.7018318902043941</v>
      </c>
      <c r="AC186" s="27">
        <f t="shared" si="56"/>
        <v>44.189197149084052</v>
      </c>
      <c r="AD186" s="27">
        <f t="shared" si="57"/>
        <v>19.860693879955232</v>
      </c>
      <c r="AE186" s="27">
        <f t="shared" si="58"/>
        <v>32.51088690415181</v>
      </c>
      <c r="AF186" s="27">
        <f t="shared" si="59"/>
        <v>1952.6851446806181</v>
      </c>
      <c r="AG186" s="27">
        <f t="shared" si="60"/>
        <v>394.4471613932912</v>
      </c>
    </row>
    <row r="187" spans="1:33" x14ac:dyDescent="0.3">
      <c r="A187" t="s">
        <v>205</v>
      </c>
      <c r="B187" t="s">
        <v>11</v>
      </c>
      <c r="C187" t="s">
        <v>297</v>
      </c>
      <c r="D187" s="6">
        <v>12163.466013519899</v>
      </c>
      <c r="E187" s="7">
        <v>9853</v>
      </c>
      <c r="F187" s="7">
        <v>11763</v>
      </c>
      <c r="G187" s="7">
        <v>12068</v>
      </c>
      <c r="H187" s="9">
        <f t="shared" si="42"/>
        <v>400.46601351989921</v>
      </c>
      <c r="I187" s="10">
        <f t="shared" si="43"/>
        <v>-1910</v>
      </c>
      <c r="J187" s="39">
        <f t="shared" si="44"/>
        <v>3.4044547608594677</v>
      </c>
      <c r="K187" s="20">
        <f t="shared" si="45"/>
        <v>-16.237354416390374</v>
      </c>
      <c r="L187" s="39">
        <f t="shared" si="46"/>
        <v>11.590312218738696</v>
      </c>
      <c r="M187" s="39">
        <f t="shared" si="47"/>
        <v>263.65167844347201</v>
      </c>
      <c r="N187" s="25">
        <f>ROUND(_xlfn.FORECAST.LINEAR(Munis_historical!$J$1,Munis_historical!H187:I187,Munis_historical!$H$1:$I$1),0)</f>
        <v>13770</v>
      </c>
      <c r="O187" s="8">
        <f>ROUND(_xlfn.FORECAST.LINEAR(Munis_historical!$J$1,Munis_historical!G187:I187,Munis_historical!$G$1:$I$1),0)</f>
        <v>12788</v>
      </c>
      <c r="P187" s="28">
        <f t="shared" si="48"/>
        <v>1702</v>
      </c>
      <c r="Q187" s="28">
        <f t="shared" si="49"/>
        <v>720</v>
      </c>
      <c r="R187" s="27">
        <f t="shared" si="50"/>
        <v>14.103413987404705</v>
      </c>
      <c r="S187" s="27">
        <f t="shared" si="51"/>
        <v>5.9661915810407686</v>
      </c>
      <c r="T187" s="27">
        <f t="shared" si="52"/>
        <v>198.90628610012268</v>
      </c>
      <c r="U187" s="27">
        <f t="shared" si="53"/>
        <v>35.595441981681745</v>
      </c>
      <c r="V187" s="22" cm="1">
        <f t="array" ref="V187">ROUND(GROWTH(Munis_historical!H187:I187,Munis_historical!$H$1:$I$1,Munis_historical!$J$1),0)</f>
        <v>13910</v>
      </c>
      <c r="W187" cm="1">
        <f t="array" ref="W187">ROUND(GROWTH(Munis_historical!G187:I187,Munis_historical!$G$1:$I$1,Munis_historical!$J$1),0)</f>
        <v>12799</v>
      </c>
      <c r="X187">
        <f>ROUND(_xlfn.FORECAST.ETS(Munis_historical!$J$1,Munis_historical!C187:I187,Munis_historical!$C$1:$I$1),0)</f>
        <v>13782</v>
      </c>
      <c r="Y187" s="28">
        <f t="shared" si="61"/>
        <v>1842</v>
      </c>
      <c r="Z187" s="28">
        <f t="shared" si="54"/>
        <v>731</v>
      </c>
      <c r="AA187" s="28">
        <f t="shared" si="55"/>
        <v>1714</v>
      </c>
      <c r="AB187" s="27">
        <f t="shared" si="56"/>
        <v>15.263506794829301</v>
      </c>
      <c r="AC187" s="27">
        <f t="shared" si="56"/>
        <v>6.0573417301955583</v>
      </c>
      <c r="AD187" s="27">
        <f t="shared" si="57"/>
        <v>14.202850513755386</v>
      </c>
      <c r="AE187" s="27">
        <f t="shared" si="58"/>
        <v>232.97463967580023</v>
      </c>
      <c r="AF187" s="27">
        <f t="shared" si="59"/>
        <v>36.691388836368517</v>
      </c>
      <c r="AG187" s="27">
        <f t="shared" si="60"/>
        <v>201.72096271608166</v>
      </c>
    </row>
    <row r="188" spans="1:33" x14ac:dyDescent="0.3">
      <c r="A188" t="s">
        <v>206</v>
      </c>
      <c r="B188" t="s">
        <v>11</v>
      </c>
      <c r="C188" t="s">
        <v>297</v>
      </c>
      <c r="D188" s="6">
        <v>17896.362333089899</v>
      </c>
      <c r="E188" s="7">
        <v>15189</v>
      </c>
      <c r="F188" s="7">
        <v>18377</v>
      </c>
      <c r="G188" s="7">
        <v>18530</v>
      </c>
      <c r="H188" s="9">
        <f t="shared" si="42"/>
        <v>-480.63766691010096</v>
      </c>
      <c r="I188" s="10">
        <f t="shared" si="43"/>
        <v>-3188</v>
      </c>
      <c r="J188" s="39">
        <f t="shared" si="44"/>
        <v>-2.615430521358769</v>
      </c>
      <c r="K188" s="20">
        <f t="shared" si="45"/>
        <v>-17.347771671110625</v>
      </c>
      <c r="L188" s="39">
        <f t="shared" si="46"/>
        <v>6.8404768120550017</v>
      </c>
      <c r="M188" s="39">
        <f t="shared" si="47"/>
        <v>300.94518195298832</v>
      </c>
      <c r="N188" s="25">
        <f>ROUND(_xlfn.FORECAST.LINEAR(Munis_historical!$J$1,Munis_historical!H188:I188,Munis_historical!$H$1:$I$1),0)</f>
        <v>17303</v>
      </c>
      <c r="O188" s="8">
        <f>ROUND(_xlfn.FORECAST.LINEAR(Munis_historical!$J$1,Munis_historical!G188:I188,Munis_historical!$G$1:$I$1),0)</f>
        <v>17332</v>
      </c>
      <c r="P188" s="28">
        <f t="shared" si="48"/>
        <v>-1227</v>
      </c>
      <c r="Q188" s="28">
        <f t="shared" si="49"/>
        <v>-1198</v>
      </c>
      <c r="R188" s="27">
        <f t="shared" si="50"/>
        <v>-6.6216945493793853</v>
      </c>
      <c r="S188" s="27">
        <f t="shared" si="51"/>
        <v>-6.4651915812196439</v>
      </c>
      <c r="T188" s="27">
        <f t="shared" si="52"/>
        <v>43.846838705280661</v>
      </c>
      <c r="U188" s="27">
        <f t="shared" si="53"/>
        <v>41.79870218187336</v>
      </c>
      <c r="V188" s="22" cm="1">
        <f t="array" ref="V188">ROUND(GROWTH(Munis_historical!H188:I188,Munis_historical!$H$1:$I$1,Munis_historical!$J$1),0)</f>
        <v>17305</v>
      </c>
      <c r="W188" cm="1">
        <f t="array" ref="W188">ROUND(GROWTH(Munis_historical!G188:I188,Munis_historical!$G$1:$I$1,Munis_historical!$J$1),0)</f>
        <v>17334</v>
      </c>
      <c r="X188">
        <f>ROUND(_xlfn.FORECAST.ETS(Munis_historical!$J$1,Munis_historical!C188:I188,Munis_historical!$C$1:$I$1),0)</f>
        <v>20503</v>
      </c>
      <c r="Y188" s="28">
        <f t="shared" si="61"/>
        <v>-1225</v>
      </c>
      <c r="Z188" s="28">
        <f t="shared" si="54"/>
        <v>-1196</v>
      </c>
      <c r="AA188" s="28">
        <f t="shared" si="55"/>
        <v>1973</v>
      </c>
      <c r="AB188" s="27">
        <f t="shared" si="56"/>
        <v>-6.6109012412304367</v>
      </c>
      <c r="AC188" s="27">
        <f t="shared" si="56"/>
        <v>-6.454398273070697</v>
      </c>
      <c r="AD188" s="27">
        <f t="shared" si="57"/>
        <v>10.647598488936859</v>
      </c>
      <c r="AE188" s="27">
        <f t="shared" si="58"/>
        <v>43.704015221302129</v>
      </c>
      <c r="AF188" s="27">
        <f t="shared" si="59"/>
        <v>41.659257067417997</v>
      </c>
      <c r="AG188" s="27">
        <f t="shared" si="60"/>
        <v>113.37135358161049</v>
      </c>
    </row>
    <row r="189" spans="1:33" x14ac:dyDescent="0.3">
      <c r="A189" t="s">
        <v>207</v>
      </c>
      <c r="B189" t="s">
        <v>11</v>
      </c>
      <c r="C189" t="s">
        <v>297</v>
      </c>
      <c r="D189" s="6">
        <v>5124.8125907040003</v>
      </c>
      <c r="E189" s="7">
        <v>3785</v>
      </c>
      <c r="F189" s="7">
        <v>4654</v>
      </c>
      <c r="G189" s="7">
        <v>4899</v>
      </c>
      <c r="H189" s="9">
        <f t="shared" si="42"/>
        <v>470.81259070400029</v>
      </c>
      <c r="I189" s="10">
        <f t="shared" si="43"/>
        <v>-869</v>
      </c>
      <c r="J189" s="39">
        <f t="shared" si="44"/>
        <v>10.116299757284063</v>
      </c>
      <c r="K189" s="20">
        <f t="shared" si="45"/>
        <v>-18.672110012892134</v>
      </c>
      <c r="L189" s="39">
        <f t="shared" si="46"/>
        <v>102.33952077922558</v>
      </c>
      <c r="M189" s="39">
        <f t="shared" si="47"/>
        <v>348.64769233354667</v>
      </c>
      <c r="N189" s="25">
        <f>ROUND(_xlfn.FORECAST.LINEAR(Munis_historical!$J$1,Munis_historical!H189:I189,Munis_historical!$H$1:$I$1),0)</f>
        <v>5005</v>
      </c>
      <c r="O189" s="8">
        <f>ROUND(_xlfn.FORECAST.LINEAR(Munis_historical!$J$1,Munis_historical!G189:I189,Munis_historical!$G$1:$I$1),0)</f>
        <v>5226</v>
      </c>
      <c r="P189" s="28">
        <f t="shared" si="48"/>
        <v>106</v>
      </c>
      <c r="Q189" s="28">
        <f t="shared" si="49"/>
        <v>327</v>
      </c>
      <c r="R189" s="27">
        <f t="shared" si="50"/>
        <v>2.1637068789548888</v>
      </c>
      <c r="S189" s="27">
        <f t="shared" si="51"/>
        <v>6.6748315982853645</v>
      </c>
      <c r="T189" s="27">
        <f t="shared" si="52"/>
        <v>4.6816274580367061</v>
      </c>
      <c r="U189" s="27">
        <f t="shared" si="53"/>
        <v>44.553376865468756</v>
      </c>
      <c r="V189" s="22" cm="1">
        <f t="array" ref="V189">ROUND(GROWTH(Munis_historical!H189:I189,Munis_historical!$H$1:$I$1,Munis_historical!$J$1),0)</f>
        <v>5010</v>
      </c>
      <c r="W189" cm="1">
        <f t="array" ref="W189">ROUND(GROWTH(Munis_historical!G189:I189,Munis_historical!$G$1:$I$1,Munis_historical!$J$1),0)</f>
        <v>5275</v>
      </c>
      <c r="X189">
        <f>ROUND(_xlfn.FORECAST.ETS(Munis_historical!$J$1,Munis_historical!C189:I189,Munis_historical!$C$1:$I$1),0)</f>
        <v>5740</v>
      </c>
      <c r="Y189" s="28">
        <f t="shared" si="61"/>
        <v>111</v>
      </c>
      <c r="Z189" s="28">
        <f t="shared" si="54"/>
        <v>376</v>
      </c>
      <c r="AA189" s="28">
        <f t="shared" si="55"/>
        <v>841</v>
      </c>
      <c r="AB189" s="27">
        <f t="shared" si="56"/>
        <v>2.2657685241886099</v>
      </c>
      <c r="AC189" s="27">
        <f t="shared" si="56"/>
        <v>7.6750357215758322</v>
      </c>
      <c r="AD189" s="27">
        <f t="shared" si="57"/>
        <v>17.166768728311901</v>
      </c>
      <c r="AE189" s="27">
        <f t="shared" si="58"/>
        <v>5.1337070052038314</v>
      </c>
      <c r="AF189" s="27">
        <f t="shared" si="59"/>
        <v>58.906173327465055</v>
      </c>
      <c r="AG189" s="27">
        <f t="shared" si="60"/>
        <v>294.69794857134741</v>
      </c>
    </row>
    <row r="190" spans="1:33" x14ac:dyDescent="0.3">
      <c r="A190" t="s">
        <v>208</v>
      </c>
      <c r="B190" t="s">
        <v>13</v>
      </c>
      <c r="C190" t="s">
        <v>297</v>
      </c>
      <c r="D190" s="6">
        <v>7774.7829774709899</v>
      </c>
      <c r="E190" s="7">
        <v>8596</v>
      </c>
      <c r="F190" s="7">
        <v>7885</v>
      </c>
      <c r="G190" s="7">
        <v>7885</v>
      </c>
      <c r="H190" s="9">
        <f t="shared" si="42"/>
        <v>-110.21702252901014</v>
      </c>
      <c r="I190" s="10">
        <f t="shared" si="43"/>
        <v>711</v>
      </c>
      <c r="J190" s="39">
        <f t="shared" si="44"/>
        <v>-1.3978062464046943</v>
      </c>
      <c r="K190" s="20">
        <f t="shared" si="45"/>
        <v>9.0171211160431195</v>
      </c>
      <c r="L190" s="39">
        <f t="shared" si="46"/>
        <v>1.9538623024879809</v>
      </c>
      <c r="M190" s="39">
        <f t="shared" si="47"/>
        <v>81.308473221390713</v>
      </c>
      <c r="N190" s="25">
        <f>ROUND(_xlfn.FORECAST.LINEAR(Munis_historical!$J$1,Munis_historical!H190:I190,Munis_historical!$H$1:$I$1),0)</f>
        <v>8503</v>
      </c>
      <c r="O190" s="8">
        <f>ROUND(_xlfn.FORECAST.LINEAR(Munis_historical!$J$1,Munis_historical!G190:I190,Munis_historical!$G$1:$I$1),0)</f>
        <v>9188</v>
      </c>
      <c r="P190" s="28">
        <f t="shared" si="48"/>
        <v>618</v>
      </c>
      <c r="Q190" s="28">
        <f t="shared" si="49"/>
        <v>1303</v>
      </c>
      <c r="R190" s="27">
        <f t="shared" si="50"/>
        <v>7.8376664552948627</v>
      </c>
      <c r="S190" s="27">
        <f t="shared" si="51"/>
        <v>16.525047558655675</v>
      </c>
      <c r="T190" s="27">
        <f t="shared" si="52"/>
        <v>61.429015464454338</v>
      </c>
      <c r="U190" s="27">
        <f t="shared" si="53"/>
        <v>273.07719681583188</v>
      </c>
      <c r="V190" s="22" cm="1">
        <f t="array" ref="V190">ROUND(GROWTH(Munis_historical!H190:I190,Munis_historical!$H$1:$I$1,Munis_historical!$J$1),0)</f>
        <v>8634</v>
      </c>
      <c r="W190" cm="1">
        <f t="array" ref="W190">ROUND(GROWTH(Munis_historical!G190:I190,Munis_historical!$G$1:$I$1,Munis_historical!$J$1),0)</f>
        <v>9988</v>
      </c>
      <c r="X190">
        <f>ROUND(_xlfn.FORECAST.ETS(Munis_historical!$J$1,Munis_historical!C190:I190,Munis_historical!$C$1:$I$1),0)</f>
        <v>8781</v>
      </c>
      <c r="Y190" s="28">
        <f t="shared" si="61"/>
        <v>749</v>
      </c>
      <c r="Z190" s="28">
        <f t="shared" si="54"/>
        <v>2103</v>
      </c>
      <c r="AA190" s="28">
        <f t="shared" si="55"/>
        <v>896</v>
      </c>
      <c r="AB190" s="27">
        <f t="shared" si="56"/>
        <v>9.4990488268864937</v>
      </c>
      <c r="AC190" s="27">
        <f t="shared" si="56"/>
        <v>26.670894102726695</v>
      </c>
      <c r="AD190" s="27">
        <f t="shared" si="57"/>
        <v>11.363348129359544</v>
      </c>
      <c r="AE190" s="27">
        <f t="shared" si="58"/>
        <v>90.231928615573665</v>
      </c>
      <c r="AF190" s="27">
        <f t="shared" si="59"/>
        <v>711.33659223886161</v>
      </c>
      <c r="AG190" s="27">
        <f t="shared" si="60"/>
        <v>129.12568070901904</v>
      </c>
    </row>
    <row r="191" spans="1:33" x14ac:dyDescent="0.3">
      <c r="A191" t="s">
        <v>209</v>
      </c>
      <c r="B191" t="s">
        <v>11</v>
      </c>
      <c r="C191" t="s">
        <v>297</v>
      </c>
      <c r="D191" s="6">
        <v>22703.822157452902</v>
      </c>
      <c r="E191" s="7">
        <v>21071</v>
      </c>
      <c r="F191" s="7">
        <v>21363</v>
      </c>
      <c r="G191" s="7">
        <v>21687</v>
      </c>
      <c r="H191" s="9">
        <f t="shared" si="42"/>
        <v>1340.8221574529016</v>
      </c>
      <c r="I191" s="10">
        <f t="shared" si="43"/>
        <v>-292</v>
      </c>
      <c r="J191" s="39">
        <f t="shared" si="44"/>
        <v>6.2763757779942031</v>
      </c>
      <c r="K191" s="20">
        <f t="shared" si="45"/>
        <v>-1.3668492252960727</v>
      </c>
      <c r="L191" s="39">
        <f t="shared" si="46"/>
        <v>39.392892906592337</v>
      </c>
      <c r="M191" s="39">
        <f t="shared" si="47"/>
        <v>1.868276804692474</v>
      </c>
      <c r="N191" s="25">
        <f>ROUND(_xlfn.FORECAST.LINEAR(Munis_historical!$J$1,Munis_historical!H191:I191,Munis_historical!$H$1:$I$1),0)</f>
        <v>20488</v>
      </c>
      <c r="O191" s="8">
        <f>ROUND(_xlfn.FORECAST.LINEAR(Munis_historical!$J$1,Munis_historical!G191:I191,Munis_historical!$G$1:$I$1),0)</f>
        <v>20683</v>
      </c>
      <c r="P191" s="28">
        <f t="shared" si="48"/>
        <v>-1199</v>
      </c>
      <c r="Q191" s="28">
        <f t="shared" si="49"/>
        <v>-1004</v>
      </c>
      <c r="R191" s="27">
        <f t="shared" si="50"/>
        <v>-5.5286577212154748</v>
      </c>
      <c r="S191" s="27">
        <f t="shared" si="51"/>
        <v>-4.6295015447042012</v>
      </c>
      <c r="T191" s="27">
        <f t="shared" si="52"/>
        <v>30.566056198355486</v>
      </c>
      <c r="U191" s="27">
        <f t="shared" si="53"/>
        <v>21.432284552418583</v>
      </c>
      <c r="V191" s="22" cm="1">
        <f t="array" ref="V191">ROUND(GROWTH(Munis_historical!H191:I191,Munis_historical!$H$1:$I$1,Munis_historical!$J$1),0)</f>
        <v>20582</v>
      </c>
      <c r="W191" cm="1">
        <f t="array" ref="W191">ROUND(GROWTH(Munis_historical!G191:I191,Munis_historical!$G$1:$I$1,Munis_historical!$J$1),0)</f>
        <v>20801</v>
      </c>
      <c r="X191">
        <f>ROUND(_xlfn.FORECAST.ETS(Munis_historical!$J$1,Munis_historical!C191:I191,Munis_historical!$C$1:$I$1),0)</f>
        <v>23041</v>
      </c>
      <c r="Y191" s="28">
        <f t="shared" si="61"/>
        <v>-1105</v>
      </c>
      <c r="Z191" s="28">
        <f t="shared" si="54"/>
        <v>-886</v>
      </c>
      <c r="AA191" s="28">
        <f t="shared" si="55"/>
        <v>1354</v>
      </c>
      <c r="AB191" s="27">
        <f t="shared" si="56"/>
        <v>-5.0952183335638859</v>
      </c>
      <c r="AC191" s="27">
        <f t="shared" si="56"/>
        <v>-4.085396781481994</v>
      </c>
      <c r="AD191" s="27">
        <f t="shared" si="57"/>
        <v>6.2433716051090515</v>
      </c>
      <c r="AE191" s="27">
        <f t="shared" si="58"/>
        <v>25.961249866685542</v>
      </c>
      <c r="AF191" s="27">
        <f t="shared" si="59"/>
        <v>16.690466862143435</v>
      </c>
      <c r="AG191" s="27">
        <f t="shared" si="60"/>
        <v>38.979688999481972</v>
      </c>
    </row>
    <row r="192" spans="1:33" x14ac:dyDescent="0.3">
      <c r="A192" t="s">
        <v>210</v>
      </c>
      <c r="B192" t="s">
        <v>11</v>
      </c>
      <c r="C192" t="s">
        <v>297</v>
      </c>
      <c r="D192" s="6">
        <v>38895.147708689903</v>
      </c>
      <c r="E192" s="7">
        <v>36194</v>
      </c>
      <c r="F192" s="7">
        <v>39028</v>
      </c>
      <c r="G192" s="7">
        <v>39656</v>
      </c>
      <c r="H192" s="9">
        <f t="shared" si="42"/>
        <v>-132.85229131009692</v>
      </c>
      <c r="I192" s="10">
        <f t="shared" si="43"/>
        <v>-2834</v>
      </c>
      <c r="J192" s="39">
        <f t="shared" si="44"/>
        <v>-0.34040250925001775</v>
      </c>
      <c r="K192" s="20">
        <f t="shared" si="45"/>
        <v>-7.2614533155683096</v>
      </c>
      <c r="L192" s="39">
        <f t="shared" si="46"/>
        <v>0.11587386830370842</v>
      </c>
      <c r="M192" s="39">
        <f t="shared" si="47"/>
        <v>52.728704254177998</v>
      </c>
      <c r="N192" s="25">
        <f>ROUND(_xlfn.FORECAST.LINEAR(Munis_historical!$J$1,Munis_historical!H192:I192,Munis_historical!$H$1:$I$1),0)</f>
        <v>37185</v>
      </c>
      <c r="O192" s="8">
        <f>ROUND(_xlfn.FORECAST.LINEAR(Munis_historical!$J$1,Munis_historical!G192:I192,Munis_historical!$G$1:$I$1),0)</f>
        <v>38448</v>
      </c>
      <c r="P192" s="28">
        <f t="shared" si="48"/>
        <v>-2471</v>
      </c>
      <c r="Q192" s="28">
        <f t="shared" si="49"/>
        <v>-1208</v>
      </c>
      <c r="R192" s="27">
        <f t="shared" si="50"/>
        <v>-6.2310873512204958</v>
      </c>
      <c r="S192" s="27">
        <f t="shared" si="51"/>
        <v>-3.0461972967520676</v>
      </c>
      <c r="T192" s="27">
        <f t="shared" si="52"/>
        <v>38.826449578540057</v>
      </c>
      <c r="U192" s="27">
        <f t="shared" si="53"/>
        <v>9.279317970739605</v>
      </c>
      <c r="V192" s="22" cm="1">
        <f t="array" ref="V192">ROUND(GROWTH(Munis_historical!H192:I192,Munis_historical!$H$1:$I$1,Munis_historical!$J$1),0)</f>
        <v>37187</v>
      </c>
      <c r="W192" cm="1">
        <f t="array" ref="W192">ROUND(GROWTH(Munis_historical!G192:I192,Munis_historical!$G$1:$I$1,Munis_historical!$J$1),0)</f>
        <v>38476</v>
      </c>
      <c r="X192">
        <f>ROUND(_xlfn.FORECAST.ETS(Munis_historical!$J$1,Munis_historical!C192:I192,Munis_historical!$C$1:$I$1),0)</f>
        <v>40141</v>
      </c>
      <c r="Y192" s="28">
        <f t="shared" si="61"/>
        <v>-2469</v>
      </c>
      <c r="Z192" s="28">
        <f t="shared" si="54"/>
        <v>-1180</v>
      </c>
      <c r="AA192" s="28">
        <f t="shared" si="55"/>
        <v>485</v>
      </c>
      <c r="AB192" s="27">
        <f t="shared" si="56"/>
        <v>-6.2260439782126289</v>
      </c>
      <c r="AC192" s="27">
        <f t="shared" si="56"/>
        <v>-2.9755900746419206</v>
      </c>
      <c r="AD192" s="27">
        <f t="shared" si="57"/>
        <v>1.2230179544079078</v>
      </c>
      <c r="AE192" s="27">
        <f t="shared" si="58"/>
        <v>38.763623618637737</v>
      </c>
      <c r="AF192" s="27">
        <f t="shared" si="59"/>
        <v>8.8541362923075102</v>
      </c>
      <c r="AG192" s="27">
        <f t="shared" si="60"/>
        <v>1.4957729168041034</v>
      </c>
    </row>
    <row r="193" spans="1:34" x14ac:dyDescent="0.3">
      <c r="A193" t="s">
        <v>211</v>
      </c>
      <c r="B193" t="s">
        <v>25</v>
      </c>
      <c r="C193" t="s">
        <v>297</v>
      </c>
      <c r="D193" s="6">
        <v>4601.6177621939996</v>
      </c>
      <c r="E193" s="7">
        <v>4231</v>
      </c>
      <c r="F193" s="7">
        <v>4150</v>
      </c>
      <c r="G193" s="7">
        <v>4150</v>
      </c>
      <c r="H193" s="9">
        <f t="shared" si="42"/>
        <v>451.61776219399962</v>
      </c>
      <c r="I193" s="10">
        <f t="shared" si="43"/>
        <v>81</v>
      </c>
      <c r="J193" s="39">
        <f t="shared" si="44"/>
        <v>10.882355715518063</v>
      </c>
      <c r="K193" s="20">
        <f t="shared" si="45"/>
        <v>1.9518072289156627</v>
      </c>
      <c r="L193" s="39">
        <f t="shared" si="46"/>
        <v>118.42566591906865</v>
      </c>
      <c r="M193" s="39">
        <f t="shared" si="47"/>
        <v>3.8095514588474382</v>
      </c>
      <c r="N193" s="25">
        <f>ROUND(_xlfn.FORECAST.LINEAR(Munis_historical!$J$1,Munis_historical!H193:I193,Munis_historical!$H$1:$I$1),0)</f>
        <v>4899</v>
      </c>
      <c r="O193" s="8">
        <f>ROUND(_xlfn.FORECAST.LINEAR(Munis_historical!$J$1,Munis_historical!G193:I193,Munis_historical!$G$1:$I$1),0)</f>
        <v>4686</v>
      </c>
      <c r="P193" s="28">
        <f t="shared" si="48"/>
        <v>749</v>
      </c>
      <c r="Q193" s="28">
        <f t="shared" si="49"/>
        <v>536</v>
      </c>
      <c r="R193" s="27">
        <f t="shared" si="50"/>
        <v>18.048192771084338</v>
      </c>
      <c r="S193" s="27">
        <f t="shared" si="51"/>
        <v>12.91566265060241</v>
      </c>
      <c r="T193" s="27">
        <f t="shared" si="52"/>
        <v>325.73726230222093</v>
      </c>
      <c r="U193" s="27">
        <f t="shared" si="53"/>
        <v>166.81434170416608</v>
      </c>
      <c r="V193" s="22" cm="1">
        <f t="array" ref="V193">ROUND(GROWTH(Munis_historical!H193:I193,Munis_historical!$H$1:$I$1,Munis_historical!$J$1),0)</f>
        <v>5068</v>
      </c>
      <c r="W193" cm="1">
        <f t="array" ref="W193">ROUND(GROWTH(Munis_historical!G193:I193,Munis_historical!$G$1:$I$1,Munis_historical!$J$1),0)</f>
        <v>4859</v>
      </c>
      <c r="X193">
        <f>ROUND(_xlfn.FORECAST.ETS(Munis_historical!$J$1,Munis_historical!C193:I193,Munis_historical!$C$1:$I$1),0)</f>
        <v>4404</v>
      </c>
      <c r="Y193" s="28">
        <f t="shared" si="61"/>
        <v>918</v>
      </c>
      <c r="Z193" s="28">
        <f t="shared" si="54"/>
        <v>709</v>
      </c>
      <c r="AA193" s="28">
        <f t="shared" si="55"/>
        <v>254</v>
      </c>
      <c r="AB193" s="27">
        <f t="shared" si="56"/>
        <v>22.120481927710845</v>
      </c>
      <c r="AC193" s="27">
        <f t="shared" si="56"/>
        <v>17.08433734939759</v>
      </c>
      <c r="AD193" s="27">
        <f t="shared" si="57"/>
        <v>6.1204819277108431</v>
      </c>
      <c r="AE193" s="27">
        <f t="shared" si="58"/>
        <v>489.31572071418208</v>
      </c>
      <c r="AF193" s="27">
        <f t="shared" si="59"/>
        <v>291.87458266802145</v>
      </c>
      <c r="AG193" s="27">
        <f t="shared" si="60"/>
        <v>37.460299027435035</v>
      </c>
    </row>
    <row r="194" spans="1:34" x14ac:dyDescent="0.3">
      <c r="A194" t="s">
        <v>212</v>
      </c>
      <c r="B194" t="s">
        <v>11</v>
      </c>
      <c r="C194" t="s">
        <v>297</v>
      </c>
      <c r="D194" s="6">
        <v>2057.9270056999899</v>
      </c>
      <c r="E194" s="7">
        <v>1721</v>
      </c>
      <c r="F194" s="7">
        <v>1708</v>
      </c>
      <c r="G194" s="7">
        <v>1708</v>
      </c>
      <c r="H194" s="9">
        <f t="shared" si="42"/>
        <v>349.92700569998988</v>
      </c>
      <c r="I194" s="10">
        <f t="shared" si="43"/>
        <v>13</v>
      </c>
      <c r="J194" s="39">
        <f t="shared" si="44"/>
        <v>20.487529607727744</v>
      </c>
      <c r="K194" s="20">
        <f t="shared" si="45"/>
        <v>0.76112412177985944</v>
      </c>
      <c r="L194" s="39">
        <f t="shared" si="46"/>
        <v>419.73886942752091</v>
      </c>
      <c r="M194" s="39">
        <f t="shared" si="47"/>
        <v>0.5793099287551623</v>
      </c>
      <c r="N194" s="25">
        <f>ROUND(_xlfn.FORECAST.LINEAR(Munis_historical!$J$1,Munis_historical!H194:I194,Munis_historical!$H$1:$I$1),0)</f>
        <v>1771</v>
      </c>
      <c r="O194" s="8">
        <f>ROUND(_xlfn.FORECAST.LINEAR(Munis_historical!$J$1,Munis_historical!G194:I194,Munis_historical!$G$1:$I$1),0)</f>
        <v>1860</v>
      </c>
      <c r="P194" s="28">
        <f t="shared" si="48"/>
        <v>63</v>
      </c>
      <c r="Q194" s="28">
        <f t="shared" si="49"/>
        <v>152</v>
      </c>
      <c r="R194" s="27">
        <f t="shared" si="50"/>
        <v>3.6885245901639343</v>
      </c>
      <c r="S194" s="27">
        <f t="shared" si="51"/>
        <v>8.8992974238875888</v>
      </c>
      <c r="T194" s="27">
        <f t="shared" si="52"/>
        <v>13.60521365224402</v>
      </c>
      <c r="U194" s="27">
        <f t="shared" si="53"/>
        <v>79.197494638812273</v>
      </c>
      <c r="V194" s="22" cm="1">
        <f t="array" ref="V194">ROUND(GROWTH(Munis_historical!H194:I194,Munis_historical!$H$1:$I$1,Munis_historical!$J$1),0)</f>
        <v>1788</v>
      </c>
      <c r="W194" cm="1">
        <f t="array" ref="W194">ROUND(GROWTH(Munis_historical!G194:I194,Munis_historical!$G$1:$I$1,Munis_historical!$J$1),0)</f>
        <v>1869</v>
      </c>
      <c r="X194">
        <f>ROUND(_xlfn.FORECAST.ETS(Munis_historical!$J$1,Munis_historical!C194:I194,Munis_historical!$C$1:$I$1),0)</f>
        <v>1476</v>
      </c>
      <c r="Y194" s="28">
        <f t="shared" si="61"/>
        <v>80</v>
      </c>
      <c r="Z194" s="28">
        <f t="shared" si="54"/>
        <v>161</v>
      </c>
      <c r="AA194" s="28">
        <f t="shared" si="55"/>
        <v>-232</v>
      </c>
      <c r="AB194" s="27">
        <f t="shared" si="56"/>
        <v>4.6838407494145207</v>
      </c>
      <c r="AC194" s="27">
        <f t="shared" si="56"/>
        <v>9.4262295081967213</v>
      </c>
      <c r="AD194" s="27">
        <f t="shared" si="57"/>
        <v>-13.583138173302109</v>
      </c>
      <c r="AE194" s="27">
        <f t="shared" si="58"/>
        <v>21.938364165875978</v>
      </c>
      <c r="AF194" s="27">
        <f t="shared" si="59"/>
        <v>88.853802741198606</v>
      </c>
      <c r="AG194" s="27">
        <f t="shared" si="60"/>
        <v>184.50164263501694</v>
      </c>
    </row>
    <row r="195" spans="1:34" x14ac:dyDescent="0.3">
      <c r="A195" t="s">
        <v>213</v>
      </c>
      <c r="B195" t="s">
        <v>16</v>
      </c>
      <c r="C195" t="s">
        <v>297</v>
      </c>
      <c r="D195" s="6">
        <v>7845.2896698599998</v>
      </c>
      <c r="E195" s="13">
        <v>6198</v>
      </c>
      <c r="F195" s="13">
        <v>10345</v>
      </c>
      <c r="G195" s="7">
        <v>10365</v>
      </c>
      <c r="H195" s="9">
        <f t="shared" ref="H195:H258" si="62">D195-F195</f>
        <v>-2499.7103301400002</v>
      </c>
      <c r="I195" s="10">
        <f t="shared" ref="I195:I258" si="63">E195-F195</f>
        <v>-4147</v>
      </c>
      <c r="J195" s="39">
        <f t="shared" ref="J195:J258" si="64">(H195/F195)*100</f>
        <v>-24.163463800289996</v>
      </c>
      <c r="K195" s="20">
        <f t="shared" ref="K195:K258" si="65">(I195/F195)*100</f>
        <v>-40.08699855002417</v>
      </c>
      <c r="L195" s="39">
        <f t="shared" ref="L195:L258" si="66">J195^2</f>
        <v>583.87298282792506</v>
      </c>
      <c r="M195" s="39">
        <f t="shared" ref="M195:M258" si="67">K195^2</f>
        <v>1606.96745274964</v>
      </c>
      <c r="N195" s="25">
        <f>ROUND(_xlfn.FORECAST.LINEAR(Munis_historical!$J$1,Munis_historical!H195:I195,Munis_historical!$H$1:$I$1),0)</f>
        <v>8940</v>
      </c>
      <c r="O195" s="8">
        <f>ROUND(_xlfn.FORECAST.LINEAR(Munis_historical!$J$1,Munis_historical!G195:I195,Munis_historical!$G$1:$I$1),0)</f>
        <v>5992</v>
      </c>
      <c r="P195" s="28">
        <f t="shared" si="48"/>
        <v>-1425</v>
      </c>
      <c r="Q195" s="28">
        <f t="shared" si="49"/>
        <v>-4373</v>
      </c>
      <c r="R195" s="27">
        <f t="shared" si="50"/>
        <v>-13.748191027496382</v>
      </c>
      <c r="S195" s="27">
        <f t="shared" si="51"/>
        <v>-42.190062711046792</v>
      </c>
      <c r="T195" s="27">
        <f t="shared" si="52"/>
        <v>189.01275652853204</v>
      </c>
      <c r="U195" s="27">
        <f t="shared" si="53"/>
        <v>1780.0013915620609</v>
      </c>
      <c r="V195" s="22" cm="1">
        <f t="array" ref="V195">ROUND(GROWTH(Munis_historical!H195:I195,Munis_historical!$H$1:$I$1,Munis_historical!$J$1),0)</f>
        <v>165637</v>
      </c>
      <c r="W195" cm="1">
        <f t="array" ref="W195">ROUND(GROWTH(Munis_historical!G195:I195,Munis_historical!$G$1:$I$1,Munis_historical!$J$1),0)</f>
        <v>14005</v>
      </c>
      <c r="X195">
        <f>ROUND(_xlfn.FORECAST.ETS(Munis_historical!$J$1,Munis_historical!C195:I195,Munis_historical!$C$1:$I$1),0)</f>
        <v>2940</v>
      </c>
      <c r="Y195" s="28">
        <f t="shared" si="61"/>
        <v>155272</v>
      </c>
      <c r="Z195" s="28">
        <f t="shared" si="54"/>
        <v>3640</v>
      </c>
      <c r="AA195" s="28">
        <f t="shared" si="55"/>
        <v>-7425</v>
      </c>
      <c r="AB195" s="27">
        <f t="shared" si="56"/>
        <v>1498.0414857694163</v>
      </c>
      <c r="AC195" s="27">
        <f t="shared" si="56"/>
        <v>35.118186203569707</v>
      </c>
      <c r="AD195" s="27">
        <f t="shared" si="57"/>
        <v>-71.635311143270613</v>
      </c>
      <c r="AE195" s="27">
        <f t="shared" si="58"/>
        <v>2244128.2930862405</v>
      </c>
      <c r="AF195" s="27">
        <f t="shared" si="59"/>
        <v>1233.2870022285938</v>
      </c>
      <c r="AG195" s="27">
        <f t="shared" si="60"/>
        <v>5131.6178025931904</v>
      </c>
    </row>
    <row r="196" spans="1:34" x14ac:dyDescent="0.3">
      <c r="A196" t="s">
        <v>214</v>
      </c>
      <c r="B196" t="s">
        <v>25</v>
      </c>
      <c r="C196" t="s">
        <v>297</v>
      </c>
      <c r="D196" s="6">
        <v>45029.448156970997</v>
      </c>
      <c r="E196" s="7">
        <v>40532</v>
      </c>
      <c r="F196" s="7">
        <v>44151</v>
      </c>
      <c r="G196" s="7">
        <v>44762</v>
      </c>
      <c r="H196" s="9">
        <f t="shared" si="62"/>
        <v>878.44815697099693</v>
      </c>
      <c r="I196" s="10">
        <f t="shared" si="63"/>
        <v>-3619</v>
      </c>
      <c r="J196" s="39">
        <f t="shared" si="64"/>
        <v>1.9896449841928767</v>
      </c>
      <c r="K196" s="20">
        <f t="shared" si="65"/>
        <v>-8.1968698330728635</v>
      </c>
      <c r="L196" s="39">
        <f t="shared" si="66"/>
        <v>3.9586871631238725</v>
      </c>
      <c r="M196" s="39">
        <f t="shared" si="67"/>
        <v>67.188675060339961</v>
      </c>
      <c r="N196" s="25">
        <f>ROUND(_xlfn.FORECAST.LINEAR(Munis_historical!$J$1,Munis_historical!H196:I196,Munis_historical!$H$1:$I$1),0)</f>
        <v>66124</v>
      </c>
      <c r="O196" s="8">
        <f>ROUND(_xlfn.FORECAST.LINEAR(Munis_historical!$J$1,Munis_historical!G196:I196,Munis_historical!$G$1:$I$1),0)</f>
        <v>54083</v>
      </c>
      <c r="P196" s="28">
        <f t="shared" ref="P196:P259" si="68">N196-G196</f>
        <v>21362</v>
      </c>
      <c r="Q196" s="28">
        <f t="shared" ref="Q196:Q259" si="69">O196-G196</f>
        <v>9321</v>
      </c>
      <c r="R196" s="27">
        <f t="shared" ref="R196:R259" si="70">(P196/G196)*100</f>
        <v>47.723515481881954</v>
      </c>
      <c r="S196" s="27">
        <f t="shared" ref="S196:S259" si="71">(Q196/G196)*100</f>
        <v>20.823466333050355</v>
      </c>
      <c r="T196" s="27">
        <f t="shared" ref="T196:T259" si="72">R196^2</f>
        <v>2277.5339299494267</v>
      </c>
      <c r="U196" s="27">
        <f t="shared" ref="U196:U259" si="73">S196^2</f>
        <v>433.61675012368158</v>
      </c>
      <c r="V196" s="22" cm="1">
        <f t="array" ref="V196">ROUND(GROWTH(Munis_historical!H196:I196,Munis_historical!$H$1:$I$1,Munis_historical!$J$1),0)</f>
        <v>120161</v>
      </c>
      <c r="W196" cm="1">
        <f t="array" ref="W196">ROUND(GROWTH(Munis_historical!G196:I196,Munis_historical!$G$1:$I$1,Munis_historical!$J$1),0)</f>
        <v>115505</v>
      </c>
      <c r="X196">
        <f>ROUND(_xlfn.FORECAST.ETS(Munis_historical!$J$1,Munis_historical!C196:I196,Munis_historical!$C$1:$I$1),0)</f>
        <v>44466</v>
      </c>
      <c r="Y196" s="28">
        <f t="shared" si="61"/>
        <v>75399</v>
      </c>
      <c r="Z196" s="28">
        <f t="shared" ref="Z196:Z259" si="74">W196-$G196</f>
        <v>70743</v>
      </c>
      <c r="AA196" s="28">
        <f t="shared" ref="AA196:AA259" si="75">X196-$G196</f>
        <v>-296</v>
      </c>
      <c r="AB196" s="27">
        <f t="shared" ref="AB196:AC259" si="76">(Y196/$G196)*100</f>
        <v>168.444216076136</v>
      </c>
      <c r="AC196" s="27">
        <f t="shared" si="76"/>
        <v>158.04253607971046</v>
      </c>
      <c r="AD196" s="27">
        <f t="shared" ref="AD196:AD259" si="77">(AA196/$G196)*100</f>
        <v>-0.66127518877619418</v>
      </c>
      <c r="AE196" s="27">
        <f t="shared" ref="AE196:AE259" si="78">AB196^2</f>
        <v>28373.453929503994</v>
      </c>
      <c r="AF196" s="27">
        <f t="shared" ref="AF196:AF259" si="79">AC196^2</f>
        <v>24977.443210506583</v>
      </c>
      <c r="AG196" s="27">
        <f t="shared" ref="AG196:AG259" si="80">AD196^2</f>
        <v>0.43728487529099125</v>
      </c>
    </row>
    <row r="197" spans="1:34" x14ac:dyDescent="0.3">
      <c r="A197" t="s">
        <v>215</v>
      </c>
      <c r="B197" t="s">
        <v>153</v>
      </c>
      <c r="C197" t="s">
        <v>297</v>
      </c>
      <c r="D197" s="6">
        <v>12213.86022124</v>
      </c>
      <c r="E197" s="7">
        <v>11096</v>
      </c>
      <c r="F197" s="7">
        <v>11836</v>
      </c>
      <c r="G197" s="7">
        <v>11847</v>
      </c>
      <c r="H197" s="9">
        <f t="shared" si="62"/>
        <v>377.8602212400001</v>
      </c>
      <c r="I197" s="10">
        <f t="shared" si="63"/>
        <v>-740</v>
      </c>
      <c r="J197" s="39">
        <f t="shared" si="64"/>
        <v>3.1924655393714101</v>
      </c>
      <c r="K197" s="20">
        <f t="shared" si="65"/>
        <v>-6.2521122000675904</v>
      </c>
      <c r="L197" s="39">
        <f t="shared" si="66"/>
        <v>10.191836220073988</v>
      </c>
      <c r="M197" s="39">
        <f t="shared" si="67"/>
        <v>39.088906962234006</v>
      </c>
      <c r="N197" s="25">
        <f>ROUND(_xlfn.FORECAST.LINEAR(Munis_historical!$J$1,Munis_historical!H197:I197,Munis_historical!$H$1:$I$1),0)</f>
        <v>16079</v>
      </c>
      <c r="O197" s="8">
        <f>ROUND(_xlfn.FORECAST.LINEAR(Munis_historical!$J$1,Munis_historical!G197:I197,Munis_historical!$G$1:$I$1),0)</f>
        <v>12950</v>
      </c>
      <c r="P197" s="28">
        <f t="shared" si="68"/>
        <v>4232</v>
      </c>
      <c r="Q197" s="28">
        <f t="shared" si="69"/>
        <v>1103</v>
      </c>
      <c r="R197" s="27">
        <f t="shared" si="70"/>
        <v>35.722123744407867</v>
      </c>
      <c r="S197" s="27">
        <f t="shared" si="71"/>
        <v>9.3103739343293661</v>
      </c>
      <c r="T197" s="27">
        <f t="shared" si="72"/>
        <v>1276.0701248107882</v>
      </c>
      <c r="U197" s="27">
        <f t="shared" si="73"/>
        <v>86.683062797039682</v>
      </c>
      <c r="V197" s="22" cm="1">
        <f t="array" ref="V197">ROUND(GROWTH(Munis_historical!H197:I197,Munis_historical!$H$1:$I$1,Munis_historical!$J$1),0)</f>
        <v>20922</v>
      </c>
      <c r="W197" cm="1">
        <f t="array" ref="W197">ROUND(GROWTH(Munis_historical!G197:I197,Munis_historical!$G$1:$I$1,Munis_historical!$J$1),0)</f>
        <v>14428</v>
      </c>
      <c r="X197">
        <f>ROUND(_xlfn.FORECAST.ETS(Munis_historical!$J$1,Munis_historical!C197:I197,Munis_historical!$C$1:$I$1),0)</f>
        <v>9925</v>
      </c>
      <c r="Y197" s="28">
        <f t="shared" ref="Y197:Y260" si="81">V197-$G197</f>
        <v>9075</v>
      </c>
      <c r="Z197" s="28">
        <f t="shared" si="74"/>
        <v>2581</v>
      </c>
      <c r="AA197" s="28">
        <f t="shared" si="75"/>
        <v>-1922</v>
      </c>
      <c r="AB197" s="27">
        <f t="shared" si="76"/>
        <v>76.601671309192199</v>
      </c>
      <c r="AC197" s="27">
        <f t="shared" si="76"/>
        <v>21.786106187220394</v>
      </c>
      <c r="AD197" s="27">
        <f t="shared" si="77"/>
        <v>-16.223516502068033</v>
      </c>
      <c r="AE197" s="27">
        <f t="shared" si="78"/>
        <v>5867.8160473615189</v>
      </c>
      <c r="AF197" s="27">
        <f t="shared" si="79"/>
        <v>474.63442280084274</v>
      </c>
      <c r="AG197" s="27">
        <f t="shared" si="80"/>
        <v>263.20248769287377</v>
      </c>
    </row>
    <row r="198" spans="1:34" x14ac:dyDescent="0.3">
      <c r="A198" t="s">
        <v>216</v>
      </c>
      <c r="B198" t="s">
        <v>153</v>
      </c>
      <c r="C198" t="s">
        <v>297</v>
      </c>
      <c r="D198" s="6">
        <v>362.05305748799998</v>
      </c>
      <c r="E198" s="7">
        <v>293</v>
      </c>
      <c r="F198" s="7">
        <v>220</v>
      </c>
      <c r="G198" s="7">
        <v>220</v>
      </c>
      <c r="H198" s="9">
        <f t="shared" si="62"/>
        <v>142.05305748799998</v>
      </c>
      <c r="I198" s="10">
        <f t="shared" si="63"/>
        <v>73</v>
      </c>
      <c r="J198" s="39">
        <f t="shared" si="64"/>
        <v>64.569571585454526</v>
      </c>
      <c r="K198" s="20">
        <f t="shared" si="65"/>
        <v>33.181818181818187</v>
      </c>
      <c r="L198" s="39">
        <f t="shared" si="66"/>
        <v>4169.2295747291364</v>
      </c>
      <c r="M198" s="39">
        <f t="shared" si="67"/>
        <v>1101.0330578512401</v>
      </c>
      <c r="N198" s="29" t="s">
        <v>374</v>
      </c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4" x14ac:dyDescent="0.3">
      <c r="A199" t="s">
        <v>217</v>
      </c>
      <c r="B199" t="s">
        <v>13</v>
      </c>
      <c r="C199" t="s">
        <v>297</v>
      </c>
      <c r="D199" s="6">
        <v>1609.9171462070001</v>
      </c>
      <c r="E199" s="7">
        <v>1528</v>
      </c>
      <c r="F199" s="7">
        <v>1584</v>
      </c>
      <c r="G199" s="7">
        <v>1584</v>
      </c>
      <c r="H199" s="9">
        <f t="shared" si="62"/>
        <v>25.917146207000087</v>
      </c>
      <c r="I199" s="10">
        <f t="shared" si="63"/>
        <v>-56</v>
      </c>
      <c r="J199" s="39">
        <f t="shared" si="64"/>
        <v>1.6361834726641469</v>
      </c>
      <c r="K199" s="20">
        <f t="shared" si="65"/>
        <v>-3.535353535353535</v>
      </c>
      <c r="L199" s="39">
        <f t="shared" si="66"/>
        <v>2.6770963562193071</v>
      </c>
      <c r="M199" s="39">
        <f t="shared" si="67"/>
        <v>12.498724619936739</v>
      </c>
      <c r="N199" s="25">
        <f>ROUND(_xlfn.FORECAST.LINEAR(Munis_historical!$J$1,Munis_historical!H199:I199,Munis_historical!$H$1:$I$1),0)</f>
        <v>2246</v>
      </c>
      <c r="O199" s="8">
        <f>ROUND(_xlfn.FORECAST.LINEAR(Munis_historical!$J$1,Munis_historical!G199:I199,Munis_historical!$G$1:$I$1),0)</f>
        <v>1842</v>
      </c>
      <c r="P199" s="28">
        <f t="shared" si="68"/>
        <v>662</v>
      </c>
      <c r="Q199" s="28">
        <f t="shared" si="69"/>
        <v>258</v>
      </c>
      <c r="R199" s="27">
        <f t="shared" si="70"/>
        <v>41.792929292929294</v>
      </c>
      <c r="S199" s="27">
        <f t="shared" si="71"/>
        <v>16.287878787878789</v>
      </c>
      <c r="T199" s="27">
        <f t="shared" si="72"/>
        <v>1746.6489388837874</v>
      </c>
      <c r="U199" s="27">
        <f t="shared" si="73"/>
        <v>265.29499540863179</v>
      </c>
      <c r="V199" s="22" cm="1">
        <f t="array" ref="V199">ROUND(GROWTH(Munis_historical!H199:I199,Munis_historical!$H$1:$I$1,Munis_historical!$J$1),0)</f>
        <v>2920</v>
      </c>
      <c r="W199" cm="1">
        <f t="array" ref="W199">ROUND(GROWTH(Munis_historical!G199:I199,Munis_historical!$G$1:$I$1,Munis_historical!$J$1),0)</f>
        <v>2113</v>
      </c>
      <c r="X199">
        <f>ROUND(_xlfn.FORECAST.ETS(Munis_historical!$J$1,Munis_historical!C199:I199,Munis_historical!$C$1:$I$1),0)</f>
        <v>1595</v>
      </c>
      <c r="Y199" s="28">
        <f t="shared" si="81"/>
        <v>1336</v>
      </c>
      <c r="Z199" s="28">
        <f t="shared" si="74"/>
        <v>529</v>
      </c>
      <c r="AA199" s="28">
        <f t="shared" si="75"/>
        <v>11</v>
      </c>
      <c r="AB199" s="27">
        <f t="shared" si="76"/>
        <v>84.343434343434339</v>
      </c>
      <c r="AC199" s="27">
        <f t="shared" si="76"/>
        <v>33.396464646464644</v>
      </c>
      <c r="AD199" s="27">
        <f t="shared" si="77"/>
        <v>0.69444444444444442</v>
      </c>
      <c r="AE199" s="27">
        <f t="shared" si="78"/>
        <v>7113.8149168452192</v>
      </c>
      <c r="AF199" s="27">
        <f t="shared" si="79"/>
        <v>1115.3238508825627</v>
      </c>
      <c r="AG199" s="27">
        <f t="shared" si="80"/>
        <v>0.48225308641975306</v>
      </c>
    </row>
    <row r="200" spans="1:34" x14ac:dyDescent="0.3">
      <c r="A200" t="s">
        <v>218</v>
      </c>
      <c r="B200" t="s">
        <v>11</v>
      </c>
      <c r="C200" t="s">
        <v>297</v>
      </c>
      <c r="D200" s="6">
        <v>6163.3615955200003</v>
      </c>
      <c r="E200" s="7">
        <v>4855</v>
      </c>
      <c r="F200" s="7">
        <v>5632</v>
      </c>
      <c r="G200" s="7">
        <v>5632</v>
      </c>
      <c r="H200" s="9">
        <f t="shared" si="62"/>
        <v>531.36159552000026</v>
      </c>
      <c r="I200" s="10">
        <f t="shared" si="63"/>
        <v>-777</v>
      </c>
      <c r="J200" s="39">
        <f t="shared" si="64"/>
        <v>9.4346874204545497</v>
      </c>
      <c r="K200" s="20">
        <f t="shared" si="65"/>
        <v>-13.796164772727273</v>
      </c>
      <c r="L200" s="39">
        <f t="shared" si="66"/>
        <v>89.013326721683327</v>
      </c>
      <c r="M200" s="39">
        <f t="shared" si="67"/>
        <v>190.33416243624097</v>
      </c>
      <c r="N200" s="25">
        <f>ROUND(_xlfn.FORECAST.LINEAR(Munis_historical!$J$1,Munis_historical!H200:I200,Munis_historical!$H$1:$I$1),0)</f>
        <v>7244</v>
      </c>
      <c r="O200" s="8">
        <f>ROUND(_xlfn.FORECAST.LINEAR(Munis_historical!$J$1,Munis_historical!G200:I200,Munis_historical!$G$1:$I$1),0)</f>
        <v>6742</v>
      </c>
      <c r="P200" s="28">
        <f t="shared" si="68"/>
        <v>1612</v>
      </c>
      <c r="Q200" s="28">
        <f t="shared" si="69"/>
        <v>1110</v>
      </c>
      <c r="R200" s="27">
        <f t="shared" si="70"/>
        <v>28.62215909090909</v>
      </c>
      <c r="S200" s="27">
        <f t="shared" si="71"/>
        <v>19.708806818181817</v>
      </c>
      <c r="T200" s="27">
        <f t="shared" si="72"/>
        <v>819.22799102530985</v>
      </c>
      <c r="U200" s="27">
        <f t="shared" si="73"/>
        <v>388.43706619641006</v>
      </c>
      <c r="V200" s="22" cm="1">
        <f t="array" ref="V200">ROUND(GROWTH(Munis_historical!H200:I200,Munis_historical!$H$1:$I$1,Munis_historical!$J$1),0)</f>
        <v>7578</v>
      </c>
      <c r="W200" cm="1">
        <f t="array" ref="W200">ROUND(GROWTH(Munis_historical!G200:I200,Munis_historical!$G$1:$I$1,Munis_historical!$J$1),0)</f>
        <v>6981</v>
      </c>
      <c r="X200">
        <f>ROUND(_xlfn.FORECAST.ETS(Munis_historical!$J$1,Munis_historical!C200:I200,Munis_historical!$C$1:$I$1),0)</f>
        <v>6324</v>
      </c>
      <c r="Y200" s="28">
        <f t="shared" si="81"/>
        <v>1946</v>
      </c>
      <c r="Z200" s="28">
        <f t="shared" si="74"/>
        <v>1349</v>
      </c>
      <c r="AA200" s="28">
        <f t="shared" si="75"/>
        <v>692</v>
      </c>
      <c r="AB200" s="27">
        <f t="shared" si="76"/>
        <v>34.55255681818182</v>
      </c>
      <c r="AC200" s="27">
        <f t="shared" si="76"/>
        <v>23.952414772727273</v>
      </c>
      <c r="AD200" s="27">
        <f t="shared" si="77"/>
        <v>12.286931818181818</v>
      </c>
      <c r="AE200" s="27">
        <f t="shared" si="78"/>
        <v>1193.8791826736831</v>
      </c>
      <c r="AF200" s="27">
        <f t="shared" si="79"/>
        <v>573.71817344476369</v>
      </c>
      <c r="AG200" s="27">
        <f t="shared" si="80"/>
        <v>150.96869350464877</v>
      </c>
    </row>
    <row r="201" spans="1:34" x14ac:dyDescent="0.3">
      <c r="A201" t="s">
        <v>219</v>
      </c>
      <c r="B201" t="s">
        <v>9</v>
      </c>
      <c r="C201" t="s">
        <v>297</v>
      </c>
      <c r="D201" s="6">
        <v>2414.1644703289899</v>
      </c>
      <c r="E201" s="7">
        <v>1797</v>
      </c>
      <c r="F201" s="7">
        <v>1963</v>
      </c>
      <c r="G201" s="7">
        <v>1963</v>
      </c>
      <c r="H201" s="9">
        <f t="shared" si="62"/>
        <v>451.16447032898986</v>
      </c>
      <c r="I201" s="10">
        <f t="shared" si="63"/>
        <v>-166</v>
      </c>
      <c r="J201" s="39">
        <f t="shared" si="64"/>
        <v>22.983416725878243</v>
      </c>
      <c r="K201" s="20">
        <f t="shared" si="65"/>
        <v>-8.4564442180336226</v>
      </c>
      <c r="L201" s="39">
        <f t="shared" si="66"/>
        <v>528.23744439537973</v>
      </c>
      <c r="M201" s="39">
        <f t="shared" si="67"/>
        <v>71.511448812714292</v>
      </c>
      <c r="N201" s="25">
        <f>ROUND(_xlfn.FORECAST.LINEAR(Munis_historical!$J$1,Munis_historical!H201:I201,Munis_historical!$H$1:$I$1),0)</f>
        <v>2848</v>
      </c>
      <c r="O201" s="8">
        <f>ROUND(_xlfn.FORECAST.LINEAR(Munis_historical!$J$1,Munis_historical!G201:I201,Munis_historical!$G$1:$I$1),0)</f>
        <v>2423</v>
      </c>
      <c r="P201" s="28">
        <f t="shared" si="68"/>
        <v>885</v>
      </c>
      <c r="Q201" s="28">
        <f t="shared" si="69"/>
        <v>460</v>
      </c>
      <c r="R201" s="27">
        <f t="shared" si="70"/>
        <v>45.084055017829854</v>
      </c>
      <c r="S201" s="27">
        <f t="shared" si="71"/>
        <v>23.433520122261843</v>
      </c>
      <c r="T201" s="27">
        <f t="shared" si="72"/>
        <v>2032.5720168507094</v>
      </c>
      <c r="U201" s="27">
        <f t="shared" si="73"/>
        <v>549.12986532045068</v>
      </c>
      <c r="V201" s="22" cm="1">
        <f t="array" ref="V201">ROUND(GROWTH(Munis_historical!H201:I201,Munis_historical!$H$1:$I$1,Munis_historical!$J$1),0)</f>
        <v>3776</v>
      </c>
      <c r="W201" cm="1">
        <f t="array" ref="W201">ROUND(GROWTH(Munis_historical!G201:I201,Munis_historical!$G$1:$I$1,Munis_historical!$J$1),0)</f>
        <v>3090</v>
      </c>
      <c r="X201">
        <f>ROUND(_xlfn.FORECAST.ETS(Munis_historical!$J$1,Munis_historical!C201:I201,Munis_historical!$C$1:$I$1),0)</f>
        <v>2171</v>
      </c>
      <c r="Y201" s="28">
        <f t="shared" si="81"/>
        <v>1813</v>
      </c>
      <c r="Z201" s="28">
        <f t="shared" si="74"/>
        <v>1127</v>
      </c>
      <c r="AA201" s="28">
        <f t="shared" si="75"/>
        <v>208</v>
      </c>
      <c r="AB201" s="27">
        <f t="shared" si="76"/>
        <v>92.358634742740705</v>
      </c>
      <c r="AC201" s="27">
        <f t="shared" si="76"/>
        <v>57.412124299541524</v>
      </c>
      <c r="AD201" s="27">
        <f t="shared" si="77"/>
        <v>10.596026490066226</v>
      </c>
      <c r="AE201" s="27">
        <f t="shared" si="78"/>
        <v>8530.1174115429912</v>
      </c>
      <c r="AF201" s="27">
        <f t="shared" si="79"/>
        <v>3296.1520165860065</v>
      </c>
      <c r="AG201" s="27">
        <f t="shared" si="80"/>
        <v>112.27577737818518</v>
      </c>
    </row>
    <row r="202" spans="1:34" x14ac:dyDescent="0.3">
      <c r="A202" t="s">
        <v>220</v>
      </c>
      <c r="B202" t="s">
        <v>11</v>
      </c>
      <c r="C202" t="s">
        <v>297</v>
      </c>
      <c r="D202" s="6">
        <v>16752.436151079899</v>
      </c>
      <c r="E202" s="7">
        <v>16232</v>
      </c>
      <c r="F202" s="7">
        <v>15937</v>
      </c>
      <c r="G202" s="7">
        <v>16058</v>
      </c>
      <c r="H202" s="9">
        <f t="shared" si="62"/>
        <v>815.43615107989899</v>
      </c>
      <c r="I202" s="10">
        <f t="shared" si="63"/>
        <v>295</v>
      </c>
      <c r="J202" s="39">
        <f t="shared" si="64"/>
        <v>5.1166226459176691</v>
      </c>
      <c r="K202" s="20">
        <f t="shared" si="65"/>
        <v>1.8510384639518103</v>
      </c>
      <c r="L202" s="39">
        <f t="shared" si="66"/>
        <v>26.17982730071753</v>
      </c>
      <c r="M202" s="39">
        <f t="shared" si="67"/>
        <v>3.4263433950290771</v>
      </c>
      <c r="N202" s="25">
        <f>ROUND(_xlfn.FORECAST.LINEAR(Munis_historical!$J$1,Munis_historical!H202:I202,Munis_historical!$H$1:$I$1),0)</f>
        <v>15431</v>
      </c>
      <c r="O202" s="8">
        <f>ROUND(_xlfn.FORECAST.LINEAR(Munis_historical!$J$1,Munis_historical!G202:I202,Munis_historical!$G$1:$I$1),0)</f>
        <v>17209</v>
      </c>
      <c r="P202" s="28">
        <f t="shared" si="68"/>
        <v>-627</v>
      </c>
      <c r="Q202" s="28">
        <f t="shared" si="69"/>
        <v>1151</v>
      </c>
      <c r="R202" s="27">
        <f t="shared" si="70"/>
        <v>-3.9045958400797112</v>
      </c>
      <c r="S202" s="27">
        <f t="shared" si="71"/>
        <v>7.1677668451862004</v>
      </c>
      <c r="T202" s="27">
        <f t="shared" si="72"/>
        <v>15.245868674367786</v>
      </c>
      <c r="U202" s="27">
        <f t="shared" si="73"/>
        <v>51.376881546950536</v>
      </c>
      <c r="V202" s="22" cm="1">
        <f t="array" ref="V202">ROUND(GROWTH(Munis_historical!H202:I202,Munis_historical!$H$1:$I$1,Munis_historical!$J$1),0)</f>
        <v>15471</v>
      </c>
      <c r="W202" cm="1">
        <f t="array" ref="W202">ROUND(GROWTH(Munis_historical!G202:I202,Munis_historical!$G$1:$I$1,Munis_historical!$J$1),0)</f>
        <v>17254</v>
      </c>
      <c r="X202">
        <f>ROUND(_xlfn.FORECAST.ETS(Munis_historical!$J$1,Munis_historical!C202:I202,Munis_historical!$C$1:$I$1),0)</f>
        <v>18332</v>
      </c>
      <c r="Y202" s="28">
        <f t="shared" si="81"/>
        <v>-587</v>
      </c>
      <c r="Z202" s="28">
        <f t="shared" si="74"/>
        <v>1196</v>
      </c>
      <c r="AA202" s="28">
        <f t="shared" si="75"/>
        <v>2274</v>
      </c>
      <c r="AB202" s="27">
        <f t="shared" si="76"/>
        <v>-3.6554988167891391</v>
      </c>
      <c r="AC202" s="27">
        <f t="shared" si="76"/>
        <v>7.4480009963880933</v>
      </c>
      <c r="AD202" s="27">
        <f t="shared" si="77"/>
        <v>14.161165774069001</v>
      </c>
      <c r="AE202" s="27">
        <f t="shared" si="78"/>
        <v>13.362671599546797</v>
      </c>
      <c r="AF202" s="27">
        <f t="shared" si="79"/>
        <v>55.472718842198034</v>
      </c>
      <c r="AG202" s="27">
        <f t="shared" si="80"/>
        <v>200.5386160806633</v>
      </c>
    </row>
    <row r="203" spans="1:34" x14ac:dyDescent="0.3">
      <c r="A203" t="s">
        <v>221</v>
      </c>
      <c r="B203" t="s">
        <v>9</v>
      </c>
      <c r="C203" t="s">
        <v>297</v>
      </c>
      <c r="D203" s="6">
        <v>2469.5432742589901</v>
      </c>
      <c r="E203" s="7">
        <v>1981</v>
      </c>
      <c r="F203" s="7">
        <v>2089</v>
      </c>
      <c r="G203" s="7">
        <v>2089</v>
      </c>
      <c r="H203" s="9">
        <f t="shared" si="62"/>
        <v>380.5432742589901</v>
      </c>
      <c r="I203" s="10">
        <f t="shared" si="63"/>
        <v>-108</v>
      </c>
      <c r="J203" s="39">
        <f t="shared" si="64"/>
        <v>18.21652820770656</v>
      </c>
      <c r="K203" s="20">
        <f t="shared" si="65"/>
        <v>-5.1699377692675919</v>
      </c>
      <c r="L203" s="39">
        <f t="shared" si="66"/>
        <v>331.84189994216877</v>
      </c>
      <c r="M203" s="39">
        <f t="shared" si="67"/>
        <v>26.728256538099565</v>
      </c>
      <c r="N203" s="25">
        <f>ROUND(_xlfn.FORECAST.LINEAR(Munis_historical!$J$1,Munis_historical!H203:I203,Munis_historical!$H$1:$I$1),0)</f>
        <v>2657</v>
      </c>
      <c r="O203" s="8">
        <f>ROUND(_xlfn.FORECAST.LINEAR(Munis_historical!$J$1,Munis_historical!G203:I203,Munis_historical!$G$1:$I$1),0)</f>
        <v>2185</v>
      </c>
      <c r="P203" s="28">
        <f t="shared" si="68"/>
        <v>568</v>
      </c>
      <c r="Q203" s="28">
        <f t="shared" si="69"/>
        <v>96</v>
      </c>
      <c r="R203" s="27">
        <f t="shared" si="70"/>
        <v>27.190043082814746</v>
      </c>
      <c r="S203" s="27">
        <f t="shared" si="71"/>
        <v>4.5955002393489703</v>
      </c>
      <c r="T203" s="27">
        <f t="shared" si="72"/>
        <v>739.29844284532203</v>
      </c>
      <c r="U203" s="27">
        <f t="shared" si="73"/>
        <v>21.118622449856442</v>
      </c>
      <c r="V203" s="22" cm="1">
        <f t="array" ref="V203">ROUND(GROWTH(Munis_historical!H203:I203,Munis_historical!$H$1:$I$1,Munis_historical!$J$1),0)</f>
        <v>3219</v>
      </c>
      <c r="W203" cm="1">
        <f t="array" ref="W203">ROUND(GROWTH(Munis_historical!G203:I203,Munis_historical!$G$1:$I$1,Munis_historical!$J$1),0)</f>
        <v>2353</v>
      </c>
      <c r="X203">
        <f>ROUND(_xlfn.FORECAST.ETS(Munis_historical!$J$1,Munis_historical!C203:I203,Munis_historical!$C$1:$I$1),0)</f>
        <v>1646</v>
      </c>
      <c r="Y203" s="28">
        <f t="shared" si="81"/>
        <v>1130</v>
      </c>
      <c r="Z203" s="28">
        <f t="shared" si="74"/>
        <v>264</v>
      </c>
      <c r="AA203" s="28">
        <f t="shared" si="75"/>
        <v>-443</v>
      </c>
      <c r="AB203" s="27">
        <f t="shared" si="76"/>
        <v>54.092867400670173</v>
      </c>
      <c r="AC203" s="27">
        <f t="shared" si="76"/>
        <v>12.63762565820967</v>
      </c>
      <c r="AD203" s="27">
        <f t="shared" si="77"/>
        <v>-21.206318812829107</v>
      </c>
      <c r="AE203" s="27">
        <f t="shared" si="78"/>
        <v>2926.0383036264857</v>
      </c>
      <c r="AF203" s="27">
        <f t="shared" si="79"/>
        <v>159.7095822770394</v>
      </c>
      <c r="AG203" s="27">
        <f t="shared" si="80"/>
        <v>449.70795759134967</v>
      </c>
    </row>
    <row r="204" spans="1:34" x14ac:dyDescent="0.3">
      <c r="A204" t="s">
        <v>222</v>
      </c>
      <c r="B204" t="s">
        <v>11</v>
      </c>
      <c r="C204" t="s">
        <v>297</v>
      </c>
      <c r="D204" s="6">
        <v>14361.066046029</v>
      </c>
      <c r="E204" s="7">
        <v>9837</v>
      </c>
      <c r="F204" s="7">
        <v>12638</v>
      </c>
      <c r="G204" s="7">
        <v>12775</v>
      </c>
      <c r="H204" s="9">
        <f t="shared" si="62"/>
        <v>1723.0660460290001</v>
      </c>
      <c r="I204" s="10">
        <f t="shared" si="63"/>
        <v>-2801</v>
      </c>
      <c r="J204" s="39">
        <f t="shared" si="64"/>
        <v>13.634008909867068</v>
      </c>
      <c r="K204" s="20">
        <f t="shared" si="65"/>
        <v>-22.163316980534894</v>
      </c>
      <c r="L204" s="39">
        <f t="shared" si="66"/>
        <v>185.88619895433462</v>
      </c>
      <c r="M204" s="39">
        <f t="shared" si="67"/>
        <v>491.21261957966635</v>
      </c>
      <c r="N204" s="25">
        <f>ROUND(_xlfn.FORECAST.LINEAR(Munis_historical!$J$1,Munis_historical!H204:I204,Munis_historical!$H$1:$I$1),0)</f>
        <v>14759</v>
      </c>
      <c r="O204" s="8">
        <f>ROUND(_xlfn.FORECAST.LINEAR(Munis_historical!$J$1,Munis_historical!G204:I204,Munis_historical!$G$1:$I$1),0)</f>
        <v>15357</v>
      </c>
      <c r="P204" s="28">
        <f t="shared" si="68"/>
        <v>1984</v>
      </c>
      <c r="Q204" s="28">
        <f t="shared" si="69"/>
        <v>2582</v>
      </c>
      <c r="R204" s="27">
        <f t="shared" si="70"/>
        <v>15.530332681017612</v>
      </c>
      <c r="S204" s="27">
        <f t="shared" si="71"/>
        <v>20.211350293542075</v>
      </c>
      <c r="T204" s="27">
        <f t="shared" si="72"/>
        <v>241.19123318308368</v>
      </c>
      <c r="U204" s="27">
        <f t="shared" si="73"/>
        <v>408.49868068826333</v>
      </c>
      <c r="V204" s="22" cm="1">
        <f t="array" ref="V204">ROUND(GROWTH(Munis_historical!H204:I204,Munis_historical!$H$1:$I$1,Munis_historical!$J$1),0)</f>
        <v>14858</v>
      </c>
      <c r="W204" cm="1">
        <f t="array" ref="W204">ROUND(GROWTH(Munis_historical!G204:I204,Munis_historical!$G$1:$I$1,Munis_historical!$J$1),0)</f>
        <v>15774</v>
      </c>
      <c r="X204">
        <f>ROUND(_xlfn.FORECAST.ETS(Munis_historical!$J$1,Munis_historical!C204:I204,Munis_historical!$C$1:$I$1),0)</f>
        <v>17668</v>
      </c>
      <c r="Y204" s="28">
        <f t="shared" si="81"/>
        <v>2083</v>
      </c>
      <c r="Z204" s="28">
        <f t="shared" si="74"/>
        <v>2999</v>
      </c>
      <c r="AA204" s="28">
        <f t="shared" si="75"/>
        <v>4893</v>
      </c>
      <c r="AB204" s="27">
        <f t="shared" si="76"/>
        <v>16.30528375733855</v>
      </c>
      <c r="AC204" s="27">
        <f t="shared" si="76"/>
        <v>23.475538160469668</v>
      </c>
      <c r="AD204" s="27">
        <f t="shared" si="77"/>
        <v>38.301369863013704</v>
      </c>
      <c r="AE204" s="27">
        <f t="shared" si="78"/>
        <v>265.86227840732835</v>
      </c>
      <c r="AF204" s="27">
        <f t="shared" si="79"/>
        <v>551.10089192366763</v>
      </c>
      <c r="AG204" s="27">
        <f t="shared" si="80"/>
        <v>1466.9949333833745</v>
      </c>
    </row>
    <row r="205" spans="1:34" x14ac:dyDescent="0.3">
      <c r="A205" t="s">
        <v>223</v>
      </c>
      <c r="B205" t="s">
        <v>9</v>
      </c>
      <c r="C205" t="s">
        <v>297</v>
      </c>
      <c r="D205" s="6">
        <v>1277.888076624</v>
      </c>
      <c r="E205" s="7">
        <v>757</v>
      </c>
      <c r="F205" s="7">
        <v>839</v>
      </c>
      <c r="G205" s="7">
        <v>844</v>
      </c>
      <c r="H205" s="9">
        <f t="shared" si="62"/>
        <v>438.88807662399995</v>
      </c>
      <c r="I205" s="10">
        <f t="shared" si="63"/>
        <v>-82</v>
      </c>
      <c r="J205" s="39">
        <f t="shared" si="64"/>
        <v>52.310855378307508</v>
      </c>
      <c r="K205" s="20">
        <f t="shared" si="65"/>
        <v>-9.7735399284862918</v>
      </c>
      <c r="L205" s="39">
        <f t="shared" si="66"/>
        <v>2736.4255904102038</v>
      </c>
      <c r="M205" s="39">
        <f t="shared" si="67"/>
        <v>95.522082733715834</v>
      </c>
      <c r="N205" s="25">
        <f>ROUND(_xlfn.FORECAST.LINEAR(Munis_historical!$J$1,Munis_historical!H205:I205,Munis_historical!$H$1:$I$1),0)</f>
        <v>1201</v>
      </c>
      <c r="O205" s="8">
        <f>ROUND(_xlfn.FORECAST.LINEAR(Munis_historical!$J$1,Munis_historical!G205:I205,Munis_historical!$G$1:$I$1),0)</f>
        <v>1201</v>
      </c>
      <c r="P205" s="28">
        <f t="shared" si="68"/>
        <v>357</v>
      </c>
      <c r="Q205" s="28">
        <f t="shared" si="69"/>
        <v>357</v>
      </c>
      <c r="R205" s="27">
        <f t="shared" si="70"/>
        <v>42.29857819905213</v>
      </c>
      <c r="S205" s="27">
        <f t="shared" si="71"/>
        <v>42.29857819905213</v>
      </c>
      <c r="T205" s="27">
        <f t="shared" si="72"/>
        <v>1789.1697176613281</v>
      </c>
      <c r="U205" s="27">
        <f t="shared" si="73"/>
        <v>1789.1697176613281</v>
      </c>
      <c r="V205" s="22" cm="1">
        <f t="array" ref="V205">ROUND(GROWTH(Munis_historical!H205:I205,Munis_historical!$H$1:$I$1,Munis_historical!$J$1),0)</f>
        <v>1484</v>
      </c>
      <c r="W205" s="78"/>
      <c r="X205">
        <f>ROUND(_xlfn.FORECAST.ETS(Munis_historical!$J$1,Munis_historical!C205:I205,Munis_historical!$C$1:$I$1),0)</f>
        <v>1201</v>
      </c>
      <c r="Y205" s="28">
        <f t="shared" si="81"/>
        <v>640</v>
      </c>
      <c r="Z205" s="78"/>
      <c r="AA205" s="28">
        <f t="shared" si="75"/>
        <v>357</v>
      </c>
      <c r="AB205" s="27">
        <f t="shared" si="76"/>
        <v>75.829383886255926</v>
      </c>
      <c r="AC205" s="78"/>
      <c r="AD205" s="27">
        <f t="shared" si="77"/>
        <v>42.29857819905213</v>
      </c>
      <c r="AE205" s="27">
        <f t="shared" si="78"/>
        <v>5750.0954605691695</v>
      </c>
      <c r="AF205" s="78"/>
      <c r="AG205" s="27">
        <f t="shared" si="80"/>
        <v>1789.1697176613281</v>
      </c>
      <c r="AH205" s="23" t="s">
        <v>375</v>
      </c>
    </row>
    <row r="206" spans="1:34" x14ac:dyDescent="0.3">
      <c r="A206" t="s">
        <v>224</v>
      </c>
      <c r="B206" t="s">
        <v>11</v>
      </c>
      <c r="C206" t="s">
        <v>297</v>
      </c>
      <c r="D206" s="6">
        <v>10708.715246100001</v>
      </c>
      <c r="E206" s="7">
        <v>8965</v>
      </c>
      <c r="F206" s="7">
        <v>10778</v>
      </c>
      <c r="G206" s="7">
        <v>11717</v>
      </c>
      <c r="H206" s="9">
        <f t="shared" si="62"/>
        <v>-69.284753899999487</v>
      </c>
      <c r="I206" s="10">
        <f t="shared" si="63"/>
        <v>-1813</v>
      </c>
      <c r="J206" s="39">
        <f t="shared" si="64"/>
        <v>-0.64283497773241316</v>
      </c>
      <c r="K206" s="20">
        <f t="shared" si="65"/>
        <v>-16.821302653553534</v>
      </c>
      <c r="L206" s="39">
        <f t="shared" si="66"/>
        <v>0.41323680859623213</v>
      </c>
      <c r="M206" s="39">
        <f t="shared" si="67"/>
        <v>282.95622296244716</v>
      </c>
      <c r="N206" s="25">
        <f>ROUND(_xlfn.FORECAST.LINEAR(Munis_historical!$J$1,Munis_historical!H206:I206,Munis_historical!$H$1:$I$1),0)</f>
        <v>10709</v>
      </c>
      <c r="O206" s="8">
        <f>ROUND(_xlfn.FORECAST.LINEAR(Munis_historical!$J$1,Munis_historical!G206:I206,Munis_historical!$G$1:$I$1),0)</f>
        <v>10995</v>
      </c>
      <c r="P206" s="28">
        <f t="shared" si="68"/>
        <v>-1008</v>
      </c>
      <c r="Q206" s="28">
        <f t="shared" si="69"/>
        <v>-722</v>
      </c>
      <c r="R206" s="27">
        <f t="shared" si="70"/>
        <v>-8.6028846974481521</v>
      </c>
      <c r="S206" s="27">
        <f t="shared" si="71"/>
        <v>-6.1619868567039351</v>
      </c>
      <c r="T206" s="27">
        <f t="shared" si="72"/>
        <v>74.009625117587589</v>
      </c>
      <c r="U206" s="27">
        <f t="shared" si="73"/>
        <v>37.970082022192045</v>
      </c>
      <c r="V206" s="22" cm="1">
        <f t="array" ref="V206">ROUND(GROWTH(Munis_historical!H206:I206,Munis_historical!$H$1:$I$1,Munis_historical!$J$1),0)</f>
        <v>10727</v>
      </c>
      <c r="W206" cm="1">
        <f t="array" ref="W206">ROUND(GROWTH(Munis_historical!G206:I206,Munis_historical!$G$1:$I$1,Munis_historical!$J$1),0)</f>
        <v>11000</v>
      </c>
      <c r="X206">
        <f>ROUND(_xlfn.FORECAST.ETS(Munis_historical!$J$1,Munis_historical!C206:I206,Munis_historical!$C$1:$I$1),0)</f>
        <v>11109</v>
      </c>
      <c r="Y206" s="28">
        <f t="shared" si="81"/>
        <v>-990</v>
      </c>
      <c r="Z206" s="28">
        <f t="shared" si="74"/>
        <v>-717</v>
      </c>
      <c r="AA206" s="28">
        <f t="shared" si="75"/>
        <v>-608</v>
      </c>
      <c r="AB206" s="27">
        <f t="shared" si="76"/>
        <v>-8.4492617564222918</v>
      </c>
      <c r="AC206" s="27">
        <f t="shared" si="76"/>
        <v>-6.1193138175300845</v>
      </c>
      <c r="AD206" s="27">
        <f t="shared" si="77"/>
        <v>-5.1890415635401554</v>
      </c>
      <c r="AE206" s="27">
        <f t="shared" si="78"/>
        <v>71.390024228540312</v>
      </c>
      <c r="AF206" s="27">
        <f t="shared" si="79"/>
        <v>37.446001597414615</v>
      </c>
      <c r="AG206" s="27">
        <f t="shared" si="80"/>
        <v>26.926152348147262</v>
      </c>
    </row>
    <row r="207" spans="1:34" x14ac:dyDescent="0.3">
      <c r="A207" t="s">
        <v>225</v>
      </c>
      <c r="B207" t="s">
        <v>11</v>
      </c>
      <c r="C207" t="s">
        <v>297</v>
      </c>
      <c r="D207" s="6">
        <v>10548.266925399899</v>
      </c>
      <c r="E207" s="7">
        <v>10624</v>
      </c>
      <c r="F207" s="7">
        <v>10612</v>
      </c>
      <c r="G207" s="7">
        <v>10612</v>
      </c>
      <c r="H207" s="9">
        <f t="shared" si="62"/>
        <v>-63.733074600100736</v>
      </c>
      <c r="I207" s="10">
        <f t="shared" si="63"/>
        <v>12</v>
      </c>
      <c r="J207" s="39">
        <f t="shared" si="64"/>
        <v>-0.60057552393611691</v>
      </c>
      <c r="K207" s="20">
        <f t="shared" si="65"/>
        <v>0.11307953260459858</v>
      </c>
      <c r="L207" s="39">
        <f t="shared" si="66"/>
        <v>0.36069095995114131</v>
      </c>
      <c r="M207" s="39">
        <f t="shared" si="67"/>
        <v>1.2786980694074473E-2</v>
      </c>
      <c r="N207" s="25">
        <f>ROUND(_xlfn.FORECAST.LINEAR(Munis_historical!$J$1,Munis_historical!H207:I207,Munis_historical!$H$1:$I$1),0)</f>
        <v>9786</v>
      </c>
      <c r="O207" s="8">
        <f>ROUND(_xlfn.FORECAST.LINEAR(Munis_historical!$J$1,Munis_historical!G207:I207,Munis_historical!$G$1:$I$1),0)</f>
        <v>10551</v>
      </c>
      <c r="P207" s="28">
        <f t="shared" si="68"/>
        <v>-826</v>
      </c>
      <c r="Q207" s="28">
        <f t="shared" si="69"/>
        <v>-61</v>
      </c>
      <c r="R207" s="27">
        <f t="shared" si="70"/>
        <v>-7.7836411609498679</v>
      </c>
      <c r="S207" s="27">
        <f t="shared" si="71"/>
        <v>-0.57482095740670935</v>
      </c>
      <c r="T207" s="27">
        <f t="shared" si="72"/>
        <v>60.585069722433005</v>
      </c>
      <c r="U207" s="27">
        <f t="shared" si="73"/>
        <v>0.33041913307396598</v>
      </c>
      <c r="V207" s="22" cm="1">
        <f t="array" ref="V207">ROUND(GROWTH(Munis_historical!H207:I207,Munis_historical!$H$1:$I$1,Munis_historical!$J$1),0)</f>
        <v>9804</v>
      </c>
      <c r="W207" cm="1">
        <f t="array" ref="W207">ROUND(GROWTH(Munis_historical!G207:I207,Munis_historical!$G$1:$I$1,Munis_historical!$J$1),0)</f>
        <v>10556</v>
      </c>
      <c r="X207">
        <f>ROUND(_xlfn.FORECAST.ETS(Munis_historical!$J$1,Munis_historical!C207:I207,Munis_historical!$C$1:$I$1),0)</f>
        <v>11023</v>
      </c>
      <c r="Y207" s="28">
        <f t="shared" si="81"/>
        <v>-808</v>
      </c>
      <c r="Z207" s="28">
        <f t="shared" si="74"/>
        <v>-56</v>
      </c>
      <c r="AA207" s="28">
        <f t="shared" si="75"/>
        <v>411</v>
      </c>
      <c r="AB207" s="27">
        <f t="shared" si="76"/>
        <v>-7.6140218620429705</v>
      </c>
      <c r="AC207" s="27">
        <f t="shared" si="76"/>
        <v>-0.52770448548812665</v>
      </c>
      <c r="AD207" s="27">
        <f t="shared" si="77"/>
        <v>3.872973991707501</v>
      </c>
      <c r="AE207" s="27">
        <f t="shared" si="78"/>
        <v>57.973328915668304</v>
      </c>
      <c r="AF207" s="27">
        <f t="shared" si="79"/>
        <v>0.2784720240042885</v>
      </c>
      <c r="AG207" s="27">
        <f t="shared" si="80"/>
        <v>14.999927540442734</v>
      </c>
    </row>
    <row r="208" spans="1:34" x14ac:dyDescent="0.3">
      <c r="A208" t="s">
        <v>226</v>
      </c>
      <c r="B208" t="s">
        <v>11</v>
      </c>
      <c r="C208" t="s">
        <v>297</v>
      </c>
      <c r="D208" s="6">
        <v>14064.716259209899</v>
      </c>
      <c r="E208" s="7">
        <v>12383</v>
      </c>
      <c r="F208" s="7">
        <v>10663</v>
      </c>
      <c r="G208" s="7">
        <v>10663</v>
      </c>
      <c r="H208" s="9">
        <f t="shared" si="62"/>
        <v>3401.7162592098994</v>
      </c>
      <c r="I208" s="10">
        <f t="shared" si="63"/>
        <v>1720</v>
      </c>
      <c r="J208" s="39">
        <f t="shared" si="64"/>
        <v>31.902056261932849</v>
      </c>
      <c r="K208" s="20">
        <f t="shared" si="65"/>
        <v>16.130544874800712</v>
      </c>
      <c r="L208" s="39">
        <f t="shared" si="66"/>
        <v>1017.7411937395289</v>
      </c>
      <c r="M208" s="39">
        <f t="shared" si="67"/>
        <v>260.19447795795952</v>
      </c>
      <c r="N208" s="25">
        <f>ROUND(_xlfn.FORECAST.LINEAR(Munis_historical!$J$1,Munis_historical!H208:I208,Munis_historical!$H$1:$I$1),0)</f>
        <v>12043</v>
      </c>
      <c r="O208" s="8">
        <f>ROUND(_xlfn.FORECAST.LINEAR(Munis_historical!$J$1,Munis_historical!G208:I208,Munis_historical!$G$1:$I$1),0)</f>
        <v>13970</v>
      </c>
      <c r="P208" s="28">
        <f t="shared" si="68"/>
        <v>1380</v>
      </c>
      <c r="Q208" s="28">
        <f t="shared" si="69"/>
        <v>3307</v>
      </c>
      <c r="R208" s="27">
        <f t="shared" si="70"/>
        <v>12.941948794898247</v>
      </c>
      <c r="S208" s="27">
        <f t="shared" si="71"/>
        <v>31.013785988933694</v>
      </c>
      <c r="T208" s="27">
        <f t="shared" si="72"/>
        <v>167.49403860976818</v>
      </c>
      <c r="U208" s="27">
        <f t="shared" si="73"/>
        <v>961.85492136737992</v>
      </c>
      <c r="V208" s="22" cm="1">
        <f t="array" ref="V208">ROUND(GROWTH(Munis_historical!H208:I208,Munis_historical!$H$1:$I$1,Munis_historical!$J$1),0)</f>
        <v>12194</v>
      </c>
      <c r="W208" cm="1">
        <f t="array" ref="W208">ROUND(GROWTH(Munis_historical!G208:I208,Munis_historical!$G$1:$I$1,Munis_historical!$J$1),0)</f>
        <v>13950</v>
      </c>
      <c r="X208">
        <f>ROUND(_xlfn.FORECAST.ETS(Munis_historical!$J$1,Munis_historical!C208:I208,Munis_historical!$C$1:$I$1),0)</f>
        <v>14763</v>
      </c>
      <c r="Y208" s="28">
        <f t="shared" si="81"/>
        <v>1531</v>
      </c>
      <c r="Z208" s="28">
        <f t="shared" si="74"/>
        <v>3287</v>
      </c>
      <c r="AA208" s="28">
        <f t="shared" si="75"/>
        <v>4100</v>
      </c>
      <c r="AB208" s="27">
        <f t="shared" si="76"/>
        <v>14.358060583325519</v>
      </c>
      <c r="AC208" s="27">
        <f t="shared" si="76"/>
        <v>30.826221513645315</v>
      </c>
      <c r="AD208" s="27">
        <f t="shared" si="77"/>
        <v>38.450717434117976</v>
      </c>
      <c r="AE208" s="27">
        <f t="shared" si="78"/>
        <v>206.15390371444596</v>
      </c>
      <c r="AF208" s="27">
        <f t="shared" si="79"/>
        <v>950.25593280832925</v>
      </c>
      <c r="AG208" s="27">
        <f t="shared" si="80"/>
        <v>1478.4576711983841</v>
      </c>
    </row>
    <row r="209" spans="1:33" x14ac:dyDescent="0.3">
      <c r="A209" t="s">
        <v>227</v>
      </c>
      <c r="B209" t="s">
        <v>11</v>
      </c>
      <c r="C209" t="s">
        <v>297</v>
      </c>
      <c r="D209" s="6">
        <v>9111.79079429999</v>
      </c>
      <c r="E209" s="7">
        <v>7682</v>
      </c>
      <c r="F209" s="7">
        <v>9283</v>
      </c>
      <c r="G209" s="7">
        <v>9298</v>
      </c>
      <c r="H209" s="9">
        <f t="shared" si="62"/>
        <v>-171.20920570000999</v>
      </c>
      <c r="I209" s="10">
        <f t="shared" si="63"/>
        <v>-1601</v>
      </c>
      <c r="J209" s="39">
        <f t="shared" si="64"/>
        <v>-1.8443305580093721</v>
      </c>
      <c r="K209" s="20">
        <f t="shared" si="65"/>
        <v>-17.246579769471076</v>
      </c>
      <c r="L209" s="39">
        <f t="shared" si="66"/>
        <v>3.4015552072071618</v>
      </c>
      <c r="M209" s="39">
        <f t="shared" si="67"/>
        <v>297.44451374472897</v>
      </c>
      <c r="N209" s="25">
        <f>ROUND(_xlfn.FORECAST.LINEAR(Munis_historical!$J$1,Munis_historical!H209:I209,Munis_historical!$H$1:$I$1),0)</f>
        <v>8855</v>
      </c>
      <c r="O209" s="8">
        <f>ROUND(_xlfn.FORECAST.LINEAR(Munis_historical!$J$1,Munis_historical!G209:I209,Munis_historical!$G$1:$I$1),0)</f>
        <v>8949</v>
      </c>
      <c r="P209" s="28">
        <f t="shared" si="68"/>
        <v>-443</v>
      </c>
      <c r="Q209" s="28">
        <f t="shared" si="69"/>
        <v>-349</v>
      </c>
      <c r="R209" s="27">
        <f t="shared" si="70"/>
        <v>-4.7644654764465475</v>
      </c>
      <c r="S209" s="27">
        <f t="shared" si="71"/>
        <v>-3.7534953753495373</v>
      </c>
      <c r="T209" s="27">
        <f t="shared" si="72"/>
        <v>22.700131276251028</v>
      </c>
      <c r="U209" s="27">
        <f t="shared" si="73"/>
        <v>14.088727532770363</v>
      </c>
      <c r="V209" s="22" cm="1">
        <f t="array" ref="V209">ROUND(GROWTH(Munis_historical!H209:I209,Munis_historical!$H$1:$I$1,Munis_historical!$J$1),0)</f>
        <v>8855</v>
      </c>
      <c r="W209" cm="1">
        <f t="array" ref="W209">ROUND(GROWTH(Munis_historical!G209:I209,Munis_historical!$G$1:$I$1,Munis_historical!$J$1),0)</f>
        <v>8950</v>
      </c>
      <c r="X209">
        <f>ROUND(_xlfn.FORECAST.ETS(Munis_historical!$J$1,Munis_historical!C209:I209,Munis_historical!$C$1:$I$1),0)</f>
        <v>8713</v>
      </c>
      <c r="Y209" s="28">
        <f t="shared" si="81"/>
        <v>-443</v>
      </c>
      <c r="Z209" s="28">
        <f t="shared" si="74"/>
        <v>-348</v>
      </c>
      <c r="AA209" s="28">
        <f t="shared" si="75"/>
        <v>-585</v>
      </c>
      <c r="AB209" s="27">
        <f t="shared" si="76"/>
        <v>-4.7644654764465475</v>
      </c>
      <c r="AC209" s="27">
        <f t="shared" si="76"/>
        <v>-3.7427403742740375</v>
      </c>
      <c r="AD209" s="27">
        <f t="shared" si="77"/>
        <v>-6.2916756291675631</v>
      </c>
      <c r="AE209" s="27">
        <f t="shared" si="78"/>
        <v>22.700131276251028</v>
      </c>
      <c r="AF209" s="27">
        <f t="shared" si="79"/>
        <v>14.008105509220963</v>
      </c>
      <c r="AG209" s="27">
        <f t="shared" si="80"/>
        <v>39.585182222661054</v>
      </c>
    </row>
    <row r="210" spans="1:33" x14ac:dyDescent="0.3">
      <c r="A210" t="s">
        <v>228</v>
      </c>
      <c r="B210" t="s">
        <v>13</v>
      </c>
      <c r="C210" t="s">
        <v>297</v>
      </c>
      <c r="D210" s="6">
        <v>3886.2524292989901</v>
      </c>
      <c r="E210" s="7">
        <v>3579</v>
      </c>
      <c r="F210" s="7">
        <v>3674</v>
      </c>
      <c r="G210" s="7">
        <v>3790</v>
      </c>
      <c r="H210" s="9">
        <f t="shared" si="62"/>
        <v>212.25242929899014</v>
      </c>
      <c r="I210" s="10">
        <f t="shared" si="63"/>
        <v>-95</v>
      </c>
      <c r="J210" s="39">
        <f t="shared" si="64"/>
        <v>5.7771483206039775</v>
      </c>
      <c r="K210" s="20">
        <f t="shared" si="65"/>
        <v>-2.5857376156777354</v>
      </c>
      <c r="L210" s="39">
        <f t="shared" si="66"/>
        <v>33.375442718257361</v>
      </c>
      <c r="M210" s="39">
        <f t="shared" si="67"/>
        <v>6.6860390171307804</v>
      </c>
      <c r="N210" s="25">
        <f>ROUND(_xlfn.FORECAST.LINEAR(Munis_historical!$J$1,Munis_historical!H210:I210,Munis_historical!$H$1:$I$1),0)</f>
        <v>3477</v>
      </c>
      <c r="O210" s="8">
        <f>ROUND(_xlfn.FORECAST.LINEAR(Munis_historical!$J$1,Munis_historical!G210:I210,Munis_historical!$G$1:$I$1),0)</f>
        <v>4249</v>
      </c>
      <c r="P210" s="28">
        <f t="shared" si="68"/>
        <v>-313</v>
      </c>
      <c r="Q210" s="28">
        <f t="shared" si="69"/>
        <v>459</v>
      </c>
      <c r="R210" s="27">
        <f t="shared" si="70"/>
        <v>-8.258575197889181</v>
      </c>
      <c r="S210" s="27">
        <f t="shared" si="71"/>
        <v>12.110817941952506</v>
      </c>
      <c r="T210" s="27">
        <f t="shared" si="72"/>
        <v>68.204064299190321</v>
      </c>
      <c r="U210" s="27">
        <f t="shared" si="73"/>
        <v>146.67191122311874</v>
      </c>
      <c r="V210" s="22" cm="1">
        <f t="array" ref="V210">ROUND(GROWTH(Munis_historical!H210:I210,Munis_historical!$H$1:$I$1,Munis_historical!$J$1),0)</f>
        <v>3486</v>
      </c>
      <c r="W210" cm="1">
        <f t="array" ref="W210">ROUND(GROWTH(Munis_historical!G210:I210,Munis_historical!$G$1:$I$1,Munis_historical!$J$1),0)</f>
        <v>4377</v>
      </c>
      <c r="X210">
        <f>ROUND(_xlfn.FORECAST.ETS(Munis_historical!$J$1,Munis_historical!C210:I210,Munis_historical!$C$1:$I$1),0)</f>
        <v>4380</v>
      </c>
      <c r="Y210" s="28">
        <f t="shared" si="81"/>
        <v>-304</v>
      </c>
      <c r="Z210" s="28">
        <f t="shared" si="74"/>
        <v>587</v>
      </c>
      <c r="AA210" s="28">
        <f t="shared" si="75"/>
        <v>590</v>
      </c>
      <c r="AB210" s="27">
        <f t="shared" si="76"/>
        <v>-8.0211081794195263</v>
      </c>
      <c r="AC210" s="27">
        <f t="shared" si="76"/>
        <v>15.488126649076516</v>
      </c>
      <c r="AD210" s="27">
        <f t="shared" si="77"/>
        <v>15.567282321899736</v>
      </c>
      <c r="AE210" s="27">
        <f t="shared" si="78"/>
        <v>64.33817642595082</v>
      </c>
      <c r="AF210" s="27">
        <f t="shared" si="79"/>
        <v>239.88206709783415</v>
      </c>
      <c r="AG210" s="27">
        <f t="shared" si="80"/>
        <v>242.34027888973202</v>
      </c>
    </row>
    <row r="211" spans="1:33" x14ac:dyDescent="0.3">
      <c r="A211" t="s">
        <v>229</v>
      </c>
      <c r="B211" t="s">
        <v>11</v>
      </c>
      <c r="C211" t="s">
        <v>297</v>
      </c>
      <c r="D211" s="6">
        <v>5570.9777015400005</v>
      </c>
      <c r="E211" s="7">
        <v>4351</v>
      </c>
      <c r="F211" s="7">
        <v>4128</v>
      </c>
      <c r="G211" s="7">
        <v>4629</v>
      </c>
      <c r="H211" s="9">
        <f t="shared" si="62"/>
        <v>1442.9777015400005</v>
      </c>
      <c r="I211" s="10">
        <f t="shared" si="63"/>
        <v>223</v>
      </c>
      <c r="J211" s="39">
        <f t="shared" si="64"/>
        <v>34.95585517296513</v>
      </c>
      <c r="K211" s="20">
        <f t="shared" si="65"/>
        <v>5.4021317829457365</v>
      </c>
      <c r="L211" s="39">
        <f t="shared" si="66"/>
        <v>1221.911810873313</v>
      </c>
      <c r="M211" s="39">
        <f t="shared" si="67"/>
        <v>29.18302780031248</v>
      </c>
      <c r="N211" s="25">
        <f>ROUND(_xlfn.FORECAST.LINEAR(Munis_historical!$J$1,Munis_historical!H211:I211,Munis_historical!$H$1:$I$1),0)</f>
        <v>4039</v>
      </c>
      <c r="O211" s="8">
        <f>ROUND(_xlfn.FORECAST.LINEAR(Munis_historical!$J$1,Munis_historical!G211:I211,Munis_historical!$G$1:$I$1),0)</f>
        <v>4329</v>
      </c>
      <c r="P211" s="28">
        <f t="shared" si="68"/>
        <v>-590</v>
      </c>
      <c r="Q211" s="28">
        <f t="shared" si="69"/>
        <v>-300</v>
      </c>
      <c r="R211" s="27">
        <f t="shared" si="70"/>
        <v>-12.745733419745086</v>
      </c>
      <c r="S211" s="27">
        <f t="shared" si="71"/>
        <v>-6.4808813998703823</v>
      </c>
      <c r="T211" s="27">
        <f t="shared" si="72"/>
        <v>162.45372040720676</v>
      </c>
      <c r="U211" s="27">
        <f t="shared" si="73"/>
        <v>42.001823719185886</v>
      </c>
      <c r="V211" s="22" cm="1">
        <f t="array" ref="V211">ROUND(GROWTH(Munis_historical!H211:I211,Munis_historical!$H$1:$I$1,Munis_historical!$J$1),0)</f>
        <v>4293</v>
      </c>
      <c r="W211" cm="1">
        <f t="array" ref="W211">ROUND(GROWTH(Munis_historical!G211:I211,Munis_historical!$G$1:$I$1,Munis_historical!$J$1),0)</f>
        <v>4575</v>
      </c>
      <c r="X211">
        <f>ROUND(_xlfn.FORECAST.ETS(Munis_historical!$J$1,Munis_historical!C211:I211,Munis_historical!$C$1:$I$1),0)</f>
        <v>5259</v>
      </c>
      <c r="Y211" s="28">
        <f t="shared" si="81"/>
        <v>-336</v>
      </c>
      <c r="Z211" s="28">
        <f t="shared" si="74"/>
        <v>-54</v>
      </c>
      <c r="AA211" s="28">
        <f t="shared" si="75"/>
        <v>630</v>
      </c>
      <c r="AB211" s="27">
        <f t="shared" si="76"/>
        <v>-7.2585871678548282</v>
      </c>
      <c r="AC211" s="27">
        <f t="shared" si="76"/>
        <v>-1.1665586519766689</v>
      </c>
      <c r="AD211" s="27">
        <f t="shared" si="77"/>
        <v>13.609850939727803</v>
      </c>
      <c r="AE211" s="27">
        <f t="shared" si="78"/>
        <v>52.687087673346774</v>
      </c>
      <c r="AF211" s="27">
        <f t="shared" si="79"/>
        <v>1.3608590885016227</v>
      </c>
      <c r="AG211" s="27">
        <f t="shared" si="80"/>
        <v>185.22804260160976</v>
      </c>
    </row>
    <row r="212" spans="1:33" x14ac:dyDescent="0.3">
      <c r="A212" t="s">
        <v>230</v>
      </c>
      <c r="B212" t="s">
        <v>25</v>
      </c>
      <c r="C212" t="s">
        <v>297</v>
      </c>
      <c r="D212" s="6">
        <v>2077.6625189900001</v>
      </c>
      <c r="E212" s="7">
        <v>2159</v>
      </c>
      <c r="F212" s="7">
        <v>2012</v>
      </c>
      <c r="G212" s="7">
        <v>2012</v>
      </c>
      <c r="H212" s="9">
        <f t="shared" si="62"/>
        <v>65.662518990000081</v>
      </c>
      <c r="I212" s="10">
        <f t="shared" si="63"/>
        <v>147</v>
      </c>
      <c r="J212" s="39">
        <f t="shared" si="64"/>
        <v>3.2635446814115352</v>
      </c>
      <c r="K212" s="20">
        <f t="shared" si="65"/>
        <v>7.3061630218687874</v>
      </c>
      <c r="L212" s="39">
        <f t="shared" si="66"/>
        <v>10.650723887569519</v>
      </c>
      <c r="M212" s="39">
        <f t="shared" si="67"/>
        <v>53.380018102122854</v>
      </c>
      <c r="N212" s="25">
        <f>ROUND(_xlfn.FORECAST.LINEAR(Munis_historical!$J$1,Munis_historical!H212:I212,Munis_historical!$H$1:$I$1),0)</f>
        <v>2064</v>
      </c>
      <c r="O212" s="8">
        <f>ROUND(_xlfn.FORECAST.LINEAR(Munis_historical!$J$1,Munis_historical!G212:I212,Munis_historical!$G$1:$I$1),0)</f>
        <v>2125</v>
      </c>
      <c r="P212" s="28">
        <f t="shared" si="68"/>
        <v>52</v>
      </c>
      <c r="Q212" s="28">
        <f t="shared" si="69"/>
        <v>113</v>
      </c>
      <c r="R212" s="27">
        <f t="shared" si="70"/>
        <v>2.5844930417495031</v>
      </c>
      <c r="S212" s="27">
        <f t="shared" si="71"/>
        <v>5.6163021868787277</v>
      </c>
      <c r="T212" s="27">
        <f t="shared" si="72"/>
        <v>6.6796042828515985</v>
      </c>
      <c r="U212" s="27">
        <f t="shared" si="73"/>
        <v>31.542850254338781</v>
      </c>
      <c r="V212" s="22" cm="1">
        <f t="array" ref="V212">ROUND(GROWTH(Munis_historical!H212:I212,Munis_historical!$H$1:$I$1,Munis_historical!$J$1),0)</f>
        <v>2068</v>
      </c>
      <c r="W212" cm="1">
        <f t="array" ref="W212">ROUND(GROWTH(Munis_historical!G212:I212,Munis_historical!$G$1:$I$1,Munis_historical!$J$1),0)</f>
        <v>2144</v>
      </c>
      <c r="X212">
        <f>ROUND(_xlfn.FORECAST.ETS(Munis_historical!$J$1,Munis_historical!C212:I212,Munis_historical!$C$1:$I$1),0)</f>
        <v>2064</v>
      </c>
      <c r="Y212" s="28">
        <f t="shared" si="81"/>
        <v>56</v>
      </c>
      <c r="Z212" s="28">
        <f t="shared" si="74"/>
        <v>132</v>
      </c>
      <c r="AA212" s="28">
        <f t="shared" si="75"/>
        <v>52</v>
      </c>
      <c r="AB212" s="27">
        <f t="shared" si="76"/>
        <v>2.7833001988071571</v>
      </c>
      <c r="AC212" s="27">
        <f t="shared" si="76"/>
        <v>6.5606361829025852</v>
      </c>
      <c r="AD212" s="27">
        <f t="shared" si="77"/>
        <v>2.5844930417495031</v>
      </c>
      <c r="AE212" s="27">
        <f t="shared" si="78"/>
        <v>7.7467599966799598</v>
      </c>
      <c r="AF212" s="27">
        <f t="shared" si="79"/>
        <v>43.041947124410605</v>
      </c>
      <c r="AG212" s="27">
        <f t="shared" si="80"/>
        <v>6.6796042828515985</v>
      </c>
    </row>
    <row r="213" spans="1:33" x14ac:dyDescent="0.3">
      <c r="A213" t="s">
        <v>231</v>
      </c>
      <c r="B213" t="s">
        <v>11</v>
      </c>
      <c r="C213" t="s">
        <v>297</v>
      </c>
      <c r="D213" s="6">
        <v>24852.61804456</v>
      </c>
      <c r="E213" s="7">
        <v>20990</v>
      </c>
      <c r="F213" s="7">
        <v>23847</v>
      </c>
      <c r="G213" s="7">
        <v>24200</v>
      </c>
      <c r="H213" s="9">
        <f t="shared" si="62"/>
        <v>1005.6180445600003</v>
      </c>
      <c r="I213" s="10">
        <f t="shared" si="63"/>
        <v>-2857</v>
      </c>
      <c r="J213" s="39">
        <f t="shared" si="64"/>
        <v>4.216958294795992</v>
      </c>
      <c r="K213" s="20">
        <f t="shared" si="65"/>
        <v>-11.980542625906823</v>
      </c>
      <c r="L213" s="39">
        <f t="shared" si="66"/>
        <v>17.782737260048719</v>
      </c>
      <c r="M213" s="39">
        <f t="shared" si="67"/>
        <v>143.53340161117035</v>
      </c>
      <c r="N213" s="25">
        <f>ROUND(_xlfn.FORECAST.LINEAR(Munis_historical!$J$1,Munis_historical!H213:I213,Munis_historical!$H$1:$I$1),0)</f>
        <v>23594</v>
      </c>
      <c r="O213" s="8">
        <f>ROUND(_xlfn.FORECAST.LINEAR(Munis_historical!$J$1,Munis_historical!G213:I213,Munis_historical!$G$1:$I$1),0)</f>
        <v>25273</v>
      </c>
      <c r="P213" s="28">
        <f t="shared" si="68"/>
        <v>-606</v>
      </c>
      <c r="Q213" s="28">
        <f t="shared" si="69"/>
        <v>1073</v>
      </c>
      <c r="R213" s="27">
        <f t="shared" si="70"/>
        <v>-2.5041322314049586</v>
      </c>
      <c r="S213" s="27">
        <f t="shared" si="71"/>
        <v>4.4338842975206614</v>
      </c>
      <c r="T213" s="27">
        <f t="shared" si="72"/>
        <v>6.2706782323611767</v>
      </c>
      <c r="U213" s="27">
        <f t="shared" si="73"/>
        <v>19.659329963800289</v>
      </c>
      <c r="V213" s="22" cm="1">
        <f t="array" ref="V213">ROUND(GROWTH(Munis_historical!H213:I213,Munis_historical!$H$1:$I$1,Munis_historical!$J$1),0)</f>
        <v>23604</v>
      </c>
      <c r="W213" cm="1">
        <f t="array" ref="W213">ROUND(GROWTH(Munis_historical!G213:I213,Munis_historical!$G$1:$I$1,Munis_historical!$J$1),0)</f>
        <v>25334</v>
      </c>
      <c r="X213">
        <f>ROUND(_xlfn.FORECAST.ETS(Munis_historical!$J$1,Munis_historical!C213:I213,Munis_historical!$C$1:$I$1),0)</f>
        <v>26428</v>
      </c>
      <c r="Y213" s="28">
        <f t="shared" si="81"/>
        <v>-596</v>
      </c>
      <c r="Z213" s="28">
        <f t="shared" si="74"/>
        <v>1134</v>
      </c>
      <c r="AA213" s="28">
        <f t="shared" si="75"/>
        <v>2228</v>
      </c>
      <c r="AB213" s="27">
        <f t="shared" si="76"/>
        <v>-2.4628099173553721</v>
      </c>
      <c r="AC213" s="27">
        <f t="shared" si="76"/>
        <v>4.6859504132231402</v>
      </c>
      <c r="AD213" s="27">
        <f t="shared" si="77"/>
        <v>9.2066115702479348</v>
      </c>
      <c r="AE213" s="27">
        <f t="shared" si="78"/>
        <v>6.0654326890239751</v>
      </c>
      <c r="AF213" s="27">
        <f t="shared" si="79"/>
        <v>21.958131275186119</v>
      </c>
      <c r="AG213" s="27">
        <f t="shared" si="80"/>
        <v>84.76169660542314</v>
      </c>
    </row>
    <row r="214" spans="1:33" x14ac:dyDescent="0.3">
      <c r="A214" t="s">
        <v>232</v>
      </c>
      <c r="B214" t="s">
        <v>25</v>
      </c>
      <c r="C214" t="s">
        <v>297</v>
      </c>
      <c r="D214" s="6">
        <v>40846.867652560897</v>
      </c>
      <c r="E214" s="7">
        <v>35643</v>
      </c>
      <c r="F214" s="7">
        <v>39689</v>
      </c>
      <c r="G214" s="7">
        <v>39863</v>
      </c>
      <c r="H214" s="9">
        <f t="shared" si="62"/>
        <v>1157.8676525608971</v>
      </c>
      <c r="I214" s="10">
        <f t="shared" si="63"/>
        <v>-4046</v>
      </c>
      <c r="J214" s="39">
        <f t="shared" si="64"/>
        <v>2.9173515396228105</v>
      </c>
      <c r="K214" s="20">
        <f t="shared" si="65"/>
        <v>-10.194260374411046</v>
      </c>
      <c r="L214" s="39">
        <f t="shared" si="66"/>
        <v>8.5109400057395828</v>
      </c>
      <c r="M214" s="39">
        <f t="shared" si="67"/>
        <v>103.92294458128724</v>
      </c>
      <c r="N214" s="25">
        <f>ROUND(_xlfn.FORECAST.LINEAR(Munis_historical!$J$1,Munis_historical!H214:I214,Munis_historical!$H$1:$I$1),0)</f>
        <v>58207</v>
      </c>
      <c r="O214" s="8">
        <f>ROUND(_xlfn.FORECAST.LINEAR(Munis_historical!$J$1,Munis_historical!G214:I214,Munis_historical!$G$1:$I$1),0)</f>
        <v>50575</v>
      </c>
      <c r="P214" s="28">
        <f t="shared" si="68"/>
        <v>18344</v>
      </c>
      <c r="Q214" s="28">
        <f t="shared" si="69"/>
        <v>10712</v>
      </c>
      <c r="R214" s="27">
        <f t="shared" si="70"/>
        <v>46.017610315330003</v>
      </c>
      <c r="S214" s="27">
        <f t="shared" si="71"/>
        <v>26.872036725785815</v>
      </c>
      <c r="T214" s="27">
        <f t="shared" si="72"/>
        <v>2117.6204591335663</v>
      </c>
      <c r="U214" s="27">
        <f t="shared" si="73"/>
        <v>722.10635779198162</v>
      </c>
      <c r="V214" s="22" cm="1">
        <f t="array" ref="V214">ROUND(GROWTH(Munis_historical!H214:I214,Munis_historical!$H$1:$I$1,Munis_historical!$J$1),0)</f>
        <v>74434</v>
      </c>
      <c r="W214" cm="1">
        <f t="array" ref="W214">ROUND(GROWTH(Munis_historical!G214:I214,Munis_historical!$G$1:$I$1,Munis_historical!$J$1),0)</f>
        <v>64211</v>
      </c>
      <c r="X214">
        <f>ROUND(_xlfn.FORECAST.ETS(Munis_historical!$J$1,Munis_historical!C214:I214,Munis_historical!$C$1:$I$1),0)</f>
        <v>38822</v>
      </c>
      <c r="Y214" s="28">
        <f t="shared" si="81"/>
        <v>34571</v>
      </c>
      <c r="Z214" s="28">
        <f t="shared" si="74"/>
        <v>24348</v>
      </c>
      <c r="AA214" s="28">
        <f t="shared" si="75"/>
        <v>-1041</v>
      </c>
      <c r="AB214" s="27">
        <f t="shared" si="76"/>
        <v>86.724531520457575</v>
      </c>
      <c r="AC214" s="27">
        <f t="shared" si="76"/>
        <v>61.07919624714647</v>
      </c>
      <c r="AD214" s="27">
        <f t="shared" si="77"/>
        <v>-2.6114441963725761</v>
      </c>
      <c r="AE214" s="27">
        <f t="shared" si="78"/>
        <v>7521.1443674428392</v>
      </c>
      <c r="AF214" s="27">
        <f t="shared" si="79"/>
        <v>3730.6682141974316</v>
      </c>
      <c r="AG214" s="27">
        <f t="shared" si="80"/>
        <v>6.8196407907680099</v>
      </c>
    </row>
    <row r="215" spans="1:33" x14ac:dyDescent="0.3">
      <c r="A215" t="s">
        <v>233</v>
      </c>
      <c r="B215" t="s">
        <v>7</v>
      </c>
      <c r="C215" t="s">
        <v>297</v>
      </c>
      <c r="D215" s="6">
        <v>23347.002791594001</v>
      </c>
      <c r="E215" s="7">
        <v>23160</v>
      </c>
      <c r="F215" s="7">
        <v>22817</v>
      </c>
      <c r="G215" s="7">
        <v>22897</v>
      </c>
      <c r="H215" s="9">
        <f t="shared" si="62"/>
        <v>530.00279159400088</v>
      </c>
      <c r="I215" s="10">
        <f t="shared" si="63"/>
        <v>343</v>
      </c>
      <c r="J215" s="39">
        <f t="shared" si="64"/>
        <v>2.3228417039663447</v>
      </c>
      <c r="K215" s="20">
        <f t="shared" si="65"/>
        <v>1.5032651093482929</v>
      </c>
      <c r="L215" s="39">
        <f t="shared" si="66"/>
        <v>5.3955935816852714</v>
      </c>
      <c r="M215" s="39">
        <f t="shared" si="67"/>
        <v>2.2598059889839353</v>
      </c>
      <c r="N215" s="25">
        <f>ROUND(_xlfn.FORECAST.LINEAR(Munis_historical!$J$1,Munis_historical!H215:I215,Munis_historical!$H$1:$I$1),0)</f>
        <v>22411</v>
      </c>
      <c r="O215" s="8">
        <f>ROUND(_xlfn.FORECAST.LINEAR(Munis_historical!$J$1,Munis_historical!G215:I215,Munis_historical!$G$1:$I$1),0)</f>
        <v>24176</v>
      </c>
      <c r="P215" s="28">
        <f t="shared" si="68"/>
        <v>-486</v>
      </c>
      <c r="Q215" s="28">
        <f t="shared" si="69"/>
        <v>1279</v>
      </c>
      <c r="R215" s="27">
        <f t="shared" si="70"/>
        <v>-2.1225488055203736</v>
      </c>
      <c r="S215" s="27">
        <f t="shared" si="71"/>
        <v>5.5858846137048523</v>
      </c>
      <c r="T215" s="27">
        <f t="shared" si="72"/>
        <v>4.5052134318159647</v>
      </c>
      <c r="U215" s="27">
        <f t="shared" si="73"/>
        <v>31.202106917624608</v>
      </c>
      <c r="V215" s="22" cm="1">
        <f t="array" ref="V215">ROUND(GROWTH(Munis_historical!H215:I215,Munis_historical!$H$1:$I$1,Munis_historical!$J$1),0)</f>
        <v>22416</v>
      </c>
      <c r="W215" cm="1">
        <f t="array" ref="W215">ROUND(GROWTH(Munis_historical!G215:I215,Munis_historical!$G$1:$I$1,Munis_historical!$J$1),0)</f>
        <v>24283</v>
      </c>
      <c r="X215">
        <f>ROUND(_xlfn.FORECAST.ETS(Munis_historical!$J$1,Munis_historical!C215:I215,Munis_historical!$C$1:$I$1),0)</f>
        <v>30740</v>
      </c>
      <c r="Y215" s="28">
        <f t="shared" si="81"/>
        <v>-481</v>
      </c>
      <c r="Z215" s="28">
        <f t="shared" si="74"/>
        <v>1386</v>
      </c>
      <c r="AA215" s="28">
        <f t="shared" si="75"/>
        <v>7843</v>
      </c>
      <c r="AB215" s="27">
        <f t="shared" si="76"/>
        <v>-2.1007118836528802</v>
      </c>
      <c r="AC215" s="27">
        <f t="shared" si="76"/>
        <v>6.0531947416692145</v>
      </c>
      <c r="AD215" s="27">
        <f t="shared" si="77"/>
        <v>34.253395641350394</v>
      </c>
      <c r="AE215" s="27">
        <f t="shared" si="78"/>
        <v>4.4129904181204322</v>
      </c>
      <c r="AF215" s="27">
        <f t="shared" si="79"/>
        <v>36.641166580571827</v>
      </c>
      <c r="AG215" s="27">
        <f t="shared" si="80"/>
        <v>1173.2951129628823</v>
      </c>
    </row>
    <row r="216" spans="1:33" x14ac:dyDescent="0.3">
      <c r="A216" t="s">
        <v>234</v>
      </c>
      <c r="B216" t="s">
        <v>11</v>
      </c>
      <c r="C216" t="s">
        <v>297</v>
      </c>
      <c r="D216" s="6">
        <v>4546.8150893799902</v>
      </c>
      <c r="E216" s="7">
        <v>3946</v>
      </c>
      <c r="F216" s="7">
        <v>3952</v>
      </c>
      <c r="G216" s="7">
        <v>3952</v>
      </c>
      <c r="H216" s="9">
        <f t="shared" si="62"/>
        <v>594.81508937999024</v>
      </c>
      <c r="I216" s="10">
        <f t="shared" si="63"/>
        <v>-6</v>
      </c>
      <c r="J216" s="39">
        <f t="shared" si="64"/>
        <v>15.050989103744691</v>
      </c>
      <c r="K216" s="20">
        <f t="shared" si="65"/>
        <v>-0.15182186234817813</v>
      </c>
      <c r="L216" s="39">
        <f t="shared" si="66"/>
        <v>226.5322730010414</v>
      </c>
      <c r="M216" s="39">
        <f t="shared" si="67"/>
        <v>2.3049877886869147E-2</v>
      </c>
      <c r="N216" s="25">
        <f>ROUND(_xlfn.FORECAST.LINEAR(Munis_historical!$J$1,Munis_historical!H216:I216,Munis_historical!$H$1:$I$1),0)</f>
        <v>4180</v>
      </c>
      <c r="O216" s="8">
        <f>ROUND(_xlfn.FORECAST.LINEAR(Munis_historical!$J$1,Munis_historical!G216:I216,Munis_historical!$G$1:$I$1),0)</f>
        <v>4347</v>
      </c>
      <c r="P216" s="28">
        <f t="shared" si="68"/>
        <v>228</v>
      </c>
      <c r="Q216" s="28">
        <f t="shared" si="69"/>
        <v>395</v>
      </c>
      <c r="R216" s="27">
        <f t="shared" si="70"/>
        <v>5.7692307692307692</v>
      </c>
      <c r="S216" s="27">
        <f t="shared" si="71"/>
        <v>9.9949392712550615</v>
      </c>
      <c r="T216" s="27">
        <f t="shared" si="72"/>
        <v>33.284023668639051</v>
      </c>
      <c r="U216" s="27">
        <f t="shared" si="73"/>
        <v>99.898811036076665</v>
      </c>
      <c r="V216" s="22" cm="1">
        <f t="array" ref="V216">ROUND(GROWTH(Munis_historical!H216:I216,Munis_historical!$H$1:$I$1,Munis_historical!$J$1),0)</f>
        <v>4180</v>
      </c>
      <c r="W216" cm="1">
        <f t="array" ref="W216">ROUND(GROWTH(Munis_historical!G216:I216,Munis_historical!$G$1:$I$1,Munis_historical!$J$1),0)</f>
        <v>4353</v>
      </c>
      <c r="X216">
        <f>ROUND(_xlfn.FORECAST.ETS(Munis_historical!$J$1,Munis_historical!C216:I216,Munis_historical!$C$1:$I$1),0)</f>
        <v>4490</v>
      </c>
      <c r="Y216" s="28">
        <f t="shared" si="81"/>
        <v>228</v>
      </c>
      <c r="Z216" s="28">
        <f t="shared" si="74"/>
        <v>401</v>
      </c>
      <c r="AA216" s="28">
        <f t="shared" si="75"/>
        <v>538</v>
      </c>
      <c r="AB216" s="27">
        <f t="shared" si="76"/>
        <v>5.7692307692307692</v>
      </c>
      <c r="AC216" s="27">
        <f t="shared" si="76"/>
        <v>10.14676113360324</v>
      </c>
      <c r="AD216" s="27">
        <f t="shared" si="77"/>
        <v>13.613360323886639</v>
      </c>
      <c r="AE216" s="27">
        <f t="shared" si="78"/>
        <v>33.284023668639051</v>
      </c>
      <c r="AF216" s="27">
        <f t="shared" si="79"/>
        <v>102.95676150240131</v>
      </c>
      <c r="AG216" s="27">
        <f t="shared" si="80"/>
        <v>185.32357930797093</v>
      </c>
    </row>
    <row r="217" spans="1:33" x14ac:dyDescent="0.3">
      <c r="A217" t="s">
        <v>235</v>
      </c>
      <c r="B217" t="s">
        <v>13</v>
      </c>
      <c r="C217" t="s">
        <v>297</v>
      </c>
      <c r="D217" s="6">
        <v>18770.451631612999</v>
      </c>
      <c r="E217" s="7">
        <v>17915</v>
      </c>
      <c r="F217" s="7">
        <v>18720</v>
      </c>
      <c r="G217" s="7">
        <v>18721</v>
      </c>
      <c r="H217" s="9">
        <f t="shared" si="62"/>
        <v>50.451631612999336</v>
      </c>
      <c r="I217" s="10">
        <f t="shared" si="63"/>
        <v>-805</v>
      </c>
      <c r="J217" s="39">
        <f t="shared" si="64"/>
        <v>0.26950657912926995</v>
      </c>
      <c r="K217" s="20">
        <f t="shared" si="65"/>
        <v>-4.3002136752136755</v>
      </c>
      <c r="L217" s="39">
        <f t="shared" si="66"/>
        <v>7.2633796193961445E-2</v>
      </c>
      <c r="M217" s="39">
        <f t="shared" si="67"/>
        <v>18.491837652494706</v>
      </c>
      <c r="N217" s="25">
        <f>ROUND(_xlfn.FORECAST.LINEAR(Munis_historical!$J$1,Munis_historical!H217:I217,Munis_historical!$H$1:$I$1),0)</f>
        <v>30736</v>
      </c>
      <c r="O217" s="8">
        <f>ROUND(_xlfn.FORECAST.LINEAR(Munis_historical!$J$1,Munis_historical!G217:I217,Munis_historical!$G$1:$I$1),0)</f>
        <v>23966</v>
      </c>
      <c r="P217" s="28">
        <f t="shared" si="68"/>
        <v>12015</v>
      </c>
      <c r="Q217" s="28">
        <f t="shared" si="69"/>
        <v>5245</v>
      </c>
      <c r="R217" s="27">
        <f t="shared" si="70"/>
        <v>64.179263928208968</v>
      </c>
      <c r="S217" s="27">
        <f t="shared" si="71"/>
        <v>28.016665776400835</v>
      </c>
      <c r="T217" s="27">
        <f t="shared" si="72"/>
        <v>4118.9779183667051</v>
      </c>
      <c r="U217" s="27">
        <f t="shared" si="73"/>
        <v>784.93356122654984</v>
      </c>
      <c r="V217" s="22" cm="1">
        <f t="array" ref="V217">ROUND(GROWTH(Munis_historical!H217:I217,Munis_historical!$H$1:$I$1,Munis_historical!$J$1),0)</f>
        <v>57256</v>
      </c>
      <c r="W217" cm="1">
        <f t="array" ref="W217">ROUND(GROWTH(Munis_historical!G217:I217,Munis_historical!$G$1:$I$1,Munis_historical!$J$1),0)</f>
        <v>37293</v>
      </c>
      <c r="X217">
        <f>ROUND(_xlfn.FORECAST.ETS(Munis_historical!$J$1,Munis_historical!C217:I217,Munis_historical!$C$1:$I$1),0)</f>
        <v>20605</v>
      </c>
      <c r="Y217" s="28">
        <f t="shared" si="81"/>
        <v>38535</v>
      </c>
      <c r="Z217" s="28">
        <f t="shared" si="74"/>
        <v>18572</v>
      </c>
      <c r="AA217" s="28">
        <f t="shared" si="75"/>
        <v>1884</v>
      </c>
      <c r="AB217" s="27">
        <f t="shared" si="76"/>
        <v>205.83836333529192</v>
      </c>
      <c r="AC217" s="27">
        <f t="shared" si="76"/>
        <v>99.204102344960205</v>
      </c>
      <c r="AD217" s="27">
        <f t="shared" si="77"/>
        <v>10.063564980503179</v>
      </c>
      <c r="AE217" s="27">
        <f t="shared" si="78"/>
        <v>42369.431820551647</v>
      </c>
      <c r="AF217" s="27">
        <f t="shared" si="79"/>
        <v>9841.4539220693387</v>
      </c>
      <c r="AG217" s="27">
        <f t="shared" si="80"/>
        <v>101.27534011680994</v>
      </c>
    </row>
    <row r="218" spans="1:33" x14ac:dyDescent="0.3">
      <c r="A218" t="s">
        <v>236</v>
      </c>
      <c r="B218" t="s">
        <v>13</v>
      </c>
      <c r="C218" t="s">
        <v>297</v>
      </c>
      <c r="D218" s="6">
        <v>28415.3763685099</v>
      </c>
      <c r="E218" s="7">
        <v>25712</v>
      </c>
      <c r="F218" s="7">
        <v>27129</v>
      </c>
      <c r="G218" s="7">
        <v>27252</v>
      </c>
      <c r="H218" s="9">
        <f t="shared" si="62"/>
        <v>1286.3763685099002</v>
      </c>
      <c r="I218" s="10">
        <f t="shared" si="63"/>
        <v>-1417</v>
      </c>
      <c r="J218" s="39">
        <f t="shared" si="64"/>
        <v>4.7417021213826542</v>
      </c>
      <c r="K218" s="20">
        <f t="shared" si="65"/>
        <v>-5.2231928932139038</v>
      </c>
      <c r="L218" s="39">
        <f t="shared" si="66"/>
        <v>22.483739007924765</v>
      </c>
      <c r="M218" s="39">
        <f t="shared" si="67"/>
        <v>27.281743999720231</v>
      </c>
      <c r="N218" s="25">
        <f>ROUND(_xlfn.FORECAST.LINEAR(Munis_historical!$J$1,Munis_historical!H218:I218,Munis_historical!$H$1:$I$1),0)</f>
        <v>30491</v>
      </c>
      <c r="O218" s="8">
        <f>ROUND(_xlfn.FORECAST.LINEAR(Munis_historical!$J$1,Munis_historical!G218:I218,Munis_historical!$G$1:$I$1),0)</f>
        <v>35230</v>
      </c>
      <c r="P218" s="28">
        <f t="shared" si="68"/>
        <v>3239</v>
      </c>
      <c r="Q218" s="28">
        <f t="shared" si="69"/>
        <v>7978</v>
      </c>
      <c r="R218" s="27">
        <f t="shared" si="70"/>
        <v>11.88536621165419</v>
      </c>
      <c r="S218" s="27">
        <f t="shared" si="71"/>
        <v>29.274915602524587</v>
      </c>
      <c r="T218" s="27">
        <f t="shared" si="72"/>
        <v>141.26192998513108</v>
      </c>
      <c r="U218" s="27">
        <f t="shared" si="73"/>
        <v>857.02068353493746</v>
      </c>
      <c r="V218" s="22" cm="1">
        <f t="array" ref="V218">ROUND(GROWTH(Munis_historical!H218:I218,Munis_historical!$H$1:$I$1,Munis_historical!$J$1),0)</f>
        <v>30698</v>
      </c>
      <c r="W218" cm="1">
        <f t="array" ref="W218">ROUND(GROWTH(Munis_historical!G218:I218,Munis_historical!$G$1:$I$1,Munis_historical!$J$1),0)</f>
        <v>39222</v>
      </c>
      <c r="X218">
        <f>ROUND(_xlfn.FORECAST.ETS(Munis_historical!$J$1,Munis_historical!C218:I218,Munis_historical!$C$1:$I$1),0)</f>
        <v>32995</v>
      </c>
      <c r="Y218" s="28">
        <f t="shared" si="81"/>
        <v>3446</v>
      </c>
      <c r="Z218" s="28">
        <f t="shared" si="74"/>
        <v>11970</v>
      </c>
      <c r="AA218" s="28">
        <f t="shared" si="75"/>
        <v>5743</v>
      </c>
      <c r="AB218" s="27">
        <f t="shared" si="76"/>
        <v>12.644943490386026</v>
      </c>
      <c r="AC218" s="27">
        <f t="shared" si="76"/>
        <v>43.923381770145312</v>
      </c>
      <c r="AD218" s="27">
        <f t="shared" si="77"/>
        <v>21.073682665492441</v>
      </c>
      <c r="AE218" s="27">
        <f t="shared" si="78"/>
        <v>159.89459587505596</v>
      </c>
      <c r="AF218" s="27">
        <f t="shared" si="79"/>
        <v>1929.2634661259335</v>
      </c>
      <c r="AG218" s="27">
        <f t="shared" si="80"/>
        <v>444.10010108587659</v>
      </c>
    </row>
    <row r="219" spans="1:33" x14ac:dyDescent="0.3">
      <c r="A219" t="s">
        <v>237</v>
      </c>
      <c r="B219" t="s">
        <v>13</v>
      </c>
      <c r="C219" t="s">
        <v>297</v>
      </c>
      <c r="D219" s="6">
        <v>2783.3919139</v>
      </c>
      <c r="E219" s="7">
        <v>2444</v>
      </c>
      <c r="F219" s="7">
        <v>2622</v>
      </c>
      <c r="G219" s="7">
        <v>2622</v>
      </c>
      <c r="H219" s="9">
        <f t="shared" si="62"/>
        <v>161.39191389999996</v>
      </c>
      <c r="I219" s="10">
        <f t="shared" si="63"/>
        <v>-178</v>
      </c>
      <c r="J219" s="39">
        <f t="shared" si="64"/>
        <v>6.155298012967199</v>
      </c>
      <c r="K219" s="20">
        <f t="shared" si="65"/>
        <v>-6.7887109077040435</v>
      </c>
      <c r="L219" s="39">
        <f t="shared" si="66"/>
        <v>37.887693628437951</v>
      </c>
      <c r="M219" s="39">
        <f t="shared" si="67"/>
        <v>46.08659578837986</v>
      </c>
      <c r="N219" s="25">
        <f>ROUND(_xlfn.FORECAST.LINEAR(Munis_historical!$J$1,Munis_historical!H219:I219,Munis_historical!$H$1:$I$1),0)</f>
        <v>4005</v>
      </c>
      <c r="O219" s="8">
        <f>ROUND(_xlfn.FORECAST.LINEAR(Munis_historical!$J$1,Munis_historical!G219:I219,Munis_historical!$G$1:$I$1),0)</f>
        <v>3183</v>
      </c>
      <c r="P219" s="28">
        <f t="shared" si="68"/>
        <v>1383</v>
      </c>
      <c r="Q219" s="28">
        <f t="shared" si="69"/>
        <v>561</v>
      </c>
      <c r="R219" s="27">
        <f t="shared" si="70"/>
        <v>52.745995423340965</v>
      </c>
      <c r="S219" s="27">
        <f t="shared" si="71"/>
        <v>21.39588100686499</v>
      </c>
      <c r="T219" s="27">
        <f t="shared" si="72"/>
        <v>2782.1400331991058</v>
      </c>
      <c r="U219" s="27">
        <f t="shared" si="73"/>
        <v>457.78372405992599</v>
      </c>
      <c r="V219" s="22" cm="1">
        <f t="array" ref="V219">ROUND(GROWTH(Munis_historical!H219:I219,Munis_historical!$H$1:$I$1,Munis_historical!$J$1),0)</f>
        <v>5316</v>
      </c>
      <c r="W219" cm="1">
        <f t="array" ref="W219">ROUND(GROWTH(Munis_historical!G219:I219,Munis_historical!$G$1:$I$1,Munis_historical!$J$1),0)</f>
        <v>3534</v>
      </c>
      <c r="X219">
        <f>ROUND(_xlfn.FORECAST.ETS(Munis_historical!$J$1,Munis_historical!C219:I219,Munis_historical!$C$1:$I$1),0)</f>
        <v>2650</v>
      </c>
      <c r="Y219" s="28">
        <f t="shared" si="81"/>
        <v>2694</v>
      </c>
      <c r="Z219" s="28">
        <f t="shared" si="74"/>
        <v>912</v>
      </c>
      <c r="AA219" s="28">
        <f t="shared" si="75"/>
        <v>28</v>
      </c>
      <c r="AB219" s="27">
        <f t="shared" si="76"/>
        <v>102.74599542334096</v>
      </c>
      <c r="AC219" s="27">
        <f t="shared" si="76"/>
        <v>34.782608695652172</v>
      </c>
      <c r="AD219" s="27">
        <f t="shared" si="77"/>
        <v>1.0678871090770405</v>
      </c>
      <c r="AE219" s="27">
        <f t="shared" si="78"/>
        <v>10556.739575533202</v>
      </c>
      <c r="AF219" s="27">
        <f t="shared" si="79"/>
        <v>1209.8298676748582</v>
      </c>
      <c r="AG219" s="27">
        <f t="shared" si="80"/>
        <v>1.140382877732919</v>
      </c>
    </row>
    <row r="220" spans="1:33" x14ac:dyDescent="0.3">
      <c r="A220" t="s">
        <v>238</v>
      </c>
      <c r="B220" t="s">
        <v>13</v>
      </c>
      <c r="C220" t="s">
        <v>297</v>
      </c>
      <c r="D220" s="6">
        <v>7887.1982319400004</v>
      </c>
      <c r="E220" s="7">
        <v>8096</v>
      </c>
      <c r="F220" s="7">
        <v>7680</v>
      </c>
      <c r="G220" s="7">
        <v>7680</v>
      </c>
      <c r="H220" s="9">
        <f t="shared" si="62"/>
        <v>207.19823194000037</v>
      </c>
      <c r="I220" s="10">
        <f t="shared" si="63"/>
        <v>416</v>
      </c>
      <c r="J220" s="39">
        <f t="shared" si="64"/>
        <v>2.6978936450520883</v>
      </c>
      <c r="K220" s="20">
        <f t="shared" si="65"/>
        <v>5.416666666666667</v>
      </c>
      <c r="L220" s="39">
        <f t="shared" si="66"/>
        <v>7.2786301200124432</v>
      </c>
      <c r="M220" s="39">
        <f t="shared" si="67"/>
        <v>29.340277777777782</v>
      </c>
      <c r="N220" s="25">
        <f>ROUND(_xlfn.FORECAST.LINEAR(Munis_historical!$J$1,Munis_historical!H220:I220,Munis_historical!$H$1:$I$1),0)</f>
        <v>8972</v>
      </c>
      <c r="O220" s="8">
        <f>ROUND(_xlfn.FORECAST.LINEAR(Munis_historical!$J$1,Munis_historical!G220:I220,Munis_historical!$G$1:$I$1),0)</f>
        <v>9323</v>
      </c>
      <c r="P220" s="28">
        <f t="shared" si="68"/>
        <v>1292</v>
      </c>
      <c r="Q220" s="28">
        <f t="shared" si="69"/>
        <v>1643</v>
      </c>
      <c r="R220" s="27">
        <f t="shared" si="70"/>
        <v>16.822916666666668</v>
      </c>
      <c r="S220" s="27">
        <f t="shared" si="71"/>
        <v>21.393229166666668</v>
      </c>
      <c r="T220" s="27">
        <f t="shared" si="72"/>
        <v>283.01052517361114</v>
      </c>
      <c r="U220" s="27">
        <f t="shared" si="73"/>
        <v>457.67025417751739</v>
      </c>
      <c r="V220" s="22" cm="1">
        <f t="array" ref="V220">ROUND(GROWTH(Munis_historical!H220:I220,Munis_historical!$H$1:$I$1,Munis_historical!$J$1),0)</f>
        <v>9328</v>
      </c>
      <c r="W220" cm="1">
        <f t="array" ref="W220">ROUND(GROWTH(Munis_historical!G220:I220,Munis_historical!$G$1:$I$1,Munis_historical!$J$1),0)</f>
        <v>10539</v>
      </c>
      <c r="X220">
        <f>ROUND(_xlfn.FORECAST.ETS(Munis_historical!$J$1,Munis_historical!C220:I220,Munis_historical!$C$1:$I$1),0)</f>
        <v>7847</v>
      </c>
      <c r="Y220" s="28">
        <f t="shared" si="81"/>
        <v>1648</v>
      </c>
      <c r="Z220" s="28">
        <f t="shared" si="74"/>
        <v>2859</v>
      </c>
      <c r="AA220" s="28">
        <f t="shared" si="75"/>
        <v>167</v>
      </c>
      <c r="AB220" s="27">
        <f t="shared" si="76"/>
        <v>21.458333333333332</v>
      </c>
      <c r="AC220" s="27">
        <f t="shared" si="76"/>
        <v>37.2265625</v>
      </c>
      <c r="AD220" s="27">
        <f t="shared" si="77"/>
        <v>2.1744791666666665</v>
      </c>
      <c r="AE220" s="27">
        <f t="shared" si="78"/>
        <v>460.4600694444444</v>
      </c>
      <c r="AF220" s="27">
        <f t="shared" si="79"/>
        <v>1385.8169555664063</v>
      </c>
      <c r="AG220" s="27">
        <f t="shared" si="80"/>
        <v>4.7283596462673607</v>
      </c>
    </row>
    <row r="221" spans="1:33" x14ac:dyDescent="0.3">
      <c r="A221" t="s">
        <v>240</v>
      </c>
      <c r="B221" t="s">
        <v>11</v>
      </c>
      <c r="C221" t="s">
        <v>297</v>
      </c>
      <c r="D221" s="6">
        <v>11652.831498526901</v>
      </c>
      <c r="E221" s="7">
        <v>8306</v>
      </c>
      <c r="F221" s="7">
        <v>9872</v>
      </c>
      <c r="G221" s="7">
        <v>9921</v>
      </c>
      <c r="H221" s="9">
        <f t="shared" si="62"/>
        <v>1780.8314985269008</v>
      </c>
      <c r="I221" s="10">
        <f t="shared" si="63"/>
        <v>-1566</v>
      </c>
      <c r="J221" s="39">
        <f t="shared" si="64"/>
        <v>18.03921696238757</v>
      </c>
      <c r="K221" s="20">
        <f t="shared" si="65"/>
        <v>-15.863047001620744</v>
      </c>
      <c r="L221" s="39">
        <f t="shared" si="66"/>
        <v>325.41334861609141</v>
      </c>
      <c r="M221" s="39">
        <f t="shared" si="67"/>
        <v>251.63626017562888</v>
      </c>
      <c r="N221" s="25">
        <f>ROUND(_xlfn.FORECAST.LINEAR(Munis_historical!$J$1,Munis_historical!H221:I221,Munis_historical!$H$1:$I$1),0)</f>
        <v>10601</v>
      </c>
      <c r="O221" s="8">
        <f>ROUND(_xlfn.FORECAST.LINEAR(Munis_historical!$J$1,Munis_historical!G221:I221,Munis_historical!$G$1:$I$1),0)</f>
        <v>10861</v>
      </c>
      <c r="P221" s="28">
        <f t="shared" si="68"/>
        <v>680</v>
      </c>
      <c r="Q221" s="28">
        <f t="shared" si="69"/>
        <v>940</v>
      </c>
      <c r="R221" s="27">
        <f t="shared" si="70"/>
        <v>6.8541477673621607</v>
      </c>
      <c r="S221" s="27">
        <f t="shared" si="71"/>
        <v>9.4748513254712226</v>
      </c>
      <c r="T221" s="27">
        <f t="shared" si="72"/>
        <v>46.97934161683569</v>
      </c>
      <c r="U221" s="27">
        <f t="shared" si="73"/>
        <v>89.772807639783778</v>
      </c>
      <c r="V221" s="22" cm="1">
        <f t="array" ref="V221">ROUND(GROWTH(Munis_historical!H221:I221,Munis_historical!$H$1:$I$1,Munis_historical!$J$1),0)</f>
        <v>10602</v>
      </c>
      <c r="W221" cm="1">
        <f t="array" ref="W221">ROUND(GROWTH(Munis_historical!G221:I221,Munis_historical!$G$1:$I$1,Munis_historical!$J$1),0)</f>
        <v>10878</v>
      </c>
      <c r="X221">
        <f>ROUND(_xlfn.FORECAST.ETS(Munis_historical!$J$1,Munis_historical!C221:I221,Munis_historical!$C$1:$I$1),0)</f>
        <v>11468</v>
      </c>
      <c r="Y221" s="28">
        <f t="shared" si="81"/>
        <v>681</v>
      </c>
      <c r="Z221" s="28">
        <f t="shared" si="74"/>
        <v>957</v>
      </c>
      <c r="AA221" s="28">
        <f t="shared" si="75"/>
        <v>1547</v>
      </c>
      <c r="AB221" s="27">
        <f t="shared" si="76"/>
        <v>6.8642273964318115</v>
      </c>
      <c r="AC221" s="27">
        <f t="shared" si="76"/>
        <v>9.6462050196552767</v>
      </c>
      <c r="AD221" s="27">
        <f t="shared" si="77"/>
        <v>15.593186170748915</v>
      </c>
      <c r="AE221" s="27">
        <f t="shared" si="78"/>
        <v>47.117617749925046</v>
      </c>
      <c r="AF221" s="27">
        <f t="shared" si="79"/>
        <v>93.049271281222659</v>
      </c>
      <c r="AG221" s="27">
        <f t="shared" si="80"/>
        <v>243.1474549556352</v>
      </c>
    </row>
    <row r="222" spans="1:33" x14ac:dyDescent="0.3">
      <c r="A222" t="s">
        <v>241</v>
      </c>
      <c r="B222" t="s">
        <v>11</v>
      </c>
      <c r="C222" t="s">
        <v>297</v>
      </c>
      <c r="D222" s="6">
        <v>77664.590367867902</v>
      </c>
      <c r="E222" s="7">
        <v>78088</v>
      </c>
      <c r="F222" s="7">
        <v>77694</v>
      </c>
      <c r="G222" s="7">
        <v>78723</v>
      </c>
      <c r="H222" s="9">
        <f t="shared" si="62"/>
        <v>-29.409632132097613</v>
      </c>
      <c r="I222" s="10">
        <f t="shared" si="63"/>
        <v>394</v>
      </c>
      <c r="J222" s="39">
        <f t="shared" si="64"/>
        <v>-3.7853157427983647E-2</v>
      </c>
      <c r="K222" s="20">
        <f t="shared" si="65"/>
        <v>0.50711766674389269</v>
      </c>
      <c r="L222" s="39">
        <f t="shared" si="66"/>
        <v>1.4328615272677135E-3</v>
      </c>
      <c r="M222" s="39">
        <f t="shared" si="67"/>
        <v>0.25716832792376981</v>
      </c>
      <c r="N222" s="25">
        <f>ROUND(_xlfn.FORECAST.LINEAR(Munis_historical!$J$1,Munis_historical!H222:I222,Munis_historical!$H$1:$I$1),0)</f>
        <v>73068</v>
      </c>
      <c r="O222" s="8">
        <f>ROUND(_xlfn.FORECAST.LINEAR(Munis_historical!$J$1,Munis_historical!G222:I222,Munis_historical!$G$1:$I$1),0)</f>
        <v>78374</v>
      </c>
      <c r="P222" s="28">
        <f t="shared" si="68"/>
        <v>-5655</v>
      </c>
      <c r="Q222" s="28">
        <f t="shared" si="69"/>
        <v>-349</v>
      </c>
      <c r="R222" s="27">
        <f t="shared" si="70"/>
        <v>-7.1834152661865023</v>
      </c>
      <c r="S222" s="27">
        <f t="shared" si="71"/>
        <v>-0.4433266008663288</v>
      </c>
      <c r="T222" s="27">
        <f t="shared" si="72"/>
        <v>51.601454886481299</v>
      </c>
      <c r="U222" s="27">
        <f t="shared" si="73"/>
        <v>0.19653847503569322</v>
      </c>
      <c r="V222" s="22" cm="1">
        <f t="array" ref="V222">ROUND(GROWTH(Munis_historical!H222:I222,Munis_historical!$H$1:$I$1,Munis_historical!$J$1),0)</f>
        <v>73086</v>
      </c>
      <c r="W222" cm="1">
        <f t="array" ref="W222">ROUND(GROWTH(Munis_historical!G222:I222,Munis_historical!$G$1:$I$1,Munis_historical!$J$1),0)</f>
        <v>78648</v>
      </c>
      <c r="X222">
        <f>ROUND(_xlfn.FORECAST.ETS(Munis_historical!$J$1,Munis_historical!C222:I222,Munis_historical!$C$1:$I$1),0)</f>
        <v>90821</v>
      </c>
      <c r="Y222" s="28">
        <f t="shared" si="81"/>
        <v>-5637</v>
      </c>
      <c r="Z222" s="28">
        <f t="shared" si="74"/>
        <v>-75</v>
      </c>
      <c r="AA222" s="28">
        <f t="shared" si="75"/>
        <v>12098</v>
      </c>
      <c r="AB222" s="27">
        <f t="shared" si="76"/>
        <v>-7.1605502839068631</v>
      </c>
      <c r="AC222" s="27">
        <f t="shared" si="76"/>
        <v>-9.5270759498494714E-2</v>
      </c>
      <c r="AD222" s="27">
        <f t="shared" si="77"/>
        <v>15.367808645503855</v>
      </c>
      <c r="AE222" s="27">
        <f t="shared" si="78"/>
        <v>51.273480368358655</v>
      </c>
      <c r="AF222" s="27">
        <f t="shared" si="79"/>
        <v>9.0765176154200215E-3</v>
      </c>
      <c r="AG222" s="27">
        <f t="shared" si="80"/>
        <v>236.16954256482302</v>
      </c>
    </row>
    <row r="223" spans="1:33" x14ac:dyDescent="0.3">
      <c r="A223" t="s">
        <v>242</v>
      </c>
      <c r="B223" t="s">
        <v>11</v>
      </c>
      <c r="C223" t="s">
        <v>297</v>
      </c>
      <c r="D223" s="6">
        <v>12259.515761729899</v>
      </c>
      <c r="E223" s="7">
        <v>10633</v>
      </c>
      <c r="F223" s="7">
        <v>11705</v>
      </c>
      <c r="G223" s="7">
        <v>11709</v>
      </c>
      <c r="H223" s="9">
        <f t="shared" si="62"/>
        <v>554.51576172989917</v>
      </c>
      <c r="I223" s="10">
        <f t="shared" si="63"/>
        <v>-1072</v>
      </c>
      <c r="J223" s="39">
        <f t="shared" si="64"/>
        <v>4.7374264137539441</v>
      </c>
      <c r="K223" s="20">
        <f t="shared" si="65"/>
        <v>-9.1584792823579662</v>
      </c>
      <c r="L223" s="39">
        <f t="shared" si="66"/>
        <v>22.443209025733555</v>
      </c>
      <c r="M223" s="39">
        <f t="shared" si="67"/>
        <v>83.877742765380091</v>
      </c>
      <c r="N223" s="25">
        <f>ROUND(_xlfn.FORECAST.LINEAR(Munis_historical!$J$1,Munis_historical!H223:I223,Munis_historical!$H$1:$I$1),0)</f>
        <v>11736</v>
      </c>
      <c r="O223" s="8">
        <f>ROUND(_xlfn.FORECAST.LINEAR(Munis_historical!$J$1,Munis_historical!G223:I223,Munis_historical!$G$1:$I$1),0)</f>
        <v>12215</v>
      </c>
      <c r="P223" s="28">
        <f t="shared" si="68"/>
        <v>27</v>
      </c>
      <c r="Q223" s="28">
        <f t="shared" si="69"/>
        <v>506</v>
      </c>
      <c r="R223" s="27">
        <f t="shared" si="70"/>
        <v>0.23059185242121444</v>
      </c>
      <c r="S223" s="27">
        <f t="shared" si="71"/>
        <v>4.3214621231531307</v>
      </c>
      <c r="T223" s="27">
        <f t="shared" si="72"/>
        <v>5.3172602403047137E-2</v>
      </c>
      <c r="U223" s="27">
        <f t="shared" si="73"/>
        <v>18.675034881847164</v>
      </c>
      <c r="V223" s="22" cm="1">
        <f t="array" ref="V223">ROUND(GROWTH(Munis_historical!H223:I223,Munis_historical!$H$1:$I$1,Munis_historical!$J$1),0)</f>
        <v>11736</v>
      </c>
      <c r="W223" cm="1">
        <f t="array" ref="W223">ROUND(GROWTH(Munis_historical!G223:I223,Munis_historical!$G$1:$I$1,Munis_historical!$J$1),0)</f>
        <v>12233</v>
      </c>
      <c r="X223">
        <f>ROUND(_xlfn.FORECAST.ETS(Munis_historical!$J$1,Munis_historical!C223:I223,Munis_historical!$C$1:$I$1),0)</f>
        <v>13462</v>
      </c>
      <c r="Y223" s="28">
        <f t="shared" si="81"/>
        <v>27</v>
      </c>
      <c r="Z223" s="28">
        <f t="shared" si="74"/>
        <v>524</v>
      </c>
      <c r="AA223" s="28">
        <f t="shared" si="75"/>
        <v>1753</v>
      </c>
      <c r="AB223" s="27">
        <f t="shared" si="76"/>
        <v>0.23059185242121444</v>
      </c>
      <c r="AC223" s="27">
        <f t="shared" si="76"/>
        <v>4.4751900247672731</v>
      </c>
      <c r="AD223" s="27">
        <f t="shared" si="77"/>
        <v>14.971389529421813</v>
      </c>
      <c r="AE223" s="27">
        <f t="shared" si="78"/>
        <v>5.3172602403047137E-2</v>
      </c>
      <c r="AF223" s="27">
        <f t="shared" si="79"/>
        <v>20.027325757776506</v>
      </c>
      <c r="AG223" s="27">
        <f t="shared" si="80"/>
        <v>224.1425044416811</v>
      </c>
    </row>
    <row r="224" spans="1:33" x14ac:dyDescent="0.3">
      <c r="A224" t="s">
        <v>243</v>
      </c>
      <c r="B224" t="s">
        <v>25</v>
      </c>
      <c r="C224" t="s">
        <v>297</v>
      </c>
      <c r="D224" s="6">
        <v>18606.512414183901</v>
      </c>
      <c r="E224" s="7">
        <v>17830</v>
      </c>
      <c r="F224" s="7">
        <v>18082</v>
      </c>
      <c r="G224" s="7">
        <v>18186</v>
      </c>
      <c r="H224" s="9">
        <f t="shared" si="62"/>
        <v>524.51241418390055</v>
      </c>
      <c r="I224" s="10">
        <f t="shared" si="63"/>
        <v>-252</v>
      </c>
      <c r="J224" s="39">
        <f t="shared" si="64"/>
        <v>2.9007433590526519</v>
      </c>
      <c r="K224" s="20">
        <f t="shared" si="65"/>
        <v>-1.393651144784869</v>
      </c>
      <c r="L224" s="39">
        <f t="shared" si="66"/>
        <v>8.4143120350880629</v>
      </c>
      <c r="M224" s="39">
        <f t="shared" si="67"/>
        <v>1.9422635133601758</v>
      </c>
      <c r="N224" s="25">
        <f>ROUND(_xlfn.FORECAST.LINEAR(Munis_historical!$J$1,Munis_historical!H224:I224,Munis_historical!$H$1:$I$1),0)</f>
        <v>23544</v>
      </c>
      <c r="O224" s="8">
        <f>ROUND(_xlfn.FORECAST.LINEAR(Munis_historical!$J$1,Munis_historical!G224:I224,Munis_historical!$G$1:$I$1),0)</f>
        <v>19206</v>
      </c>
      <c r="P224" s="28">
        <f t="shared" si="68"/>
        <v>5358</v>
      </c>
      <c r="Q224" s="28">
        <f t="shared" si="69"/>
        <v>1020</v>
      </c>
      <c r="R224" s="27">
        <f t="shared" si="70"/>
        <v>29.462223688551632</v>
      </c>
      <c r="S224" s="27">
        <f t="shared" si="71"/>
        <v>5.6087099967007585</v>
      </c>
      <c r="T224" s="27">
        <f t="shared" si="72"/>
        <v>868.02262467425294</v>
      </c>
      <c r="U224" s="27">
        <f t="shared" si="73"/>
        <v>31.457627827091024</v>
      </c>
      <c r="V224" s="22" cm="1">
        <f t="array" ref="V224">ROUND(GROWTH(Munis_historical!H224:I224,Munis_historical!$H$1:$I$1,Munis_historical!$J$1),0)</f>
        <v>31724</v>
      </c>
      <c r="W224" cm="1">
        <f t="array" ref="W224">ROUND(GROWTH(Munis_historical!G224:I224,Munis_historical!$G$1:$I$1,Munis_historical!$J$1),0)</f>
        <v>22667</v>
      </c>
      <c r="X224">
        <f>ROUND(_xlfn.FORECAST.ETS(Munis_historical!$J$1,Munis_historical!C224:I224,Munis_historical!$C$1:$I$1),0)</f>
        <v>16304</v>
      </c>
      <c r="Y224" s="28">
        <f t="shared" si="81"/>
        <v>13538</v>
      </c>
      <c r="Z224" s="28">
        <f t="shared" si="74"/>
        <v>4481</v>
      </c>
      <c r="AA224" s="28">
        <f t="shared" si="75"/>
        <v>-1882</v>
      </c>
      <c r="AB224" s="27">
        <f t="shared" si="76"/>
        <v>74.441878367975363</v>
      </c>
      <c r="AC224" s="27">
        <f t="shared" si="76"/>
        <v>24.639832838447155</v>
      </c>
      <c r="AD224" s="27">
        <f t="shared" si="77"/>
        <v>-10.348619817441989</v>
      </c>
      <c r="AE224" s="27">
        <f t="shared" si="78"/>
        <v>5541.5932549524387</v>
      </c>
      <c r="AF224" s="27">
        <f t="shared" si="79"/>
        <v>607.12136230661883</v>
      </c>
      <c r="AG224" s="27">
        <f t="shared" si="80"/>
        <v>107.09393212595306</v>
      </c>
    </row>
    <row r="225" spans="1:33" x14ac:dyDescent="0.3">
      <c r="A225" t="s">
        <v>244</v>
      </c>
      <c r="B225" t="s">
        <v>11</v>
      </c>
      <c r="C225" t="s">
        <v>297</v>
      </c>
      <c r="D225" s="6">
        <v>65987.533861239994</v>
      </c>
      <c r="E225" s="7">
        <v>60736</v>
      </c>
      <c r="F225" s="7">
        <v>67076</v>
      </c>
      <c r="G225" s="7">
        <v>67824</v>
      </c>
      <c r="H225" s="9">
        <f t="shared" si="62"/>
        <v>-1088.4661387600063</v>
      </c>
      <c r="I225" s="10">
        <f t="shared" si="63"/>
        <v>-6340</v>
      </c>
      <c r="J225" s="39">
        <f t="shared" si="64"/>
        <v>-1.6227356114854885</v>
      </c>
      <c r="K225" s="20">
        <f t="shared" si="65"/>
        <v>-9.4519649352972746</v>
      </c>
      <c r="L225" s="39">
        <f t="shared" si="66"/>
        <v>2.6332708647831824</v>
      </c>
      <c r="M225" s="39">
        <f t="shared" si="67"/>
        <v>89.339641138089206</v>
      </c>
      <c r="N225" s="25">
        <f>ROUND(_xlfn.FORECAST.LINEAR(Munis_historical!$J$1,Munis_historical!H225:I225,Munis_historical!$H$1:$I$1),0)</f>
        <v>66220</v>
      </c>
      <c r="O225" s="8">
        <f>ROUND(_xlfn.FORECAST.LINEAR(Munis_historical!$J$1,Munis_historical!G225:I225,Munis_historical!$G$1:$I$1),0)</f>
        <v>67873</v>
      </c>
      <c r="P225" s="28">
        <f t="shared" si="68"/>
        <v>-1604</v>
      </c>
      <c r="Q225" s="28">
        <f t="shared" si="69"/>
        <v>49</v>
      </c>
      <c r="R225" s="27">
        <f t="shared" si="70"/>
        <v>-2.3649445623967917</v>
      </c>
      <c r="S225" s="27">
        <f t="shared" si="71"/>
        <v>7.2245812691672559E-2</v>
      </c>
      <c r="T225" s="27">
        <f t="shared" si="72"/>
        <v>5.5929627832101527</v>
      </c>
      <c r="U225" s="27">
        <f t="shared" si="73"/>
        <v>5.2194574514802354E-3</v>
      </c>
      <c r="V225" s="22" cm="1">
        <f t="array" ref="V225">ROUND(GROWTH(Munis_historical!H225:I225,Munis_historical!$H$1:$I$1,Munis_historical!$J$1),0)</f>
        <v>66253</v>
      </c>
      <c r="W225" cm="1">
        <f t="array" ref="W225">ROUND(GROWTH(Munis_historical!G225:I225,Munis_historical!$G$1:$I$1,Munis_historical!$J$1),0)</f>
        <v>68106</v>
      </c>
      <c r="X225">
        <f>ROUND(_xlfn.FORECAST.ETS(Munis_historical!$J$1,Munis_historical!C225:I225,Munis_historical!$C$1:$I$1),0)</f>
        <v>70536</v>
      </c>
      <c r="Y225" s="28">
        <f t="shared" si="81"/>
        <v>-1571</v>
      </c>
      <c r="Z225" s="28">
        <f t="shared" si="74"/>
        <v>282</v>
      </c>
      <c r="AA225" s="28">
        <f t="shared" si="75"/>
        <v>2712</v>
      </c>
      <c r="AB225" s="27">
        <f t="shared" si="76"/>
        <v>-2.3162892191554612</v>
      </c>
      <c r="AC225" s="27">
        <f t="shared" si="76"/>
        <v>0.41578202406227888</v>
      </c>
      <c r="AD225" s="27">
        <f t="shared" si="77"/>
        <v>3.9985845718329798</v>
      </c>
      <c r="AE225" s="27">
        <f t="shared" si="78"/>
        <v>5.3651957467758162</v>
      </c>
      <c r="AF225" s="27">
        <f t="shared" si="79"/>
        <v>0.17287469153332546</v>
      </c>
      <c r="AG225" s="27">
        <f t="shared" si="80"/>
        <v>15.988678578100734</v>
      </c>
    </row>
    <row r="226" spans="1:33" x14ac:dyDescent="0.3">
      <c r="A226" t="s">
        <v>245</v>
      </c>
      <c r="B226" t="s">
        <v>16</v>
      </c>
      <c r="C226" t="s">
        <v>297</v>
      </c>
      <c r="D226" s="6">
        <v>3455.2838593899901</v>
      </c>
      <c r="E226" s="7">
        <v>3247</v>
      </c>
      <c r="F226" s="7">
        <v>3214</v>
      </c>
      <c r="G226" s="7">
        <v>3214</v>
      </c>
      <c r="H226" s="9">
        <f t="shared" si="62"/>
        <v>241.28385938999008</v>
      </c>
      <c r="I226" s="10">
        <f t="shared" si="63"/>
        <v>33</v>
      </c>
      <c r="J226" s="39">
        <f t="shared" si="64"/>
        <v>7.5072762722461137</v>
      </c>
      <c r="K226" s="20">
        <f t="shared" si="65"/>
        <v>1.0267579340385813</v>
      </c>
      <c r="L226" s="39">
        <f t="shared" si="66"/>
        <v>56.359197027829502</v>
      </c>
      <c r="M226" s="39">
        <f t="shared" si="67"/>
        <v>1.0542318551111756</v>
      </c>
      <c r="N226" s="25">
        <f>ROUND(_xlfn.FORECAST.LINEAR(Munis_historical!$J$1,Munis_historical!H226:I226,Munis_historical!$H$1:$I$1),0)</f>
        <v>3055</v>
      </c>
      <c r="O226" s="8">
        <f>ROUND(_xlfn.FORECAST.LINEAR(Munis_historical!$J$1,Munis_historical!G226:I226,Munis_historical!$G$1:$I$1),0)</f>
        <v>3429</v>
      </c>
      <c r="P226" s="28">
        <f t="shared" si="68"/>
        <v>-159</v>
      </c>
      <c r="Q226" s="28">
        <f t="shared" si="69"/>
        <v>215</v>
      </c>
      <c r="R226" s="27">
        <f t="shared" si="70"/>
        <v>-4.9471064094586188</v>
      </c>
      <c r="S226" s="27">
        <f t="shared" si="71"/>
        <v>6.6894835096453011</v>
      </c>
      <c r="T226" s="27">
        <f t="shared" si="72"/>
        <v>24.473861826506546</v>
      </c>
      <c r="U226" s="27">
        <f t="shared" si="73"/>
        <v>44.749189625816413</v>
      </c>
      <c r="V226" s="22" cm="1">
        <f t="array" ref="V226">ROUND(GROWTH(Munis_historical!H226:I226,Munis_historical!$H$1:$I$1,Munis_historical!$J$1),0)</f>
        <v>3072</v>
      </c>
      <c r="W226" cm="1">
        <f t="array" ref="W226">ROUND(GROWTH(Munis_historical!G226:I226,Munis_historical!$G$1:$I$1,Munis_historical!$J$1),0)</f>
        <v>3429</v>
      </c>
      <c r="X226">
        <f>ROUND(_xlfn.FORECAST.ETS(Munis_historical!$J$1,Munis_historical!C226:I226,Munis_historical!$C$1:$I$1),0)</f>
        <v>4081</v>
      </c>
      <c r="Y226" s="28">
        <f t="shared" si="81"/>
        <v>-142</v>
      </c>
      <c r="Z226" s="28">
        <f t="shared" si="74"/>
        <v>215</v>
      </c>
      <c r="AA226" s="28">
        <f t="shared" si="75"/>
        <v>867</v>
      </c>
      <c r="AB226" s="27">
        <f t="shared" si="76"/>
        <v>-4.418170504044804</v>
      </c>
      <c r="AC226" s="27">
        <f t="shared" si="76"/>
        <v>6.6894835096453011</v>
      </c>
      <c r="AD226" s="27">
        <f t="shared" si="77"/>
        <v>26.975731176104546</v>
      </c>
      <c r="AE226" s="27">
        <f t="shared" si="78"/>
        <v>19.52023060281152</v>
      </c>
      <c r="AF226" s="27">
        <f t="shared" si="79"/>
        <v>44.749189625816413</v>
      </c>
      <c r="AG226" s="27">
        <f t="shared" si="80"/>
        <v>727.6900724854587</v>
      </c>
    </row>
    <row r="227" spans="1:33" x14ac:dyDescent="0.3">
      <c r="A227" t="s">
        <v>246</v>
      </c>
      <c r="B227" t="s">
        <v>11</v>
      </c>
      <c r="C227" t="s">
        <v>297</v>
      </c>
      <c r="D227" s="6">
        <v>5651.1153089400004</v>
      </c>
      <c r="E227" s="7">
        <v>3426</v>
      </c>
      <c r="F227" s="7">
        <v>5077</v>
      </c>
      <c r="G227" s="7">
        <v>5077</v>
      </c>
      <c r="H227" s="9">
        <f t="shared" si="62"/>
        <v>574.11530894000043</v>
      </c>
      <c r="I227" s="10">
        <f t="shared" si="63"/>
        <v>-1651</v>
      </c>
      <c r="J227" s="39">
        <f t="shared" si="64"/>
        <v>11.308160506992326</v>
      </c>
      <c r="K227" s="20">
        <f t="shared" si="65"/>
        <v>-32.519204254480996</v>
      </c>
      <c r="L227" s="39">
        <f t="shared" si="66"/>
        <v>127.87449405190095</v>
      </c>
      <c r="M227" s="39">
        <f t="shared" si="67"/>
        <v>1057.498645344655</v>
      </c>
      <c r="N227" s="25">
        <f>ROUND(_xlfn.FORECAST.LINEAR(Munis_historical!$J$1,Munis_historical!H227:I227,Munis_historical!$H$1:$I$1),0)</f>
        <v>5370</v>
      </c>
      <c r="O227" s="8">
        <f>ROUND(_xlfn.FORECAST.LINEAR(Munis_historical!$J$1,Munis_historical!G227:I227,Munis_historical!$G$1:$I$1),0)</f>
        <v>5382</v>
      </c>
      <c r="P227" s="28">
        <f t="shared" si="68"/>
        <v>293</v>
      </c>
      <c r="Q227" s="28">
        <f t="shared" si="69"/>
        <v>305</v>
      </c>
      <c r="R227" s="27">
        <f t="shared" si="70"/>
        <v>5.7711246799290921</v>
      </c>
      <c r="S227" s="27">
        <f t="shared" si="71"/>
        <v>6.007484735079772</v>
      </c>
      <c r="T227" s="27">
        <f t="shared" si="72"/>
        <v>33.305880071286666</v>
      </c>
      <c r="U227" s="27">
        <f t="shared" si="73"/>
        <v>36.089872842216479</v>
      </c>
      <c r="V227" s="22" cm="1">
        <f t="array" ref="V227">ROUND(GROWTH(Munis_historical!H227:I227,Munis_historical!$H$1:$I$1,Munis_historical!$J$1),0)</f>
        <v>5542</v>
      </c>
      <c r="W227" cm="1">
        <f t="array" ref="W227">ROUND(GROWTH(Munis_historical!G227:I227,Munis_historical!$G$1:$I$1,Munis_historical!$J$1),0)</f>
        <v>5742</v>
      </c>
      <c r="X227">
        <f>ROUND(_xlfn.FORECAST.ETS(Munis_historical!$J$1,Munis_historical!C227:I227,Munis_historical!$C$1:$I$1),0)</f>
        <v>5600</v>
      </c>
      <c r="Y227" s="28">
        <f t="shared" si="81"/>
        <v>465</v>
      </c>
      <c r="Z227" s="28">
        <f t="shared" si="74"/>
        <v>665</v>
      </c>
      <c r="AA227" s="28">
        <f t="shared" si="75"/>
        <v>523</v>
      </c>
      <c r="AB227" s="27">
        <f t="shared" si="76"/>
        <v>9.158952137088832</v>
      </c>
      <c r="AC227" s="27">
        <f t="shared" si="76"/>
        <v>13.098286389600158</v>
      </c>
      <c r="AD227" s="27">
        <f t="shared" si="77"/>
        <v>10.301359070317115</v>
      </c>
      <c r="AE227" s="27">
        <f t="shared" si="78"/>
        <v>83.886404249484087</v>
      </c>
      <c r="AF227" s="27">
        <f t="shared" si="79"/>
        <v>171.56510634398475</v>
      </c>
      <c r="AG227" s="27">
        <f t="shared" si="80"/>
        <v>106.1179986956047</v>
      </c>
    </row>
    <row r="228" spans="1:33" x14ac:dyDescent="0.3">
      <c r="A228" t="s">
        <v>247</v>
      </c>
      <c r="B228" t="s">
        <v>11</v>
      </c>
      <c r="C228" t="s">
        <v>297</v>
      </c>
      <c r="D228" s="6">
        <v>4139.7731846699899</v>
      </c>
      <c r="E228" s="7">
        <v>3471</v>
      </c>
      <c r="F228" s="7">
        <v>4009</v>
      </c>
      <c r="G228" s="7">
        <v>4026</v>
      </c>
      <c r="H228" s="9">
        <f t="shared" si="62"/>
        <v>130.77318466998986</v>
      </c>
      <c r="I228" s="10">
        <f t="shared" si="63"/>
        <v>-538</v>
      </c>
      <c r="J228" s="39">
        <f t="shared" si="64"/>
        <v>3.2619901389371382</v>
      </c>
      <c r="K228" s="20">
        <f t="shared" si="65"/>
        <v>-13.419805437765028</v>
      </c>
      <c r="L228" s="39">
        <f t="shared" si="66"/>
        <v>10.640579666523131</v>
      </c>
      <c r="M228" s="39">
        <f t="shared" si="67"/>
        <v>180.0911779874678</v>
      </c>
      <c r="N228" s="25">
        <f>ROUND(_xlfn.FORECAST.LINEAR(Munis_historical!$J$1,Munis_historical!H228:I228,Munis_historical!$H$1:$I$1),0)</f>
        <v>4308</v>
      </c>
      <c r="O228" s="8">
        <f>ROUND(_xlfn.FORECAST.LINEAR(Munis_historical!$J$1,Munis_historical!G228:I228,Munis_historical!$G$1:$I$1),0)</f>
        <v>4444</v>
      </c>
      <c r="P228" s="28">
        <f t="shared" si="68"/>
        <v>282</v>
      </c>
      <c r="Q228" s="28">
        <f t="shared" si="69"/>
        <v>418</v>
      </c>
      <c r="R228" s="27">
        <f t="shared" si="70"/>
        <v>7.0044709388971684</v>
      </c>
      <c r="S228" s="27">
        <f t="shared" si="71"/>
        <v>10.382513661202186</v>
      </c>
      <c r="T228" s="27">
        <f t="shared" si="72"/>
        <v>49.062613133854981</v>
      </c>
      <c r="U228" s="27">
        <f t="shared" si="73"/>
        <v>107.79658992505001</v>
      </c>
      <c r="V228" s="22" cm="1">
        <f t="array" ref="V228">ROUND(GROWTH(Munis_historical!H228:I228,Munis_historical!$H$1:$I$1,Munis_historical!$J$1),0)</f>
        <v>4315</v>
      </c>
      <c r="W228" cm="1">
        <f t="array" ref="W228">ROUND(GROWTH(Munis_historical!G228:I228,Munis_historical!$G$1:$I$1,Munis_historical!$J$1),0)</f>
        <v>4482</v>
      </c>
      <c r="X228">
        <f>ROUND(_xlfn.FORECAST.ETS(Munis_historical!$J$1,Munis_historical!C228:I228,Munis_historical!$C$1:$I$1),0)</f>
        <v>4301</v>
      </c>
      <c r="Y228" s="28">
        <f t="shared" si="81"/>
        <v>289</v>
      </c>
      <c r="Z228" s="28">
        <f t="shared" si="74"/>
        <v>456</v>
      </c>
      <c r="AA228" s="28">
        <f t="shared" si="75"/>
        <v>275</v>
      </c>
      <c r="AB228" s="27">
        <f t="shared" si="76"/>
        <v>7.1783407848981611</v>
      </c>
      <c r="AC228" s="27">
        <f t="shared" si="76"/>
        <v>11.326378539493295</v>
      </c>
      <c r="AD228" s="27">
        <f t="shared" si="77"/>
        <v>6.8306010928961758</v>
      </c>
      <c r="AE228" s="27">
        <f t="shared" si="78"/>
        <v>51.528576424132346</v>
      </c>
      <c r="AF228" s="27">
        <f t="shared" si="79"/>
        <v>128.28685081989425</v>
      </c>
      <c r="AG228" s="27">
        <f t="shared" si="80"/>
        <v>46.657111290274429</v>
      </c>
    </row>
    <row r="229" spans="1:33" x14ac:dyDescent="0.3">
      <c r="A229" t="s">
        <v>248</v>
      </c>
      <c r="B229" t="s">
        <v>16</v>
      </c>
      <c r="C229" t="s">
        <v>297</v>
      </c>
      <c r="D229" s="6">
        <v>22891.385727045901</v>
      </c>
      <c r="E229" s="7">
        <v>21021</v>
      </c>
      <c r="F229" s="7">
        <v>23641</v>
      </c>
      <c r="G229" s="7">
        <v>23865</v>
      </c>
      <c r="H229" s="9">
        <f t="shared" si="62"/>
        <v>-749.61427295409885</v>
      </c>
      <c r="I229" s="10">
        <f t="shared" si="63"/>
        <v>-2620</v>
      </c>
      <c r="J229" s="39">
        <f t="shared" si="64"/>
        <v>-3.1708230318264827</v>
      </c>
      <c r="K229" s="20">
        <f t="shared" si="65"/>
        <v>-11.082441521086249</v>
      </c>
      <c r="L229" s="39">
        <f t="shared" si="66"/>
        <v>10.054118699161288</v>
      </c>
      <c r="M229" s="39">
        <f t="shared" si="67"/>
        <v>122.8205100682965</v>
      </c>
      <c r="N229" s="25">
        <f>ROUND(_xlfn.FORECAST.LINEAR(Munis_historical!$J$1,Munis_historical!H229:I229,Munis_historical!$H$1:$I$1),0)</f>
        <v>27870</v>
      </c>
      <c r="O229" s="8">
        <f>ROUND(_xlfn.FORECAST.LINEAR(Munis_historical!$J$1,Munis_historical!G229:I229,Munis_historical!$G$1:$I$1),0)</f>
        <v>29697</v>
      </c>
      <c r="P229" s="28">
        <f t="shared" si="68"/>
        <v>4005</v>
      </c>
      <c r="Q229" s="28">
        <f t="shared" si="69"/>
        <v>5832</v>
      </c>
      <c r="R229" s="27">
        <f t="shared" si="70"/>
        <v>16.781898177247015</v>
      </c>
      <c r="S229" s="27">
        <f t="shared" si="71"/>
        <v>24.437460716530484</v>
      </c>
      <c r="T229" s="27">
        <f t="shared" si="72"/>
        <v>281.6321064314867</v>
      </c>
      <c r="U229" s="27">
        <f t="shared" si="73"/>
        <v>597.18948627197062</v>
      </c>
      <c r="V229" s="22" cm="1">
        <f t="array" ref="V229">ROUND(GROWTH(Munis_historical!H229:I229,Munis_historical!$H$1:$I$1,Munis_historical!$J$1),0)</f>
        <v>30021</v>
      </c>
      <c r="W229" cm="1">
        <f t="array" ref="W229">ROUND(GROWTH(Munis_historical!G229:I229,Munis_historical!$G$1:$I$1,Munis_historical!$J$1),0)</f>
        <v>40683</v>
      </c>
      <c r="X229">
        <f>ROUND(_xlfn.FORECAST.ETS(Munis_historical!$J$1,Munis_historical!C229:I229,Munis_historical!$C$1:$I$1),0)</f>
        <v>24977</v>
      </c>
      <c r="Y229" s="28">
        <f t="shared" si="81"/>
        <v>6156</v>
      </c>
      <c r="Z229" s="28">
        <f t="shared" si="74"/>
        <v>16818</v>
      </c>
      <c r="AA229" s="28">
        <f t="shared" si="75"/>
        <v>1112</v>
      </c>
      <c r="AB229" s="27">
        <f t="shared" si="76"/>
        <v>25.7950974230044</v>
      </c>
      <c r="AC229" s="27">
        <f t="shared" si="76"/>
        <v>70.471401634192333</v>
      </c>
      <c r="AD229" s="27">
        <f t="shared" si="77"/>
        <v>4.6595432641944265</v>
      </c>
      <c r="AE229" s="27">
        <f t="shared" si="78"/>
        <v>665.38705106228826</v>
      </c>
      <c r="AF229" s="27">
        <f t="shared" si="79"/>
        <v>4966.2184482876455</v>
      </c>
      <c r="AG229" s="27">
        <f t="shared" si="80"/>
        <v>21.711343430899653</v>
      </c>
    </row>
    <row r="230" spans="1:33" x14ac:dyDescent="0.3">
      <c r="A230" t="s">
        <v>249</v>
      </c>
      <c r="B230" t="s">
        <v>11</v>
      </c>
      <c r="C230" t="s">
        <v>297</v>
      </c>
      <c r="D230" s="6">
        <v>22280.267939391899</v>
      </c>
      <c r="E230" s="7">
        <v>18021</v>
      </c>
      <c r="F230" s="7">
        <v>21041</v>
      </c>
      <c r="G230" s="7">
        <v>21465</v>
      </c>
      <c r="H230" s="9">
        <f t="shared" si="62"/>
        <v>1239.2679393918988</v>
      </c>
      <c r="I230" s="10">
        <f t="shared" si="63"/>
        <v>-3020</v>
      </c>
      <c r="J230" s="39">
        <f t="shared" si="64"/>
        <v>5.8897768138011442</v>
      </c>
      <c r="K230" s="20">
        <f t="shared" si="65"/>
        <v>-14.352929993821586</v>
      </c>
      <c r="L230" s="39">
        <f t="shared" si="66"/>
        <v>34.68947091638956</v>
      </c>
      <c r="M230" s="39">
        <f t="shared" si="67"/>
        <v>206.00659940754332</v>
      </c>
      <c r="N230" s="25">
        <f>ROUND(_xlfn.FORECAST.LINEAR(Munis_historical!$J$1,Munis_historical!H230:I230,Munis_historical!$H$1:$I$1),0)</f>
        <v>21913</v>
      </c>
      <c r="O230" s="8">
        <f>ROUND(_xlfn.FORECAST.LINEAR(Munis_historical!$J$1,Munis_historical!G230:I230,Munis_historical!$G$1:$I$1),0)</f>
        <v>22019</v>
      </c>
      <c r="P230" s="28">
        <f t="shared" si="68"/>
        <v>448</v>
      </c>
      <c r="Q230" s="28">
        <f t="shared" si="69"/>
        <v>554</v>
      </c>
      <c r="R230" s="27">
        <f t="shared" si="70"/>
        <v>2.0871185651059867</v>
      </c>
      <c r="S230" s="27">
        <f t="shared" si="71"/>
        <v>2.5809457255998138</v>
      </c>
      <c r="T230" s="27">
        <f t="shared" si="72"/>
        <v>4.3560639048100729</v>
      </c>
      <c r="U230" s="27">
        <f t="shared" si="73"/>
        <v>6.6612808384919493</v>
      </c>
      <c r="V230" s="22" cm="1">
        <f t="array" ref="V230">ROUND(GROWTH(Munis_historical!H230:I230,Munis_historical!$H$1:$I$1,Munis_historical!$J$1),0)</f>
        <v>21914</v>
      </c>
      <c r="W230" cm="1">
        <f t="array" ref="W230">ROUND(GROWTH(Munis_historical!G230:I230,Munis_historical!$G$1:$I$1,Munis_historical!$J$1),0)</f>
        <v>22019</v>
      </c>
      <c r="X230">
        <f>ROUND(_xlfn.FORECAST.ETS(Munis_historical!$J$1,Munis_historical!C230:I230,Munis_historical!$C$1:$I$1),0)</f>
        <v>25142</v>
      </c>
      <c r="Y230" s="28">
        <f t="shared" si="81"/>
        <v>449</v>
      </c>
      <c r="Z230" s="28">
        <f t="shared" si="74"/>
        <v>554</v>
      </c>
      <c r="AA230" s="28">
        <f t="shared" si="75"/>
        <v>3677</v>
      </c>
      <c r="AB230" s="27">
        <f t="shared" si="76"/>
        <v>2.091777311903098</v>
      </c>
      <c r="AC230" s="27">
        <f t="shared" si="76"/>
        <v>2.5809457255998138</v>
      </c>
      <c r="AD230" s="27">
        <f t="shared" si="77"/>
        <v>17.130211972979268</v>
      </c>
      <c r="AE230" s="27">
        <f t="shared" si="78"/>
        <v>4.3755323225925506</v>
      </c>
      <c r="AF230" s="27">
        <f t="shared" si="79"/>
        <v>6.6612808384919493</v>
      </c>
      <c r="AG230" s="27">
        <f t="shared" si="80"/>
        <v>293.44416223920229</v>
      </c>
    </row>
    <row r="231" spans="1:33" x14ac:dyDescent="0.3">
      <c r="A231" t="s">
        <v>250</v>
      </c>
      <c r="B231" t="s">
        <v>9</v>
      </c>
      <c r="C231" t="s">
        <v>297</v>
      </c>
      <c r="D231" s="6">
        <v>6587.8572508039897</v>
      </c>
      <c r="E231" s="7">
        <v>5079</v>
      </c>
      <c r="F231" s="7">
        <v>5487</v>
      </c>
      <c r="G231" s="7">
        <v>5487</v>
      </c>
      <c r="H231" s="9">
        <f t="shared" si="62"/>
        <v>1100.8572508039897</v>
      </c>
      <c r="I231" s="10">
        <f t="shared" si="63"/>
        <v>-408</v>
      </c>
      <c r="J231" s="39">
        <f t="shared" si="64"/>
        <v>20.063008033606518</v>
      </c>
      <c r="K231" s="20">
        <f t="shared" si="65"/>
        <v>-7.4357572443958446</v>
      </c>
      <c r="L231" s="39">
        <f t="shared" si="66"/>
        <v>402.52429135655967</v>
      </c>
      <c r="M231" s="39">
        <f t="shared" si="67"/>
        <v>55.290485797585283</v>
      </c>
      <c r="N231" s="25">
        <f>ROUND(_xlfn.FORECAST.LINEAR(Munis_historical!$J$1,Munis_historical!H231:I231,Munis_historical!$H$1:$I$1),0)</f>
        <v>7676</v>
      </c>
      <c r="O231" s="8">
        <f>ROUND(_xlfn.FORECAST.LINEAR(Munis_historical!$J$1,Munis_historical!G231:I231,Munis_historical!$G$1:$I$1),0)</f>
        <v>8287</v>
      </c>
      <c r="P231" s="28">
        <f t="shared" si="68"/>
        <v>2189</v>
      </c>
      <c r="Q231" s="28">
        <f t="shared" si="69"/>
        <v>2800</v>
      </c>
      <c r="R231" s="27">
        <f t="shared" si="70"/>
        <v>39.89429560780026</v>
      </c>
      <c r="S231" s="27">
        <f t="shared" si="71"/>
        <v>51.02970657918717</v>
      </c>
      <c r="T231" s="27">
        <f t="shared" si="72"/>
        <v>1591.554822042551</v>
      </c>
      <c r="U231" s="27">
        <f t="shared" si="73"/>
        <v>2604.0309535579386</v>
      </c>
      <c r="V231" s="22" cm="1">
        <f t="array" ref="V231">ROUND(GROWTH(Munis_historical!H231:I231,Munis_historical!$H$1:$I$1,Munis_historical!$J$1),0)</f>
        <v>8604</v>
      </c>
      <c r="W231" cm="1">
        <f t="array" ref="W231">ROUND(GROWTH(Munis_historical!G231:I231,Munis_historical!$G$1:$I$1,Munis_historical!$J$1),0)</f>
        <v>15613</v>
      </c>
      <c r="X231">
        <f>ROUND(_xlfn.FORECAST.ETS(Munis_historical!$J$1,Munis_historical!C231:I231,Munis_historical!$C$1:$I$1),0)</f>
        <v>6650</v>
      </c>
      <c r="Y231" s="28">
        <f t="shared" si="81"/>
        <v>3117</v>
      </c>
      <c r="Z231" s="28">
        <f t="shared" si="74"/>
        <v>10126</v>
      </c>
      <c r="AA231" s="28">
        <f t="shared" si="75"/>
        <v>1163</v>
      </c>
      <c r="AB231" s="27">
        <f t="shared" si="76"/>
        <v>56.806998359759433</v>
      </c>
      <c r="AC231" s="27">
        <f t="shared" si="76"/>
        <v>184.54528886458903</v>
      </c>
      <c r="AD231" s="27">
        <f t="shared" si="77"/>
        <v>21.195553125569528</v>
      </c>
      <c r="AE231" s="27">
        <f t="shared" si="78"/>
        <v>3227.0350626457107</v>
      </c>
      <c r="AF231" s="27">
        <f t="shared" si="79"/>
        <v>34056.963642114606</v>
      </c>
      <c r="AG231" s="27">
        <f t="shared" si="80"/>
        <v>449.25147229884021</v>
      </c>
    </row>
    <row r="232" spans="1:33" x14ac:dyDescent="0.3">
      <c r="A232" t="s">
        <v>251</v>
      </c>
      <c r="B232" t="s">
        <v>16</v>
      </c>
      <c r="C232" t="s">
        <v>297</v>
      </c>
      <c r="D232" s="6">
        <v>34918.118138049897</v>
      </c>
      <c r="E232" s="7">
        <v>32617</v>
      </c>
      <c r="F232" s="7">
        <v>32631</v>
      </c>
      <c r="G232" s="7">
        <v>33081</v>
      </c>
      <c r="H232" s="9">
        <f t="shared" si="62"/>
        <v>2287.1181380498965</v>
      </c>
      <c r="I232" s="10">
        <f t="shared" si="63"/>
        <v>-14</v>
      </c>
      <c r="J232" s="39">
        <f t="shared" si="64"/>
        <v>7.0090347768989512</v>
      </c>
      <c r="K232" s="20">
        <f t="shared" si="65"/>
        <v>-4.2903987006221077E-2</v>
      </c>
      <c r="L232" s="39">
        <f t="shared" si="66"/>
        <v>49.126568503778927</v>
      </c>
      <c r="M232" s="39">
        <f t="shared" si="67"/>
        <v>1.8407521010299871E-3</v>
      </c>
      <c r="N232" s="25">
        <f>ROUND(_xlfn.FORECAST.LINEAR(Munis_historical!$J$1,Munis_historical!H232:I232,Munis_historical!$H$1:$I$1),0)</f>
        <v>38052</v>
      </c>
      <c r="O232" s="8">
        <f>ROUND(_xlfn.FORECAST.LINEAR(Munis_historical!$J$1,Munis_historical!G232:I232,Munis_historical!$G$1:$I$1),0)</f>
        <v>38263</v>
      </c>
      <c r="P232" s="28">
        <f t="shared" si="68"/>
        <v>4971</v>
      </c>
      <c r="Q232" s="28">
        <f t="shared" si="69"/>
        <v>5182</v>
      </c>
      <c r="R232" s="27">
        <f t="shared" si="70"/>
        <v>15.026752516550285</v>
      </c>
      <c r="S232" s="27">
        <f t="shared" si="71"/>
        <v>15.664580877240713</v>
      </c>
      <c r="T232" s="27">
        <f t="shared" si="72"/>
        <v>225.80329119365032</v>
      </c>
      <c r="U232" s="27">
        <f t="shared" si="73"/>
        <v>245.37909405961543</v>
      </c>
      <c r="V232" s="22" cm="1">
        <f t="array" ref="V232">ROUND(GROWTH(Munis_historical!H232:I232,Munis_historical!$H$1:$I$1,Munis_historical!$J$1),0)</f>
        <v>38976</v>
      </c>
      <c r="W232" cm="1">
        <f t="array" ref="W232">ROUND(GROWTH(Munis_historical!G232:I232,Munis_historical!$G$1:$I$1,Munis_historical!$J$1),0)</f>
        <v>40235</v>
      </c>
      <c r="X232">
        <f>ROUND(_xlfn.FORECAST.ETS(Munis_historical!$J$1,Munis_historical!C232:I232,Munis_historical!$C$1:$I$1),0)</f>
        <v>38097</v>
      </c>
      <c r="Y232" s="28">
        <f t="shared" si="81"/>
        <v>5895</v>
      </c>
      <c r="Z232" s="28">
        <f t="shared" si="74"/>
        <v>7154</v>
      </c>
      <c r="AA232" s="28">
        <f t="shared" si="75"/>
        <v>5016</v>
      </c>
      <c r="AB232" s="27">
        <f t="shared" si="76"/>
        <v>17.81989661739367</v>
      </c>
      <c r="AC232" s="27">
        <f t="shared" si="76"/>
        <v>21.625706598954082</v>
      </c>
      <c r="AD232" s="27">
        <f t="shared" si="77"/>
        <v>15.16278226172123</v>
      </c>
      <c r="AE232" s="27">
        <f t="shared" si="78"/>
        <v>317.54871545459838</v>
      </c>
      <c r="AF232" s="27">
        <f t="shared" si="79"/>
        <v>467.67118590404613</v>
      </c>
      <c r="AG232" s="27">
        <f t="shared" si="80"/>
        <v>229.90996591636795</v>
      </c>
    </row>
    <row r="233" spans="1:33" x14ac:dyDescent="0.3">
      <c r="A233" t="s">
        <v>252</v>
      </c>
      <c r="B233" t="s">
        <v>11</v>
      </c>
      <c r="C233" t="s">
        <v>297</v>
      </c>
      <c r="D233" s="6">
        <v>10004.66617262</v>
      </c>
      <c r="E233" s="7">
        <v>9761</v>
      </c>
      <c r="F233" s="7">
        <v>9584</v>
      </c>
      <c r="G233" s="7">
        <v>9584</v>
      </c>
      <c r="H233" s="9">
        <f t="shared" si="62"/>
        <v>420.66617262</v>
      </c>
      <c r="I233" s="10">
        <f t="shared" si="63"/>
        <v>177</v>
      </c>
      <c r="J233" s="39">
        <f t="shared" si="64"/>
        <v>4.3892547226627716</v>
      </c>
      <c r="K233" s="20">
        <f t="shared" si="65"/>
        <v>1.8468280467445741</v>
      </c>
      <c r="L233" s="39">
        <f t="shared" si="66"/>
        <v>19.265557020417443</v>
      </c>
      <c r="M233" s="39">
        <f t="shared" si="67"/>
        <v>3.410773834242379</v>
      </c>
      <c r="N233" s="25">
        <f>ROUND(_xlfn.FORECAST.LINEAR(Munis_historical!$J$1,Munis_historical!H233:I233,Munis_historical!$H$1:$I$1),0)</f>
        <v>9458</v>
      </c>
      <c r="O233" s="8">
        <f>ROUND(_xlfn.FORECAST.LINEAR(Munis_historical!$J$1,Munis_historical!G233:I233,Munis_historical!$G$1:$I$1),0)</f>
        <v>10265</v>
      </c>
      <c r="P233" s="28">
        <f t="shared" si="68"/>
        <v>-126</v>
      </c>
      <c r="Q233" s="28">
        <f t="shared" si="69"/>
        <v>681</v>
      </c>
      <c r="R233" s="27">
        <f t="shared" si="70"/>
        <v>-1.3146911519198663</v>
      </c>
      <c r="S233" s="27">
        <f t="shared" si="71"/>
        <v>7.1055926544240391</v>
      </c>
      <c r="T233" s="27">
        <f t="shared" si="72"/>
        <v>1.728412824936385</v>
      </c>
      <c r="U233" s="27">
        <f t="shared" si="73"/>
        <v>50.48944697060486</v>
      </c>
      <c r="V233" s="22" cm="1">
        <f t="array" ref="V233">ROUND(GROWTH(Munis_historical!H233:I233,Munis_historical!$H$1:$I$1,Munis_historical!$J$1),0)</f>
        <v>9459</v>
      </c>
      <c r="W233" cm="1">
        <f t="array" ref="W233">ROUND(GROWTH(Munis_historical!G233:I233,Munis_historical!$G$1:$I$1,Munis_historical!$J$1),0)</f>
        <v>10329</v>
      </c>
      <c r="X233">
        <f>ROUND(_xlfn.FORECAST.ETS(Munis_historical!$J$1,Munis_historical!C233:I233,Munis_historical!$C$1:$I$1),0)</f>
        <v>10469</v>
      </c>
      <c r="Y233" s="28">
        <f t="shared" si="81"/>
        <v>-125</v>
      </c>
      <c r="Z233" s="28">
        <f t="shared" si="74"/>
        <v>745</v>
      </c>
      <c r="AA233" s="28">
        <f t="shared" si="75"/>
        <v>885</v>
      </c>
      <c r="AB233" s="27">
        <f t="shared" si="76"/>
        <v>-1.3042570951585977</v>
      </c>
      <c r="AC233" s="27">
        <f t="shared" si="76"/>
        <v>7.7733722871452411</v>
      </c>
      <c r="AD233" s="27">
        <f t="shared" si="77"/>
        <v>9.2341402337228722</v>
      </c>
      <c r="AE233" s="27">
        <f t="shared" si="78"/>
        <v>1.7010865702715432</v>
      </c>
      <c r="AF233" s="27">
        <f t="shared" si="79"/>
        <v>60.425316714557638</v>
      </c>
      <c r="AG233" s="27">
        <f t="shared" si="80"/>
        <v>85.269345856059502</v>
      </c>
    </row>
    <row r="234" spans="1:33" x14ac:dyDescent="0.3">
      <c r="A234" t="s">
        <v>253</v>
      </c>
      <c r="B234" t="s">
        <v>11</v>
      </c>
      <c r="C234" t="s">
        <v>297</v>
      </c>
      <c r="D234" s="6">
        <v>6986.3280552799997</v>
      </c>
      <c r="E234" s="7">
        <v>6249</v>
      </c>
      <c r="F234" s="7">
        <v>7066</v>
      </c>
      <c r="G234" s="7">
        <v>7110</v>
      </c>
      <c r="H234" s="9">
        <f t="shared" si="62"/>
        <v>-79.671944720000283</v>
      </c>
      <c r="I234" s="10">
        <f t="shared" si="63"/>
        <v>-817</v>
      </c>
      <c r="J234" s="39">
        <f t="shared" si="64"/>
        <v>-1.1275395516558206</v>
      </c>
      <c r="K234" s="20">
        <f t="shared" si="65"/>
        <v>-11.56241154825927</v>
      </c>
      <c r="L234" s="39">
        <f t="shared" si="66"/>
        <v>1.271345440548209</v>
      </c>
      <c r="M234" s="39">
        <f t="shared" si="67"/>
        <v>133.68936081131932</v>
      </c>
      <c r="N234" s="25">
        <f>ROUND(_xlfn.FORECAST.LINEAR(Munis_historical!$J$1,Munis_historical!H234:I234,Munis_historical!$H$1:$I$1),0)</f>
        <v>7424</v>
      </c>
      <c r="O234" s="8">
        <f>ROUND(_xlfn.FORECAST.LINEAR(Munis_historical!$J$1,Munis_historical!G234:I234,Munis_historical!$G$1:$I$1),0)</f>
        <v>7312</v>
      </c>
      <c r="P234" s="28">
        <f t="shared" si="68"/>
        <v>314</v>
      </c>
      <c r="Q234" s="28">
        <f t="shared" si="69"/>
        <v>202</v>
      </c>
      <c r="R234" s="27">
        <f t="shared" si="70"/>
        <v>4.4163150492264416</v>
      </c>
      <c r="S234" s="27">
        <f t="shared" si="71"/>
        <v>2.8410689170182839</v>
      </c>
      <c r="T234" s="27">
        <f t="shared" si="72"/>
        <v>19.503838614023948</v>
      </c>
      <c r="U234" s="27">
        <f t="shared" si="73"/>
        <v>8.0716725912474452</v>
      </c>
      <c r="V234" s="22" cm="1">
        <f t="array" ref="V234">ROUND(GROWTH(Munis_historical!H234:I234,Munis_historical!$H$1:$I$1,Munis_historical!$J$1),0)</f>
        <v>7490</v>
      </c>
      <c r="W234" cm="1">
        <f t="array" ref="W234">ROUND(GROWTH(Munis_historical!G234:I234,Munis_historical!$G$1:$I$1,Munis_historical!$J$1),0)</f>
        <v>7395</v>
      </c>
      <c r="X234">
        <f>ROUND(_xlfn.FORECAST.ETS(Munis_historical!$J$1,Munis_historical!C234:I234,Munis_historical!$C$1:$I$1),0)</f>
        <v>7089</v>
      </c>
      <c r="Y234" s="28">
        <f t="shared" si="81"/>
        <v>380</v>
      </c>
      <c r="Z234" s="28">
        <f t="shared" si="74"/>
        <v>285</v>
      </c>
      <c r="AA234" s="28">
        <f t="shared" si="75"/>
        <v>-21</v>
      </c>
      <c r="AB234" s="27">
        <f t="shared" si="76"/>
        <v>5.3445850914205346</v>
      </c>
      <c r="AC234" s="27">
        <f t="shared" si="76"/>
        <v>4.0084388185654012</v>
      </c>
      <c r="AD234" s="27">
        <f t="shared" si="77"/>
        <v>-0.29535864978902954</v>
      </c>
      <c r="AE234" s="27">
        <f t="shared" si="78"/>
        <v>28.564589799434643</v>
      </c>
      <c r="AF234" s="27">
        <f t="shared" si="79"/>
        <v>16.067581762181991</v>
      </c>
      <c r="AG234" s="27">
        <f t="shared" si="80"/>
        <v>8.7236732005198603E-2</v>
      </c>
    </row>
    <row r="235" spans="1:33" x14ac:dyDescent="0.3">
      <c r="A235" t="s">
        <v>254</v>
      </c>
      <c r="B235" t="s">
        <v>11</v>
      </c>
      <c r="C235" t="s">
        <v>297</v>
      </c>
      <c r="D235" s="6">
        <v>5077.5325845099896</v>
      </c>
      <c r="E235" s="7">
        <v>3694</v>
      </c>
      <c r="F235" s="7">
        <v>4572</v>
      </c>
      <c r="G235" s="7">
        <v>4576</v>
      </c>
      <c r="H235" s="9">
        <f t="shared" si="62"/>
        <v>505.53258450998965</v>
      </c>
      <c r="I235" s="10">
        <f t="shared" si="63"/>
        <v>-878</v>
      </c>
      <c r="J235" s="39">
        <f t="shared" si="64"/>
        <v>11.057143143263115</v>
      </c>
      <c r="K235" s="20">
        <f t="shared" si="65"/>
        <v>-19.203849518810149</v>
      </c>
      <c r="L235" s="39">
        <f t="shared" si="66"/>
        <v>122.26041449061051</v>
      </c>
      <c r="M235" s="39">
        <f t="shared" si="67"/>
        <v>368.78783634110476</v>
      </c>
      <c r="N235" s="25">
        <f>ROUND(_xlfn.FORECAST.LINEAR(Munis_historical!$J$1,Munis_historical!H235:I235,Munis_historical!$H$1:$I$1),0)</f>
        <v>4765</v>
      </c>
      <c r="O235" s="8">
        <f>ROUND(_xlfn.FORECAST.LINEAR(Munis_historical!$J$1,Munis_historical!G235:I235,Munis_historical!$G$1:$I$1),0)</f>
        <v>5382</v>
      </c>
      <c r="P235" s="28">
        <f t="shared" si="68"/>
        <v>189</v>
      </c>
      <c r="Q235" s="28">
        <f t="shared" si="69"/>
        <v>806</v>
      </c>
      <c r="R235" s="27">
        <f t="shared" si="70"/>
        <v>4.130244755244755</v>
      </c>
      <c r="S235" s="27">
        <f t="shared" si="71"/>
        <v>17.613636363636363</v>
      </c>
      <c r="T235" s="27">
        <f t="shared" si="72"/>
        <v>17.058921738226807</v>
      </c>
      <c r="U235" s="27">
        <f t="shared" si="73"/>
        <v>310.24018595041321</v>
      </c>
      <c r="V235" s="22" cm="1">
        <f t="array" ref="V235">ROUND(GROWTH(Munis_historical!H235:I235,Munis_historical!$H$1:$I$1,Munis_historical!$J$1),0)</f>
        <v>4771</v>
      </c>
      <c r="W235" cm="1">
        <f t="array" ref="W235">ROUND(GROWTH(Munis_historical!G235:I235,Munis_historical!$G$1:$I$1,Munis_historical!$J$1),0)</f>
        <v>5426</v>
      </c>
      <c r="X235">
        <f>ROUND(_xlfn.FORECAST.ETS(Munis_historical!$J$1,Munis_historical!C235:I235,Munis_historical!$C$1:$I$1),0)</f>
        <v>5542</v>
      </c>
      <c r="Y235" s="28">
        <f t="shared" si="81"/>
        <v>195</v>
      </c>
      <c r="Z235" s="28">
        <f t="shared" si="74"/>
        <v>850</v>
      </c>
      <c r="AA235" s="28">
        <f t="shared" si="75"/>
        <v>966</v>
      </c>
      <c r="AB235" s="27">
        <f t="shared" si="76"/>
        <v>4.2613636363636358</v>
      </c>
      <c r="AC235" s="27">
        <f t="shared" si="76"/>
        <v>18.575174825174827</v>
      </c>
      <c r="AD235" s="27">
        <f t="shared" si="77"/>
        <v>21.11013986013986</v>
      </c>
      <c r="AE235" s="27">
        <f t="shared" si="78"/>
        <v>18.15922004132231</v>
      </c>
      <c r="AF235" s="27">
        <f t="shared" si="79"/>
        <v>345.03711978580867</v>
      </c>
      <c r="AG235" s="27">
        <f t="shared" si="80"/>
        <v>445.63800491466577</v>
      </c>
    </row>
    <row r="236" spans="1:33" x14ac:dyDescent="0.3">
      <c r="A236" t="s">
        <v>255</v>
      </c>
      <c r="B236" t="s">
        <v>11</v>
      </c>
      <c r="C236" t="s">
        <v>297</v>
      </c>
      <c r="D236" s="6">
        <v>40899.996718819901</v>
      </c>
      <c r="E236" s="7">
        <v>30781</v>
      </c>
      <c r="F236" s="7">
        <v>39393</v>
      </c>
      <c r="G236" s="7">
        <v>39577</v>
      </c>
      <c r="H236" s="9">
        <f t="shared" si="62"/>
        <v>1506.9967188199007</v>
      </c>
      <c r="I236" s="10">
        <f t="shared" si="63"/>
        <v>-8612</v>
      </c>
      <c r="J236" s="39">
        <f t="shared" si="64"/>
        <v>3.8255444338331701</v>
      </c>
      <c r="K236" s="20">
        <f t="shared" si="65"/>
        <v>-21.861752087934406</v>
      </c>
      <c r="L236" s="39">
        <f t="shared" si="66"/>
        <v>14.63479021523195</v>
      </c>
      <c r="M236" s="39">
        <f t="shared" si="67"/>
        <v>477.93620435430432</v>
      </c>
      <c r="N236" s="25">
        <f>ROUND(_xlfn.FORECAST.LINEAR(Munis_historical!$J$1,Munis_historical!H236:I236,Munis_historical!$H$1:$I$1),0)</f>
        <v>43309</v>
      </c>
      <c r="O236" s="8">
        <f>ROUND(_xlfn.FORECAST.LINEAR(Munis_historical!$J$1,Munis_historical!G236:I236,Munis_historical!$G$1:$I$1),0)</f>
        <v>44622</v>
      </c>
      <c r="P236" s="28">
        <f t="shared" si="68"/>
        <v>3732</v>
      </c>
      <c r="Q236" s="28">
        <f t="shared" si="69"/>
        <v>5045</v>
      </c>
      <c r="R236" s="27">
        <f t="shared" si="70"/>
        <v>9.4297192814008142</v>
      </c>
      <c r="S236" s="27">
        <f t="shared" si="71"/>
        <v>12.74730272633095</v>
      </c>
      <c r="T236" s="27">
        <f t="shared" si="72"/>
        <v>88.919605726022283</v>
      </c>
      <c r="U236" s="27">
        <f t="shared" si="73"/>
        <v>162.49372679672447</v>
      </c>
      <c r="V236" s="22" cm="1">
        <f t="array" ref="V236">ROUND(GROWTH(Munis_historical!H236:I236,Munis_historical!$H$1:$I$1,Munis_historical!$J$1),0)</f>
        <v>43636</v>
      </c>
      <c r="W236" cm="1">
        <f t="array" ref="W236">ROUND(GROWTH(Munis_historical!G236:I236,Munis_historical!$G$1:$I$1,Munis_historical!$J$1),0)</f>
        <v>45740</v>
      </c>
      <c r="X236">
        <f>ROUND(_xlfn.FORECAST.ETS(Munis_historical!$J$1,Munis_historical!C236:I236,Munis_historical!$C$1:$I$1),0)</f>
        <v>46535</v>
      </c>
      <c r="Y236" s="28">
        <f t="shared" si="81"/>
        <v>4059</v>
      </c>
      <c r="Z236" s="28">
        <f t="shared" si="74"/>
        <v>6163</v>
      </c>
      <c r="AA236" s="28">
        <f t="shared" si="75"/>
        <v>6958</v>
      </c>
      <c r="AB236" s="27">
        <f t="shared" si="76"/>
        <v>10.255956742552492</v>
      </c>
      <c r="AC236" s="27">
        <f t="shared" si="76"/>
        <v>15.572175758647699</v>
      </c>
      <c r="AD236" s="27">
        <f t="shared" si="77"/>
        <v>17.580918210071506</v>
      </c>
      <c r="AE236" s="27">
        <f t="shared" si="78"/>
        <v>105.18464870510792</v>
      </c>
      <c r="AF236" s="27">
        <f t="shared" si="79"/>
        <v>242.49265785821504</v>
      </c>
      <c r="AG236" s="27">
        <f t="shared" si="80"/>
        <v>309.08868510922389</v>
      </c>
    </row>
    <row r="237" spans="1:33" x14ac:dyDescent="0.3">
      <c r="A237" t="s">
        <v>256</v>
      </c>
      <c r="B237" t="s">
        <v>16</v>
      </c>
      <c r="C237" t="s">
        <v>297</v>
      </c>
      <c r="D237" s="6">
        <v>10053.061605823899</v>
      </c>
      <c r="E237" s="7">
        <v>8639</v>
      </c>
      <c r="F237" s="7">
        <v>9231</v>
      </c>
      <c r="G237" s="7">
        <v>9278</v>
      </c>
      <c r="H237" s="9">
        <f t="shared" si="62"/>
        <v>822.0616058238993</v>
      </c>
      <c r="I237" s="10">
        <f t="shared" si="63"/>
        <v>-592</v>
      </c>
      <c r="J237" s="39">
        <f t="shared" si="64"/>
        <v>8.9054447603065672</v>
      </c>
      <c r="K237" s="20">
        <f t="shared" si="65"/>
        <v>-6.4131730040082342</v>
      </c>
      <c r="L237" s="39">
        <f t="shared" si="66"/>
        <v>79.306946378871686</v>
      </c>
      <c r="M237" s="39">
        <f t="shared" si="67"/>
        <v>41.128787979339997</v>
      </c>
      <c r="N237" s="25">
        <f>ROUND(_xlfn.FORECAST.LINEAR(Munis_historical!$J$1,Munis_historical!H237:I237,Munis_historical!$H$1:$I$1),0)</f>
        <v>14085</v>
      </c>
      <c r="O237" s="8">
        <f>ROUND(_xlfn.FORECAST.LINEAR(Munis_historical!$J$1,Munis_historical!G237:I237,Munis_historical!$G$1:$I$1),0)</f>
        <v>11962</v>
      </c>
      <c r="P237" s="28">
        <f t="shared" si="68"/>
        <v>4807</v>
      </c>
      <c r="Q237" s="28">
        <f t="shared" si="69"/>
        <v>2684</v>
      </c>
      <c r="R237" s="27">
        <f t="shared" si="70"/>
        <v>51.810735072213845</v>
      </c>
      <c r="S237" s="27">
        <f t="shared" si="71"/>
        <v>28.928648415606812</v>
      </c>
      <c r="T237" s="27">
        <f t="shared" si="72"/>
        <v>2684.3522687231298</v>
      </c>
      <c r="U237" s="27">
        <f t="shared" si="73"/>
        <v>836.86669915379048</v>
      </c>
      <c r="V237" s="22" cm="1">
        <f t="array" ref="V237">ROUND(GROWTH(Munis_historical!H237:I237,Munis_historical!$H$1:$I$1,Munis_historical!$J$1),0)</f>
        <v>20708</v>
      </c>
      <c r="W237" cm="1">
        <f t="array" ref="W237">ROUND(GROWTH(Munis_historical!G237:I237,Munis_historical!$G$1:$I$1,Munis_historical!$J$1),0)</f>
        <v>18539</v>
      </c>
      <c r="X237">
        <f>ROUND(_xlfn.FORECAST.ETS(Munis_historical!$J$1,Munis_historical!C237:I237,Munis_historical!$C$1:$I$1),0)</f>
        <v>9728</v>
      </c>
      <c r="Y237" s="28">
        <f t="shared" si="81"/>
        <v>11430</v>
      </c>
      <c r="Z237" s="28">
        <f t="shared" si="74"/>
        <v>9261</v>
      </c>
      <c r="AA237" s="28">
        <f t="shared" si="75"/>
        <v>450</v>
      </c>
      <c r="AB237" s="27">
        <f t="shared" si="76"/>
        <v>123.19465402026299</v>
      </c>
      <c r="AC237" s="27">
        <f t="shared" si="76"/>
        <v>99.81677085578788</v>
      </c>
      <c r="AD237" s="27">
        <f t="shared" si="77"/>
        <v>4.8501832291442124</v>
      </c>
      <c r="AE237" s="27">
        <f t="shared" si="78"/>
        <v>15176.922779172299</v>
      </c>
      <c r="AF237" s="27">
        <f t="shared" si="79"/>
        <v>9963.3877440768647</v>
      </c>
      <c r="AG237" s="27">
        <f t="shared" si="80"/>
        <v>23.524277356271778</v>
      </c>
    </row>
    <row r="238" spans="1:33" x14ac:dyDescent="0.3">
      <c r="A238" t="s">
        <v>257</v>
      </c>
      <c r="B238" t="s">
        <v>11</v>
      </c>
      <c r="C238" t="s">
        <v>297</v>
      </c>
      <c r="D238" s="6">
        <v>11337.506241122899</v>
      </c>
      <c r="E238" s="7">
        <v>9725</v>
      </c>
      <c r="F238" s="7">
        <v>11130</v>
      </c>
      <c r="G238" s="7">
        <v>11161</v>
      </c>
      <c r="H238" s="9">
        <f t="shared" si="62"/>
        <v>207.50624112289916</v>
      </c>
      <c r="I238" s="10">
        <f t="shared" si="63"/>
        <v>-1405</v>
      </c>
      <c r="J238" s="39">
        <f t="shared" si="64"/>
        <v>1.8643867126945115</v>
      </c>
      <c r="K238" s="20">
        <f t="shared" si="65"/>
        <v>-12.623539982030549</v>
      </c>
      <c r="L238" s="39">
        <f t="shared" si="66"/>
        <v>3.4759378144718469</v>
      </c>
      <c r="M238" s="39">
        <f t="shared" si="67"/>
        <v>159.35376167792381</v>
      </c>
      <c r="N238" s="25">
        <f>ROUND(_xlfn.FORECAST.LINEAR(Munis_historical!$J$1,Munis_historical!H238:I238,Munis_historical!$H$1:$I$1),0)</f>
        <v>11471</v>
      </c>
      <c r="O238" s="8">
        <f>ROUND(_xlfn.FORECAST.LINEAR(Munis_historical!$J$1,Munis_historical!G238:I238,Munis_historical!$G$1:$I$1),0)</f>
        <v>11637</v>
      </c>
      <c r="P238" s="28">
        <f t="shared" si="68"/>
        <v>310</v>
      </c>
      <c r="Q238" s="28">
        <f t="shared" si="69"/>
        <v>476</v>
      </c>
      <c r="R238" s="27">
        <f t="shared" si="70"/>
        <v>2.7775288952602817</v>
      </c>
      <c r="S238" s="27">
        <f t="shared" si="71"/>
        <v>4.2648508198190127</v>
      </c>
      <c r="T238" s="27">
        <f t="shared" si="72"/>
        <v>7.7146667640058011</v>
      </c>
      <c r="U238" s="27">
        <f t="shared" si="73"/>
        <v>18.188952515310906</v>
      </c>
      <c r="V238" s="22" cm="1">
        <f t="array" ref="V238">ROUND(GROWTH(Munis_historical!H238:I238,Munis_historical!$H$1:$I$1,Munis_historical!$J$1),0)</f>
        <v>11487</v>
      </c>
      <c r="W238" cm="1">
        <f t="array" ref="W238">ROUND(GROWTH(Munis_historical!G238:I238,Munis_historical!$G$1:$I$1,Munis_historical!$J$1),0)</f>
        <v>11690</v>
      </c>
      <c r="X238">
        <f>ROUND(_xlfn.FORECAST.ETS(Munis_historical!$J$1,Munis_historical!C238:I238,Munis_historical!$C$1:$I$1),0)</f>
        <v>11101</v>
      </c>
      <c r="Y238" s="28">
        <f t="shared" si="81"/>
        <v>326</v>
      </c>
      <c r="Z238" s="28">
        <f t="shared" si="74"/>
        <v>529</v>
      </c>
      <c r="AA238" s="28">
        <f t="shared" si="75"/>
        <v>-60</v>
      </c>
      <c r="AB238" s="27">
        <f t="shared" si="76"/>
        <v>2.9208852253382314</v>
      </c>
      <c r="AC238" s="27">
        <f t="shared" si="76"/>
        <v>4.7397186632022219</v>
      </c>
      <c r="AD238" s="27">
        <f t="shared" si="77"/>
        <v>-0.53758623779231252</v>
      </c>
      <c r="AE238" s="27">
        <f t="shared" si="78"/>
        <v>8.5315704995991712</v>
      </c>
      <c r="AF238" s="27">
        <f t="shared" si="79"/>
        <v>22.464933006307458</v>
      </c>
      <c r="AG238" s="27">
        <f t="shared" si="80"/>
        <v>0.28899896306369277</v>
      </c>
    </row>
    <row r="239" spans="1:33" x14ac:dyDescent="0.3">
      <c r="A239" t="s">
        <v>258</v>
      </c>
      <c r="B239" t="s">
        <v>25</v>
      </c>
      <c r="C239" t="s">
        <v>297</v>
      </c>
      <c r="D239" s="6">
        <v>99.06659363</v>
      </c>
      <c r="E239" s="7">
        <v>113</v>
      </c>
      <c r="F239" s="7">
        <v>128</v>
      </c>
      <c r="G239" s="7">
        <v>128</v>
      </c>
      <c r="H239" s="9">
        <f t="shared" si="62"/>
        <v>-28.93340637</v>
      </c>
      <c r="I239" s="10">
        <f t="shared" si="63"/>
        <v>-15</v>
      </c>
      <c r="J239" s="39">
        <f t="shared" si="64"/>
        <v>-22.604223726562502</v>
      </c>
      <c r="K239" s="20">
        <f t="shared" si="65"/>
        <v>-11.71875</v>
      </c>
      <c r="L239" s="39">
        <f t="shared" si="66"/>
        <v>510.95093028049115</v>
      </c>
      <c r="M239" s="39">
        <f t="shared" si="67"/>
        <v>137.3291015625</v>
      </c>
      <c r="N239" s="25">
        <f>ROUND(_xlfn.FORECAST.LINEAR(Munis_historical!$J$1,Munis_historical!H239:I239,Munis_historical!$H$1:$I$1),0)</f>
        <v>68</v>
      </c>
      <c r="O239" s="8">
        <f>ROUND(_xlfn.FORECAST.LINEAR(Munis_historical!$J$1,Munis_historical!G239:I239,Munis_historical!$G$1:$I$1),0)</f>
        <v>78</v>
      </c>
      <c r="P239" s="28">
        <f t="shared" si="68"/>
        <v>-60</v>
      </c>
      <c r="Q239" s="28">
        <f t="shared" si="69"/>
        <v>-50</v>
      </c>
      <c r="R239" s="27">
        <f t="shared" si="70"/>
        <v>-46.875</v>
      </c>
      <c r="S239" s="27">
        <f t="shared" si="71"/>
        <v>-39.0625</v>
      </c>
      <c r="T239" s="27">
        <f t="shared" si="72"/>
        <v>2197.265625</v>
      </c>
      <c r="U239" s="27">
        <f t="shared" si="73"/>
        <v>1525.87890625</v>
      </c>
      <c r="V239" s="22" cm="1">
        <f t="array" ref="V239">ROUND(GROWTH(Munis_historical!H239:I239,Munis_historical!$H$1:$I$1,Munis_historical!$J$1),0)</f>
        <v>71</v>
      </c>
      <c r="W239" cm="1">
        <f t="array" ref="W239">ROUND(GROWTH(Munis_historical!G239:I239,Munis_historical!$G$1:$I$1,Munis_historical!$J$1),0)</f>
        <v>79</v>
      </c>
      <c r="X239">
        <f>ROUND(_xlfn.FORECAST.ETS(Munis_historical!$J$1,Munis_historical!C239:I239,Munis_historical!$C$1:$I$1),0)</f>
        <v>88</v>
      </c>
      <c r="Y239" s="28">
        <f t="shared" si="81"/>
        <v>-57</v>
      </c>
      <c r="Z239" s="28">
        <f t="shared" si="74"/>
        <v>-49</v>
      </c>
      <c r="AA239" s="28">
        <f t="shared" si="75"/>
        <v>-40</v>
      </c>
      <c r="AB239" s="27">
        <f t="shared" si="76"/>
        <v>-44.53125</v>
      </c>
      <c r="AC239" s="27">
        <f t="shared" si="76"/>
        <v>-38.28125</v>
      </c>
      <c r="AD239" s="27">
        <f t="shared" si="77"/>
        <v>-31.25</v>
      </c>
      <c r="AE239" s="27">
        <f t="shared" si="78"/>
        <v>1983.0322265625</v>
      </c>
      <c r="AF239" s="27">
        <f t="shared" si="79"/>
        <v>1465.4541015625</v>
      </c>
      <c r="AG239" s="27">
        <f t="shared" si="80"/>
        <v>976.5625</v>
      </c>
    </row>
    <row r="240" spans="1:33" x14ac:dyDescent="0.3">
      <c r="A240" t="s">
        <v>259</v>
      </c>
      <c r="B240" t="s">
        <v>13</v>
      </c>
      <c r="C240" t="s">
        <v>297</v>
      </c>
      <c r="D240" s="6">
        <v>1267.9415116489899</v>
      </c>
      <c r="E240" s="7">
        <v>1209</v>
      </c>
      <c r="F240" s="7">
        <v>1108</v>
      </c>
      <c r="G240" s="7">
        <v>1111</v>
      </c>
      <c r="H240" s="9">
        <f t="shared" si="62"/>
        <v>159.94151164898994</v>
      </c>
      <c r="I240" s="10">
        <f t="shared" si="63"/>
        <v>101</v>
      </c>
      <c r="J240" s="39">
        <f t="shared" si="64"/>
        <v>14.435154480955772</v>
      </c>
      <c r="K240" s="20">
        <f t="shared" si="65"/>
        <v>9.115523465703971</v>
      </c>
      <c r="L240" s="39">
        <f t="shared" si="66"/>
        <v>208.3736848890575</v>
      </c>
      <c r="M240" s="39">
        <f t="shared" si="67"/>
        <v>83.09276805379973</v>
      </c>
      <c r="N240" s="25">
        <f>ROUND(_xlfn.FORECAST.LINEAR(Munis_historical!$J$1,Munis_historical!H240:I240,Munis_historical!$H$1:$I$1),0)</f>
        <v>1009</v>
      </c>
      <c r="O240" s="8">
        <f>ROUND(_xlfn.FORECAST.LINEAR(Munis_historical!$J$1,Munis_historical!G240:I240,Munis_historical!$G$1:$I$1),0)</f>
        <v>1196</v>
      </c>
      <c r="P240" s="28">
        <f t="shared" si="68"/>
        <v>-102</v>
      </c>
      <c r="Q240" s="28">
        <f t="shared" si="69"/>
        <v>85</v>
      </c>
      <c r="R240" s="27">
        <f t="shared" si="70"/>
        <v>-9.1809180918091808</v>
      </c>
      <c r="S240" s="27">
        <f t="shared" si="71"/>
        <v>7.6507650765076516</v>
      </c>
      <c r="T240" s="27">
        <f t="shared" si="72"/>
        <v>84.289257008509125</v>
      </c>
      <c r="U240" s="27">
        <f t="shared" si="73"/>
        <v>58.534206255909133</v>
      </c>
      <c r="V240" s="22" cm="1">
        <f t="array" ref="V240">ROUND(GROWTH(Munis_historical!H240:I240,Munis_historical!$H$1:$I$1,Munis_historical!$J$1),0)</f>
        <v>1031</v>
      </c>
      <c r="W240" cm="1">
        <f t="array" ref="W240">ROUND(GROWTH(Munis_historical!G240:I240,Munis_historical!$G$1:$I$1,Munis_historical!$J$1),0)</f>
        <v>1193</v>
      </c>
      <c r="X240">
        <f>ROUND(_xlfn.FORECAST.ETS(Munis_historical!$J$1,Munis_historical!C240:I240,Munis_historical!$C$1:$I$1),0)</f>
        <v>1800</v>
      </c>
      <c r="Y240" s="28">
        <f t="shared" si="81"/>
        <v>-80</v>
      </c>
      <c r="Z240" s="28">
        <f t="shared" si="74"/>
        <v>82</v>
      </c>
      <c r="AA240" s="28">
        <f t="shared" si="75"/>
        <v>689</v>
      </c>
      <c r="AB240" s="27">
        <f t="shared" si="76"/>
        <v>-7.2007200720072007</v>
      </c>
      <c r="AC240" s="27">
        <f t="shared" si="76"/>
        <v>7.3807380738073807</v>
      </c>
      <c r="AD240" s="27">
        <f t="shared" si="77"/>
        <v>62.016201620162015</v>
      </c>
      <c r="AE240" s="27">
        <f t="shared" si="78"/>
        <v>51.850369555407383</v>
      </c>
      <c r="AF240" s="27">
        <f t="shared" si="79"/>
        <v>54.475294514149887</v>
      </c>
      <c r="AG240" s="27">
        <f t="shared" si="80"/>
        <v>3846.0092633925856</v>
      </c>
    </row>
    <row r="241" spans="1:34" x14ac:dyDescent="0.3">
      <c r="A241" t="s">
        <v>260</v>
      </c>
      <c r="B241" t="s">
        <v>11</v>
      </c>
      <c r="C241" t="s">
        <v>297</v>
      </c>
      <c r="D241" s="6">
        <v>2549.2240151430001</v>
      </c>
      <c r="E241" s="7">
        <v>1831</v>
      </c>
      <c r="F241" s="7">
        <v>2373</v>
      </c>
      <c r="G241" s="7">
        <v>2386</v>
      </c>
      <c r="H241" s="9">
        <f t="shared" si="62"/>
        <v>176.22401514300009</v>
      </c>
      <c r="I241" s="10">
        <f t="shared" si="63"/>
        <v>-542</v>
      </c>
      <c r="J241" s="39">
        <f t="shared" si="64"/>
        <v>7.4262121847029112</v>
      </c>
      <c r="K241" s="20">
        <f t="shared" si="65"/>
        <v>-22.840286557100718</v>
      </c>
      <c r="L241" s="39">
        <f t="shared" si="66"/>
        <v>55.148627412229985</v>
      </c>
      <c r="M241" s="39">
        <f t="shared" si="67"/>
        <v>521.67869001047575</v>
      </c>
      <c r="N241" s="25">
        <f>ROUND(_xlfn.FORECAST.LINEAR(Munis_historical!$J$1,Munis_historical!H241:I241,Munis_historical!$H$1:$I$1),0)</f>
        <v>2094</v>
      </c>
      <c r="O241" s="8">
        <f>ROUND(_xlfn.FORECAST.LINEAR(Munis_historical!$J$1,Munis_historical!G241:I241,Munis_historical!$G$1:$I$1),0)</f>
        <v>2126</v>
      </c>
      <c r="P241" s="28">
        <f t="shared" si="68"/>
        <v>-292</v>
      </c>
      <c r="Q241" s="28">
        <f t="shared" si="69"/>
        <v>-260</v>
      </c>
      <c r="R241" s="27">
        <f t="shared" si="70"/>
        <v>-12.238055322715843</v>
      </c>
      <c r="S241" s="27">
        <f t="shared" si="71"/>
        <v>-10.896898575020955</v>
      </c>
      <c r="T241" s="27">
        <f t="shared" si="72"/>
        <v>149.76999808185357</v>
      </c>
      <c r="U241" s="27">
        <f t="shared" si="73"/>
        <v>118.74239855429373</v>
      </c>
      <c r="V241" s="22" cm="1">
        <f t="array" ref="V241">ROUND(GROWTH(Munis_historical!H241:I241,Munis_historical!$H$1:$I$1,Munis_historical!$J$1),0)</f>
        <v>2117</v>
      </c>
      <c r="W241" cm="1">
        <f t="array" ref="W241">ROUND(GROWTH(Munis_historical!G241:I241,Munis_historical!$G$1:$I$1,Munis_historical!$J$1),0)</f>
        <v>2154</v>
      </c>
      <c r="X241">
        <f>ROUND(_xlfn.FORECAST.ETS(Munis_historical!$J$1,Munis_historical!C241:I241,Munis_historical!$C$1:$I$1),0)</f>
        <v>2437</v>
      </c>
      <c r="Y241" s="28">
        <f t="shared" si="81"/>
        <v>-269</v>
      </c>
      <c r="Z241" s="28">
        <f t="shared" si="74"/>
        <v>-232</v>
      </c>
      <c r="AA241" s="28">
        <f t="shared" si="75"/>
        <v>51</v>
      </c>
      <c r="AB241" s="27">
        <f t="shared" si="76"/>
        <v>-11.274098910310142</v>
      </c>
      <c r="AC241" s="27">
        <f t="shared" si="76"/>
        <v>-9.7233864207879304</v>
      </c>
      <c r="AD241" s="27">
        <f t="shared" si="77"/>
        <v>2.1374685666387259</v>
      </c>
      <c r="AE241" s="27">
        <f t="shared" si="78"/>
        <v>127.10530623945634</v>
      </c>
      <c r="AF241" s="27">
        <f t="shared" si="79"/>
        <v>94.544243487963115</v>
      </c>
      <c r="AG241" s="27">
        <f t="shared" si="80"/>
        <v>4.5687718733686093</v>
      </c>
    </row>
    <row r="242" spans="1:34" x14ac:dyDescent="0.3">
      <c r="A242" t="s">
        <v>261</v>
      </c>
      <c r="B242" t="s">
        <v>11</v>
      </c>
      <c r="C242" t="s">
        <v>297</v>
      </c>
      <c r="D242" s="6">
        <v>59095.647603689897</v>
      </c>
      <c r="E242" s="7">
        <v>49759</v>
      </c>
      <c r="F242" s="7">
        <v>55748</v>
      </c>
      <c r="G242" s="7">
        <v>55971</v>
      </c>
      <c r="H242" s="9">
        <f t="shared" si="62"/>
        <v>3347.6476036898966</v>
      </c>
      <c r="I242" s="10">
        <f t="shared" si="63"/>
        <v>-5989</v>
      </c>
      <c r="J242" s="39">
        <f t="shared" si="64"/>
        <v>6.0049644896496677</v>
      </c>
      <c r="K242" s="20">
        <f t="shared" si="65"/>
        <v>-10.742986295472482</v>
      </c>
      <c r="L242" s="39">
        <f t="shared" si="66"/>
        <v>36.059598521953497</v>
      </c>
      <c r="M242" s="39">
        <f t="shared" si="67"/>
        <v>115.41175454470957</v>
      </c>
      <c r="N242" s="25">
        <f>ROUND(_xlfn.FORECAST.LINEAR(Munis_historical!$J$1,Munis_historical!H242:I242,Munis_historical!$H$1:$I$1),0)</f>
        <v>65005</v>
      </c>
      <c r="O242" s="8">
        <f>ROUND(_xlfn.FORECAST.LINEAR(Munis_historical!$J$1,Munis_historical!G242:I242,Munis_historical!$G$1:$I$1),0)</f>
        <v>66990</v>
      </c>
      <c r="P242" s="28">
        <f t="shared" si="68"/>
        <v>9034</v>
      </c>
      <c r="Q242" s="28">
        <f t="shared" si="69"/>
        <v>11019</v>
      </c>
      <c r="R242" s="27">
        <f t="shared" si="70"/>
        <v>16.140501331046433</v>
      </c>
      <c r="S242" s="27">
        <f t="shared" si="71"/>
        <v>19.686980757892481</v>
      </c>
      <c r="T242" s="27">
        <f t="shared" si="72"/>
        <v>260.51578321751168</v>
      </c>
      <c r="U242" s="27">
        <f t="shared" si="73"/>
        <v>387.57721136162883</v>
      </c>
      <c r="V242" s="22" cm="1">
        <f t="array" ref="V242">ROUND(GROWTH(Munis_historical!H242:I242,Munis_historical!$H$1:$I$1,Munis_historical!$J$1),0)</f>
        <v>66429</v>
      </c>
      <c r="W242" cm="1">
        <f t="array" ref="W242">ROUND(GROWTH(Munis_historical!G242:I242,Munis_historical!$G$1:$I$1,Munis_historical!$J$1),0)</f>
        <v>71342</v>
      </c>
      <c r="X242">
        <f>ROUND(_xlfn.FORECAST.ETS(Munis_historical!$J$1,Munis_historical!C242:I242,Munis_historical!$C$1:$I$1),0)</f>
        <v>66525</v>
      </c>
      <c r="Y242" s="28">
        <f t="shared" si="81"/>
        <v>10458</v>
      </c>
      <c r="Z242" s="28">
        <f t="shared" si="74"/>
        <v>15371</v>
      </c>
      <c r="AA242" s="28">
        <f t="shared" si="75"/>
        <v>10554</v>
      </c>
      <c r="AB242" s="27">
        <f t="shared" si="76"/>
        <v>18.684675992924905</v>
      </c>
      <c r="AC242" s="27">
        <f t="shared" si="76"/>
        <v>27.462435904307586</v>
      </c>
      <c r="AD242" s="27">
        <f t="shared" si="77"/>
        <v>18.856193385860536</v>
      </c>
      <c r="AE242" s="27">
        <f t="shared" si="78"/>
        <v>349.11711696058427</v>
      </c>
      <c r="AF242" s="27">
        <f t="shared" si="79"/>
        <v>754.18538579820245</v>
      </c>
      <c r="AG242" s="27">
        <f t="shared" si="80"/>
        <v>355.55602900497064</v>
      </c>
    </row>
    <row r="243" spans="1:34" x14ac:dyDescent="0.3">
      <c r="A243" t="s">
        <v>262</v>
      </c>
      <c r="B243" t="s">
        <v>13</v>
      </c>
      <c r="C243" t="s">
        <v>297</v>
      </c>
      <c r="D243" s="6">
        <v>1316.65409462</v>
      </c>
      <c r="E243" s="7">
        <v>1116</v>
      </c>
      <c r="F243" s="7">
        <v>1226</v>
      </c>
      <c r="G243" s="7">
        <v>1226</v>
      </c>
      <c r="H243" s="9">
        <f t="shared" si="62"/>
        <v>90.654094620000023</v>
      </c>
      <c r="I243" s="10">
        <f t="shared" si="63"/>
        <v>-110</v>
      </c>
      <c r="J243" s="39">
        <f t="shared" si="64"/>
        <v>7.3942980929853199</v>
      </c>
      <c r="K243" s="20">
        <f t="shared" si="65"/>
        <v>-8.9722675367047309</v>
      </c>
      <c r="L243" s="39">
        <f t="shared" si="66"/>
        <v>54.675644287926339</v>
      </c>
      <c r="M243" s="39">
        <f t="shared" si="67"/>
        <v>80.501584750205581</v>
      </c>
      <c r="N243" s="25">
        <f>ROUND(_xlfn.FORECAST.LINEAR(Munis_historical!$J$1,Munis_historical!H243:I243,Munis_historical!$H$1:$I$1),0)</f>
        <v>1256</v>
      </c>
      <c r="O243" s="8">
        <f>ROUND(_xlfn.FORECAST.LINEAR(Munis_historical!$J$1,Munis_historical!G243:I243,Munis_historical!$G$1:$I$1),0)</f>
        <v>1259</v>
      </c>
      <c r="P243" s="28">
        <f t="shared" si="68"/>
        <v>30</v>
      </c>
      <c r="Q243" s="28">
        <f t="shared" si="69"/>
        <v>33</v>
      </c>
      <c r="R243" s="27">
        <f t="shared" si="70"/>
        <v>2.4469820554649266</v>
      </c>
      <c r="S243" s="27">
        <f t="shared" si="71"/>
        <v>2.691680261011419</v>
      </c>
      <c r="T243" s="27">
        <f t="shared" si="72"/>
        <v>5.9877211797673571</v>
      </c>
      <c r="U243" s="27">
        <f t="shared" si="73"/>
        <v>7.2451426275185007</v>
      </c>
      <c r="V243" s="22" cm="1">
        <f t="array" ref="V243">ROUND(GROWTH(Munis_historical!H243:I243,Munis_historical!$H$1:$I$1,Munis_historical!$J$1),0)</f>
        <v>1257</v>
      </c>
      <c r="W243" cm="1">
        <f t="array" ref="W243">ROUND(GROWTH(Munis_historical!G243:I243,Munis_historical!$G$1:$I$1,Munis_historical!$J$1),0)</f>
        <v>1259</v>
      </c>
      <c r="X243">
        <f>ROUND(_xlfn.FORECAST.ETS(Munis_historical!$J$1,Munis_historical!C243:I243,Munis_historical!$C$1:$I$1),0)</f>
        <v>1415</v>
      </c>
      <c r="Y243" s="28">
        <f t="shared" si="81"/>
        <v>31</v>
      </c>
      <c r="Z243" s="28">
        <f t="shared" si="74"/>
        <v>33</v>
      </c>
      <c r="AA243" s="28">
        <f t="shared" si="75"/>
        <v>189</v>
      </c>
      <c r="AB243" s="27">
        <f t="shared" si="76"/>
        <v>2.5285481239804239</v>
      </c>
      <c r="AC243" s="27">
        <f t="shared" si="76"/>
        <v>2.691680261011419</v>
      </c>
      <c r="AD243" s="27">
        <f t="shared" si="77"/>
        <v>15.415986949429037</v>
      </c>
      <c r="AE243" s="27">
        <f t="shared" si="78"/>
        <v>6.3935556152849218</v>
      </c>
      <c r="AF243" s="27">
        <f t="shared" si="79"/>
        <v>7.2451426275185007</v>
      </c>
      <c r="AG243" s="27">
        <f t="shared" si="80"/>
        <v>237.65265362496638</v>
      </c>
    </row>
    <row r="244" spans="1:34" x14ac:dyDescent="0.3">
      <c r="A244" t="s">
        <v>263</v>
      </c>
      <c r="B244" t="s">
        <v>9</v>
      </c>
      <c r="C244" t="s">
        <v>297</v>
      </c>
      <c r="D244" s="6">
        <v>550.46759459999896</v>
      </c>
      <c r="E244" s="7">
        <v>485</v>
      </c>
      <c r="F244" s="7">
        <v>515</v>
      </c>
      <c r="G244" s="7">
        <v>515</v>
      </c>
      <c r="H244" s="9">
        <f t="shared" si="62"/>
        <v>35.467594599998961</v>
      </c>
      <c r="I244" s="10">
        <f t="shared" si="63"/>
        <v>-30</v>
      </c>
      <c r="J244" s="39">
        <f t="shared" si="64"/>
        <v>6.8869115728153325</v>
      </c>
      <c r="K244" s="20">
        <f t="shared" si="65"/>
        <v>-5.825242718446602</v>
      </c>
      <c r="L244" s="39">
        <f t="shared" si="66"/>
        <v>47.429551011777754</v>
      </c>
      <c r="M244" s="39">
        <f t="shared" si="67"/>
        <v>33.933452728815155</v>
      </c>
      <c r="N244" s="25">
        <f>ROUND(_xlfn.FORECAST.LINEAR(Munis_historical!$J$1,Munis_historical!H244:I244,Munis_historical!$H$1:$I$1),0)</f>
        <v>475</v>
      </c>
      <c r="O244" s="8">
        <f>ROUND(_xlfn.FORECAST.LINEAR(Munis_historical!$J$1,Munis_historical!G244:I244,Munis_historical!$G$1:$I$1),0)</f>
        <v>475</v>
      </c>
      <c r="P244" s="28">
        <f t="shared" si="68"/>
        <v>-40</v>
      </c>
      <c r="Q244" s="28">
        <f t="shared" si="69"/>
        <v>-40</v>
      </c>
      <c r="R244" s="27">
        <f t="shared" si="70"/>
        <v>-7.7669902912621351</v>
      </c>
      <c r="S244" s="27">
        <f t="shared" si="71"/>
        <v>-7.7669902912621351</v>
      </c>
      <c r="T244" s="27">
        <f t="shared" si="72"/>
        <v>60.326138184560264</v>
      </c>
      <c r="U244" s="27">
        <f t="shared" si="73"/>
        <v>60.326138184560264</v>
      </c>
      <c r="V244" s="22" cm="1">
        <f t="array" ref="V244">ROUND(GROWTH(Munis_historical!H244:I244,Munis_historical!$H$1:$I$1,Munis_historical!$J$1),0)</f>
        <v>481</v>
      </c>
      <c r="W244" s="32"/>
      <c r="X244">
        <f>ROUND(_xlfn.FORECAST.ETS(Munis_historical!$J$1,Munis_historical!C244:I244,Munis_historical!$C$1:$I$1),0)</f>
        <v>475</v>
      </c>
      <c r="Y244" s="28">
        <f t="shared" si="81"/>
        <v>-34</v>
      </c>
      <c r="Z244" s="32"/>
      <c r="AA244" s="28">
        <f t="shared" si="75"/>
        <v>-40</v>
      </c>
      <c r="AB244" s="27">
        <f t="shared" si="76"/>
        <v>-6.6019417475728162</v>
      </c>
      <c r="AC244" s="32"/>
      <c r="AD244" s="27">
        <f t="shared" si="77"/>
        <v>-7.7669902912621351</v>
      </c>
      <c r="AE244" s="27">
        <f t="shared" si="78"/>
        <v>43.585634838344809</v>
      </c>
      <c r="AF244" s="32"/>
      <c r="AG244" s="27">
        <f t="shared" si="80"/>
        <v>60.326138184560264</v>
      </c>
      <c r="AH244" s="23" t="s">
        <v>375</v>
      </c>
    </row>
    <row r="245" spans="1:34" x14ac:dyDescent="0.3">
      <c r="A245" t="s">
        <v>264</v>
      </c>
      <c r="B245" t="s">
        <v>9</v>
      </c>
      <c r="C245" t="s">
        <v>297</v>
      </c>
      <c r="D245" s="6">
        <v>731.34315385800005</v>
      </c>
      <c r="E245" s="7">
        <v>575</v>
      </c>
      <c r="F245" s="7">
        <v>551</v>
      </c>
      <c r="G245" s="7">
        <v>551</v>
      </c>
      <c r="H245" s="9">
        <f t="shared" si="62"/>
        <v>180.34315385800005</v>
      </c>
      <c r="I245" s="10">
        <f t="shared" si="63"/>
        <v>24</v>
      </c>
      <c r="J245" s="39">
        <f t="shared" si="64"/>
        <v>32.73015496515427</v>
      </c>
      <c r="K245" s="20">
        <f t="shared" si="65"/>
        <v>4.3557168784029034</v>
      </c>
      <c r="L245" s="39">
        <f t="shared" si="66"/>
        <v>1071.2630440430128</v>
      </c>
      <c r="M245" s="39">
        <f t="shared" si="67"/>
        <v>18.972269524803934</v>
      </c>
      <c r="N245" s="25">
        <f>ROUND(_xlfn.FORECAST.LINEAR(Munis_historical!$J$1,Munis_historical!H245:I245,Munis_historical!$H$1:$I$1),0)</f>
        <v>584</v>
      </c>
      <c r="O245" s="8">
        <f>ROUND(_xlfn.FORECAST.LINEAR(Munis_historical!$J$1,Munis_historical!G245:I245,Munis_historical!$G$1:$I$1),0)</f>
        <v>604</v>
      </c>
      <c r="P245" s="28">
        <f t="shared" si="68"/>
        <v>33</v>
      </c>
      <c r="Q245" s="28">
        <f t="shared" si="69"/>
        <v>53</v>
      </c>
      <c r="R245" s="27">
        <f t="shared" si="70"/>
        <v>5.9891107078039925</v>
      </c>
      <c r="S245" s="27">
        <f t="shared" si="71"/>
        <v>9.6188747731397459</v>
      </c>
      <c r="T245" s="27">
        <f t="shared" si="72"/>
        <v>35.869447070332441</v>
      </c>
      <c r="U245" s="27">
        <f t="shared" si="73"/>
        <v>92.522751901344193</v>
      </c>
      <c r="V245" s="22" cm="1">
        <f t="array" ref="V245">ROUND(GROWTH(Munis_historical!H245:I245,Munis_historical!$H$1:$I$1,Munis_historical!$J$1),0)</f>
        <v>584</v>
      </c>
      <c r="W245" cm="1">
        <f t="array" ref="W245">ROUND(GROWTH(Munis_historical!G245:I245,Munis_historical!$G$1:$I$1,Munis_historical!$J$1),0)</f>
        <v>605</v>
      </c>
      <c r="X245">
        <f>ROUND(_xlfn.FORECAST.ETS(Munis_historical!$J$1,Munis_historical!C245:I245,Munis_historical!$C$1:$I$1),0)</f>
        <v>603</v>
      </c>
      <c r="Y245" s="28">
        <f t="shared" si="81"/>
        <v>33</v>
      </c>
      <c r="Z245" s="28">
        <f t="shared" si="74"/>
        <v>54</v>
      </c>
      <c r="AA245" s="28">
        <f t="shared" si="75"/>
        <v>52</v>
      </c>
      <c r="AB245" s="27">
        <f t="shared" si="76"/>
        <v>5.9891107078039925</v>
      </c>
      <c r="AC245" s="27">
        <f t="shared" si="76"/>
        <v>9.8003629764065341</v>
      </c>
      <c r="AD245" s="27">
        <f t="shared" si="77"/>
        <v>9.4373865698729595</v>
      </c>
      <c r="AE245" s="27">
        <f t="shared" si="78"/>
        <v>35.869447070332441</v>
      </c>
      <c r="AF245" s="27">
        <f t="shared" si="79"/>
        <v>96.047114469319936</v>
      </c>
      <c r="AG245" s="27">
        <f t="shared" si="80"/>
        <v>89.06426526921851</v>
      </c>
    </row>
    <row r="246" spans="1:34" x14ac:dyDescent="0.3">
      <c r="A246" t="s">
        <v>265</v>
      </c>
      <c r="B246" t="s">
        <v>25</v>
      </c>
      <c r="C246" t="s">
        <v>297</v>
      </c>
      <c r="D246" s="6">
        <v>7878.0690536379998</v>
      </c>
      <c r="E246" s="7">
        <v>6803</v>
      </c>
      <c r="F246" s="7">
        <v>6872</v>
      </c>
      <c r="G246" s="7">
        <v>7145</v>
      </c>
      <c r="H246" s="9">
        <f t="shared" si="62"/>
        <v>1006.0690536379998</v>
      </c>
      <c r="I246" s="10">
        <f t="shared" si="63"/>
        <v>-69</v>
      </c>
      <c r="J246" s="39">
        <f t="shared" si="64"/>
        <v>14.640120105325957</v>
      </c>
      <c r="K246" s="20">
        <f t="shared" si="65"/>
        <v>-1.0040745052386497</v>
      </c>
      <c r="L246" s="39">
        <f t="shared" si="66"/>
        <v>214.33311669836931</v>
      </c>
      <c r="M246" s="39">
        <f t="shared" si="67"/>
        <v>1.0081656120702391</v>
      </c>
      <c r="N246" s="25">
        <f>ROUND(_xlfn.FORECAST.LINEAR(Munis_historical!$J$1,Munis_historical!H246:I246,Munis_historical!$H$1:$I$1),0)</f>
        <v>7596</v>
      </c>
      <c r="O246" s="8">
        <f>ROUND(_xlfn.FORECAST.LINEAR(Munis_historical!$J$1,Munis_historical!G246:I246,Munis_historical!$G$1:$I$1),0)</f>
        <v>7590</v>
      </c>
      <c r="P246" s="28">
        <f t="shared" si="68"/>
        <v>451</v>
      </c>
      <c r="Q246" s="28">
        <f t="shared" si="69"/>
        <v>445</v>
      </c>
      <c r="R246" s="27">
        <f t="shared" si="70"/>
        <v>6.312106368089573</v>
      </c>
      <c r="S246" s="27">
        <f t="shared" si="71"/>
        <v>6.2281315605318399</v>
      </c>
      <c r="T246" s="27">
        <f t="shared" si="72"/>
        <v>39.84268680207694</v>
      </c>
      <c r="U246" s="27">
        <f t="shared" si="73"/>
        <v>38.789622735292774</v>
      </c>
      <c r="V246" s="22" cm="1">
        <f t="array" ref="V246">ROUND(GROWTH(Munis_historical!H246:I246,Munis_historical!$H$1:$I$1,Munis_historical!$J$1),0)</f>
        <v>7629</v>
      </c>
      <c r="W246" cm="1">
        <f t="array" ref="W246">ROUND(GROWTH(Munis_historical!G246:I246,Munis_historical!$G$1:$I$1,Munis_historical!$J$1),0)</f>
        <v>7646</v>
      </c>
      <c r="X246">
        <f>ROUND(_xlfn.FORECAST.ETS(Munis_historical!$J$1,Munis_historical!C246:I246,Munis_historical!$C$1:$I$1),0)</f>
        <v>8396</v>
      </c>
      <c r="Y246" s="28">
        <f t="shared" si="81"/>
        <v>484</v>
      </c>
      <c r="Z246" s="28">
        <f t="shared" si="74"/>
        <v>501</v>
      </c>
      <c r="AA246" s="28">
        <f t="shared" si="75"/>
        <v>1251</v>
      </c>
      <c r="AB246" s="27">
        <f t="shared" si="76"/>
        <v>6.773967809657103</v>
      </c>
      <c r="AC246" s="27">
        <f t="shared" si="76"/>
        <v>7.0118964310706788</v>
      </c>
      <c r="AD246" s="27">
        <f t="shared" si="77"/>
        <v>17.508747375787266</v>
      </c>
      <c r="AE246" s="27">
        <f t="shared" si="78"/>
        <v>45.88663988627065</v>
      </c>
      <c r="AF246" s="27">
        <f t="shared" si="79"/>
        <v>49.166691560061722</v>
      </c>
      <c r="AG246" s="27">
        <f t="shared" si="80"/>
        <v>306.55623466913744</v>
      </c>
    </row>
    <row r="247" spans="1:34" x14ac:dyDescent="0.3">
      <c r="A247" t="s">
        <v>266</v>
      </c>
      <c r="B247" t="s">
        <v>13</v>
      </c>
      <c r="C247" t="s">
        <v>297</v>
      </c>
      <c r="D247" s="6">
        <v>27327.484722617901</v>
      </c>
      <c r="E247" s="7">
        <v>25360</v>
      </c>
      <c r="F247" s="7">
        <v>26685</v>
      </c>
      <c r="G247" s="7">
        <v>26850</v>
      </c>
      <c r="H247" s="9">
        <f t="shared" si="62"/>
        <v>642.48472261790084</v>
      </c>
      <c r="I247" s="10">
        <f t="shared" si="63"/>
        <v>-1325</v>
      </c>
      <c r="J247" s="39">
        <f t="shared" si="64"/>
        <v>2.4076624418883301</v>
      </c>
      <c r="K247" s="20">
        <f t="shared" si="65"/>
        <v>-4.9653363312722503</v>
      </c>
      <c r="L247" s="39">
        <f t="shared" si="66"/>
        <v>5.7968384340796764</v>
      </c>
      <c r="M247" s="39">
        <f t="shared" si="67"/>
        <v>24.654564882652171</v>
      </c>
      <c r="N247" s="25">
        <f>ROUND(_xlfn.FORECAST.LINEAR(Munis_historical!$J$1,Munis_historical!H247:I247,Munis_historical!$H$1:$I$1),0)</f>
        <v>30106</v>
      </c>
      <c r="O247" s="8">
        <f>ROUND(_xlfn.FORECAST.LINEAR(Munis_historical!$J$1,Munis_historical!G247:I247,Munis_historical!$G$1:$I$1),0)</f>
        <v>29978</v>
      </c>
      <c r="P247" s="28">
        <f t="shared" si="68"/>
        <v>3256</v>
      </c>
      <c r="Q247" s="28">
        <f t="shared" si="69"/>
        <v>3128</v>
      </c>
      <c r="R247" s="27">
        <f t="shared" si="70"/>
        <v>12.126629422718809</v>
      </c>
      <c r="S247" s="27">
        <f t="shared" si="71"/>
        <v>11.649906890130355</v>
      </c>
      <c r="T247" s="27">
        <f t="shared" si="72"/>
        <v>147.05514115594951</v>
      </c>
      <c r="U247" s="27">
        <f t="shared" si="73"/>
        <v>135.72033054870673</v>
      </c>
      <c r="V247" s="22" cm="1">
        <f t="array" ref="V247">ROUND(GROWTH(Munis_historical!H247:I247,Munis_historical!$H$1:$I$1,Munis_historical!$J$1),0)</f>
        <v>31345</v>
      </c>
      <c r="W247" cm="1">
        <f t="array" ref="W247">ROUND(GROWTH(Munis_historical!G247:I247,Munis_historical!$G$1:$I$1,Munis_historical!$J$1),0)</f>
        <v>32428</v>
      </c>
      <c r="X247">
        <f>ROUND(_xlfn.FORECAST.ETS(Munis_historical!$J$1,Munis_historical!C247:I247,Munis_historical!$C$1:$I$1),0)</f>
        <v>31527</v>
      </c>
      <c r="Y247" s="28">
        <f t="shared" si="81"/>
        <v>4495</v>
      </c>
      <c r="Z247" s="28">
        <f t="shared" si="74"/>
        <v>5578</v>
      </c>
      <c r="AA247" s="28">
        <f t="shared" si="75"/>
        <v>4677</v>
      </c>
      <c r="AB247" s="27">
        <f t="shared" si="76"/>
        <v>16.741154562383613</v>
      </c>
      <c r="AC247" s="27">
        <f t="shared" si="76"/>
        <v>20.774674115456236</v>
      </c>
      <c r="AD247" s="27">
        <f t="shared" si="77"/>
        <v>17.41899441340782</v>
      </c>
      <c r="AE247" s="27">
        <f t="shared" si="78"/>
        <v>280.26625608161766</v>
      </c>
      <c r="AF247" s="27">
        <f t="shared" si="79"/>
        <v>431.58708460340733</v>
      </c>
      <c r="AG247" s="27">
        <f t="shared" si="80"/>
        <v>303.42136637433282</v>
      </c>
    </row>
    <row r="248" spans="1:34" x14ac:dyDescent="0.3">
      <c r="A248" t="s">
        <v>267</v>
      </c>
      <c r="B248" t="s">
        <v>7</v>
      </c>
      <c r="C248" t="s">
        <v>297</v>
      </c>
      <c r="D248" s="6">
        <v>22931.477859484901</v>
      </c>
      <c r="E248" s="7">
        <v>21953</v>
      </c>
      <c r="F248" s="7">
        <v>22237</v>
      </c>
      <c r="G248" s="7">
        <v>22263</v>
      </c>
      <c r="H248" s="9">
        <f t="shared" si="62"/>
        <v>694.47785948490127</v>
      </c>
      <c r="I248" s="10">
        <f t="shared" si="63"/>
        <v>-284</v>
      </c>
      <c r="J248" s="39">
        <f t="shared" si="64"/>
        <v>3.1230735237887361</v>
      </c>
      <c r="K248" s="20">
        <f t="shared" si="65"/>
        <v>-1.2771506947879661</v>
      </c>
      <c r="L248" s="39">
        <f t="shared" si="66"/>
        <v>9.7535882349901932</v>
      </c>
      <c r="M248" s="39">
        <f t="shared" si="67"/>
        <v>1.6311138971973844</v>
      </c>
      <c r="N248" s="25">
        <f>ROUND(_xlfn.FORECAST.LINEAR(Munis_historical!$J$1,Munis_historical!H248:I248,Munis_historical!$H$1:$I$1),0)</f>
        <v>21733</v>
      </c>
      <c r="O248" s="8">
        <f>ROUND(_xlfn.FORECAST.LINEAR(Munis_historical!$J$1,Munis_historical!G248:I248,Munis_historical!$G$1:$I$1),0)</f>
        <v>21728</v>
      </c>
      <c r="P248" s="28">
        <f t="shared" si="68"/>
        <v>-530</v>
      </c>
      <c r="Q248" s="28">
        <f t="shared" si="69"/>
        <v>-535</v>
      </c>
      <c r="R248" s="27">
        <f t="shared" si="70"/>
        <v>-2.3806315411220411</v>
      </c>
      <c r="S248" s="27">
        <f t="shared" si="71"/>
        <v>-2.4030903292458339</v>
      </c>
      <c r="T248" s="27">
        <f t="shared" si="72"/>
        <v>5.6674065345851048</v>
      </c>
      <c r="U248" s="27">
        <f t="shared" si="73"/>
        <v>5.7748431305148502</v>
      </c>
      <c r="V248" s="22" cm="1">
        <f t="array" ref="V248">ROUND(GROWTH(Munis_historical!H248:I248,Munis_historical!$H$1:$I$1,Munis_historical!$J$1),0)</f>
        <v>21734</v>
      </c>
      <c r="W248" cm="1">
        <f t="array" ref="W248">ROUND(GROWTH(Munis_historical!G248:I248,Munis_historical!$G$1:$I$1,Munis_historical!$J$1),0)</f>
        <v>21731</v>
      </c>
      <c r="X248">
        <f>ROUND(_xlfn.FORECAST.ETS(Munis_historical!$J$1,Munis_historical!C248:I248,Munis_historical!$C$1:$I$1),0)</f>
        <v>23477</v>
      </c>
      <c r="Y248" s="28">
        <f t="shared" si="81"/>
        <v>-529</v>
      </c>
      <c r="Z248" s="28">
        <f t="shared" si="74"/>
        <v>-532</v>
      </c>
      <c r="AA248" s="28">
        <f t="shared" si="75"/>
        <v>1214</v>
      </c>
      <c r="AB248" s="27">
        <f t="shared" si="76"/>
        <v>-2.3761397834972824</v>
      </c>
      <c r="AC248" s="27">
        <f t="shared" si="76"/>
        <v>-2.3896150563715581</v>
      </c>
      <c r="AD248" s="27">
        <f t="shared" si="77"/>
        <v>5.4529937564569018</v>
      </c>
      <c r="AE248" s="27">
        <f t="shared" si="78"/>
        <v>5.6460402707185118</v>
      </c>
      <c r="AF248" s="27">
        <f t="shared" si="79"/>
        <v>5.7102601176376453</v>
      </c>
      <c r="AG248" s="27">
        <f t="shared" si="80"/>
        <v>29.735140907957952</v>
      </c>
    </row>
    <row r="249" spans="1:34" x14ac:dyDescent="0.3">
      <c r="A249" t="s">
        <v>268</v>
      </c>
      <c r="B249" t="s">
        <v>16</v>
      </c>
      <c r="C249" t="s">
        <v>297</v>
      </c>
      <c r="D249" s="6">
        <v>409.01031152199999</v>
      </c>
      <c r="E249" s="7">
        <v>337</v>
      </c>
      <c r="F249" s="7">
        <v>282</v>
      </c>
      <c r="G249" s="7">
        <v>289</v>
      </c>
      <c r="H249" s="9">
        <f t="shared" si="62"/>
        <v>127.01031152199999</v>
      </c>
      <c r="I249" s="10">
        <f t="shared" si="63"/>
        <v>55</v>
      </c>
      <c r="J249" s="39">
        <f t="shared" si="64"/>
        <v>45.039117560992906</v>
      </c>
      <c r="K249" s="20">
        <f t="shared" si="65"/>
        <v>19.50354609929078</v>
      </c>
      <c r="L249" s="39">
        <f t="shared" si="66"/>
        <v>2028.5221106729396</v>
      </c>
      <c r="M249" s="39">
        <f t="shared" si="67"/>
        <v>380.38831044716062</v>
      </c>
      <c r="N249" s="25">
        <f>ROUND(_xlfn.FORECAST.LINEAR(Munis_historical!$J$1,Munis_historical!H249:I249,Munis_historical!$H$1:$I$1),0)</f>
        <v>392</v>
      </c>
      <c r="O249" s="8">
        <f>ROUND(_xlfn.FORECAST.LINEAR(Munis_historical!$J$1,Munis_historical!G249:I249,Munis_historical!$G$1:$I$1),0)</f>
        <v>392</v>
      </c>
      <c r="P249" s="28">
        <f t="shared" si="68"/>
        <v>103</v>
      </c>
      <c r="Q249" s="28">
        <f t="shared" si="69"/>
        <v>103</v>
      </c>
      <c r="R249" s="27">
        <f t="shared" si="70"/>
        <v>35.640138408304502</v>
      </c>
      <c r="S249" s="27">
        <f t="shared" si="71"/>
        <v>35.640138408304502</v>
      </c>
      <c r="T249" s="27">
        <f t="shared" si="72"/>
        <v>1270.2194657631017</v>
      </c>
      <c r="U249" s="27">
        <f t="shared" si="73"/>
        <v>1270.2194657631017</v>
      </c>
      <c r="V249" s="22" cm="1">
        <f t="array" ref="V249">ROUND(GROWTH(Munis_historical!H249:I249,Munis_historical!$H$1:$I$1,Munis_historical!$J$1),0)</f>
        <v>407</v>
      </c>
      <c r="W249" s="78"/>
      <c r="X249">
        <f>ROUND(_xlfn.FORECAST.ETS(Munis_historical!$J$1,Munis_historical!C249:I249,Munis_historical!$C$1:$I$1),0)</f>
        <v>392</v>
      </c>
      <c r="Y249" s="28">
        <f t="shared" si="81"/>
        <v>118</v>
      </c>
      <c r="Z249" s="32"/>
      <c r="AA249" s="28">
        <f t="shared" si="75"/>
        <v>103</v>
      </c>
      <c r="AB249" s="27">
        <f t="shared" si="76"/>
        <v>40.830449826989614</v>
      </c>
      <c r="AC249" s="32"/>
      <c r="AD249" s="27">
        <f t="shared" si="77"/>
        <v>35.640138408304502</v>
      </c>
      <c r="AE249" s="27">
        <f t="shared" si="78"/>
        <v>1667.1256330743163</v>
      </c>
      <c r="AF249" s="32"/>
      <c r="AG249" s="27">
        <f t="shared" si="80"/>
        <v>1270.2194657631017</v>
      </c>
      <c r="AH249" s="23" t="s">
        <v>375</v>
      </c>
    </row>
    <row r="250" spans="1:34" x14ac:dyDescent="0.3">
      <c r="A250" t="s">
        <v>269</v>
      </c>
      <c r="B250" t="s">
        <v>13</v>
      </c>
      <c r="C250" t="s">
        <v>297</v>
      </c>
      <c r="D250" s="6">
        <v>4347.9768168459896</v>
      </c>
      <c r="E250" s="13">
        <v>6095</v>
      </c>
      <c r="F250" s="13">
        <v>6122</v>
      </c>
      <c r="G250" s="7">
        <v>6122</v>
      </c>
      <c r="H250" s="9">
        <f t="shared" si="62"/>
        <v>-1774.0231831540104</v>
      </c>
      <c r="I250" s="10">
        <f t="shared" si="63"/>
        <v>-27</v>
      </c>
      <c r="J250" s="39">
        <f t="shared" si="64"/>
        <v>-28.97783703289792</v>
      </c>
      <c r="K250" s="20">
        <f t="shared" si="65"/>
        <v>-0.44103234237177397</v>
      </c>
      <c r="L250" s="39">
        <f t="shared" si="66"/>
        <v>839.71503910519016</v>
      </c>
      <c r="M250" s="39">
        <f t="shared" si="67"/>
        <v>0.19450952701793364</v>
      </c>
      <c r="N250" s="25">
        <f>ROUND(_xlfn.FORECAST.LINEAR(Munis_historical!$J$1,Munis_historical!H250:I250,Munis_historical!$H$1:$I$1),0)</f>
        <v>5678</v>
      </c>
      <c r="O250" s="8">
        <f>ROUND(_xlfn.FORECAST.LINEAR(Munis_historical!$J$1,Munis_historical!G250:I250,Munis_historical!$G$1:$I$1),0)</f>
        <v>5678</v>
      </c>
      <c r="P250" s="28">
        <f t="shared" si="68"/>
        <v>-444</v>
      </c>
      <c r="Q250" s="28">
        <f t="shared" si="69"/>
        <v>-444</v>
      </c>
      <c r="R250" s="27">
        <f t="shared" si="70"/>
        <v>-7.2525318523358377</v>
      </c>
      <c r="S250" s="27">
        <f t="shared" si="71"/>
        <v>-7.2525318523358377</v>
      </c>
      <c r="T250" s="27">
        <f t="shared" si="72"/>
        <v>52.599218269145901</v>
      </c>
      <c r="U250" s="27">
        <f t="shared" si="73"/>
        <v>52.599218269145901</v>
      </c>
      <c r="V250" s="22" cm="1">
        <f t="array" ref="V250">ROUND(GROWTH(Munis_historical!H250:I250,Munis_historical!$H$1:$I$1,Munis_historical!$J$1),0)</f>
        <v>47661</v>
      </c>
      <c r="W250" s="32"/>
      <c r="X250">
        <f>ROUND(_xlfn.FORECAST.ETS(Munis_historical!$J$1,Munis_historical!C250:I250,Munis_historical!$C$1:$I$1),0)</f>
        <v>5678</v>
      </c>
      <c r="Y250" s="28">
        <f t="shared" si="81"/>
        <v>41539</v>
      </c>
      <c r="Z250" s="32"/>
      <c r="AA250" s="28">
        <f t="shared" si="75"/>
        <v>-444</v>
      </c>
      <c r="AB250" s="27">
        <f t="shared" si="76"/>
        <v>678.52009147337469</v>
      </c>
      <c r="AC250" s="32"/>
      <c r="AD250" s="27">
        <f t="shared" si="77"/>
        <v>-7.2525318523358377</v>
      </c>
      <c r="AE250" s="27">
        <f t="shared" si="78"/>
        <v>460389.51453303674</v>
      </c>
      <c r="AF250" s="32"/>
      <c r="AG250" s="27">
        <f t="shared" si="80"/>
        <v>52.599218269145901</v>
      </c>
      <c r="AH250" s="23" t="s">
        <v>375</v>
      </c>
    </row>
    <row r="251" spans="1:34" x14ac:dyDescent="0.3">
      <c r="A251" t="s">
        <v>270</v>
      </c>
      <c r="B251" t="s">
        <v>13</v>
      </c>
      <c r="C251" t="s">
        <v>297</v>
      </c>
      <c r="D251" s="6">
        <v>4368.661443641</v>
      </c>
      <c r="E251" s="7">
        <v>3861</v>
      </c>
      <c r="F251" s="7">
        <v>3517</v>
      </c>
      <c r="G251" s="7">
        <v>3517</v>
      </c>
      <c r="H251" s="9">
        <f t="shared" si="62"/>
        <v>851.66144364100001</v>
      </c>
      <c r="I251" s="10">
        <f t="shared" si="63"/>
        <v>344</v>
      </c>
      <c r="J251" s="39">
        <f t="shared" si="64"/>
        <v>24.215565642337218</v>
      </c>
      <c r="K251" s="20">
        <f t="shared" si="65"/>
        <v>9.7810634063121977</v>
      </c>
      <c r="L251" s="39">
        <f t="shared" si="66"/>
        <v>586.39361937834269</v>
      </c>
      <c r="M251" s="39">
        <f t="shared" si="67"/>
        <v>95.669201358299574</v>
      </c>
      <c r="N251" s="25">
        <f>ROUND(_xlfn.FORECAST.LINEAR(Munis_historical!$J$1,Munis_historical!H251:I251,Munis_historical!$H$1:$I$1),0)</f>
        <v>4547</v>
      </c>
      <c r="O251" s="8">
        <f>ROUND(_xlfn.FORECAST.LINEAR(Munis_historical!$J$1,Munis_historical!G251:I251,Munis_historical!$G$1:$I$1),0)</f>
        <v>4897</v>
      </c>
      <c r="P251" s="28">
        <f t="shared" si="68"/>
        <v>1030</v>
      </c>
      <c r="Q251" s="28">
        <f t="shared" si="69"/>
        <v>1380</v>
      </c>
      <c r="R251" s="27">
        <f t="shared" si="70"/>
        <v>29.286323571225477</v>
      </c>
      <c r="S251" s="27">
        <f t="shared" si="71"/>
        <v>39.237986920671027</v>
      </c>
      <c r="T251" s="27">
        <f t="shared" si="72"/>
        <v>857.68874831851701</v>
      </c>
      <c r="U251" s="27">
        <f t="shared" si="73"/>
        <v>1539.6196175867506</v>
      </c>
      <c r="V251" s="22" cm="1">
        <f t="array" ref="V251">ROUND(GROWTH(Munis_historical!H251:I251,Munis_historical!$H$1:$I$1,Munis_historical!$J$1),0)</f>
        <v>4721</v>
      </c>
      <c r="W251" cm="1">
        <f t="array" ref="W251">ROUND(GROWTH(Munis_historical!G251:I251,Munis_historical!$G$1:$I$1,Munis_historical!$J$1),0)</f>
        <v>5807</v>
      </c>
      <c r="X251">
        <f>ROUND(_xlfn.FORECAST.ETS(Munis_historical!$J$1,Munis_historical!C251:I251,Munis_historical!$C$1:$I$1),0)</f>
        <v>4616</v>
      </c>
      <c r="Y251" s="28">
        <f t="shared" si="81"/>
        <v>1204</v>
      </c>
      <c r="Z251" s="28">
        <f t="shared" si="74"/>
        <v>2290</v>
      </c>
      <c r="AA251" s="28">
        <f t="shared" si="75"/>
        <v>1099</v>
      </c>
      <c r="AB251" s="27">
        <f t="shared" si="76"/>
        <v>34.233721922092691</v>
      </c>
      <c r="AC251" s="27">
        <f t="shared" si="76"/>
        <v>65.112311629229453</v>
      </c>
      <c r="AD251" s="27">
        <f t="shared" si="77"/>
        <v>31.248222917259028</v>
      </c>
      <c r="AE251" s="27">
        <f t="shared" si="78"/>
        <v>1171.9477166391698</v>
      </c>
      <c r="AF251" s="27">
        <f t="shared" si="79"/>
        <v>4239.6131257018887</v>
      </c>
      <c r="AG251" s="27">
        <f t="shared" si="80"/>
        <v>976.45143548671228</v>
      </c>
    </row>
    <row r="252" spans="1:34" x14ac:dyDescent="0.3">
      <c r="A252" t="s">
        <v>271</v>
      </c>
      <c r="B252" t="s">
        <v>7</v>
      </c>
      <c r="C252" t="s">
        <v>297</v>
      </c>
      <c r="D252" s="6">
        <v>13908.815731053901</v>
      </c>
      <c r="E252" s="7">
        <v>13472</v>
      </c>
      <c r="F252" s="7">
        <v>13523</v>
      </c>
      <c r="G252" s="7">
        <v>13553</v>
      </c>
      <c r="H252" s="9">
        <f t="shared" si="62"/>
        <v>385.81573105390089</v>
      </c>
      <c r="I252" s="10">
        <f t="shared" si="63"/>
        <v>-51</v>
      </c>
      <c r="J252" s="39">
        <f t="shared" si="64"/>
        <v>2.853033580225548</v>
      </c>
      <c r="K252" s="20">
        <f t="shared" si="65"/>
        <v>-0.37713525105376028</v>
      </c>
      <c r="L252" s="39">
        <f t="shared" si="66"/>
        <v>8.1398006098946087</v>
      </c>
      <c r="M252" s="39">
        <f t="shared" si="67"/>
        <v>0.14223099758738281</v>
      </c>
      <c r="N252" s="25">
        <f>ROUND(_xlfn.FORECAST.LINEAR(Munis_historical!$J$1,Munis_historical!H252:I252,Munis_historical!$H$1:$I$1),0)</f>
        <v>12917</v>
      </c>
      <c r="O252" s="8">
        <f>ROUND(_xlfn.FORECAST.LINEAR(Munis_historical!$J$1,Munis_historical!G252:I252,Munis_historical!$G$1:$I$1),0)</f>
        <v>14419</v>
      </c>
      <c r="P252" s="28">
        <f t="shared" si="68"/>
        <v>-636</v>
      </c>
      <c r="Q252" s="28">
        <f t="shared" si="69"/>
        <v>866</v>
      </c>
      <c r="R252" s="27">
        <f t="shared" si="70"/>
        <v>-4.6926879657640379</v>
      </c>
      <c r="S252" s="27">
        <f t="shared" si="71"/>
        <v>6.3897292112447435</v>
      </c>
      <c r="T252" s="27">
        <f t="shared" si="72"/>
        <v>22.021320344026623</v>
      </c>
      <c r="U252" s="27">
        <f t="shared" si="73"/>
        <v>40.828639393034372</v>
      </c>
      <c r="V252" s="22" cm="1">
        <f t="array" ref="V252">ROUND(GROWTH(Munis_historical!H252:I252,Munis_historical!$H$1:$I$1,Munis_historical!$J$1),0)</f>
        <v>12921</v>
      </c>
      <c r="W252" cm="1">
        <f t="array" ref="W252">ROUND(GROWTH(Munis_historical!G252:I252,Munis_historical!$G$1:$I$1,Munis_historical!$J$1),0)</f>
        <v>14584</v>
      </c>
      <c r="X252">
        <f>ROUND(_xlfn.FORECAST.ETS(Munis_historical!$J$1,Munis_historical!C252:I252,Munis_historical!$C$1:$I$1),0)</f>
        <v>16893</v>
      </c>
      <c r="Y252" s="28">
        <f t="shared" si="81"/>
        <v>-632</v>
      </c>
      <c r="Z252" s="28">
        <f t="shared" si="74"/>
        <v>1031</v>
      </c>
      <c r="AA252" s="28">
        <f t="shared" si="75"/>
        <v>3340</v>
      </c>
      <c r="AB252" s="27">
        <f t="shared" si="76"/>
        <v>-4.6631742049730684</v>
      </c>
      <c r="AC252" s="27">
        <f t="shared" si="76"/>
        <v>7.6071718438722051</v>
      </c>
      <c r="AD252" s="27">
        <f t="shared" si="77"/>
        <v>24.643990260458938</v>
      </c>
      <c r="AE252" s="27">
        <f t="shared" si="78"/>
        <v>21.745193665926209</v>
      </c>
      <c r="AF252" s="27">
        <f t="shared" si="79"/>
        <v>57.869063462202043</v>
      </c>
      <c r="AG252" s="27">
        <f t="shared" si="80"/>
        <v>607.32625595759498</v>
      </c>
    </row>
    <row r="253" spans="1:34" x14ac:dyDescent="0.3">
      <c r="A253" t="s">
        <v>272</v>
      </c>
      <c r="B253" t="s">
        <v>13</v>
      </c>
      <c r="C253" t="s">
        <v>297</v>
      </c>
      <c r="D253" s="6">
        <v>14666.5564984149</v>
      </c>
      <c r="E253" s="7">
        <v>13664</v>
      </c>
      <c r="F253" s="7">
        <v>14001</v>
      </c>
      <c r="G253" s="7">
        <v>14084</v>
      </c>
      <c r="H253" s="9">
        <f t="shared" si="62"/>
        <v>665.55649841490049</v>
      </c>
      <c r="I253" s="10">
        <f t="shared" si="63"/>
        <v>-337</v>
      </c>
      <c r="J253" s="39">
        <f t="shared" si="64"/>
        <v>4.7536354432890544</v>
      </c>
      <c r="K253" s="20">
        <f t="shared" si="65"/>
        <v>-2.4069709306478106</v>
      </c>
      <c r="L253" s="39">
        <f t="shared" si="66"/>
        <v>22.597049927693924</v>
      </c>
      <c r="M253" s="39">
        <f t="shared" si="67"/>
        <v>5.7935090609835873</v>
      </c>
      <c r="N253" s="25">
        <f>ROUND(_xlfn.FORECAST.LINEAR(Munis_historical!$J$1,Munis_historical!H253:I253,Munis_historical!$H$1:$I$1),0)</f>
        <v>17758</v>
      </c>
      <c r="O253" s="8">
        <f>ROUND(_xlfn.FORECAST.LINEAR(Munis_historical!$J$1,Munis_historical!G253:I253,Munis_historical!$G$1:$I$1),0)</f>
        <v>17091</v>
      </c>
      <c r="P253" s="28">
        <f t="shared" si="68"/>
        <v>3674</v>
      </c>
      <c r="Q253" s="28">
        <f t="shared" si="69"/>
        <v>3007</v>
      </c>
      <c r="R253" s="27">
        <f t="shared" si="70"/>
        <v>26.086339108207895</v>
      </c>
      <c r="S253" s="27">
        <f t="shared" si="71"/>
        <v>21.350468616870209</v>
      </c>
      <c r="T253" s="27">
        <f t="shared" si="72"/>
        <v>680.4970880684167</v>
      </c>
      <c r="U253" s="27">
        <f t="shared" si="73"/>
        <v>455.84251015995972</v>
      </c>
      <c r="V253" s="22" cm="1">
        <f t="array" ref="V253">ROUND(GROWTH(Munis_historical!H253:I253,Munis_historical!$H$1:$I$1,Munis_historical!$J$1),0)</f>
        <v>19585</v>
      </c>
      <c r="W253" cm="1">
        <f t="array" ref="W253">ROUND(GROWTH(Munis_historical!G253:I253,Munis_historical!$G$1:$I$1,Munis_historical!$J$1),0)</f>
        <v>20138</v>
      </c>
      <c r="X253">
        <f>ROUND(_xlfn.FORECAST.ETS(Munis_historical!$J$1,Munis_historical!C253:I253,Munis_historical!$C$1:$I$1),0)</f>
        <v>13807</v>
      </c>
      <c r="Y253" s="28">
        <f t="shared" si="81"/>
        <v>5501</v>
      </c>
      <c r="Z253" s="28">
        <f t="shared" si="74"/>
        <v>6054</v>
      </c>
      <c r="AA253" s="28">
        <f t="shared" si="75"/>
        <v>-277</v>
      </c>
      <c r="AB253" s="27">
        <f t="shared" si="76"/>
        <v>39.058506106219824</v>
      </c>
      <c r="AC253" s="27">
        <f t="shared" si="76"/>
        <v>42.984947458108493</v>
      </c>
      <c r="AD253" s="27">
        <f t="shared" si="77"/>
        <v>-1.9667708037489351</v>
      </c>
      <c r="AE253" s="27">
        <f t="shared" si="78"/>
        <v>1525.5668992496112</v>
      </c>
      <c r="AF253" s="27">
        <f t="shared" si="79"/>
        <v>1847.7057079763479</v>
      </c>
      <c r="AG253" s="27">
        <f t="shared" si="80"/>
        <v>3.8681873944792322</v>
      </c>
    </row>
    <row r="254" spans="1:34" x14ac:dyDescent="0.3">
      <c r="A254" t="s">
        <v>273</v>
      </c>
      <c r="B254" t="s">
        <v>13</v>
      </c>
      <c r="C254" t="s">
        <v>297</v>
      </c>
      <c r="D254" s="6">
        <v>89751.016198089899</v>
      </c>
      <c r="E254" s="7">
        <v>88069</v>
      </c>
      <c r="F254" s="7">
        <v>87792</v>
      </c>
      <c r="G254" s="7">
        <v>89321</v>
      </c>
      <c r="H254" s="9">
        <f t="shared" si="62"/>
        <v>1959.0161980898993</v>
      </c>
      <c r="I254" s="10">
        <f t="shared" si="63"/>
        <v>277</v>
      </c>
      <c r="J254" s="39">
        <f t="shared" si="64"/>
        <v>2.231429057419696</v>
      </c>
      <c r="K254" s="20">
        <f t="shared" si="65"/>
        <v>0.31551849826863493</v>
      </c>
      <c r="L254" s="39">
        <f t="shared" si="66"/>
        <v>4.9792756382969525</v>
      </c>
      <c r="M254" s="39">
        <f t="shared" si="67"/>
        <v>9.9551922749694585E-2</v>
      </c>
      <c r="N254" s="25">
        <f>ROUND(_xlfn.FORECAST.LINEAR(Munis_historical!$J$1,Munis_historical!H254:I254,Munis_historical!$H$1:$I$1),0)</f>
        <v>90255</v>
      </c>
      <c r="O254" s="8">
        <f>ROUND(_xlfn.FORECAST.LINEAR(Munis_historical!$J$1,Munis_historical!G254:I254,Munis_historical!$G$1:$I$1),0)</f>
        <v>101810</v>
      </c>
      <c r="P254" s="28">
        <f t="shared" si="68"/>
        <v>934</v>
      </c>
      <c r="Q254" s="28">
        <f t="shared" si="69"/>
        <v>12489</v>
      </c>
      <c r="R254" s="27">
        <f t="shared" si="70"/>
        <v>1.0456667524994123</v>
      </c>
      <c r="S254" s="27">
        <f t="shared" si="71"/>
        <v>13.982154252639356</v>
      </c>
      <c r="T254" s="27">
        <f t="shared" si="72"/>
        <v>1.0934189572826671</v>
      </c>
      <c r="U254" s="27">
        <f t="shared" si="73"/>
        <v>195.50063754460083</v>
      </c>
      <c r="V254" s="22" cm="1">
        <f t="array" ref="V254">ROUND(GROWTH(Munis_historical!H254:I254,Munis_historical!$H$1:$I$1,Munis_historical!$J$1),0)</f>
        <v>90271</v>
      </c>
      <c r="W254" cm="1">
        <f t="array" ref="W254">ROUND(GROWTH(Munis_historical!G254:I254,Munis_historical!$G$1:$I$1,Munis_historical!$J$1),0)</f>
        <v>104750</v>
      </c>
      <c r="X254">
        <f>ROUND(_xlfn.FORECAST.ETS(Munis_historical!$J$1,Munis_historical!C254:I254,Munis_historical!$C$1:$I$1),0)</f>
        <v>98200</v>
      </c>
      <c r="Y254" s="28">
        <f t="shared" si="81"/>
        <v>950</v>
      </c>
      <c r="Z254" s="28">
        <f t="shared" si="74"/>
        <v>15429</v>
      </c>
      <c r="AA254" s="28">
        <f t="shared" si="75"/>
        <v>8879</v>
      </c>
      <c r="AB254" s="27">
        <f t="shared" si="76"/>
        <v>1.0635796733131067</v>
      </c>
      <c r="AC254" s="27">
        <f t="shared" si="76"/>
        <v>17.273653452155706</v>
      </c>
      <c r="AD254" s="27">
        <f t="shared" si="77"/>
        <v>9.9405514940495507</v>
      </c>
      <c r="AE254" s="27">
        <f t="shared" si="78"/>
        <v>1.1312017214848147</v>
      </c>
      <c r="AF254" s="27">
        <f t="shared" si="79"/>
        <v>298.37910358517075</v>
      </c>
      <c r="AG254" s="27">
        <f t="shared" si="80"/>
        <v>98.814564005850755</v>
      </c>
    </row>
    <row r="255" spans="1:34" x14ac:dyDescent="0.3">
      <c r="A255" t="s">
        <v>274</v>
      </c>
      <c r="B255" t="s">
        <v>7</v>
      </c>
      <c r="C255" t="s">
        <v>297</v>
      </c>
      <c r="D255" s="6">
        <v>2798.6700550779901</v>
      </c>
      <c r="E255" s="7">
        <v>2504</v>
      </c>
      <c r="F255" s="7">
        <v>2286</v>
      </c>
      <c r="G255" s="7">
        <v>2286</v>
      </c>
      <c r="H255" s="9">
        <f t="shared" si="62"/>
        <v>512.67005507799013</v>
      </c>
      <c r="I255" s="10">
        <f t="shared" si="63"/>
        <v>218</v>
      </c>
      <c r="J255" s="39">
        <f t="shared" si="64"/>
        <v>22.426511595712604</v>
      </c>
      <c r="K255" s="20">
        <f t="shared" si="65"/>
        <v>9.5363079615048107</v>
      </c>
      <c r="L255" s="39">
        <f t="shared" si="66"/>
        <v>502.94842235263189</v>
      </c>
      <c r="M255" s="39">
        <f t="shared" si="67"/>
        <v>90.941169536660041</v>
      </c>
      <c r="N255" s="25">
        <f>ROUND(_xlfn.FORECAST.LINEAR(Munis_historical!$J$1,Munis_historical!H255:I255,Munis_historical!$H$1:$I$1),0)</f>
        <v>2725</v>
      </c>
      <c r="O255" s="8">
        <f>ROUND(_xlfn.FORECAST.LINEAR(Munis_historical!$J$1,Munis_historical!G255:I255,Munis_historical!$G$1:$I$1),0)</f>
        <v>2926</v>
      </c>
      <c r="P255" s="28">
        <f t="shared" si="68"/>
        <v>439</v>
      </c>
      <c r="Q255" s="28">
        <f t="shared" si="69"/>
        <v>640</v>
      </c>
      <c r="R255" s="27">
        <f t="shared" si="70"/>
        <v>19.203849518810149</v>
      </c>
      <c r="S255" s="27">
        <f t="shared" si="71"/>
        <v>27.99650043744532</v>
      </c>
      <c r="T255" s="27">
        <f t="shared" si="72"/>
        <v>368.78783634110476</v>
      </c>
      <c r="U255" s="27">
        <f t="shared" si="73"/>
        <v>783.80403674387605</v>
      </c>
      <c r="V255" s="22" cm="1">
        <f t="array" ref="V255">ROUND(GROWTH(Munis_historical!H255:I255,Munis_historical!$H$1:$I$1,Munis_historical!$J$1),0)</f>
        <v>2765</v>
      </c>
      <c r="W255" cm="1">
        <f t="array" ref="W255">ROUND(GROWTH(Munis_historical!G255:I255,Munis_historical!$G$1:$I$1,Munis_historical!$J$1),0)</f>
        <v>3156</v>
      </c>
      <c r="X255">
        <f>ROUND(_xlfn.FORECAST.ETS(Munis_historical!$J$1,Munis_historical!C255:I255,Munis_historical!$C$1:$I$1),0)</f>
        <v>2924</v>
      </c>
      <c r="Y255" s="28">
        <f t="shared" si="81"/>
        <v>479</v>
      </c>
      <c r="Z255" s="28">
        <f t="shared" si="74"/>
        <v>870</v>
      </c>
      <c r="AA255" s="28">
        <f t="shared" si="75"/>
        <v>638</v>
      </c>
      <c r="AB255" s="27">
        <f t="shared" si="76"/>
        <v>20.953630796150481</v>
      </c>
      <c r="AC255" s="27">
        <f t="shared" si="76"/>
        <v>38.057742782152232</v>
      </c>
      <c r="AD255" s="27">
        <f t="shared" si="77"/>
        <v>27.909011373578302</v>
      </c>
      <c r="AE255" s="27">
        <f t="shared" si="78"/>
        <v>439.05464354138587</v>
      </c>
      <c r="AF255" s="27">
        <f t="shared" si="79"/>
        <v>1448.3917856724604</v>
      </c>
      <c r="AG255" s="27">
        <f t="shared" si="80"/>
        <v>778.91291585052306</v>
      </c>
    </row>
    <row r="256" spans="1:34" x14ac:dyDescent="0.3">
      <c r="A256" t="s">
        <v>275</v>
      </c>
      <c r="B256" t="s">
        <v>7</v>
      </c>
      <c r="C256" t="s">
        <v>297</v>
      </c>
      <c r="D256" s="6">
        <v>27787.951888039999</v>
      </c>
      <c r="E256" s="7">
        <v>23493</v>
      </c>
      <c r="F256" s="7">
        <v>25288</v>
      </c>
      <c r="G256" s="7">
        <v>25614</v>
      </c>
      <c r="H256" s="9">
        <f t="shared" si="62"/>
        <v>2499.9518880399992</v>
      </c>
      <c r="I256" s="10">
        <f t="shared" si="63"/>
        <v>-1795</v>
      </c>
      <c r="J256" s="39">
        <f t="shared" si="64"/>
        <v>9.8859217337867733</v>
      </c>
      <c r="K256" s="20">
        <f t="shared" si="65"/>
        <v>-7.0982284087314138</v>
      </c>
      <c r="L256" s="39">
        <f t="shared" si="66"/>
        <v>97.731448526557685</v>
      </c>
      <c r="M256" s="39">
        <f t="shared" si="67"/>
        <v>50.3848465425217</v>
      </c>
      <c r="N256" s="25">
        <f>ROUND(_xlfn.FORECAST.LINEAR(Munis_historical!$J$1,Munis_historical!H256:I256,Munis_historical!$H$1:$I$1),0)</f>
        <v>30703</v>
      </c>
      <c r="O256" s="8">
        <f>ROUND(_xlfn.FORECAST.LINEAR(Munis_historical!$J$1,Munis_historical!G256:I256,Munis_historical!$G$1:$I$1),0)</f>
        <v>34074</v>
      </c>
      <c r="P256" s="28">
        <f t="shared" si="68"/>
        <v>5089</v>
      </c>
      <c r="Q256" s="28">
        <f t="shared" si="69"/>
        <v>8460</v>
      </c>
      <c r="R256" s="27">
        <f t="shared" si="70"/>
        <v>19.868040915124542</v>
      </c>
      <c r="S256" s="27">
        <f t="shared" si="71"/>
        <v>33.028812368236125</v>
      </c>
      <c r="T256" s="27">
        <f t="shared" si="72"/>
        <v>394.73904980506285</v>
      </c>
      <c r="U256" s="27">
        <f t="shared" si="73"/>
        <v>1090.9024464561476</v>
      </c>
      <c r="V256" s="22" cm="1">
        <f t="array" ref="V256">ROUND(GROWTH(Munis_historical!H256:I256,Munis_historical!$H$1:$I$1,Munis_historical!$J$1),0)</f>
        <v>31260</v>
      </c>
      <c r="W256" cm="1">
        <f t="array" ref="W256">ROUND(GROWTH(Munis_historical!G256:I256,Munis_historical!$G$1:$I$1,Munis_historical!$J$1),0)</f>
        <v>38642</v>
      </c>
      <c r="X256">
        <f>ROUND(_xlfn.FORECAST.ETS(Munis_historical!$J$1,Munis_historical!C256:I256,Munis_historical!$C$1:$I$1),0)</f>
        <v>29756</v>
      </c>
      <c r="Y256" s="28">
        <f t="shared" si="81"/>
        <v>5646</v>
      </c>
      <c r="Z256" s="28">
        <f t="shared" si="74"/>
        <v>13028</v>
      </c>
      <c r="AA256" s="28">
        <f t="shared" si="75"/>
        <v>4142</v>
      </c>
      <c r="AB256" s="27">
        <f t="shared" si="76"/>
        <v>22.042632935113609</v>
      </c>
      <c r="AC256" s="27">
        <f t="shared" si="76"/>
        <v>50.862809401108763</v>
      </c>
      <c r="AD256" s="27">
        <f t="shared" si="77"/>
        <v>16.170844069649409</v>
      </c>
      <c r="AE256" s="27">
        <f t="shared" si="78"/>
        <v>485.87766671215519</v>
      </c>
      <c r="AF256" s="27">
        <f t="shared" si="79"/>
        <v>2587.025380173518</v>
      </c>
      <c r="AG256" s="27">
        <f t="shared" si="80"/>
        <v>261.49619792491546</v>
      </c>
    </row>
    <row r="257" spans="1:33" x14ac:dyDescent="0.3">
      <c r="A257" t="s">
        <v>276</v>
      </c>
      <c r="B257" t="s">
        <v>16</v>
      </c>
      <c r="C257" t="s">
        <v>297</v>
      </c>
      <c r="D257" s="6">
        <v>8020.1893017980001</v>
      </c>
      <c r="E257" s="7">
        <v>7509</v>
      </c>
      <c r="F257" s="7">
        <v>7686</v>
      </c>
      <c r="G257" s="7">
        <v>7686</v>
      </c>
      <c r="H257" s="9">
        <f t="shared" si="62"/>
        <v>334.18930179800009</v>
      </c>
      <c r="I257" s="10">
        <f t="shared" si="63"/>
        <v>-177</v>
      </c>
      <c r="J257" s="39">
        <f t="shared" si="64"/>
        <v>4.3480263049440557</v>
      </c>
      <c r="K257" s="20">
        <f t="shared" si="65"/>
        <v>-2.3028883684621393</v>
      </c>
      <c r="L257" s="39">
        <f t="shared" si="66"/>
        <v>18.90533274848546</v>
      </c>
      <c r="M257" s="39">
        <f t="shared" si="67"/>
        <v>5.3032948375982141</v>
      </c>
      <c r="N257" s="25">
        <f>ROUND(_xlfn.FORECAST.LINEAR(Munis_historical!$J$1,Munis_historical!H257:I257,Munis_historical!$H$1:$I$1),0)</f>
        <v>9234</v>
      </c>
      <c r="O257" s="8">
        <f>ROUND(_xlfn.FORECAST.LINEAR(Munis_historical!$J$1,Munis_historical!G257:I257,Munis_historical!$G$1:$I$1),0)</f>
        <v>9099</v>
      </c>
      <c r="P257" s="28">
        <f t="shared" si="68"/>
        <v>1548</v>
      </c>
      <c r="Q257" s="28">
        <f t="shared" si="69"/>
        <v>1413</v>
      </c>
      <c r="R257" s="27">
        <f t="shared" si="70"/>
        <v>20.140515222482435</v>
      </c>
      <c r="S257" s="27">
        <f t="shared" si="71"/>
        <v>18.384074941451992</v>
      </c>
      <c r="T257" s="27">
        <f t="shared" si="72"/>
        <v>405.6403534270467</v>
      </c>
      <c r="U257" s="27">
        <f t="shared" si="73"/>
        <v>337.97421145292304</v>
      </c>
      <c r="V257" s="22" cm="1">
        <f t="array" ref="V257">ROUND(GROWTH(Munis_historical!H257:I257,Munis_historical!$H$1:$I$1,Munis_historical!$J$1),0)</f>
        <v>9901</v>
      </c>
      <c r="W257" cm="1">
        <f t="array" ref="W257">ROUND(GROWTH(Munis_historical!G257:I257,Munis_historical!$G$1:$I$1,Munis_historical!$J$1),0)</f>
        <v>10410</v>
      </c>
      <c r="X257">
        <f>ROUND(_xlfn.FORECAST.ETS(Munis_historical!$J$1,Munis_historical!C257:I257,Munis_historical!$C$1:$I$1),0)</f>
        <v>9200</v>
      </c>
      <c r="Y257" s="28">
        <f t="shared" si="81"/>
        <v>2215</v>
      </c>
      <c r="Z257" s="28">
        <f t="shared" si="74"/>
        <v>2724</v>
      </c>
      <c r="AA257" s="28">
        <f t="shared" si="75"/>
        <v>1514</v>
      </c>
      <c r="AB257" s="27">
        <f t="shared" si="76"/>
        <v>28.818631277647672</v>
      </c>
      <c r="AC257" s="27">
        <f t="shared" si="76"/>
        <v>35.441061670569866</v>
      </c>
      <c r="AD257" s="27">
        <f t="shared" si="77"/>
        <v>19.698152485037731</v>
      </c>
      <c r="AE257" s="27">
        <f t="shared" si="78"/>
        <v>830.51350871701266</v>
      </c>
      <c r="AF257" s="27">
        <f t="shared" si="79"/>
        <v>1256.0688523371364</v>
      </c>
      <c r="AG257" s="27">
        <f t="shared" si="80"/>
        <v>388.01721132379816</v>
      </c>
    </row>
    <row r="258" spans="1:33" x14ac:dyDescent="0.3">
      <c r="A258" t="s">
        <v>277</v>
      </c>
      <c r="B258" t="s">
        <v>11</v>
      </c>
      <c r="C258" t="s">
        <v>297</v>
      </c>
      <c r="D258" s="6">
        <v>17095.454399900002</v>
      </c>
      <c r="E258" s="7">
        <v>17479</v>
      </c>
      <c r="F258" s="7">
        <v>16757</v>
      </c>
      <c r="G258" s="7">
        <v>16892</v>
      </c>
      <c r="H258" s="9">
        <f t="shared" si="62"/>
        <v>338.45439990000159</v>
      </c>
      <c r="I258" s="10">
        <f t="shared" si="63"/>
        <v>722</v>
      </c>
      <c r="J258" s="39">
        <f t="shared" si="64"/>
        <v>2.0197791961568394</v>
      </c>
      <c r="K258" s="20">
        <f t="shared" si="65"/>
        <v>4.3086471325416245</v>
      </c>
      <c r="L258" s="39">
        <f t="shared" si="66"/>
        <v>4.0795080012279685</v>
      </c>
      <c r="M258" s="39">
        <f t="shared" si="67"/>
        <v>18.564440112759161</v>
      </c>
      <c r="N258" s="25">
        <f>ROUND(_xlfn.FORECAST.LINEAR(Munis_historical!$J$1,Munis_historical!H258:I258,Munis_historical!$H$1:$I$1),0)</f>
        <v>16612</v>
      </c>
      <c r="O258" s="8">
        <f>ROUND(_xlfn.FORECAST.LINEAR(Munis_historical!$J$1,Munis_historical!G258:I258,Munis_historical!$G$1:$I$1),0)</f>
        <v>16365</v>
      </c>
      <c r="P258" s="28">
        <f t="shared" si="68"/>
        <v>-280</v>
      </c>
      <c r="Q258" s="28">
        <f t="shared" si="69"/>
        <v>-527</v>
      </c>
      <c r="R258" s="27">
        <f t="shared" si="70"/>
        <v>-1.657589391427895</v>
      </c>
      <c r="S258" s="27">
        <f t="shared" si="71"/>
        <v>-3.1198200331517878</v>
      </c>
      <c r="T258" s="27">
        <f t="shared" si="72"/>
        <v>2.7476025905742993</v>
      </c>
      <c r="U258" s="27">
        <f t="shared" si="73"/>
        <v>9.7332770392552224</v>
      </c>
      <c r="V258" s="22" cm="1">
        <f t="array" ref="V258">ROUND(GROWTH(Munis_historical!H258:I258,Munis_historical!$H$1:$I$1,Munis_historical!$J$1),0)</f>
        <v>16613</v>
      </c>
      <c r="W258" cm="1">
        <f t="array" ref="W258">ROUND(GROWTH(Munis_historical!G258:I258,Munis_historical!$G$1:$I$1,Munis_historical!$J$1),0)</f>
        <v>16375</v>
      </c>
      <c r="X258">
        <f>ROUND(_xlfn.FORECAST.ETS(Munis_historical!$J$1,Munis_historical!C258:I258,Munis_historical!$C$1:$I$1),0)</f>
        <v>18009</v>
      </c>
      <c r="Y258" s="28">
        <f t="shared" si="81"/>
        <v>-279</v>
      </c>
      <c r="Z258" s="28">
        <f t="shared" si="74"/>
        <v>-517</v>
      </c>
      <c r="AA258" s="28">
        <f t="shared" si="75"/>
        <v>1117</v>
      </c>
      <c r="AB258" s="27">
        <f t="shared" si="76"/>
        <v>-1.6516694293156524</v>
      </c>
      <c r="AC258" s="27">
        <f t="shared" si="76"/>
        <v>-3.0606204120293632</v>
      </c>
      <c r="AD258" s="27">
        <f t="shared" si="77"/>
        <v>6.6125976793748515</v>
      </c>
      <c r="AE258" s="27">
        <f t="shared" si="78"/>
        <v>2.7280119037358928</v>
      </c>
      <c r="AF258" s="27">
        <f t="shared" si="79"/>
        <v>9.3673973065307887</v>
      </c>
      <c r="AG258" s="27">
        <f t="shared" si="80"/>
        <v>43.726448069273673</v>
      </c>
    </row>
    <row r="259" spans="1:33" x14ac:dyDescent="0.3">
      <c r="A259" t="s">
        <v>278</v>
      </c>
      <c r="B259" t="s">
        <v>11</v>
      </c>
      <c r="C259" t="s">
        <v>297</v>
      </c>
      <c r="D259" s="6">
        <v>13642.597590899901</v>
      </c>
      <c r="E259" s="7">
        <v>12061</v>
      </c>
      <c r="F259" s="7">
        <v>13629</v>
      </c>
      <c r="G259" s="7">
        <v>13629</v>
      </c>
      <c r="H259" s="9">
        <f t="shared" ref="H259:H276" si="82">D259-F259</f>
        <v>13.597590899900752</v>
      </c>
      <c r="I259" s="10">
        <f t="shared" ref="I259:I276" si="83">E259-F259</f>
        <v>-1568</v>
      </c>
      <c r="J259" s="39">
        <f t="shared" ref="J259:J276" si="84">(H259/F259)*100</f>
        <v>9.9769542152034277E-2</v>
      </c>
      <c r="K259" s="20">
        <f t="shared" ref="K259:K276" si="85">(I259/F259)*100</f>
        <v>-11.504879301489471</v>
      </c>
      <c r="L259" s="39">
        <f t="shared" ref="L259:L276" si="86">J259^2</f>
        <v>9.9539615412265435E-3</v>
      </c>
      <c r="M259" s="39">
        <f t="shared" ref="M259:M276" si="87">K259^2</f>
        <v>132.36224774184086</v>
      </c>
      <c r="N259" s="25">
        <f>ROUND(_xlfn.FORECAST.LINEAR(Munis_historical!$J$1,Munis_historical!H259:I259,Munis_historical!$H$1:$I$1),0)</f>
        <v>13457</v>
      </c>
      <c r="O259" s="8">
        <f>ROUND(_xlfn.FORECAST.LINEAR(Munis_historical!$J$1,Munis_historical!G259:I259,Munis_historical!$G$1:$I$1),0)</f>
        <v>13475</v>
      </c>
      <c r="P259" s="28">
        <f t="shared" si="68"/>
        <v>-172</v>
      </c>
      <c r="Q259" s="28">
        <f t="shared" si="69"/>
        <v>-154</v>
      </c>
      <c r="R259" s="27">
        <f t="shared" si="70"/>
        <v>-1.2620148213368554</v>
      </c>
      <c r="S259" s="27">
        <f t="shared" si="71"/>
        <v>-1.1299435028248588</v>
      </c>
      <c r="T259" s="27">
        <f t="shared" si="72"/>
        <v>1.592681409273895</v>
      </c>
      <c r="U259" s="27">
        <f t="shared" si="73"/>
        <v>1.2767723195761116</v>
      </c>
      <c r="V259" s="22" cm="1">
        <f t="array" ref="V259">ROUND(GROWTH(Munis_historical!H259:I259,Munis_historical!$H$1:$I$1,Munis_historical!$J$1),0)</f>
        <v>13476</v>
      </c>
      <c r="W259" cm="1">
        <f t="array" ref="W259">ROUND(GROWTH(Munis_historical!G259:I259,Munis_historical!$G$1:$I$1,Munis_historical!$J$1),0)</f>
        <v>13509</v>
      </c>
      <c r="X259">
        <f>ROUND(_xlfn.FORECAST.ETS(Munis_historical!$J$1,Munis_historical!C259:I259,Munis_historical!$C$1:$I$1),0)</f>
        <v>13802</v>
      </c>
      <c r="Y259" s="28">
        <f t="shared" si="81"/>
        <v>-153</v>
      </c>
      <c r="Z259" s="28">
        <f t="shared" si="74"/>
        <v>-120</v>
      </c>
      <c r="AA259" s="28">
        <f t="shared" si="75"/>
        <v>173</v>
      </c>
      <c r="AB259" s="27">
        <f t="shared" si="76"/>
        <v>-1.12260620735197</v>
      </c>
      <c r="AC259" s="27">
        <f t="shared" si="76"/>
        <v>-0.88047545674664307</v>
      </c>
      <c r="AD259" s="27">
        <f t="shared" si="77"/>
        <v>1.2693521168097439</v>
      </c>
      <c r="AE259" s="27">
        <f t="shared" si="78"/>
        <v>1.2602446967851744</v>
      </c>
      <c r="AF259" s="27">
        <f t="shared" si="79"/>
        <v>0.77523702993320975</v>
      </c>
      <c r="AG259" s="27">
        <f t="shared" si="80"/>
        <v>1.6112547964493777</v>
      </c>
    </row>
    <row r="260" spans="1:33" x14ac:dyDescent="0.3">
      <c r="A260" t="s">
        <v>279</v>
      </c>
      <c r="B260" t="s">
        <v>7</v>
      </c>
      <c r="C260" t="s">
        <v>297</v>
      </c>
      <c r="D260" s="6">
        <v>26177.5599256899</v>
      </c>
      <c r="E260" s="7">
        <v>24654</v>
      </c>
      <c r="F260" s="7">
        <v>24160</v>
      </c>
      <c r="G260" s="7">
        <v>24429</v>
      </c>
      <c r="H260" s="9">
        <f t="shared" si="82"/>
        <v>2017.5599256899004</v>
      </c>
      <c r="I260" s="10">
        <f t="shared" si="83"/>
        <v>494</v>
      </c>
      <c r="J260" s="39">
        <f t="shared" si="84"/>
        <v>8.3508275069946212</v>
      </c>
      <c r="K260" s="20">
        <f t="shared" si="85"/>
        <v>2.0447019867549669</v>
      </c>
      <c r="L260" s="39">
        <f t="shared" si="86"/>
        <v>69.736320051578005</v>
      </c>
      <c r="M260" s="39">
        <f t="shared" si="87"/>
        <v>4.1808062146397091</v>
      </c>
      <c r="N260" s="25">
        <f>ROUND(_xlfn.FORECAST.LINEAR(Munis_historical!$J$1,Munis_historical!H260:I260,Munis_historical!$H$1:$I$1),0)</f>
        <v>24816</v>
      </c>
      <c r="O260" s="8">
        <f>ROUND(_xlfn.FORECAST.LINEAR(Munis_historical!$J$1,Munis_historical!G260:I260,Munis_historical!$G$1:$I$1),0)</f>
        <v>26946</v>
      </c>
      <c r="P260" s="28">
        <f t="shared" ref="P260:P276" si="88">N260-G260</f>
        <v>387</v>
      </c>
      <c r="Q260" s="28">
        <f t="shared" ref="Q260:Q276" si="89">O260-G260</f>
        <v>2517</v>
      </c>
      <c r="R260" s="27">
        <f t="shared" ref="R260:R276" si="90">(P260/G260)*100</f>
        <v>1.5841827336362519</v>
      </c>
      <c r="S260" s="27">
        <f t="shared" ref="S260:S276" si="91">(Q260/G260)*100</f>
        <v>10.303328011789267</v>
      </c>
      <c r="T260" s="27">
        <f t="shared" ref="T260:T276" si="92">R260^2</f>
        <v>2.509634933551228</v>
      </c>
      <c r="U260" s="27">
        <f t="shared" ref="U260:U276" si="93">S260^2</f>
        <v>106.15856811852137</v>
      </c>
      <c r="V260" s="22" cm="1">
        <f t="array" ref="V260">ROUND(GROWTH(Munis_historical!H260:I260,Munis_historical!$H$1:$I$1,Munis_historical!$J$1),0)</f>
        <v>24817</v>
      </c>
      <c r="W260" cm="1">
        <f t="array" ref="W260">ROUND(GROWTH(Munis_historical!G260:I260,Munis_historical!$G$1:$I$1,Munis_historical!$J$1),0)</f>
        <v>27249</v>
      </c>
      <c r="X260">
        <f>ROUND(_xlfn.FORECAST.ETS(Munis_historical!$J$1,Munis_historical!C260:I260,Munis_historical!$C$1:$I$1),0)</f>
        <v>31722</v>
      </c>
      <c r="Y260" s="28">
        <f t="shared" si="81"/>
        <v>388</v>
      </c>
      <c r="Z260" s="28">
        <f t="shared" ref="Z260:Z276" si="94">W260-$G260</f>
        <v>2820</v>
      </c>
      <c r="AA260" s="28">
        <f t="shared" ref="AA260:AA276" si="95">X260-$G260</f>
        <v>7293</v>
      </c>
      <c r="AB260" s="27">
        <f t="shared" ref="AB260:AC276" si="96">(Y260/$G260)*100</f>
        <v>1.5882762290720047</v>
      </c>
      <c r="AC260" s="27">
        <f t="shared" si="96"/>
        <v>11.543657128822302</v>
      </c>
      <c r="AD260" s="27">
        <f t="shared" ref="AD260:AD276" si="97">(AA260/$G260)*100</f>
        <v>29.853862212943632</v>
      </c>
      <c r="AE260" s="27">
        <f t="shared" ref="AE260:AE276" si="98">AB260^2</f>
        <v>2.5226213798351873</v>
      </c>
      <c r="AF260" s="27">
        <f t="shared" ref="AF260:AF276" si="99">AC260^2</f>
        <v>133.25601990780996</v>
      </c>
      <c r="AG260" s="27">
        <f t="shared" ref="AG260:AG276" si="100">AD260^2</f>
        <v>891.25308902942368</v>
      </c>
    </row>
    <row r="261" spans="1:33" x14ac:dyDescent="0.3">
      <c r="A261" t="s">
        <v>280</v>
      </c>
      <c r="B261" t="s">
        <v>7</v>
      </c>
      <c r="C261" t="s">
        <v>297</v>
      </c>
      <c r="D261" s="6">
        <v>52597.9886791139</v>
      </c>
      <c r="E261" s="7">
        <v>51377</v>
      </c>
      <c r="F261" s="7">
        <v>50755</v>
      </c>
      <c r="G261" s="7">
        <v>53970</v>
      </c>
      <c r="H261" s="9">
        <f t="shared" si="82"/>
        <v>1842.9886791138997</v>
      </c>
      <c r="I261" s="10">
        <f t="shared" si="83"/>
        <v>622</v>
      </c>
      <c r="J261" s="39">
        <f t="shared" si="84"/>
        <v>3.6311470379546837</v>
      </c>
      <c r="K261" s="20">
        <f t="shared" si="85"/>
        <v>1.2254950251206778</v>
      </c>
      <c r="L261" s="39">
        <f t="shared" si="86"/>
        <v>13.185228811247073</v>
      </c>
      <c r="M261" s="39">
        <f t="shared" si="87"/>
        <v>1.5018380565955307</v>
      </c>
      <c r="N261" s="25">
        <f>ROUND(_xlfn.FORECAST.LINEAR(Munis_historical!$J$1,Munis_historical!H261:I261,Munis_historical!$H$1:$I$1),0)</f>
        <v>50372</v>
      </c>
      <c r="O261" s="8">
        <f>ROUND(_xlfn.FORECAST.LINEAR(Munis_historical!$J$1,Munis_historical!G261:I261,Munis_historical!$G$1:$I$1),0)</f>
        <v>54688</v>
      </c>
      <c r="P261" s="28">
        <f t="shared" si="88"/>
        <v>-3598</v>
      </c>
      <c r="Q261" s="28">
        <f t="shared" si="89"/>
        <v>718</v>
      </c>
      <c r="R261" s="27">
        <f t="shared" si="90"/>
        <v>-6.666666666666667</v>
      </c>
      <c r="S261" s="27">
        <f t="shared" si="91"/>
        <v>1.3303687233648323</v>
      </c>
      <c r="T261" s="27">
        <f t="shared" si="92"/>
        <v>44.44444444444445</v>
      </c>
      <c r="U261" s="27">
        <f t="shared" si="93"/>
        <v>1.7698809401073736</v>
      </c>
      <c r="V261" s="22" cm="1">
        <f t="array" ref="V261">ROUND(GROWTH(Munis_historical!H261:I261,Munis_historical!$H$1:$I$1,Munis_historical!$J$1),0)</f>
        <v>50487</v>
      </c>
      <c r="W261" cm="1">
        <f t="array" ref="W261">ROUND(GROWTH(Munis_historical!G261:I261,Munis_historical!$G$1:$I$1,Munis_historical!$J$1),0)</f>
        <v>54712</v>
      </c>
      <c r="X261">
        <f>ROUND(_xlfn.FORECAST.ETS(Munis_historical!$J$1,Munis_historical!C261:I261,Munis_historical!$C$1:$I$1),0)</f>
        <v>51312</v>
      </c>
      <c r="Y261" s="28">
        <f t="shared" ref="Y261:Y276" si="101">V261-$G261</f>
        <v>-3483</v>
      </c>
      <c r="Z261" s="28">
        <f t="shared" si="94"/>
        <v>742</v>
      </c>
      <c r="AA261" s="28">
        <f t="shared" si="95"/>
        <v>-2658</v>
      </c>
      <c r="AB261" s="27">
        <f t="shared" si="96"/>
        <v>-6.453585325180657</v>
      </c>
      <c r="AC261" s="27">
        <f t="shared" si="96"/>
        <v>1.3748378728923476</v>
      </c>
      <c r="AD261" s="27">
        <f t="shared" si="97"/>
        <v>-4.9249583101723182</v>
      </c>
      <c r="AE261" s="27">
        <f t="shared" si="98"/>
        <v>41.648763549387127</v>
      </c>
      <c r="AF261" s="27">
        <f t="shared" si="99"/>
        <v>1.8901791767391549</v>
      </c>
      <c r="AG261" s="27">
        <f t="shared" si="100"/>
        <v>24.255214356935376</v>
      </c>
    </row>
    <row r="262" spans="1:33" x14ac:dyDescent="0.3">
      <c r="A262" t="s">
        <v>281</v>
      </c>
      <c r="B262" t="s">
        <v>11</v>
      </c>
      <c r="C262" t="s">
        <v>297</v>
      </c>
      <c r="D262" s="6">
        <v>40605.117589433001</v>
      </c>
      <c r="E262" s="7">
        <v>36718</v>
      </c>
      <c r="F262" s="7">
        <v>38496</v>
      </c>
      <c r="G262" s="7">
        <v>39137</v>
      </c>
      <c r="H262" s="9">
        <f t="shared" si="82"/>
        <v>2109.1175894330008</v>
      </c>
      <c r="I262" s="10">
        <f t="shared" si="83"/>
        <v>-1778</v>
      </c>
      <c r="J262" s="39">
        <f t="shared" si="84"/>
        <v>5.4787967306551355</v>
      </c>
      <c r="K262" s="20">
        <f t="shared" si="85"/>
        <v>-4.6186616791354949</v>
      </c>
      <c r="L262" s="39">
        <f t="shared" si="86"/>
        <v>30.017213615837402</v>
      </c>
      <c r="M262" s="39">
        <f t="shared" si="87"/>
        <v>21.332035706314709</v>
      </c>
      <c r="N262" s="25">
        <f>ROUND(_xlfn.FORECAST.LINEAR(Munis_historical!$J$1,Munis_historical!H262:I262,Munis_historical!$H$1:$I$1),0)</f>
        <v>40800</v>
      </c>
      <c r="O262" s="8">
        <f>ROUND(_xlfn.FORECAST.LINEAR(Munis_historical!$J$1,Munis_historical!G262:I262,Munis_historical!$G$1:$I$1),0)</f>
        <v>41755</v>
      </c>
      <c r="P262" s="28">
        <f t="shared" si="88"/>
        <v>1663</v>
      </c>
      <c r="Q262" s="28">
        <f t="shared" si="89"/>
        <v>2618</v>
      </c>
      <c r="R262" s="27">
        <f t="shared" si="90"/>
        <v>4.2491759715869897</v>
      </c>
      <c r="S262" s="27">
        <f t="shared" si="91"/>
        <v>6.689322124843498</v>
      </c>
      <c r="T262" s="27">
        <f t="shared" si="92"/>
        <v>18.055496437512236</v>
      </c>
      <c r="U262" s="27">
        <f t="shared" si="93"/>
        <v>44.747030489920732</v>
      </c>
      <c r="V262" s="22" cm="1">
        <f t="array" ref="V262">ROUND(GROWTH(Munis_historical!H262:I262,Munis_historical!$H$1:$I$1,Munis_historical!$J$1),0)</f>
        <v>41088</v>
      </c>
      <c r="W262" cm="1">
        <f t="array" ref="W262">ROUND(GROWTH(Munis_historical!G262:I262,Munis_historical!$G$1:$I$1,Munis_historical!$J$1),0)</f>
        <v>42628</v>
      </c>
      <c r="X262">
        <f>ROUND(_xlfn.FORECAST.ETS(Munis_historical!$J$1,Munis_historical!C262:I262,Munis_historical!$C$1:$I$1),0)</f>
        <v>46320</v>
      </c>
      <c r="Y262" s="28">
        <f t="shared" si="101"/>
        <v>1951</v>
      </c>
      <c r="Z262" s="28">
        <f t="shared" si="94"/>
        <v>3491</v>
      </c>
      <c r="AA262" s="28">
        <f t="shared" si="95"/>
        <v>7183</v>
      </c>
      <c r="AB262" s="27">
        <f t="shared" si="96"/>
        <v>4.9850525078570147</v>
      </c>
      <c r="AC262" s="27">
        <f t="shared" si="96"/>
        <v>8.9199478754120136</v>
      </c>
      <c r="AD262" s="27">
        <f t="shared" si="97"/>
        <v>18.353476250095817</v>
      </c>
      <c r="AE262" s="27">
        <f t="shared" si="98"/>
        <v>24.850748506091513</v>
      </c>
      <c r="AF262" s="27">
        <f t="shared" si="99"/>
        <v>79.565470100067301</v>
      </c>
      <c r="AG262" s="27">
        <f t="shared" si="100"/>
        <v>336.85009046283119</v>
      </c>
    </row>
    <row r="263" spans="1:33" x14ac:dyDescent="0.3">
      <c r="A263" t="s">
        <v>282</v>
      </c>
      <c r="B263" t="s">
        <v>11</v>
      </c>
      <c r="C263" t="s">
        <v>297</v>
      </c>
      <c r="D263" s="6">
        <v>5830.0406634439996</v>
      </c>
      <c r="E263" s="7">
        <v>5262</v>
      </c>
      <c r="F263" s="7">
        <v>5857</v>
      </c>
      <c r="G263" s="7">
        <v>5857</v>
      </c>
      <c r="H263" s="9">
        <f t="shared" si="82"/>
        <v>-26.95933655600038</v>
      </c>
      <c r="I263" s="10">
        <f t="shared" si="83"/>
        <v>-595</v>
      </c>
      <c r="J263" s="39">
        <f t="shared" si="84"/>
        <v>-0.46029258248250604</v>
      </c>
      <c r="K263" s="20">
        <f t="shared" si="85"/>
        <v>-10.158784360594161</v>
      </c>
      <c r="L263" s="39">
        <f t="shared" si="86"/>
        <v>0.21186926148841462</v>
      </c>
      <c r="M263" s="39">
        <f t="shared" si="87"/>
        <v>103.20089968505252</v>
      </c>
      <c r="N263" s="25">
        <f>ROUND(_xlfn.FORECAST.LINEAR(Munis_historical!$J$1,Munis_historical!H263:I263,Munis_historical!$H$1:$I$1),0)</f>
        <v>6021</v>
      </c>
      <c r="O263" s="8">
        <f>ROUND(_xlfn.FORECAST.LINEAR(Munis_historical!$J$1,Munis_historical!G263:I263,Munis_historical!$G$1:$I$1),0)</f>
        <v>6035</v>
      </c>
      <c r="P263" s="28">
        <f t="shared" si="88"/>
        <v>164</v>
      </c>
      <c r="Q263" s="28">
        <f t="shared" si="89"/>
        <v>178</v>
      </c>
      <c r="R263" s="27">
        <f t="shared" si="90"/>
        <v>2.8000682943486428</v>
      </c>
      <c r="S263" s="27">
        <f t="shared" si="91"/>
        <v>3.0390985145979168</v>
      </c>
      <c r="T263" s="27">
        <f t="shared" si="92"/>
        <v>7.8403824530165176</v>
      </c>
      <c r="U263" s="27">
        <f t="shared" si="93"/>
        <v>9.236119781431265</v>
      </c>
      <c r="V263" s="22" cm="1">
        <f t="array" ref="V263">ROUND(GROWTH(Munis_historical!H263:I263,Munis_historical!$H$1:$I$1,Munis_historical!$J$1),0)</f>
        <v>6070</v>
      </c>
      <c r="W263" cm="1">
        <f t="array" ref="W263">ROUND(GROWTH(Munis_historical!G263:I263,Munis_historical!$G$1:$I$1,Munis_historical!$J$1),0)</f>
        <v>6129</v>
      </c>
      <c r="X263">
        <f>ROUND(_xlfn.FORECAST.ETS(Munis_historical!$J$1,Munis_historical!C263:I263,Munis_historical!$C$1:$I$1),0)</f>
        <v>6022</v>
      </c>
      <c r="Y263" s="28">
        <f t="shared" si="101"/>
        <v>213</v>
      </c>
      <c r="Z263" s="28">
        <f t="shared" si="94"/>
        <v>272</v>
      </c>
      <c r="AA263" s="28">
        <f t="shared" si="95"/>
        <v>165</v>
      </c>
      <c r="AB263" s="27">
        <f t="shared" si="96"/>
        <v>3.6366740652211029</v>
      </c>
      <c r="AC263" s="27">
        <f t="shared" si="96"/>
        <v>4.6440157077001878</v>
      </c>
      <c r="AD263" s="27">
        <f t="shared" si="97"/>
        <v>2.817141881509305</v>
      </c>
      <c r="AE263" s="27">
        <f t="shared" si="98"/>
        <v>13.225398256651783</v>
      </c>
      <c r="AF263" s="27">
        <f t="shared" si="99"/>
        <v>21.566881893366077</v>
      </c>
      <c r="AG263" s="27">
        <f t="shared" si="100"/>
        <v>7.9362883805537869</v>
      </c>
    </row>
    <row r="264" spans="1:33" x14ac:dyDescent="0.3">
      <c r="A264" t="s">
        <v>283</v>
      </c>
      <c r="B264" t="s">
        <v>7</v>
      </c>
      <c r="C264" t="s">
        <v>297</v>
      </c>
      <c r="D264" s="6">
        <v>9212.822629192</v>
      </c>
      <c r="E264" s="7">
        <v>9098</v>
      </c>
      <c r="F264" s="7">
        <v>9136</v>
      </c>
      <c r="G264" s="7">
        <v>9236</v>
      </c>
      <c r="H264" s="9">
        <f t="shared" si="82"/>
        <v>76.822629192000022</v>
      </c>
      <c r="I264" s="10">
        <f t="shared" si="83"/>
        <v>-38</v>
      </c>
      <c r="J264" s="39">
        <f t="shared" si="84"/>
        <v>0.84087816541155891</v>
      </c>
      <c r="K264" s="20">
        <f t="shared" si="85"/>
        <v>-0.4159369527145359</v>
      </c>
      <c r="L264" s="39">
        <f t="shared" si="86"/>
        <v>0.70707608906590902</v>
      </c>
      <c r="M264" s="39">
        <f t="shared" si="87"/>
        <v>0.17300354863345407</v>
      </c>
      <c r="N264" s="25">
        <f>ROUND(_xlfn.FORECAST.LINEAR(Munis_historical!$J$1,Munis_historical!H264:I264,Munis_historical!$H$1:$I$1),0)</f>
        <v>8113</v>
      </c>
      <c r="O264" s="8">
        <f>ROUND(_xlfn.FORECAST.LINEAR(Munis_historical!$J$1,Munis_historical!G264:I264,Munis_historical!$G$1:$I$1),0)</f>
        <v>8644</v>
      </c>
      <c r="P264" s="28">
        <f t="shared" si="88"/>
        <v>-1123</v>
      </c>
      <c r="Q264" s="28">
        <f t="shared" si="89"/>
        <v>-592</v>
      </c>
      <c r="R264" s="27">
        <f t="shared" si="90"/>
        <v>-12.158943265482893</v>
      </c>
      <c r="S264" s="27">
        <f t="shared" si="91"/>
        <v>-6.4097011693373753</v>
      </c>
      <c r="T264" s="27">
        <f t="shared" si="92"/>
        <v>147.83990133323181</v>
      </c>
      <c r="U264" s="27">
        <f t="shared" si="93"/>
        <v>41.084269080204919</v>
      </c>
      <c r="V264" s="22" cm="1">
        <f t="array" ref="V264">ROUND(GROWTH(Munis_historical!H264:I264,Munis_historical!$H$1:$I$1,Munis_historical!$J$1),0)</f>
        <v>8133</v>
      </c>
      <c r="W264" cm="1">
        <f t="array" ref="W264">ROUND(GROWTH(Munis_historical!G264:I264,Munis_historical!$G$1:$I$1,Munis_historical!$J$1),0)</f>
        <v>8641</v>
      </c>
      <c r="X264">
        <f>ROUND(_xlfn.FORECAST.ETS(Munis_historical!$J$1,Munis_historical!C264:I264,Munis_historical!$C$1:$I$1),0)</f>
        <v>11573</v>
      </c>
      <c r="Y264" s="28">
        <f t="shared" si="101"/>
        <v>-1103</v>
      </c>
      <c r="Z264" s="28">
        <f t="shared" si="94"/>
        <v>-595</v>
      </c>
      <c r="AA264" s="28">
        <f t="shared" si="95"/>
        <v>2337</v>
      </c>
      <c r="AB264" s="27">
        <f t="shared" si="96"/>
        <v>-11.942399307059333</v>
      </c>
      <c r="AC264" s="27">
        <f t="shared" si="96"/>
        <v>-6.4421827631009094</v>
      </c>
      <c r="AD264" s="27">
        <f t="shared" si="97"/>
        <v>25.303161541792985</v>
      </c>
      <c r="AE264" s="27">
        <f t="shared" si="98"/>
        <v>142.62090120925123</v>
      </c>
      <c r="AF264" s="27">
        <f t="shared" si="99"/>
        <v>41.501718753194467</v>
      </c>
      <c r="AG264" s="27">
        <f t="shared" si="100"/>
        <v>640.24998401007156</v>
      </c>
    </row>
    <row r="265" spans="1:33" x14ac:dyDescent="0.3">
      <c r="A265" t="s">
        <v>284</v>
      </c>
      <c r="B265" t="s">
        <v>11</v>
      </c>
      <c r="C265" t="s">
        <v>297</v>
      </c>
      <c r="D265" s="6">
        <v>28667.1004724999</v>
      </c>
      <c r="E265" s="7">
        <v>24319</v>
      </c>
      <c r="F265" s="7">
        <v>28065</v>
      </c>
      <c r="G265" s="7">
        <v>28170</v>
      </c>
      <c r="H265" s="9">
        <f t="shared" si="82"/>
        <v>602.10047249990021</v>
      </c>
      <c r="I265" s="10">
        <f t="shared" si="83"/>
        <v>-3746</v>
      </c>
      <c r="J265" s="39">
        <f t="shared" si="84"/>
        <v>2.1453784874395159</v>
      </c>
      <c r="K265" s="20">
        <f t="shared" si="85"/>
        <v>-13.34758596116159</v>
      </c>
      <c r="L265" s="39">
        <f t="shared" si="86"/>
        <v>4.6026488543682653</v>
      </c>
      <c r="M265" s="39">
        <f t="shared" si="87"/>
        <v>178.15805099059796</v>
      </c>
      <c r="N265" s="25">
        <f>ROUND(_xlfn.FORECAST.LINEAR(Munis_historical!$J$1,Munis_historical!H265:I265,Munis_historical!$H$1:$I$1),0)</f>
        <v>26523</v>
      </c>
      <c r="O265" s="8">
        <f>ROUND(_xlfn.FORECAST.LINEAR(Munis_historical!$J$1,Munis_historical!G265:I265,Munis_historical!$G$1:$I$1),0)</f>
        <v>27540</v>
      </c>
      <c r="P265" s="28">
        <f t="shared" si="88"/>
        <v>-1647</v>
      </c>
      <c r="Q265" s="28">
        <f t="shared" si="89"/>
        <v>-630</v>
      </c>
      <c r="R265" s="27">
        <f t="shared" si="90"/>
        <v>-5.8466453674121404</v>
      </c>
      <c r="S265" s="27">
        <f t="shared" si="91"/>
        <v>-2.2364217252396164</v>
      </c>
      <c r="T265" s="27">
        <f t="shared" si="92"/>
        <v>34.18326205228184</v>
      </c>
      <c r="U265" s="27">
        <f t="shared" si="93"/>
        <v>5.0015821331237422</v>
      </c>
      <c r="V265" s="22" cm="1">
        <f t="array" ref="V265">ROUND(GROWTH(Munis_historical!H265:I265,Munis_historical!$H$1:$I$1,Munis_historical!$J$1),0)</f>
        <v>26535</v>
      </c>
      <c r="W265" cm="1">
        <f t="array" ref="W265">ROUND(GROWTH(Munis_historical!G265:I265,Munis_historical!$G$1:$I$1,Munis_historical!$J$1),0)</f>
        <v>27543</v>
      </c>
      <c r="X265">
        <f>ROUND(_xlfn.FORECAST.ETS(Munis_historical!$J$1,Munis_historical!C265:I265,Munis_historical!$C$1:$I$1),0)</f>
        <v>27939</v>
      </c>
      <c r="Y265" s="28">
        <f t="shared" si="101"/>
        <v>-1635</v>
      </c>
      <c r="Z265" s="28">
        <f t="shared" si="94"/>
        <v>-627</v>
      </c>
      <c r="AA265" s="28">
        <f t="shared" si="95"/>
        <v>-231</v>
      </c>
      <c r="AB265" s="27">
        <f t="shared" si="96"/>
        <v>-5.8040468583599578</v>
      </c>
      <c r="AC265" s="27">
        <f t="shared" si="96"/>
        <v>-2.2257720979765709</v>
      </c>
      <c r="AD265" s="27">
        <f t="shared" si="97"/>
        <v>-0.82002129925452616</v>
      </c>
      <c r="AE265" s="27">
        <f t="shared" si="98"/>
        <v>33.686959934038093</v>
      </c>
      <c r="AF265" s="27">
        <f t="shared" si="99"/>
        <v>4.9540614321310263</v>
      </c>
      <c r="AG265" s="27">
        <f t="shared" si="100"/>
        <v>0.67243493123108111</v>
      </c>
    </row>
    <row r="266" spans="1:33" x14ac:dyDescent="0.3">
      <c r="A266" t="s">
        <v>285</v>
      </c>
      <c r="B266" t="s">
        <v>25</v>
      </c>
      <c r="C266" t="s">
        <v>297</v>
      </c>
      <c r="D266" s="6">
        <v>6354.736514657</v>
      </c>
      <c r="E266" s="7">
        <v>6010</v>
      </c>
      <c r="F266" s="7">
        <v>5471</v>
      </c>
      <c r="G266" s="7">
        <v>5664</v>
      </c>
      <c r="H266" s="9">
        <f t="shared" si="82"/>
        <v>883.73651465700004</v>
      </c>
      <c r="I266" s="10">
        <f t="shared" si="83"/>
        <v>539</v>
      </c>
      <c r="J266" s="39">
        <f t="shared" si="84"/>
        <v>16.153107560902942</v>
      </c>
      <c r="K266" s="20">
        <f t="shared" si="85"/>
        <v>9.8519466276731862</v>
      </c>
      <c r="L266" s="39">
        <f t="shared" si="86"/>
        <v>260.9228838740998</v>
      </c>
      <c r="M266" s="39">
        <f t="shared" si="87"/>
        <v>97.06085235452106</v>
      </c>
      <c r="N266" s="25">
        <f>ROUND(_xlfn.FORECAST.LINEAR(Munis_historical!$J$1,Munis_historical!H266:I266,Munis_historical!$H$1:$I$1),0)</f>
        <v>6314</v>
      </c>
      <c r="O266" s="8">
        <f>ROUND(_xlfn.FORECAST.LINEAR(Munis_historical!$J$1,Munis_historical!G266:I266,Munis_historical!$G$1:$I$1),0)</f>
        <v>6181</v>
      </c>
      <c r="P266" s="28">
        <f t="shared" si="88"/>
        <v>650</v>
      </c>
      <c r="Q266" s="28">
        <f t="shared" si="89"/>
        <v>517</v>
      </c>
      <c r="R266" s="27">
        <f t="shared" si="90"/>
        <v>11.475988700564972</v>
      </c>
      <c r="S266" s="27">
        <f t="shared" si="91"/>
        <v>9.1278248587570623</v>
      </c>
      <c r="T266" s="27">
        <f t="shared" si="92"/>
        <v>131.69831665549492</v>
      </c>
      <c r="U266" s="27">
        <f t="shared" si="93"/>
        <v>83.317186652143377</v>
      </c>
      <c r="V266" s="22" cm="1">
        <f t="array" ref="V266">ROUND(GROWTH(Munis_historical!H266:I266,Munis_historical!$H$1:$I$1,Munis_historical!$J$1),0)</f>
        <v>6382</v>
      </c>
      <c r="W266" cm="1">
        <f t="array" ref="W266">ROUND(GROWTH(Munis_historical!G266:I266,Munis_historical!$G$1:$I$1,Munis_historical!$J$1),0)</f>
        <v>6257</v>
      </c>
      <c r="X266">
        <f>ROUND(_xlfn.FORECAST.ETS(Munis_historical!$J$1,Munis_historical!C266:I266,Munis_historical!$C$1:$I$1),0)</f>
        <v>5878</v>
      </c>
      <c r="Y266" s="28">
        <f t="shared" si="101"/>
        <v>718</v>
      </c>
      <c r="Z266" s="28">
        <f t="shared" si="94"/>
        <v>593</v>
      </c>
      <c r="AA266" s="28">
        <f t="shared" si="95"/>
        <v>214</v>
      </c>
      <c r="AB266" s="27">
        <f t="shared" si="96"/>
        <v>12.676553672316384</v>
      </c>
      <c r="AC266" s="27">
        <f t="shared" si="96"/>
        <v>10.469632768361583</v>
      </c>
      <c r="AD266" s="27">
        <f t="shared" si="97"/>
        <v>3.7782485875706215</v>
      </c>
      <c r="AE266" s="27">
        <f t="shared" si="98"/>
        <v>160.69501300711801</v>
      </c>
      <c r="AF266" s="27">
        <f t="shared" si="99"/>
        <v>109.61321030435063</v>
      </c>
      <c r="AG266" s="27">
        <f t="shared" si="100"/>
        <v>14.275162389479396</v>
      </c>
    </row>
    <row r="267" spans="1:33" x14ac:dyDescent="0.3">
      <c r="A267" t="s">
        <v>286</v>
      </c>
      <c r="B267" t="s">
        <v>7</v>
      </c>
      <c r="C267" t="s">
        <v>297</v>
      </c>
      <c r="D267" s="6">
        <v>9999.0380831299899</v>
      </c>
      <c r="E267" s="7">
        <v>9244</v>
      </c>
      <c r="F267" s="7">
        <v>9835</v>
      </c>
      <c r="G267" s="7">
        <v>9835</v>
      </c>
      <c r="H267" s="9">
        <f t="shared" si="82"/>
        <v>164.0380831299899</v>
      </c>
      <c r="I267" s="10">
        <f t="shared" si="83"/>
        <v>-591</v>
      </c>
      <c r="J267" s="39">
        <f t="shared" si="84"/>
        <v>1.6679012011183518</v>
      </c>
      <c r="K267" s="20">
        <f t="shared" si="85"/>
        <v>-6.0091509913573971</v>
      </c>
      <c r="L267" s="39">
        <f t="shared" si="86"/>
        <v>2.7818944166920407</v>
      </c>
      <c r="M267" s="39">
        <f t="shared" si="87"/>
        <v>36.10989563693159</v>
      </c>
      <c r="N267" s="25">
        <f>ROUND(_xlfn.FORECAST.LINEAR(Munis_historical!$J$1,Munis_historical!H267:I267,Munis_historical!$H$1:$I$1),0)</f>
        <v>9442</v>
      </c>
      <c r="O267" s="8">
        <f>ROUND(_xlfn.FORECAST.LINEAR(Munis_historical!$J$1,Munis_historical!G267:I267,Munis_historical!$G$1:$I$1),0)</f>
        <v>10282</v>
      </c>
      <c r="P267" s="28">
        <f t="shared" si="88"/>
        <v>-393</v>
      </c>
      <c r="Q267" s="28">
        <f t="shared" si="89"/>
        <v>447</v>
      </c>
      <c r="R267" s="27">
        <f t="shared" si="90"/>
        <v>-3.9959328927300461</v>
      </c>
      <c r="S267" s="27">
        <f t="shared" si="91"/>
        <v>4.5449923741738685</v>
      </c>
      <c r="T267" s="27">
        <f t="shared" si="92"/>
        <v>15.967479683201914</v>
      </c>
      <c r="U267" s="27">
        <f t="shared" si="93"/>
        <v>20.656955681298619</v>
      </c>
      <c r="V267" s="22" cm="1">
        <f t="array" ref="V267">ROUND(GROWTH(Munis_historical!H267:I267,Munis_historical!$H$1:$I$1,Munis_historical!$J$1),0)</f>
        <v>9457</v>
      </c>
      <c r="W267" cm="1">
        <f t="array" ref="W267">ROUND(GROWTH(Munis_historical!G267:I267,Munis_historical!$G$1:$I$1,Munis_historical!$J$1),0)</f>
        <v>10558</v>
      </c>
      <c r="X267">
        <f>ROUND(_xlfn.FORECAST.ETS(Munis_historical!$J$1,Munis_historical!C267:I267,Munis_historical!$C$1:$I$1),0)</f>
        <v>10624</v>
      </c>
      <c r="Y267" s="28">
        <f t="shared" si="101"/>
        <v>-378</v>
      </c>
      <c r="Z267" s="28">
        <f t="shared" si="94"/>
        <v>723</v>
      </c>
      <c r="AA267" s="28">
        <f t="shared" si="95"/>
        <v>789</v>
      </c>
      <c r="AB267" s="27">
        <f t="shared" si="96"/>
        <v>-3.8434163701067616</v>
      </c>
      <c r="AC267" s="27">
        <f t="shared" si="96"/>
        <v>7.3512963904422985</v>
      </c>
      <c r="AD267" s="27">
        <f t="shared" si="97"/>
        <v>8.0223690899847497</v>
      </c>
      <c r="AE267" s="27">
        <f t="shared" si="98"/>
        <v>14.771849394004636</v>
      </c>
      <c r="AF267" s="27">
        <f t="shared" si="99"/>
        <v>54.041558620129969</v>
      </c>
      <c r="AG267" s="27">
        <f t="shared" si="100"/>
        <v>64.358405815942746</v>
      </c>
    </row>
    <row r="268" spans="1:33" x14ac:dyDescent="0.3">
      <c r="A268" t="s">
        <v>287</v>
      </c>
      <c r="B268" t="s">
        <v>11</v>
      </c>
      <c r="C268" t="s">
        <v>297</v>
      </c>
      <c r="D268" s="6">
        <v>13220.1141695099</v>
      </c>
      <c r="E268" s="7">
        <v>10920</v>
      </c>
      <c r="F268" s="7">
        <v>12738</v>
      </c>
      <c r="G268" s="7">
        <v>12744</v>
      </c>
      <c r="H268" s="9">
        <f t="shared" si="82"/>
        <v>482.11416950989951</v>
      </c>
      <c r="I268" s="10">
        <f t="shared" si="83"/>
        <v>-1818</v>
      </c>
      <c r="J268" s="39">
        <f t="shared" si="84"/>
        <v>3.7848498155903556</v>
      </c>
      <c r="K268" s="20">
        <f t="shared" si="85"/>
        <v>-14.272256241168158</v>
      </c>
      <c r="L268" s="39">
        <f t="shared" si="86"/>
        <v>14.325088126574348</v>
      </c>
      <c r="M268" s="39">
        <f t="shared" si="87"/>
        <v>203.69729821356344</v>
      </c>
      <c r="N268" s="25">
        <f>ROUND(_xlfn.FORECAST.LINEAR(Munis_historical!$J$1,Munis_historical!H268:I268,Munis_historical!$H$1:$I$1),0)</f>
        <v>11955</v>
      </c>
      <c r="O268" s="8">
        <f>ROUND(_xlfn.FORECAST.LINEAR(Munis_historical!$J$1,Munis_historical!G268:I268,Munis_historical!$G$1:$I$1),0)</f>
        <v>12273</v>
      </c>
      <c r="P268" s="28">
        <f t="shared" si="88"/>
        <v>-789</v>
      </c>
      <c r="Q268" s="28">
        <f t="shared" si="89"/>
        <v>-471</v>
      </c>
      <c r="R268" s="27">
        <f t="shared" si="90"/>
        <v>-6.1911487758945389</v>
      </c>
      <c r="S268" s="27">
        <f t="shared" si="91"/>
        <v>-3.6958568738229753</v>
      </c>
      <c r="T268" s="27">
        <f t="shared" si="92"/>
        <v>38.330323165260445</v>
      </c>
      <c r="U268" s="27">
        <f t="shared" si="93"/>
        <v>13.659358031784537</v>
      </c>
      <c r="V268" s="22" cm="1">
        <f t="array" ref="V268">ROUND(GROWTH(Munis_historical!H268:I268,Munis_historical!$H$1:$I$1,Munis_historical!$J$1),0)</f>
        <v>11959</v>
      </c>
      <c r="W268" cm="1">
        <f t="array" ref="W268">ROUND(GROWTH(Munis_historical!G268:I268,Munis_historical!$G$1:$I$1,Munis_historical!$J$1),0)</f>
        <v>12273</v>
      </c>
      <c r="X268">
        <f>ROUND(_xlfn.FORECAST.ETS(Munis_historical!$J$1,Munis_historical!C268:I268,Munis_historical!$C$1:$I$1),0)</f>
        <v>12066</v>
      </c>
      <c r="Y268" s="28">
        <f t="shared" si="101"/>
        <v>-785</v>
      </c>
      <c r="Z268" s="28">
        <f t="shared" si="94"/>
        <v>-471</v>
      </c>
      <c r="AA268" s="28">
        <f t="shared" si="95"/>
        <v>-678</v>
      </c>
      <c r="AB268" s="27">
        <f t="shared" si="96"/>
        <v>-6.1597614563716254</v>
      </c>
      <c r="AC268" s="27">
        <f t="shared" si="96"/>
        <v>-3.6958568738229753</v>
      </c>
      <c r="AD268" s="27">
        <f t="shared" si="97"/>
        <v>-5.3201506591337102</v>
      </c>
      <c r="AE268" s="27">
        <f t="shared" si="98"/>
        <v>37.942661199401485</v>
      </c>
      <c r="AF268" s="27">
        <f t="shared" si="99"/>
        <v>13.659358031784537</v>
      </c>
      <c r="AG268" s="27">
        <f t="shared" si="100"/>
        <v>28.30400303588085</v>
      </c>
    </row>
    <row r="269" spans="1:33" x14ac:dyDescent="0.3">
      <c r="A269" t="s">
        <v>288</v>
      </c>
      <c r="B269" t="s">
        <v>13</v>
      </c>
      <c r="C269" t="s">
        <v>297</v>
      </c>
      <c r="D269" s="6">
        <v>7177.7748178100001</v>
      </c>
      <c r="E269" s="7">
        <v>6885</v>
      </c>
      <c r="F269" s="7">
        <v>6580</v>
      </c>
      <c r="G269" s="7">
        <v>6705</v>
      </c>
      <c r="H269" s="9">
        <f t="shared" si="82"/>
        <v>597.77481781000006</v>
      </c>
      <c r="I269" s="10">
        <f t="shared" si="83"/>
        <v>305</v>
      </c>
      <c r="J269" s="39">
        <f t="shared" si="84"/>
        <v>9.0847236749240121</v>
      </c>
      <c r="K269" s="20">
        <f t="shared" si="85"/>
        <v>4.6352583586626137</v>
      </c>
      <c r="L269" s="39">
        <f t="shared" si="86"/>
        <v>82.532204249724842</v>
      </c>
      <c r="M269" s="39">
        <f t="shared" si="87"/>
        <v>21.485620051551628</v>
      </c>
      <c r="N269" s="25">
        <f>ROUND(_xlfn.FORECAST.LINEAR(Munis_historical!$J$1,Munis_historical!H269:I269,Munis_historical!$H$1:$I$1),0)</f>
        <v>6814</v>
      </c>
      <c r="O269" s="8">
        <f>ROUND(_xlfn.FORECAST.LINEAR(Munis_historical!$J$1,Munis_historical!G269:I269,Munis_historical!$G$1:$I$1),0)</f>
        <v>7053</v>
      </c>
      <c r="P269" s="28">
        <f t="shared" si="88"/>
        <v>109</v>
      </c>
      <c r="Q269" s="28">
        <f t="shared" si="89"/>
        <v>348</v>
      </c>
      <c r="R269" s="27">
        <f t="shared" si="90"/>
        <v>1.6256524981357194</v>
      </c>
      <c r="S269" s="27">
        <f t="shared" si="91"/>
        <v>5.1901565995525729</v>
      </c>
      <c r="T269" s="27">
        <f t="shared" si="92"/>
        <v>2.6427460446949054</v>
      </c>
      <c r="U269" s="27">
        <f t="shared" si="93"/>
        <v>26.937725527879127</v>
      </c>
      <c r="V269" s="22" cm="1">
        <f t="array" ref="V269">ROUND(GROWTH(Munis_historical!H269:I269,Munis_historical!$H$1:$I$1,Munis_historical!$J$1),0)</f>
        <v>6815</v>
      </c>
      <c r="W269" cm="1">
        <f t="array" ref="W269">ROUND(GROWTH(Munis_historical!G269:I269,Munis_historical!$G$1:$I$1,Munis_historical!$J$1),0)</f>
        <v>7074</v>
      </c>
      <c r="X269">
        <f>ROUND(_xlfn.FORECAST.ETS(Munis_historical!$J$1,Munis_historical!C269:I269,Munis_historical!$C$1:$I$1),0)</f>
        <v>7604</v>
      </c>
      <c r="Y269" s="28">
        <f t="shared" si="101"/>
        <v>110</v>
      </c>
      <c r="Z269" s="28">
        <f t="shared" si="94"/>
        <v>369</v>
      </c>
      <c r="AA269" s="28">
        <f t="shared" si="95"/>
        <v>899</v>
      </c>
      <c r="AB269" s="27">
        <f t="shared" si="96"/>
        <v>1.6405667412378822</v>
      </c>
      <c r="AC269" s="27">
        <f t="shared" si="96"/>
        <v>5.5033557046979871</v>
      </c>
      <c r="AD269" s="27">
        <f t="shared" si="97"/>
        <v>13.407904548844146</v>
      </c>
      <c r="AE269" s="27">
        <f t="shared" si="98"/>
        <v>2.6914592324558844</v>
      </c>
      <c r="AF269" s="27">
        <f t="shared" si="99"/>
        <v>30.286924012431879</v>
      </c>
      <c r="AG269" s="27">
        <f t="shared" si="100"/>
        <v>179.77190439091552</v>
      </c>
    </row>
    <row r="270" spans="1:33" x14ac:dyDescent="0.3">
      <c r="A270" t="s">
        <v>289</v>
      </c>
      <c r="B270" t="s">
        <v>9</v>
      </c>
      <c r="C270" t="s">
        <v>297</v>
      </c>
      <c r="D270" s="6">
        <v>4371.2829146049899</v>
      </c>
      <c r="E270" s="7">
        <v>4096</v>
      </c>
      <c r="F270" s="7">
        <v>3973</v>
      </c>
      <c r="G270" s="7">
        <v>3973</v>
      </c>
      <c r="H270" s="9">
        <f t="shared" si="82"/>
        <v>398.28291460498986</v>
      </c>
      <c r="I270" s="10">
        <f t="shared" si="83"/>
        <v>123</v>
      </c>
      <c r="J270" s="39">
        <f t="shared" si="84"/>
        <v>10.024739859174172</v>
      </c>
      <c r="K270" s="20">
        <f t="shared" si="85"/>
        <v>3.0958973068210422</v>
      </c>
      <c r="L270" s="39">
        <f t="shared" si="86"/>
        <v>100.49540924411539</v>
      </c>
      <c r="M270" s="39">
        <f t="shared" si="87"/>
        <v>9.5845801343817829</v>
      </c>
      <c r="N270" s="25">
        <f>ROUND(_xlfn.FORECAST.LINEAR(Munis_historical!$J$1,Munis_historical!H270:I270,Munis_historical!$H$1:$I$1),0)</f>
        <v>6707</v>
      </c>
      <c r="O270" s="8">
        <f>ROUND(_xlfn.FORECAST.LINEAR(Munis_historical!$J$1,Munis_historical!G270:I270,Munis_historical!$G$1:$I$1),0)</f>
        <v>5134</v>
      </c>
      <c r="P270" s="28">
        <f t="shared" si="88"/>
        <v>2734</v>
      </c>
      <c r="Q270" s="28">
        <f t="shared" si="89"/>
        <v>1161</v>
      </c>
      <c r="R270" s="27">
        <f t="shared" si="90"/>
        <v>68.814497860558774</v>
      </c>
      <c r="S270" s="27">
        <f t="shared" si="91"/>
        <v>29.222250188774225</v>
      </c>
      <c r="T270" s="27">
        <f t="shared" si="92"/>
        <v>4735.4351158008485</v>
      </c>
      <c r="U270" s="27">
        <f t="shared" si="93"/>
        <v>853.93990609531522</v>
      </c>
      <c r="V270" s="22" cm="1">
        <f t="array" ref="V270">ROUND(GROWTH(Munis_historical!H270:I270,Munis_historical!$H$1:$I$1,Munis_historical!$J$1),0)</f>
        <v>12051</v>
      </c>
      <c r="W270" cm="1">
        <f t="array" ref="W270">ROUND(GROWTH(Munis_historical!G270:I270,Munis_historical!$G$1:$I$1,Munis_historical!$J$1),0)</f>
        <v>6959</v>
      </c>
      <c r="X270">
        <f>ROUND(_xlfn.FORECAST.ETS(Munis_historical!$J$1,Munis_historical!C270:I270,Munis_historical!$C$1:$I$1),0)</f>
        <v>4630</v>
      </c>
      <c r="Y270" s="28">
        <f t="shared" si="101"/>
        <v>8078</v>
      </c>
      <c r="Z270" s="28">
        <f t="shared" si="94"/>
        <v>2986</v>
      </c>
      <c r="AA270" s="28">
        <f t="shared" si="95"/>
        <v>657</v>
      </c>
      <c r="AB270" s="27">
        <f t="shared" si="96"/>
        <v>203.32242637805186</v>
      </c>
      <c r="AC270" s="27">
        <f t="shared" si="96"/>
        <v>75.157311855021391</v>
      </c>
      <c r="AD270" s="27">
        <f t="shared" si="97"/>
        <v>16.536622199848981</v>
      </c>
      <c r="AE270" s="27">
        <f t="shared" si="98"/>
        <v>41340.009068258318</v>
      </c>
      <c r="AF270" s="27">
        <f t="shared" si="99"/>
        <v>5648.6215252729389</v>
      </c>
      <c r="AG270" s="27">
        <f t="shared" si="100"/>
        <v>273.45987378053815</v>
      </c>
    </row>
    <row r="271" spans="1:33" x14ac:dyDescent="0.3">
      <c r="A271" t="s">
        <v>290</v>
      </c>
      <c r="B271" t="s">
        <v>7</v>
      </c>
      <c r="C271" t="s">
        <v>297</v>
      </c>
      <c r="D271" s="6">
        <v>14919.7974463139</v>
      </c>
      <c r="E271" s="7">
        <v>13965</v>
      </c>
      <c r="F271" s="7">
        <v>14006</v>
      </c>
      <c r="G271" s="7">
        <v>14012</v>
      </c>
      <c r="H271" s="9">
        <f t="shared" si="82"/>
        <v>913.79744631389985</v>
      </c>
      <c r="I271" s="10">
        <f t="shared" si="83"/>
        <v>-41</v>
      </c>
      <c r="J271" s="39">
        <f t="shared" si="84"/>
        <v>6.5243284757525331</v>
      </c>
      <c r="K271" s="20">
        <f t="shared" si="85"/>
        <v>-0.29273168642010566</v>
      </c>
      <c r="L271" s="39">
        <f t="shared" si="86"/>
        <v>42.566862059515373</v>
      </c>
      <c r="M271" s="39">
        <f t="shared" si="87"/>
        <v>8.5691840234359079E-2</v>
      </c>
      <c r="N271" s="25">
        <f>ROUND(_xlfn.FORECAST.LINEAR(Munis_historical!$J$1,Munis_historical!H271:I271,Munis_historical!$H$1:$I$1),0)</f>
        <v>14005</v>
      </c>
      <c r="O271" s="8">
        <f>ROUND(_xlfn.FORECAST.LINEAR(Munis_historical!$J$1,Munis_historical!G271:I271,Munis_historical!$G$1:$I$1),0)</f>
        <v>14588</v>
      </c>
      <c r="P271" s="28">
        <f t="shared" si="88"/>
        <v>-7</v>
      </c>
      <c r="Q271" s="28">
        <f t="shared" si="89"/>
        <v>576</v>
      </c>
      <c r="R271" s="27">
        <f t="shared" si="90"/>
        <v>-4.9957179560376819E-2</v>
      </c>
      <c r="S271" s="27">
        <f t="shared" si="91"/>
        <v>4.1107622038252929</v>
      </c>
      <c r="T271" s="27">
        <f t="shared" si="92"/>
        <v>2.4957197896277312E-3</v>
      </c>
      <c r="U271" s="27">
        <f t="shared" si="93"/>
        <v>16.89836589639858</v>
      </c>
      <c r="V271" s="22" cm="1">
        <f t="array" ref="V271">ROUND(GROWTH(Munis_historical!H271:I271,Munis_historical!$H$1:$I$1,Munis_historical!$J$1),0)</f>
        <v>14009</v>
      </c>
      <c r="W271" cm="1">
        <f t="array" ref="W271">ROUND(GROWTH(Munis_historical!G271:I271,Munis_historical!$G$1:$I$1,Munis_historical!$J$1),0)</f>
        <v>14662</v>
      </c>
      <c r="X271">
        <f>ROUND(_xlfn.FORECAST.ETS(Munis_historical!$J$1,Munis_historical!C271:I271,Munis_historical!$C$1:$I$1),0)</f>
        <v>16124</v>
      </c>
      <c r="Y271" s="28">
        <f t="shared" si="101"/>
        <v>-3</v>
      </c>
      <c r="Z271" s="28">
        <f t="shared" si="94"/>
        <v>650</v>
      </c>
      <c r="AA271" s="28">
        <f t="shared" si="95"/>
        <v>2112</v>
      </c>
      <c r="AB271" s="27">
        <f t="shared" si="96"/>
        <v>-2.1410219811590067E-2</v>
      </c>
      <c r="AC271" s="27">
        <f t="shared" si="96"/>
        <v>4.6388809591778477</v>
      </c>
      <c r="AD271" s="27">
        <f t="shared" si="97"/>
        <v>15.072794747359405</v>
      </c>
      <c r="AE271" s="27">
        <f t="shared" si="98"/>
        <v>4.583975123806038E-4</v>
      </c>
      <c r="AF271" s="27">
        <f t="shared" si="99"/>
        <v>21.519216553422787</v>
      </c>
      <c r="AG271" s="27">
        <f t="shared" si="100"/>
        <v>227.18914149602526</v>
      </c>
    </row>
    <row r="272" spans="1:33" x14ac:dyDescent="0.3">
      <c r="A272" t="s">
        <v>291</v>
      </c>
      <c r="B272" t="s">
        <v>7</v>
      </c>
      <c r="C272" t="s">
        <v>297</v>
      </c>
      <c r="D272" s="6">
        <v>34657.110829199897</v>
      </c>
      <c r="E272" s="7">
        <v>33702</v>
      </c>
      <c r="F272" s="7">
        <v>34081</v>
      </c>
      <c r="G272" s="7">
        <v>34158</v>
      </c>
      <c r="H272" s="9">
        <f t="shared" si="82"/>
        <v>576.11082919989713</v>
      </c>
      <c r="I272" s="10">
        <f t="shared" si="83"/>
        <v>-379</v>
      </c>
      <c r="J272" s="39">
        <f t="shared" si="84"/>
        <v>1.6904164467002059</v>
      </c>
      <c r="K272" s="20">
        <f t="shared" si="85"/>
        <v>-1.1120565711100028</v>
      </c>
      <c r="L272" s="39">
        <f t="shared" si="86"/>
        <v>2.8575077632745498</v>
      </c>
      <c r="M272" s="39">
        <f t="shared" si="87"/>
        <v>1.2366698173489368</v>
      </c>
      <c r="N272" s="25">
        <f>ROUND(_xlfn.FORECAST.LINEAR(Munis_historical!$J$1,Munis_historical!H272:I272,Munis_historical!$H$1:$I$1),0)</f>
        <v>35008</v>
      </c>
      <c r="O272" s="8">
        <f>ROUND(_xlfn.FORECAST.LINEAR(Munis_historical!$J$1,Munis_historical!G272:I272,Munis_historical!$G$1:$I$1),0)</f>
        <v>36769</v>
      </c>
      <c r="P272" s="28">
        <f t="shared" si="88"/>
        <v>850</v>
      </c>
      <c r="Q272" s="28">
        <f t="shared" si="89"/>
        <v>2611</v>
      </c>
      <c r="R272" s="27">
        <f t="shared" si="90"/>
        <v>2.4884360911060366</v>
      </c>
      <c r="S272" s="27">
        <f t="shared" si="91"/>
        <v>7.6438901575033666</v>
      </c>
      <c r="T272" s="27">
        <f t="shared" si="92"/>
        <v>6.1923141795190908</v>
      </c>
      <c r="U272" s="27">
        <f t="shared" si="93"/>
        <v>58.429056739976843</v>
      </c>
      <c r="V272" s="22" cm="1">
        <f t="array" ref="V272">ROUND(GROWTH(Munis_historical!H272:I272,Munis_historical!$H$1:$I$1,Munis_historical!$J$1),0)</f>
        <v>35142</v>
      </c>
      <c r="W272" cm="1">
        <f t="array" ref="W272">ROUND(GROWTH(Munis_historical!G272:I272,Munis_historical!$G$1:$I$1,Munis_historical!$J$1),0)</f>
        <v>37570</v>
      </c>
      <c r="X272">
        <f>ROUND(_xlfn.FORECAST.ETS(Munis_historical!$J$1,Munis_historical!C272:I272,Munis_historical!$C$1:$I$1),0)</f>
        <v>39411</v>
      </c>
      <c r="Y272" s="28">
        <f t="shared" si="101"/>
        <v>984</v>
      </c>
      <c r="Z272" s="28">
        <f t="shared" si="94"/>
        <v>3412</v>
      </c>
      <c r="AA272" s="28">
        <f t="shared" si="95"/>
        <v>5253</v>
      </c>
      <c r="AB272" s="27">
        <f t="shared" si="96"/>
        <v>2.8807307219392237</v>
      </c>
      <c r="AC272" s="27">
        <f t="shared" si="96"/>
        <v>9.9888752268868206</v>
      </c>
      <c r="AD272" s="27">
        <f t="shared" si="97"/>
        <v>15.378535043035308</v>
      </c>
      <c r="AE272" s="27">
        <f t="shared" si="98"/>
        <v>8.2986094923244806</v>
      </c>
      <c r="AF272" s="27">
        <f t="shared" si="99"/>
        <v>99.777628298313232</v>
      </c>
      <c r="AG272" s="27">
        <f t="shared" si="100"/>
        <v>236.49934006986499</v>
      </c>
    </row>
    <row r="273" spans="1:33" x14ac:dyDescent="0.3">
      <c r="A273" t="s">
        <v>292</v>
      </c>
      <c r="B273" t="s">
        <v>9</v>
      </c>
      <c r="C273" t="s">
        <v>297</v>
      </c>
      <c r="D273" s="6">
        <v>26404.637286556899</v>
      </c>
      <c r="E273" s="7">
        <v>24109</v>
      </c>
      <c r="F273" s="7">
        <v>25016</v>
      </c>
      <c r="G273" s="7">
        <v>25630</v>
      </c>
      <c r="H273" s="9">
        <f t="shared" si="82"/>
        <v>1388.6372865568992</v>
      </c>
      <c r="I273" s="10">
        <f t="shared" si="83"/>
        <v>-907</v>
      </c>
      <c r="J273" s="39">
        <f t="shared" si="84"/>
        <v>5.5509965084621813</v>
      </c>
      <c r="K273" s="20">
        <f t="shared" si="85"/>
        <v>-3.6256795650783498</v>
      </c>
      <c r="L273" s="39">
        <f t="shared" si="86"/>
        <v>30.813562236959328</v>
      </c>
      <c r="M273" s="39">
        <f t="shared" si="87"/>
        <v>13.145552308626732</v>
      </c>
      <c r="N273" s="25">
        <f>ROUND(_xlfn.FORECAST.LINEAR(Munis_historical!$J$1,Munis_historical!H273:I273,Munis_historical!$H$1:$I$1),0)</f>
        <v>29389</v>
      </c>
      <c r="O273" s="8">
        <f>ROUND(_xlfn.FORECAST.LINEAR(Munis_historical!$J$1,Munis_historical!G273:I273,Munis_historical!$G$1:$I$1),0)</f>
        <v>30175</v>
      </c>
      <c r="P273" s="28">
        <f t="shared" si="88"/>
        <v>3759</v>
      </c>
      <c r="Q273" s="28">
        <f t="shared" si="89"/>
        <v>4545</v>
      </c>
      <c r="R273" s="27">
        <f t="shared" si="90"/>
        <v>14.666406554818574</v>
      </c>
      <c r="S273" s="27">
        <f t="shared" si="91"/>
        <v>17.733125243854857</v>
      </c>
      <c r="T273" s="27">
        <f t="shared" si="92"/>
        <v>215.10348123122523</v>
      </c>
      <c r="U273" s="27">
        <f t="shared" si="93"/>
        <v>314.46373091424238</v>
      </c>
      <c r="V273" s="22" cm="1">
        <f t="array" ref="V273">ROUND(GROWTH(Munis_historical!H273:I273,Munis_historical!$H$1:$I$1,Munis_historical!$J$1),0)</f>
        <v>30448</v>
      </c>
      <c r="W273" cm="1">
        <f t="array" ref="W273">ROUND(GROWTH(Munis_historical!G273:I273,Munis_historical!$G$1:$I$1,Munis_historical!$J$1),0)</f>
        <v>33269</v>
      </c>
      <c r="X273">
        <f>ROUND(_xlfn.FORECAST.ETS(Munis_historical!$J$1,Munis_historical!C273:I273,Munis_historical!$C$1:$I$1),0)</f>
        <v>29482</v>
      </c>
      <c r="Y273" s="28">
        <f t="shared" si="101"/>
        <v>4818</v>
      </c>
      <c r="Z273" s="28">
        <f t="shared" si="94"/>
        <v>7639</v>
      </c>
      <c r="AA273" s="28">
        <f t="shared" si="95"/>
        <v>3852</v>
      </c>
      <c r="AB273" s="27">
        <f t="shared" si="96"/>
        <v>18.798283261802577</v>
      </c>
      <c r="AC273" s="27">
        <f t="shared" si="96"/>
        <v>29.804916113928993</v>
      </c>
      <c r="AD273" s="27">
        <f t="shared" si="97"/>
        <v>15.029262582910652</v>
      </c>
      <c r="AE273" s="27">
        <f t="shared" si="98"/>
        <v>353.37545359096697</v>
      </c>
      <c r="AF273" s="27">
        <f t="shared" si="99"/>
        <v>888.33302455834416</v>
      </c>
      <c r="AG273" s="27">
        <f t="shared" si="100"/>
        <v>225.87873378607819</v>
      </c>
    </row>
    <row r="274" spans="1:33" x14ac:dyDescent="0.3">
      <c r="A274" t="s">
        <v>293</v>
      </c>
      <c r="B274" t="s">
        <v>11</v>
      </c>
      <c r="C274" t="s">
        <v>297</v>
      </c>
      <c r="D274" s="6">
        <v>10913.10731014</v>
      </c>
      <c r="E274" s="7">
        <v>9311</v>
      </c>
      <c r="F274" s="7">
        <v>10969</v>
      </c>
      <c r="G274" s="7">
        <v>10970</v>
      </c>
      <c r="H274" s="9">
        <f t="shared" si="82"/>
        <v>-55.892689860000246</v>
      </c>
      <c r="I274" s="10">
        <f t="shared" si="83"/>
        <v>-1658</v>
      </c>
      <c r="J274" s="39">
        <f t="shared" si="84"/>
        <v>-0.50955137077217838</v>
      </c>
      <c r="K274" s="20">
        <f t="shared" si="85"/>
        <v>-15.115325006837452</v>
      </c>
      <c r="L274" s="39">
        <f t="shared" si="86"/>
        <v>0.25964259945580598</v>
      </c>
      <c r="M274" s="39">
        <f t="shared" si="87"/>
        <v>228.47305006232563</v>
      </c>
      <c r="N274" s="25">
        <f>ROUND(_xlfn.FORECAST.LINEAR(Munis_historical!$J$1,Munis_historical!H274:I274,Munis_historical!$H$1:$I$1),0)</f>
        <v>10531</v>
      </c>
      <c r="O274" s="8">
        <f>ROUND(_xlfn.FORECAST.LINEAR(Munis_historical!$J$1,Munis_historical!G274:I274,Munis_historical!$G$1:$I$1),0)</f>
        <v>10596</v>
      </c>
      <c r="P274" s="28">
        <f t="shared" si="88"/>
        <v>-439</v>
      </c>
      <c r="Q274" s="28">
        <f t="shared" si="89"/>
        <v>-374</v>
      </c>
      <c r="R274" s="27">
        <f t="shared" si="90"/>
        <v>-4.0018231540565177</v>
      </c>
      <c r="S274" s="27">
        <f t="shared" si="91"/>
        <v>-3.4092980856882407</v>
      </c>
      <c r="T274" s="27">
        <f t="shared" si="92"/>
        <v>16.014588556342854</v>
      </c>
      <c r="U274" s="27">
        <f t="shared" si="93"/>
        <v>11.623313437077503</v>
      </c>
      <c r="V274" s="22" cm="1">
        <f t="array" ref="V274">ROUND(GROWTH(Munis_historical!H274:I274,Munis_historical!$H$1:$I$1,Munis_historical!$J$1),0)</f>
        <v>10537</v>
      </c>
      <c r="W274" cm="1">
        <f t="array" ref="W274">ROUND(GROWTH(Munis_historical!G274:I274,Munis_historical!$G$1:$I$1,Munis_historical!$J$1),0)</f>
        <v>10602</v>
      </c>
      <c r="X274">
        <f>ROUND(_xlfn.FORECAST.ETS(Munis_historical!$J$1,Munis_historical!C274:I274,Munis_historical!$C$1:$I$1),0)</f>
        <v>12124</v>
      </c>
      <c r="Y274" s="28">
        <f t="shared" si="101"/>
        <v>-433</v>
      </c>
      <c r="Z274" s="28">
        <f t="shared" si="94"/>
        <v>-368</v>
      </c>
      <c r="AA274" s="28">
        <f t="shared" si="95"/>
        <v>1154</v>
      </c>
      <c r="AB274" s="27">
        <f t="shared" si="96"/>
        <v>-3.9471285323609844</v>
      </c>
      <c r="AC274" s="27">
        <f t="shared" si="96"/>
        <v>-3.3546034639927074</v>
      </c>
      <c r="AD274" s="27">
        <f t="shared" si="97"/>
        <v>10.519598906107566</v>
      </c>
      <c r="AE274" s="27">
        <f t="shared" si="98"/>
        <v>15.579823650978179</v>
      </c>
      <c r="AF274" s="27">
        <f t="shared" si="99"/>
        <v>11.253364400631872</v>
      </c>
      <c r="AG274" s="27">
        <f t="shared" si="100"/>
        <v>110.66196114537951</v>
      </c>
    </row>
    <row r="275" spans="1:33" x14ac:dyDescent="0.3">
      <c r="A275" t="s">
        <v>294</v>
      </c>
      <c r="B275" t="s">
        <v>153</v>
      </c>
      <c r="C275" t="s">
        <v>297</v>
      </c>
      <c r="D275" s="6">
        <v>25495.455089488001</v>
      </c>
      <c r="E275" s="7">
        <v>17433</v>
      </c>
      <c r="F275" s="7">
        <v>21338</v>
      </c>
      <c r="G275" s="7">
        <v>21533</v>
      </c>
      <c r="H275" s="9">
        <f t="shared" si="82"/>
        <v>4157.4550894880012</v>
      </c>
      <c r="I275" s="10">
        <f t="shared" si="83"/>
        <v>-3905</v>
      </c>
      <c r="J275" s="39">
        <f t="shared" si="84"/>
        <v>19.483808648833072</v>
      </c>
      <c r="K275" s="20">
        <f t="shared" si="85"/>
        <v>-18.30068422532571</v>
      </c>
      <c r="L275" s="39">
        <f t="shared" si="86"/>
        <v>379.61879946434243</v>
      </c>
      <c r="M275" s="39">
        <f t="shared" si="87"/>
        <v>334.91504311508533</v>
      </c>
      <c r="N275" s="25">
        <f>ROUND(_xlfn.FORECAST.LINEAR(Munis_historical!$J$1,Munis_historical!H275:I275,Munis_historical!$H$1:$I$1),0)</f>
        <v>27653</v>
      </c>
      <c r="O275" s="8">
        <f>ROUND(_xlfn.FORECAST.LINEAR(Munis_historical!$J$1,Munis_historical!G275:I275,Munis_historical!$G$1:$I$1),0)</f>
        <v>22008</v>
      </c>
      <c r="P275" s="28">
        <f t="shared" si="88"/>
        <v>6120</v>
      </c>
      <c r="Q275" s="28">
        <f t="shared" si="89"/>
        <v>475</v>
      </c>
      <c r="R275" s="27">
        <f t="shared" si="90"/>
        <v>28.42149259276459</v>
      </c>
      <c r="S275" s="27">
        <f t="shared" si="91"/>
        <v>2.2059165002554217</v>
      </c>
      <c r="T275" s="27">
        <f t="shared" si="92"/>
        <v>807.78124120057248</v>
      </c>
      <c r="U275" s="27">
        <f t="shared" si="93"/>
        <v>4.8660676060991284</v>
      </c>
      <c r="V275" s="22" cm="1">
        <f t="array" ref="V275">ROUND(GROWTH(Munis_historical!H275:I275,Munis_historical!$H$1:$I$1,Munis_historical!$J$1),0)</f>
        <v>46263</v>
      </c>
      <c r="W275" cm="1">
        <f t="array" ref="W275">ROUND(GROWTH(Munis_historical!G275:I275,Munis_historical!$G$1:$I$1,Munis_historical!$J$1),0)</f>
        <v>32054</v>
      </c>
      <c r="X275">
        <f>ROUND(_xlfn.FORECAST.ETS(Munis_historical!$J$1,Munis_historical!C275:I275,Munis_historical!$C$1:$I$1),0)</f>
        <v>14071</v>
      </c>
      <c r="Y275" s="28">
        <f t="shared" si="101"/>
        <v>24730</v>
      </c>
      <c r="Z275" s="28">
        <f t="shared" si="94"/>
        <v>10521</v>
      </c>
      <c r="AA275" s="28">
        <f t="shared" si="95"/>
        <v>-7462</v>
      </c>
      <c r="AB275" s="27">
        <f t="shared" si="96"/>
        <v>114.84697905540332</v>
      </c>
      <c r="AC275" s="27">
        <f t="shared" si="96"/>
        <v>48.859889471973247</v>
      </c>
      <c r="AD275" s="27">
        <f t="shared" si="97"/>
        <v>-34.653787210328332</v>
      </c>
      <c r="AE275" s="27">
        <f t="shared" si="98"/>
        <v>13189.828598152249</v>
      </c>
      <c r="AF275" s="27">
        <f t="shared" si="99"/>
        <v>2387.288799213442</v>
      </c>
      <c r="AG275" s="27">
        <f t="shared" si="100"/>
        <v>1200.8849680187154</v>
      </c>
    </row>
    <row r="276" spans="1:33" x14ac:dyDescent="0.3">
      <c r="A276" s="14" t="s">
        <v>295</v>
      </c>
      <c r="B276" s="14" t="s">
        <v>13</v>
      </c>
      <c r="C276" s="17" t="s">
        <v>297</v>
      </c>
      <c r="D276" s="15">
        <v>24956.980989039999</v>
      </c>
      <c r="E276" s="16">
        <v>25144</v>
      </c>
      <c r="F276" s="16">
        <v>24315</v>
      </c>
      <c r="G276" s="7">
        <v>24655</v>
      </c>
      <c r="H276" s="9">
        <f t="shared" si="82"/>
        <v>641.98098903999926</v>
      </c>
      <c r="I276" s="10">
        <f t="shared" si="83"/>
        <v>829</v>
      </c>
      <c r="J276" s="39">
        <f t="shared" si="84"/>
        <v>2.6402672796216295</v>
      </c>
      <c r="K276" s="20">
        <f t="shared" si="85"/>
        <v>3.4094180546987456</v>
      </c>
      <c r="L276" s="39">
        <f t="shared" si="86"/>
        <v>6.9710113078406</v>
      </c>
      <c r="M276" s="39">
        <f t="shared" si="87"/>
        <v>11.624131471705779</v>
      </c>
      <c r="N276" s="25">
        <f>ROUND(_xlfn.FORECAST.LINEAR(Munis_historical!$J$1,Munis_historical!H276:I276,Munis_historical!$H$1:$I$1),0)</f>
        <v>25960</v>
      </c>
      <c r="O276" s="8">
        <f>ROUND(_xlfn.FORECAST.LINEAR(Munis_historical!$J$1,Munis_historical!G276:I276,Munis_historical!$G$1:$I$1),0)</f>
        <v>26989</v>
      </c>
      <c r="P276" s="28">
        <f t="shared" si="88"/>
        <v>1305</v>
      </c>
      <c r="Q276" s="28">
        <f t="shared" si="89"/>
        <v>2334</v>
      </c>
      <c r="R276" s="27">
        <f t="shared" si="90"/>
        <v>5.2930440073007503</v>
      </c>
      <c r="S276" s="27">
        <f t="shared" si="91"/>
        <v>9.4666396268505366</v>
      </c>
      <c r="T276" s="27">
        <f t="shared" si="92"/>
        <v>28.016314863222384</v>
      </c>
      <c r="U276" s="27">
        <f t="shared" si="93"/>
        <v>89.617265824656869</v>
      </c>
      <c r="V276" s="22" cm="1">
        <f t="array" ref="V276">ROUND(GROWTH(Munis_historical!H276:I276,Munis_historical!$H$1:$I$1,Munis_historical!$J$1),0)</f>
        <v>26065</v>
      </c>
      <c r="W276" cm="1">
        <f t="array" ref="W276">ROUND(GROWTH(Munis_historical!G276:I276,Munis_historical!$G$1:$I$1,Munis_historical!$J$1),0)</f>
        <v>27488</v>
      </c>
      <c r="X276">
        <f>ROUND(_xlfn.FORECAST.ETS(Munis_historical!$J$1,Munis_historical!C276:I276,Munis_historical!$C$1:$I$1),0)</f>
        <v>27491</v>
      </c>
      <c r="Y276" s="28">
        <f t="shared" si="101"/>
        <v>1410</v>
      </c>
      <c r="Z276" s="28">
        <f t="shared" si="94"/>
        <v>2833</v>
      </c>
      <c r="AA276" s="28">
        <f t="shared" si="95"/>
        <v>2836</v>
      </c>
      <c r="AB276" s="27">
        <f t="shared" si="96"/>
        <v>5.7189211113364422</v>
      </c>
      <c r="AC276" s="27">
        <f t="shared" si="96"/>
        <v>11.490569864124923</v>
      </c>
      <c r="AD276" s="27">
        <f t="shared" si="97"/>
        <v>11.502737781383086</v>
      </c>
      <c r="AE276" s="27">
        <f t="shared" si="98"/>
        <v>32.706058677689647</v>
      </c>
      <c r="AF276" s="27">
        <f t="shared" si="99"/>
        <v>132.03319580233585</v>
      </c>
      <c r="AG276" s="27">
        <f t="shared" si="100"/>
        <v>132.31297646725787</v>
      </c>
    </row>
    <row r="278" spans="1:33" x14ac:dyDescent="0.3">
      <c r="A278" t="s">
        <v>382</v>
      </c>
      <c r="C278" t="s">
        <v>381</v>
      </c>
      <c r="D278">
        <f>COUNTA(D3:D276)</f>
        <v>274</v>
      </c>
      <c r="E278">
        <f t="shared" ref="E278:X278" si="102">COUNTA(E3:E276)</f>
        <v>274</v>
      </c>
      <c r="H278"/>
      <c r="M278" t="s">
        <v>381</v>
      </c>
      <c r="N278">
        <f t="shared" si="102"/>
        <v>274</v>
      </c>
      <c r="O278">
        <f t="shared" si="102"/>
        <v>268</v>
      </c>
      <c r="U278" t="s">
        <v>381</v>
      </c>
      <c r="V278">
        <f t="shared" si="102"/>
        <v>268</v>
      </c>
      <c r="W278">
        <f t="shared" si="102"/>
        <v>261</v>
      </c>
      <c r="X278">
        <f t="shared" si="102"/>
        <v>268</v>
      </c>
    </row>
    <row r="279" spans="1:33" x14ac:dyDescent="0.3">
      <c r="H279"/>
      <c r="N279"/>
      <c r="V279"/>
    </row>
    <row r="280" spans="1:33" x14ac:dyDescent="0.3">
      <c r="A280" t="s">
        <v>362</v>
      </c>
      <c r="H280"/>
      <c r="N280"/>
      <c r="V280"/>
    </row>
    <row r="281" spans="1:33" ht="87" customHeight="1" x14ac:dyDescent="0.3">
      <c r="A281" t="s">
        <v>0</v>
      </c>
      <c r="B281" s="18" t="s">
        <v>363</v>
      </c>
      <c r="C281" s="18" t="s">
        <v>296</v>
      </c>
      <c r="D281" s="18"/>
      <c r="E281" s="18"/>
      <c r="F281" s="18"/>
      <c r="G281" s="18"/>
      <c r="H281" s="18"/>
      <c r="I281" s="18"/>
      <c r="J281" s="18"/>
      <c r="K281" s="18"/>
      <c r="N281"/>
      <c r="V281"/>
      <c r="W281" s="84" t="s">
        <v>376</v>
      </c>
      <c r="X281" s="84"/>
      <c r="Y281" s="84"/>
      <c r="Z281" s="84"/>
      <c r="AA281" s="84"/>
      <c r="AB281" s="84"/>
    </row>
    <row r="282" spans="1:33" x14ac:dyDescent="0.3">
      <c r="A282" t="s">
        <v>34</v>
      </c>
      <c r="B282" t="s">
        <v>25</v>
      </c>
      <c r="C282" t="s">
        <v>298</v>
      </c>
      <c r="D282" s="62"/>
      <c r="E282" s="62"/>
      <c r="H282" s="60"/>
      <c r="I282" s="60"/>
      <c r="J282" s="61"/>
      <c r="K282" s="61"/>
      <c r="N282"/>
      <c r="V282"/>
      <c r="W282" s="80"/>
    </row>
    <row r="283" spans="1:33" x14ac:dyDescent="0.3">
      <c r="A283" t="s">
        <v>35</v>
      </c>
      <c r="B283" t="s">
        <v>25</v>
      </c>
      <c r="C283" t="s">
        <v>298</v>
      </c>
      <c r="D283" s="62"/>
      <c r="E283" s="62"/>
      <c r="H283" s="60"/>
      <c r="I283" s="60"/>
      <c r="J283" s="61"/>
      <c r="K283" s="61"/>
      <c r="N283"/>
      <c r="V283"/>
    </row>
    <row r="284" spans="1:33" x14ac:dyDescent="0.3">
      <c r="A284" t="s">
        <v>239</v>
      </c>
      <c r="B284" t="s">
        <v>153</v>
      </c>
      <c r="C284" t="s">
        <v>298</v>
      </c>
      <c r="D284" s="62"/>
      <c r="E284" s="62"/>
      <c r="H284" s="60"/>
      <c r="I284" s="60"/>
      <c r="J284" s="61"/>
      <c r="K284" s="61"/>
      <c r="N284"/>
      <c r="V284"/>
    </row>
    <row r="285" spans="1:33" x14ac:dyDescent="0.3">
      <c r="A285" t="s">
        <v>173</v>
      </c>
      <c r="B285" t="s">
        <v>153</v>
      </c>
      <c r="C285" t="s">
        <v>298</v>
      </c>
      <c r="D285" s="62"/>
      <c r="E285" s="62"/>
      <c r="H285" s="60"/>
      <c r="I285" s="60"/>
      <c r="J285" s="61"/>
      <c r="K285" s="61"/>
      <c r="N285"/>
      <c r="V285"/>
    </row>
    <row r="286" spans="1:33" x14ac:dyDescent="0.3">
      <c r="A286" t="s">
        <v>174</v>
      </c>
      <c r="B286" t="s">
        <v>153</v>
      </c>
      <c r="C286" t="s">
        <v>298</v>
      </c>
      <c r="D286" s="62"/>
      <c r="E286" s="62"/>
      <c r="H286" s="60"/>
      <c r="I286" s="60"/>
      <c r="J286" s="61"/>
      <c r="K286" s="61"/>
      <c r="N286"/>
      <c r="V286"/>
    </row>
    <row r="287" spans="1:33" x14ac:dyDescent="0.3">
      <c r="A287" t="s">
        <v>161</v>
      </c>
      <c r="B287" t="s">
        <v>16</v>
      </c>
      <c r="C287" t="s">
        <v>298</v>
      </c>
      <c r="D287" s="62"/>
      <c r="E287" s="62"/>
      <c r="H287" s="60"/>
      <c r="I287" s="60"/>
      <c r="J287" s="61"/>
      <c r="K287" s="61"/>
      <c r="N287"/>
      <c r="V287"/>
    </row>
    <row r="288" spans="1:33" x14ac:dyDescent="0.3">
      <c r="A288" t="s">
        <v>97</v>
      </c>
      <c r="B288" t="s">
        <v>25</v>
      </c>
      <c r="C288" t="s">
        <v>298</v>
      </c>
      <c r="D288" s="62"/>
      <c r="E288" s="62"/>
      <c r="H288" s="60"/>
      <c r="I288" s="60"/>
      <c r="J288" s="61"/>
      <c r="K288" s="61"/>
      <c r="N288"/>
      <c r="V288"/>
    </row>
    <row r="289" spans="1:25" x14ac:dyDescent="0.3">
      <c r="A289" t="s">
        <v>68</v>
      </c>
      <c r="B289" t="s">
        <v>25</v>
      </c>
      <c r="C289" t="s">
        <v>298</v>
      </c>
      <c r="D289" s="62"/>
      <c r="E289" s="62"/>
      <c r="H289" s="60"/>
      <c r="I289" s="60"/>
      <c r="J289" s="61"/>
      <c r="K289" s="61"/>
      <c r="N289"/>
      <c r="V289"/>
      <c r="X289">
        <v>2000</v>
      </c>
      <c r="Y289">
        <v>2010</v>
      </c>
    </row>
    <row r="290" spans="1:25" x14ac:dyDescent="0.3">
      <c r="A290" t="s">
        <v>57</v>
      </c>
      <c r="B290" t="s">
        <v>25</v>
      </c>
      <c r="C290" t="s">
        <v>298</v>
      </c>
      <c r="D290" s="62"/>
      <c r="E290" s="62"/>
      <c r="H290" s="60"/>
      <c r="I290" s="60"/>
      <c r="J290" s="61"/>
      <c r="K290" s="61"/>
      <c r="N290"/>
      <c r="V290"/>
    </row>
    <row r="291" spans="1:25" x14ac:dyDescent="0.3">
      <c r="A291" t="s">
        <v>51</v>
      </c>
      <c r="B291" t="s">
        <v>25</v>
      </c>
      <c r="C291" t="s">
        <v>298</v>
      </c>
      <c r="D291" s="62"/>
      <c r="E291" s="62"/>
      <c r="H291" s="60"/>
      <c r="I291" s="60"/>
      <c r="J291" s="61"/>
      <c r="K291" s="61"/>
      <c r="N291"/>
      <c r="V291"/>
    </row>
    <row r="292" spans="1:25" x14ac:dyDescent="0.3">
      <c r="H292"/>
      <c r="N292"/>
      <c r="V292"/>
    </row>
    <row r="293" spans="1:25" x14ac:dyDescent="0.3">
      <c r="H293"/>
      <c r="N293"/>
      <c r="V293"/>
    </row>
    <row r="294" spans="1:25" x14ac:dyDescent="0.3">
      <c r="H294"/>
      <c r="N294"/>
      <c r="V294"/>
    </row>
    <row r="295" spans="1:25" x14ac:dyDescent="0.3">
      <c r="H295"/>
      <c r="N295"/>
      <c r="V295"/>
    </row>
    <row r="296" spans="1:25" x14ac:dyDescent="0.3">
      <c r="H296"/>
      <c r="N296"/>
      <c r="V296"/>
    </row>
    <row r="297" spans="1:25" x14ac:dyDescent="0.3">
      <c r="H297"/>
      <c r="N297"/>
      <c r="V297"/>
    </row>
    <row r="298" spans="1:25" x14ac:dyDescent="0.3">
      <c r="H298"/>
      <c r="N298"/>
      <c r="V298"/>
    </row>
    <row r="299" spans="1:25" x14ac:dyDescent="0.3">
      <c r="H299"/>
      <c r="N299"/>
      <c r="V299"/>
    </row>
    <row r="300" spans="1:25" x14ac:dyDescent="0.3">
      <c r="H300"/>
      <c r="N300"/>
      <c r="V300"/>
    </row>
    <row r="301" spans="1:25" x14ac:dyDescent="0.3">
      <c r="H301"/>
      <c r="N301"/>
      <c r="V301"/>
    </row>
    <row r="302" spans="1:25" x14ac:dyDescent="0.3">
      <c r="H302"/>
      <c r="N302"/>
      <c r="V302"/>
    </row>
    <row r="303" spans="1:25" x14ac:dyDescent="0.3">
      <c r="H303"/>
      <c r="N303"/>
      <c r="V303"/>
    </row>
    <row r="304" spans="1:25" x14ac:dyDescent="0.3">
      <c r="H304"/>
      <c r="N304"/>
      <c r="V304"/>
    </row>
    <row r="305" spans="8:22" x14ac:dyDescent="0.3">
      <c r="H305"/>
      <c r="N305"/>
      <c r="V305"/>
    </row>
    <row r="306" spans="8:22" x14ac:dyDescent="0.3">
      <c r="H306"/>
      <c r="N306"/>
      <c r="V306"/>
    </row>
    <row r="307" spans="8:22" x14ac:dyDescent="0.3">
      <c r="H307"/>
      <c r="N307"/>
      <c r="V307"/>
    </row>
    <row r="308" spans="8:22" x14ac:dyDescent="0.3">
      <c r="H308"/>
    </row>
    <row r="309" spans="8:22" x14ac:dyDescent="0.3">
      <c r="H309"/>
    </row>
    <row r="310" spans="8:22" x14ac:dyDescent="0.3">
      <c r="H310"/>
    </row>
    <row r="311" spans="8:22" x14ac:dyDescent="0.3">
      <c r="H311"/>
    </row>
    <row r="312" spans="8:22" x14ac:dyDescent="0.3">
      <c r="H312"/>
    </row>
    <row r="313" spans="8:22" x14ac:dyDescent="0.3">
      <c r="H313"/>
    </row>
    <row r="314" spans="8:22" x14ac:dyDescent="0.3">
      <c r="H314"/>
    </row>
    <row r="315" spans="8:22" x14ac:dyDescent="0.3">
      <c r="H315"/>
    </row>
    <row r="316" spans="8:22" x14ac:dyDescent="0.3">
      <c r="H316"/>
    </row>
    <row r="317" spans="8:22" x14ac:dyDescent="0.3">
      <c r="H317"/>
    </row>
    <row r="318" spans="8:22" x14ac:dyDescent="0.3">
      <c r="H318"/>
    </row>
    <row r="319" spans="8:22" x14ac:dyDescent="0.3">
      <c r="H319"/>
    </row>
    <row r="320" spans="8:22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  <row r="332" spans="8:8" x14ac:dyDescent="0.3">
      <c r="H332"/>
    </row>
  </sheetData>
  <autoFilter ref="A2:M276" xr:uid="{512F787F-5E6E-4293-A81B-24B19EC04F22}">
    <sortState xmlns:xlrd2="http://schemas.microsoft.com/office/spreadsheetml/2017/richdata2" ref="A3:M276">
      <sortCondition ref="A2:A276"/>
    </sortState>
  </autoFilter>
  <mergeCells count="14">
    <mergeCell ref="AE1:AG1"/>
    <mergeCell ref="R1:S1"/>
    <mergeCell ref="T1:U1"/>
    <mergeCell ref="V1:W1"/>
    <mergeCell ref="F1:G1"/>
    <mergeCell ref="Y1:AA1"/>
    <mergeCell ref="AB1:AD1"/>
    <mergeCell ref="P1:Q1"/>
    <mergeCell ref="W281:AB281"/>
    <mergeCell ref="D1:E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DFB3-E755-4F8D-A3B1-62B1FE3F4117}">
  <dimension ref="A2:N11"/>
  <sheetViews>
    <sheetView tabSelected="1" workbookViewId="0">
      <selection activeCell="N7" sqref="N7"/>
    </sheetView>
  </sheetViews>
  <sheetFormatPr defaultRowHeight="14.4" x14ac:dyDescent="0.3"/>
  <cols>
    <col min="1" max="1" width="4" customWidth="1"/>
    <col min="2" max="2" width="25.33203125" style="22" customWidth="1"/>
    <col min="3" max="3" width="30.33203125" customWidth="1"/>
    <col min="4" max="4" width="18.88671875" style="22" customWidth="1"/>
    <col min="5" max="8" width="18.88671875" customWidth="1"/>
  </cols>
  <sheetData>
    <row r="2" spans="1:14" ht="18" x14ac:dyDescent="0.35">
      <c r="D2" s="94" t="s">
        <v>351</v>
      </c>
      <c r="E2" s="95"/>
      <c r="F2" s="95"/>
      <c r="G2" s="95"/>
      <c r="H2" s="95"/>
    </row>
    <row r="3" spans="1:14" ht="51.6" customHeight="1" x14ac:dyDescent="0.3">
      <c r="D3" s="37" t="s">
        <v>355</v>
      </c>
      <c r="E3" s="38" t="s">
        <v>303</v>
      </c>
      <c r="F3" s="38" t="s">
        <v>304</v>
      </c>
      <c r="G3" s="38" t="s">
        <v>305</v>
      </c>
      <c r="H3" s="38" t="s">
        <v>306</v>
      </c>
    </row>
    <row r="4" spans="1:14" ht="27.6" x14ac:dyDescent="0.3">
      <c r="A4" s="42" t="s">
        <v>298</v>
      </c>
      <c r="B4" s="43" t="s">
        <v>358</v>
      </c>
      <c r="C4" s="51" t="s">
        <v>302</v>
      </c>
      <c r="D4" s="34" t="s">
        <v>349</v>
      </c>
      <c r="E4" s="35" t="s">
        <v>347</v>
      </c>
      <c r="F4" s="36" t="s">
        <v>346</v>
      </c>
      <c r="G4" s="35" t="s">
        <v>348</v>
      </c>
      <c r="H4" s="35" t="s">
        <v>350</v>
      </c>
    </row>
    <row r="5" spans="1:14" ht="56.4" customHeight="1" x14ac:dyDescent="0.3">
      <c r="A5" s="42">
        <v>274</v>
      </c>
      <c r="B5" s="44" t="s">
        <v>384</v>
      </c>
      <c r="C5" s="52" t="s">
        <v>359</v>
      </c>
      <c r="D5" s="19">
        <f>AVERAGE(Munis_data!J3:J276)</f>
        <v>9.039326348777811</v>
      </c>
      <c r="E5" s="21" cm="1">
        <f t="array" ref="E5">AVERAGE(ABS(Munis_data!J3:J276))</f>
        <v>10.108626336947287</v>
      </c>
      <c r="F5" s="21">
        <f>MEDIAN(Munis_data!J3:J276)</f>
        <v>4.7048317191945257</v>
      </c>
      <c r="G5" s="21" cm="1">
        <f t="array" ref="G5">MEDIAN(ABS(Munis_data!J3:J276))</f>
        <v>4.9723793727787235</v>
      </c>
      <c r="H5" s="21">
        <f>SQRT(AVERAGE(Munis_data!L3:L276))</f>
        <v>24.227074991257833</v>
      </c>
      <c r="K5" s="59"/>
      <c r="L5" s="41"/>
      <c r="M5" s="41"/>
      <c r="N5" s="41"/>
    </row>
    <row r="6" spans="1:14" ht="56.4" customHeight="1" x14ac:dyDescent="0.3">
      <c r="A6" s="42">
        <v>274</v>
      </c>
      <c r="B6" s="45" t="s">
        <v>357</v>
      </c>
      <c r="C6" s="53" t="s">
        <v>360</v>
      </c>
      <c r="D6" s="19">
        <f>AVERAGE(Munis_data!K3:K276)</f>
        <v>-4.3134259690423002</v>
      </c>
      <c r="E6" s="21" cm="1">
        <f t="array" ref="E6">AVERAGE(ABS(Munis_data!K3:K276))</f>
        <v>8.9968906360066843</v>
      </c>
      <c r="F6" s="21">
        <f>MEDIAN(Munis_data!K3:K276)</f>
        <v>-4.5771985461531344</v>
      </c>
      <c r="G6" s="21" cm="1">
        <f t="array" ref="G6">MEDIAN(ABS(Munis_data!K3:K276))</f>
        <v>7.4427505181380091</v>
      </c>
      <c r="H6" s="21">
        <f>SQRT(AVERAGE(Munis_data!M3:M276))</f>
        <v>11.835913445847288</v>
      </c>
      <c r="J6" s="96" t="s">
        <v>383</v>
      </c>
      <c r="K6" s="97"/>
      <c r="L6" s="97"/>
      <c r="M6" s="97"/>
      <c r="N6" s="41"/>
    </row>
    <row r="7" spans="1:14" ht="45.6" customHeight="1" x14ac:dyDescent="0.3">
      <c r="A7" s="42">
        <v>268</v>
      </c>
      <c r="B7" s="46" t="s">
        <v>352</v>
      </c>
      <c r="C7" s="54" t="s">
        <v>323</v>
      </c>
      <c r="D7" s="24">
        <f>AVERAGE(Munis_data!R3:R276)</f>
        <v>7.5464849335601825</v>
      </c>
      <c r="E7" s="26" cm="1">
        <f t="array" ref="E7">AVERAGE(ABS(Munis_data!R3:R276))</f>
        <v>12.60913342874653</v>
      </c>
      <c r="F7" s="26">
        <f>MEDIAN(Munis_data!R3:R276)</f>
        <v>2.8853001524439552</v>
      </c>
      <c r="G7" s="26" cm="1">
        <f t="array" ref="G7">MEDIAN(ABS(Munis_data!R3:R276))</f>
        <v>6.7484717191397667</v>
      </c>
      <c r="H7" s="21">
        <f>SQRT(AVERAGE(Munis_data!T3:T276))</f>
        <v>19.146960324173339</v>
      </c>
      <c r="J7" s="97"/>
      <c r="K7" s="97"/>
      <c r="L7" s="97"/>
      <c r="M7" s="97"/>
      <c r="N7" s="41"/>
    </row>
    <row r="8" spans="1:14" ht="45.6" customHeight="1" x14ac:dyDescent="0.3">
      <c r="A8" s="42">
        <v>268</v>
      </c>
      <c r="B8" s="47" t="s">
        <v>352</v>
      </c>
      <c r="C8" s="55" t="s">
        <v>333</v>
      </c>
      <c r="D8" s="24">
        <f>AVERAGE(Munis_data!S3:S276)</f>
        <v>9.5750322667383951</v>
      </c>
      <c r="E8" s="26" cm="1">
        <f t="array" ref="E8">AVERAGE(ABS(Munis_data!S3:S276))</f>
        <v>12.00323445317292</v>
      </c>
      <c r="F8" s="26">
        <f>MEDIAN(Munis_data!S3:S276)</f>
        <v>6.6894028172443996</v>
      </c>
      <c r="G8" s="26" cm="1">
        <f t="array" ref="G8">MEDIAN(ABS(Munis_data!S3:S276))</f>
        <v>7.6473276170055087</v>
      </c>
      <c r="H8" s="21">
        <f>SQRT(AVERAGE(Munis_data!U3:U276))</f>
        <v>16.969990043951221</v>
      </c>
      <c r="J8" s="97"/>
      <c r="K8" s="97"/>
      <c r="L8" s="97"/>
      <c r="M8" s="97"/>
      <c r="N8" s="41"/>
    </row>
    <row r="9" spans="1:14" ht="56.4" customHeight="1" x14ac:dyDescent="0.3">
      <c r="A9" s="42">
        <v>268</v>
      </c>
      <c r="B9" s="48" t="s">
        <v>353</v>
      </c>
      <c r="C9" s="56" t="s">
        <v>334</v>
      </c>
      <c r="D9" s="24">
        <f>AVERAGE(Munis_data!AB3:AB276)</f>
        <v>25.165279910624346</v>
      </c>
      <c r="E9" s="26" cm="1">
        <f t="array" ref="E9">AVERAGE(ABS(Munis_data!AB3:AB276))</f>
        <v>29.300934243053725</v>
      </c>
      <c r="F9" s="26">
        <f>MEDIAN(Munis_data!AB3:AB276)</f>
        <v>3.7042573432327206</v>
      </c>
      <c r="G9" s="26" cm="1">
        <f t="array" ref="G9">MEDIAN(ABS(Munis_data!AB3:AB276))</f>
        <v>7.1895304284526809</v>
      </c>
      <c r="H9" s="26">
        <f>SQRT(AVERAGE(Munis_data!AE3:AE276))</f>
        <v>110.56497408717111</v>
      </c>
      <c r="J9" s="97"/>
      <c r="K9" s="97"/>
      <c r="L9" s="97"/>
      <c r="M9" s="97"/>
    </row>
    <row r="10" spans="1:14" ht="56.4" customHeight="1" x14ac:dyDescent="0.3">
      <c r="A10" s="42">
        <v>261</v>
      </c>
      <c r="B10" s="49" t="s">
        <v>353</v>
      </c>
      <c r="C10" s="57" t="s">
        <v>335</v>
      </c>
      <c r="D10" s="24">
        <f>AVERAGE(Munis_data!AC3:AC276)</f>
        <v>22.69577526134151</v>
      </c>
      <c r="E10" s="26" cm="1">
        <f t="array" ref="E10">AVERAGE(ABS(Munis_data!AC3:AC276))</f>
        <v>23.517556665743871</v>
      </c>
      <c r="F10" s="26">
        <f>MEDIAN(Munis_data!AC3:AC276)</f>
        <v>9.6462050196552767</v>
      </c>
      <c r="G10" s="26" cm="1">
        <f t="array" ref="G10">MEDIAN(ABS(Munis_data!AC3:AC276))</f>
        <v>9.3780078746061548</v>
      </c>
      <c r="H10" s="26">
        <f>SQRT(AVERAGE(Munis_data!AF3:AF276))</f>
        <v>55.920160756306394</v>
      </c>
      <c r="J10" s="97"/>
      <c r="K10" s="97"/>
      <c r="L10" s="97"/>
      <c r="M10" s="97"/>
    </row>
    <row r="11" spans="1:14" ht="56.4" customHeight="1" x14ac:dyDescent="0.3">
      <c r="A11" s="42">
        <v>268</v>
      </c>
      <c r="B11" s="50" t="s">
        <v>354</v>
      </c>
      <c r="C11" s="58" t="s">
        <v>336</v>
      </c>
      <c r="D11" s="24">
        <f>AVERAGE(Munis_data!AD3:AD276)</f>
        <v>10.421457728310203</v>
      </c>
      <c r="E11" s="26" cm="1">
        <f t="array" ref="E11">AVERAGE(ABS(Munis_data!AD3:AD276))</f>
        <v>14.061519210117314</v>
      </c>
      <c r="F11" s="26">
        <f>MEDIAN(Munis_data!AD3:AD276)</f>
        <v>10.407619877745681</v>
      </c>
      <c r="G11" s="26" cm="1">
        <f t="array" ref="G11">MEDIAN(ABS(Munis_data!AD3:AD276))</f>
        <v>12.096896068320717</v>
      </c>
      <c r="H11" s="33">
        <f>SQRT(AVERAGE(Munis_data!AG3:AG276))</f>
        <v>18.627558548864659</v>
      </c>
    </row>
  </sheetData>
  <mergeCells count="2">
    <mergeCell ref="D2:H2"/>
    <mergeCell ref="J6:M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96A4-438D-46B6-B837-91C3F2E1940C}">
  <dimension ref="B2:B11"/>
  <sheetViews>
    <sheetView workbookViewId="0">
      <selection activeCell="B3" sqref="B3"/>
    </sheetView>
  </sheetViews>
  <sheetFormatPr defaultRowHeight="14.4" x14ac:dyDescent="0.3"/>
  <cols>
    <col min="2" max="2" width="40.5546875" customWidth="1"/>
  </cols>
  <sheetData>
    <row r="2" spans="2:2" x14ac:dyDescent="0.3">
      <c r="B2" t="s">
        <v>373</v>
      </c>
    </row>
    <row r="3" spans="2:2" ht="33.6" customHeight="1" x14ac:dyDescent="0.45">
      <c r="B3" s="77" t="s">
        <v>119</v>
      </c>
    </row>
    <row r="5" spans="2:2" ht="56.4" customHeight="1" x14ac:dyDescent="0.3"/>
    <row r="6" spans="2:2" ht="56.4" customHeight="1" x14ac:dyDescent="0.3"/>
    <row r="7" spans="2:2" ht="45.6" customHeight="1" x14ac:dyDescent="0.3"/>
    <row r="8" spans="2:2" ht="45.6" customHeight="1" x14ac:dyDescent="0.3"/>
    <row r="9" spans="2:2" ht="56.4" customHeight="1" x14ac:dyDescent="0.3"/>
    <row r="10" spans="2:2" ht="56.4" customHeight="1" x14ac:dyDescent="0.3"/>
    <row r="11" spans="2:2" ht="56.4" customHeight="1" x14ac:dyDescent="0.3"/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392A9C-5620-4F8B-89B0-8FCB3F8A0345}">
          <x14:formula1>
            <xm:f>Munis_data!$A$3:$A$276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9764-4B26-462A-BA5E-372A15731974}">
  <dimension ref="A1:U292"/>
  <sheetViews>
    <sheetView topLeftCell="I35" workbookViewId="0">
      <selection activeCell="AC21" sqref="AC21"/>
    </sheetView>
  </sheetViews>
  <sheetFormatPr defaultRowHeight="14.4" x14ac:dyDescent="0.3"/>
  <cols>
    <col min="1" max="1" width="12.33203125" customWidth="1"/>
    <col min="6" max="6" width="16.33203125" customWidth="1"/>
    <col min="7" max="7" width="16" customWidth="1"/>
    <col min="8" max="9" width="16.33203125" customWidth="1"/>
    <col min="19" max="20" width="12.88671875" customWidth="1"/>
    <col min="21" max="21" width="12.88671875" bestFit="1" customWidth="1"/>
  </cols>
  <sheetData>
    <row r="1" spans="1:21" x14ac:dyDescent="0.3">
      <c r="F1" s="85" t="s">
        <v>310</v>
      </c>
      <c r="G1" s="85"/>
      <c r="H1" s="93" t="s">
        <v>309</v>
      </c>
      <c r="I1" s="93"/>
      <c r="J1" t="s">
        <v>317</v>
      </c>
      <c r="L1" t="s">
        <v>326</v>
      </c>
      <c r="N1" t="s">
        <v>329</v>
      </c>
    </row>
    <row r="2" spans="1:21" ht="72" x14ac:dyDescent="0.3">
      <c r="A2" s="1" t="s">
        <v>0</v>
      </c>
      <c r="B2" t="s">
        <v>366</v>
      </c>
      <c r="C2" t="s">
        <v>367</v>
      </c>
      <c r="D2" t="s">
        <v>368</v>
      </c>
      <c r="E2" t="s">
        <v>369</v>
      </c>
      <c r="F2" s="2" t="s">
        <v>365</v>
      </c>
      <c r="G2" s="3" t="s">
        <v>370</v>
      </c>
      <c r="H2" s="4" t="s">
        <v>3</v>
      </c>
      <c r="I2" s="4" t="s">
        <v>332</v>
      </c>
      <c r="J2" t="s">
        <v>371</v>
      </c>
      <c r="K2" t="s">
        <v>372</v>
      </c>
      <c r="L2" t="s">
        <v>324</v>
      </c>
      <c r="M2" t="s">
        <v>325</v>
      </c>
      <c r="N2" t="s">
        <v>330</v>
      </c>
    </row>
    <row r="3" spans="1:21" x14ac:dyDescent="0.3">
      <c r="B3">
        <v>1990</v>
      </c>
      <c r="C3">
        <v>2000</v>
      </c>
      <c r="D3">
        <v>2010</v>
      </c>
      <c r="E3">
        <v>2020</v>
      </c>
      <c r="F3" s="75">
        <v>2020</v>
      </c>
      <c r="G3" s="40">
        <v>2020</v>
      </c>
      <c r="H3" s="76">
        <v>2020</v>
      </c>
      <c r="I3" s="76">
        <v>2020</v>
      </c>
      <c r="J3" s="18">
        <v>2020</v>
      </c>
      <c r="K3" s="18">
        <v>2020</v>
      </c>
      <c r="L3" s="18">
        <v>2020</v>
      </c>
      <c r="M3" s="18">
        <v>2020</v>
      </c>
      <c r="N3" s="18">
        <v>2020</v>
      </c>
    </row>
    <row r="4" spans="1:21" x14ac:dyDescent="0.3">
      <c r="A4" t="s">
        <v>6</v>
      </c>
      <c r="B4">
        <v>32058</v>
      </c>
      <c r="C4">
        <v>35914</v>
      </c>
      <c r="D4">
        <v>36942</v>
      </c>
      <c r="E4">
        <v>35702</v>
      </c>
      <c r="F4" s="6">
        <v>39284.850219881897</v>
      </c>
      <c r="G4" s="7">
        <v>34545</v>
      </c>
      <c r="H4" s="7">
        <v>35621</v>
      </c>
      <c r="I4" s="7">
        <v>35702</v>
      </c>
      <c r="J4" s="8">
        <f>Munis_data!N3</f>
        <v>37970</v>
      </c>
      <c r="K4" s="8">
        <f>Munis_data!O3</f>
        <v>39855</v>
      </c>
      <c r="L4">
        <f>Munis_data!V3</f>
        <v>37999</v>
      </c>
      <c r="M4">
        <f>Munis_data!W3</f>
        <v>40225</v>
      </c>
      <c r="N4">
        <f>Munis_data!X3</f>
        <v>43714</v>
      </c>
    </row>
    <row r="5" spans="1:21" x14ac:dyDescent="0.3">
      <c r="A5" t="s">
        <v>8</v>
      </c>
      <c r="B5">
        <v>11663</v>
      </c>
      <c r="C5">
        <v>23276</v>
      </c>
      <c r="D5">
        <v>30046</v>
      </c>
      <c r="E5">
        <v>29700</v>
      </c>
      <c r="F5" s="6">
        <v>31349.492615822001</v>
      </c>
      <c r="G5" s="7">
        <v>29386</v>
      </c>
      <c r="H5" s="7">
        <v>29695</v>
      </c>
      <c r="I5" s="7">
        <v>29700</v>
      </c>
      <c r="J5" s="8">
        <f>Munis_data!N4</f>
        <v>36816</v>
      </c>
      <c r="K5" s="8">
        <f>Munis_data!O4</f>
        <v>40045</v>
      </c>
      <c r="L5">
        <f>Munis_data!V4</f>
        <v>38785</v>
      </c>
      <c r="M5">
        <f>Munis_data!W4</f>
        <v>51857</v>
      </c>
      <c r="N5">
        <f>Munis_data!X4</f>
        <v>37263</v>
      </c>
      <c r="U5" t="str">
        <f>'Muni comparison chart'!B3</f>
        <v>Holiday Hills</v>
      </c>
    </row>
    <row r="6" spans="1:21" x14ac:dyDescent="0.3">
      <c r="A6" t="s">
        <v>10</v>
      </c>
      <c r="B6">
        <v>18227</v>
      </c>
      <c r="C6">
        <v>19725</v>
      </c>
      <c r="D6">
        <v>19277</v>
      </c>
      <c r="E6">
        <v>19063</v>
      </c>
      <c r="F6" s="6">
        <v>20101.317422235901</v>
      </c>
      <c r="G6" s="7">
        <v>17257</v>
      </c>
      <c r="H6" s="7">
        <v>18987</v>
      </c>
      <c r="I6" s="7">
        <v>19063</v>
      </c>
      <c r="J6" s="8">
        <f>Munis_data!N5</f>
        <v>18829</v>
      </c>
      <c r="K6" s="8">
        <f>Munis_data!O5</f>
        <v>20126</v>
      </c>
      <c r="L6">
        <f>Munis_data!V5</f>
        <v>18839</v>
      </c>
      <c r="M6">
        <f>Munis_data!W5</f>
        <v>20164</v>
      </c>
      <c r="N6">
        <f>Munis_data!X5</f>
        <v>22981</v>
      </c>
      <c r="S6" t="s">
        <v>366</v>
      </c>
      <c r="T6">
        <v>1990</v>
      </c>
      <c r="U6" s="7">
        <f>INDEX(B4:N277, MATCH(U5,A4:A277,0), MATCH(S6, B2:N2, 0))</f>
        <v>807</v>
      </c>
    </row>
    <row r="7" spans="1:21" x14ac:dyDescent="0.3">
      <c r="A7" t="s">
        <v>12</v>
      </c>
      <c r="B7">
        <v>6105</v>
      </c>
      <c r="C7">
        <v>8788</v>
      </c>
      <c r="D7">
        <v>14430</v>
      </c>
      <c r="E7">
        <v>14622</v>
      </c>
      <c r="F7" s="6">
        <v>14904.820830762899</v>
      </c>
      <c r="G7" s="7">
        <v>13953</v>
      </c>
      <c r="H7" s="7">
        <v>14621</v>
      </c>
      <c r="I7" s="7">
        <v>14622</v>
      </c>
      <c r="J7" s="8">
        <f>Munis_data!N6</f>
        <v>20072</v>
      </c>
      <c r="K7" s="8">
        <f>Munis_data!O6</f>
        <v>18099</v>
      </c>
      <c r="L7">
        <f>Munis_data!V6</f>
        <v>23694</v>
      </c>
      <c r="M7">
        <f>Munis_data!W6</f>
        <v>21703</v>
      </c>
      <c r="N7">
        <f>Munis_data!X6</f>
        <v>19758</v>
      </c>
      <c r="S7" t="s">
        <v>367</v>
      </c>
      <c r="T7">
        <v>2000</v>
      </c>
      <c r="U7" s="7">
        <f>INDEX($B$4:$N$277, MATCH($U$5,$A$4:$A$277,0), MATCH($S7, $B$2:$N$2, 0))</f>
        <v>831</v>
      </c>
    </row>
    <row r="8" spans="1:21" x14ac:dyDescent="0.3">
      <c r="A8" t="s">
        <v>14</v>
      </c>
      <c r="B8">
        <v>75460</v>
      </c>
      <c r="C8">
        <v>76031</v>
      </c>
      <c r="D8">
        <v>75101</v>
      </c>
      <c r="E8">
        <v>77676</v>
      </c>
      <c r="F8" s="6">
        <v>77186.46950906</v>
      </c>
      <c r="G8" s="7">
        <v>75284</v>
      </c>
      <c r="H8" s="7">
        <v>76923</v>
      </c>
      <c r="I8" s="7">
        <v>77676</v>
      </c>
      <c r="J8" s="8">
        <f>Munis_data!N7</f>
        <v>74171</v>
      </c>
      <c r="K8" s="8">
        <f>Munis_data!O7</f>
        <v>75172</v>
      </c>
      <c r="L8">
        <f>Munis_data!V7</f>
        <v>74182</v>
      </c>
      <c r="M8">
        <f>Munis_data!W7</f>
        <v>75170</v>
      </c>
      <c r="N8">
        <f>Munis_data!X7</f>
        <v>87314</v>
      </c>
      <c r="S8" t="s">
        <v>368</v>
      </c>
      <c r="T8">
        <v>2010</v>
      </c>
      <c r="U8" s="7">
        <f t="shared" ref="U8:U16" si="0">INDEX($B$4:$N$277, MATCH($U$5,$A$4:$A$277,0), MATCH($S8, $B$2:$N$2, 0))</f>
        <v>610</v>
      </c>
    </row>
    <row r="9" spans="1:21" x14ac:dyDescent="0.3">
      <c r="A9" t="s">
        <v>15</v>
      </c>
      <c r="B9">
        <v>99581</v>
      </c>
      <c r="C9">
        <v>142990</v>
      </c>
      <c r="D9">
        <v>197899</v>
      </c>
      <c r="E9">
        <v>180542</v>
      </c>
      <c r="F9" s="6">
        <v>206630.769701627</v>
      </c>
      <c r="G9" s="7">
        <v>200861</v>
      </c>
      <c r="H9" s="7">
        <v>178870</v>
      </c>
      <c r="I9" s="7">
        <v>180542</v>
      </c>
      <c r="J9" s="8">
        <f>Munis_data!N8</f>
        <v>252808</v>
      </c>
      <c r="K9" s="8">
        <f>Munis_data!O8</f>
        <v>245141</v>
      </c>
      <c r="L9">
        <f>Munis_data!V8</f>
        <v>273893</v>
      </c>
      <c r="M9">
        <f>Munis_data!W8</f>
        <v>280700</v>
      </c>
      <c r="N9">
        <f>Munis_data!X8</f>
        <v>251400</v>
      </c>
      <c r="S9" t="s">
        <v>369</v>
      </c>
      <c r="T9">
        <v>2020</v>
      </c>
      <c r="U9" s="7">
        <f t="shared" si="0"/>
        <v>618</v>
      </c>
    </row>
    <row r="10" spans="1:21" x14ac:dyDescent="0.3">
      <c r="A10" t="s">
        <v>17</v>
      </c>
      <c r="B10">
        <v>1388</v>
      </c>
      <c r="C10">
        <v>1429</v>
      </c>
      <c r="D10">
        <v>1583</v>
      </c>
      <c r="E10">
        <v>1013</v>
      </c>
      <c r="F10" s="6">
        <v>1113.7933990899901</v>
      </c>
      <c r="G10" s="7">
        <v>934</v>
      </c>
      <c r="H10" s="7">
        <v>787</v>
      </c>
      <c r="I10" s="7">
        <v>1013</v>
      </c>
      <c r="J10" s="8">
        <f>Munis_data!N9</f>
        <v>1737</v>
      </c>
      <c r="K10" s="8">
        <f>Munis_data!O9</f>
        <v>1662</v>
      </c>
      <c r="L10">
        <f>Munis_data!V9</f>
        <v>1754</v>
      </c>
      <c r="M10">
        <f>Munis_data!W9</f>
        <v>1670</v>
      </c>
      <c r="N10">
        <f>Munis_data!X9</f>
        <v>1824</v>
      </c>
      <c r="S10" s="2" t="s">
        <v>365</v>
      </c>
      <c r="T10" s="18">
        <v>2020</v>
      </c>
      <c r="U10" s="7">
        <f t="shared" si="0"/>
        <v>654.63217610799904</v>
      </c>
    </row>
    <row r="11" spans="1:21" x14ac:dyDescent="0.3">
      <c r="A11" t="s">
        <v>18</v>
      </c>
      <c r="B11">
        <v>9504</v>
      </c>
      <c r="C11">
        <v>10168</v>
      </c>
      <c r="D11">
        <v>10327</v>
      </c>
      <c r="E11">
        <v>10722</v>
      </c>
      <c r="F11" s="6">
        <v>10890.152472939901</v>
      </c>
      <c r="G11" s="7">
        <v>10392</v>
      </c>
      <c r="H11" s="7">
        <v>10486</v>
      </c>
      <c r="I11" s="7">
        <v>10722</v>
      </c>
      <c r="J11" s="8">
        <f>Munis_data!N10</f>
        <v>10486</v>
      </c>
      <c r="K11" s="8">
        <f>Munis_data!O10</f>
        <v>10823</v>
      </c>
      <c r="L11">
        <f>Munis_data!V10</f>
        <v>10488</v>
      </c>
      <c r="M11">
        <f>Munis_data!W10</f>
        <v>10859</v>
      </c>
      <c r="N11">
        <f>Munis_data!X10</f>
        <v>11445</v>
      </c>
      <c r="S11" s="3" t="s">
        <v>370</v>
      </c>
      <c r="T11" s="18">
        <v>2020</v>
      </c>
      <c r="U11" s="7">
        <f t="shared" si="0"/>
        <v>705</v>
      </c>
    </row>
    <row r="12" spans="1:21" x14ac:dyDescent="0.3">
      <c r="A12" t="s">
        <v>19</v>
      </c>
      <c r="B12">
        <v>4202</v>
      </c>
      <c r="C12">
        <v>3915</v>
      </c>
      <c r="D12">
        <v>4209</v>
      </c>
      <c r="E12">
        <v>4114</v>
      </c>
      <c r="F12" s="6">
        <v>5860.7472075400001</v>
      </c>
      <c r="G12" s="7">
        <v>3945</v>
      </c>
      <c r="H12" s="7">
        <v>4113</v>
      </c>
      <c r="I12" s="7">
        <v>4114</v>
      </c>
      <c r="J12" s="8">
        <f>Munis_data!N11</f>
        <v>4503</v>
      </c>
      <c r="K12" s="8">
        <f>Munis_data!O11</f>
        <v>4116</v>
      </c>
      <c r="L12">
        <f>Munis_data!V11</f>
        <v>4525</v>
      </c>
      <c r="M12">
        <f>Munis_data!W11</f>
        <v>4113</v>
      </c>
      <c r="N12">
        <f>Munis_data!X11</f>
        <v>4638</v>
      </c>
      <c r="S12" t="s">
        <v>371</v>
      </c>
      <c r="T12">
        <v>2020</v>
      </c>
      <c r="U12" s="7">
        <f t="shared" si="0"/>
        <v>389</v>
      </c>
    </row>
    <row r="13" spans="1:21" x14ac:dyDescent="0.3">
      <c r="A13" t="s">
        <v>20</v>
      </c>
      <c r="B13">
        <v>19373</v>
      </c>
      <c r="C13">
        <v>36706</v>
      </c>
      <c r="D13">
        <v>41208</v>
      </c>
      <c r="E13">
        <v>41105</v>
      </c>
      <c r="F13" s="6">
        <v>42155.506288037897</v>
      </c>
      <c r="G13" s="7">
        <v>38450</v>
      </c>
      <c r="H13" s="7">
        <v>40744</v>
      </c>
      <c r="I13" s="7">
        <v>41105</v>
      </c>
      <c r="J13" s="8">
        <f>Munis_data!N12</f>
        <v>45710</v>
      </c>
      <c r="K13" s="8">
        <f>Munis_data!O12</f>
        <v>54264</v>
      </c>
      <c r="L13">
        <f>Munis_data!V12</f>
        <v>46262</v>
      </c>
      <c r="M13">
        <f>Munis_data!W12</f>
        <v>65578</v>
      </c>
      <c r="N13">
        <f>Munis_data!X12</f>
        <v>48814</v>
      </c>
      <c r="S13" t="s">
        <v>372</v>
      </c>
      <c r="T13" s="18">
        <v>2020</v>
      </c>
      <c r="U13" s="7">
        <f t="shared" si="0"/>
        <v>552</v>
      </c>
    </row>
    <row r="14" spans="1:21" x14ac:dyDescent="0.3">
      <c r="A14" t="s">
        <v>21</v>
      </c>
      <c r="B14">
        <v>17076</v>
      </c>
      <c r="C14">
        <v>23866</v>
      </c>
      <c r="D14">
        <v>26045</v>
      </c>
      <c r="E14">
        <v>26098</v>
      </c>
      <c r="F14" s="6">
        <v>27378.607011060001</v>
      </c>
      <c r="G14" s="7">
        <v>26315</v>
      </c>
      <c r="H14" s="7">
        <v>26024</v>
      </c>
      <c r="I14" s="7">
        <v>26098</v>
      </c>
      <c r="J14" s="8">
        <f>Munis_data!N13</f>
        <v>28224</v>
      </c>
      <c r="K14" s="8">
        <f>Munis_data!O13</f>
        <v>31298</v>
      </c>
      <c r="L14">
        <f>Munis_data!V13</f>
        <v>28423</v>
      </c>
      <c r="M14">
        <f>Munis_data!W13</f>
        <v>33520</v>
      </c>
      <c r="N14">
        <f>Munis_data!X13</f>
        <v>29776</v>
      </c>
      <c r="S14" t="s">
        <v>324</v>
      </c>
      <c r="T14" s="18">
        <v>2020</v>
      </c>
      <c r="U14" s="7">
        <f t="shared" si="0"/>
        <v>448</v>
      </c>
    </row>
    <row r="15" spans="1:21" x14ac:dyDescent="0.3">
      <c r="A15" t="s">
        <v>22</v>
      </c>
      <c r="B15">
        <v>9513</v>
      </c>
      <c r="C15">
        <v>10072</v>
      </c>
      <c r="D15">
        <v>13638</v>
      </c>
      <c r="E15">
        <v>14249</v>
      </c>
      <c r="F15" s="6">
        <v>14637.806891791</v>
      </c>
      <c r="G15" s="7">
        <v>14232</v>
      </c>
      <c r="H15" s="7">
        <v>14232</v>
      </c>
      <c r="I15" s="7">
        <v>14249</v>
      </c>
      <c r="J15" s="8">
        <f>Munis_data!N14</f>
        <v>17204</v>
      </c>
      <c r="K15" s="8">
        <f>Munis_data!O14</f>
        <v>15199</v>
      </c>
      <c r="L15">
        <f>Munis_data!V14</f>
        <v>18467</v>
      </c>
      <c r="M15">
        <f>Munis_data!W14</f>
        <v>15673</v>
      </c>
      <c r="N15">
        <f>Munis_data!X14</f>
        <v>14756</v>
      </c>
      <c r="S15" t="s">
        <v>325</v>
      </c>
      <c r="T15">
        <v>2020</v>
      </c>
      <c r="U15" s="7">
        <f t="shared" si="0"/>
        <v>561</v>
      </c>
    </row>
    <row r="16" spans="1:21" x14ac:dyDescent="0.3">
      <c r="A16" t="s">
        <v>23</v>
      </c>
      <c r="B16">
        <v>566</v>
      </c>
      <c r="C16">
        <v>574</v>
      </c>
      <c r="D16">
        <v>580</v>
      </c>
      <c r="E16">
        <v>602</v>
      </c>
      <c r="F16" s="6">
        <v>660.06498294999994</v>
      </c>
      <c r="G16" s="7">
        <v>536</v>
      </c>
      <c r="H16" s="7">
        <v>596</v>
      </c>
      <c r="I16" s="7">
        <v>602</v>
      </c>
      <c r="J16" s="8">
        <f>Munis_data!N15</f>
        <v>586</v>
      </c>
      <c r="K16" s="8">
        <f>Munis_data!O15</f>
        <v>587</v>
      </c>
      <c r="L16">
        <f>Munis_data!V15</f>
        <v>586</v>
      </c>
      <c r="M16">
        <f>Munis_data!W15</f>
        <v>587</v>
      </c>
      <c r="N16">
        <f>Munis_data!X15</f>
        <v>643</v>
      </c>
      <c r="S16" t="s">
        <v>330</v>
      </c>
      <c r="T16" s="18">
        <v>2020</v>
      </c>
      <c r="U16" s="7">
        <f t="shared" si="0"/>
        <v>596</v>
      </c>
    </row>
    <row r="17" spans="1:14" x14ac:dyDescent="0.3">
      <c r="A17" t="s">
        <v>24</v>
      </c>
      <c r="B17">
        <v>2032</v>
      </c>
      <c r="C17">
        <v>2033</v>
      </c>
      <c r="D17">
        <v>4359</v>
      </c>
      <c r="E17">
        <v>4713</v>
      </c>
      <c r="F17" s="6">
        <v>5663.3747167719903</v>
      </c>
      <c r="G17" s="7">
        <v>4628</v>
      </c>
      <c r="H17" s="7">
        <v>4599</v>
      </c>
      <c r="I17" s="7">
        <v>4713</v>
      </c>
      <c r="J17" s="8">
        <f>Munis_data!N16</f>
        <v>6685</v>
      </c>
      <c r="K17" s="8">
        <f>Munis_data!O16</f>
        <v>5135</v>
      </c>
      <c r="L17">
        <f>Munis_data!V16</f>
        <v>9346</v>
      </c>
      <c r="M17">
        <f>Munis_data!W16</f>
        <v>5623</v>
      </c>
      <c r="N17">
        <f>Munis_data!X16</f>
        <v>3901</v>
      </c>
    </row>
    <row r="18" spans="1:14" x14ac:dyDescent="0.3">
      <c r="A18" t="s">
        <v>26</v>
      </c>
      <c r="B18">
        <v>20241</v>
      </c>
      <c r="C18">
        <v>20535</v>
      </c>
      <c r="D18">
        <v>19071</v>
      </c>
      <c r="E18">
        <v>18789</v>
      </c>
      <c r="F18" s="6">
        <v>19669.698282699999</v>
      </c>
      <c r="G18" s="7">
        <v>17176</v>
      </c>
      <c r="H18" s="7">
        <v>18692</v>
      </c>
      <c r="I18" s="7">
        <v>18789</v>
      </c>
      <c r="J18" s="8">
        <f>Munis_data!N17</f>
        <v>17607</v>
      </c>
      <c r="K18" s="8">
        <f>Munis_data!O17</f>
        <v>18779</v>
      </c>
      <c r="L18">
        <f>Munis_data!V17</f>
        <v>17711</v>
      </c>
      <c r="M18">
        <f>Munis_data!W17</f>
        <v>18786</v>
      </c>
      <c r="N18">
        <f>Munis_data!X17</f>
        <v>20360</v>
      </c>
    </row>
    <row r="19" spans="1:14" x14ac:dyDescent="0.3">
      <c r="A19" t="s">
        <v>27</v>
      </c>
      <c r="B19">
        <v>17767</v>
      </c>
      <c r="C19">
        <v>20703</v>
      </c>
      <c r="D19">
        <v>18352</v>
      </c>
      <c r="E19">
        <v>18813</v>
      </c>
      <c r="F19" s="6">
        <v>19560.658670960001</v>
      </c>
      <c r="G19" s="7">
        <v>17494</v>
      </c>
      <c r="H19" s="7">
        <v>18452</v>
      </c>
      <c r="I19" s="7">
        <v>18813</v>
      </c>
      <c r="J19" s="8">
        <f>Munis_data!N18</f>
        <v>16001</v>
      </c>
      <c r="K19" s="8">
        <f>Munis_data!O18</f>
        <v>19526</v>
      </c>
      <c r="L19">
        <f>Munis_data!V18</f>
        <v>16268</v>
      </c>
      <c r="M19">
        <f>Munis_data!W18</f>
        <v>19521</v>
      </c>
      <c r="N19">
        <f>Munis_data!X18</f>
        <v>18373</v>
      </c>
    </row>
    <row r="20" spans="1:14" x14ac:dyDescent="0.3">
      <c r="A20" t="s">
        <v>28</v>
      </c>
      <c r="B20">
        <v>5137</v>
      </c>
      <c r="C20">
        <v>5245</v>
      </c>
      <c r="D20">
        <v>5209</v>
      </c>
      <c r="E20">
        <v>5338</v>
      </c>
      <c r="F20" s="6">
        <v>5537.0897880000002</v>
      </c>
      <c r="G20" s="7">
        <v>4594</v>
      </c>
      <c r="H20" s="7">
        <v>5305</v>
      </c>
      <c r="I20" s="7">
        <v>5338</v>
      </c>
      <c r="J20" s="8">
        <f>Munis_data!N19</f>
        <v>5173</v>
      </c>
      <c r="K20" s="8">
        <f>Munis_data!O19</f>
        <v>5269</v>
      </c>
      <c r="L20">
        <f>Munis_data!V19</f>
        <v>5173</v>
      </c>
      <c r="M20">
        <f>Munis_data!W19</f>
        <v>5270</v>
      </c>
      <c r="N20">
        <f>Munis_data!X19</f>
        <v>5526</v>
      </c>
    </row>
    <row r="21" spans="1:14" x14ac:dyDescent="0.3">
      <c r="A21" t="s">
        <v>29</v>
      </c>
      <c r="B21">
        <v>45426</v>
      </c>
      <c r="C21">
        <v>54016</v>
      </c>
      <c r="D21">
        <v>56657</v>
      </c>
      <c r="E21">
        <v>57250</v>
      </c>
      <c r="F21" s="6">
        <v>57046.802072999897</v>
      </c>
      <c r="G21" s="7">
        <v>55305</v>
      </c>
      <c r="H21" s="7">
        <v>57079</v>
      </c>
      <c r="I21" s="7">
        <v>57250</v>
      </c>
      <c r="J21" s="8">
        <f>Munis_data!N20</f>
        <v>59298</v>
      </c>
      <c r="K21" s="8">
        <f>Munis_data!O20</f>
        <v>63264</v>
      </c>
      <c r="L21">
        <f>Munis_data!V20</f>
        <v>59427</v>
      </c>
      <c r="M21">
        <f>Munis_data!W20</f>
        <v>64611</v>
      </c>
      <c r="N21">
        <f>Munis_data!X20</f>
        <v>53413</v>
      </c>
    </row>
    <row r="22" spans="1:14" x14ac:dyDescent="0.3">
      <c r="A22" t="s">
        <v>30</v>
      </c>
      <c r="D22">
        <v>1126</v>
      </c>
      <c r="E22">
        <v>1104</v>
      </c>
      <c r="F22" s="6">
        <v>1404.7732140829901</v>
      </c>
      <c r="G22" s="7">
        <v>1050</v>
      </c>
      <c r="H22" s="7">
        <v>1104</v>
      </c>
      <c r="I22" s="7">
        <v>1104</v>
      </c>
      <c r="J22" s="8"/>
      <c r="K22" s="8">
        <f>Munis_data!O21</f>
        <v>0</v>
      </c>
      <c r="L22">
        <f>Munis_data!V21</f>
        <v>0</v>
      </c>
      <c r="M22">
        <f>Munis_data!W21</f>
        <v>0</v>
      </c>
      <c r="N22">
        <f>Munis_data!X21</f>
        <v>0</v>
      </c>
    </row>
    <row r="23" spans="1:14" x14ac:dyDescent="0.3">
      <c r="A23" t="s">
        <v>31</v>
      </c>
      <c r="B23">
        <v>16614</v>
      </c>
      <c r="C23">
        <v>21675</v>
      </c>
      <c r="D23">
        <v>22018</v>
      </c>
      <c r="E23">
        <v>22382</v>
      </c>
      <c r="F23" s="6">
        <v>22195.173540975</v>
      </c>
      <c r="G23" s="7">
        <v>21999</v>
      </c>
      <c r="H23" s="7">
        <v>21733</v>
      </c>
      <c r="I23" s="7">
        <v>22382</v>
      </c>
      <c r="J23" s="8">
        <f>Munis_data!N22</f>
        <v>22361</v>
      </c>
      <c r="K23" s="8">
        <f>Munis_data!O22</f>
        <v>25506</v>
      </c>
      <c r="L23">
        <f>Munis_data!V22</f>
        <v>22366</v>
      </c>
      <c r="M23">
        <f>Munis_data!W22</f>
        <v>26427</v>
      </c>
      <c r="N23">
        <f>Munis_data!X22</f>
        <v>28383</v>
      </c>
    </row>
    <row r="24" spans="1:14" x14ac:dyDescent="0.3">
      <c r="A24" t="s">
        <v>32</v>
      </c>
      <c r="B24">
        <v>21203</v>
      </c>
      <c r="C24">
        <v>23463</v>
      </c>
      <c r="D24">
        <v>23706</v>
      </c>
      <c r="E24">
        <v>22558</v>
      </c>
      <c r="F24" s="6">
        <v>24484.88972811</v>
      </c>
      <c r="G24" s="7">
        <v>19855</v>
      </c>
      <c r="H24" s="7">
        <v>22503</v>
      </c>
      <c r="I24" s="7">
        <v>22558</v>
      </c>
      <c r="J24" s="8">
        <f>Munis_data!N23</f>
        <v>23949</v>
      </c>
      <c r="K24" s="8">
        <f>Munis_data!O23</f>
        <v>25294</v>
      </c>
      <c r="L24">
        <f>Munis_data!V23</f>
        <v>23952</v>
      </c>
      <c r="M24">
        <f>Munis_data!W23</f>
        <v>25449</v>
      </c>
      <c r="N24">
        <f>Munis_data!X23</f>
        <v>24766</v>
      </c>
    </row>
    <row r="25" spans="1:14" x14ac:dyDescent="0.3">
      <c r="A25" t="s">
        <v>33</v>
      </c>
      <c r="B25">
        <v>40843</v>
      </c>
      <c r="C25">
        <v>56321</v>
      </c>
      <c r="D25">
        <v>73366</v>
      </c>
      <c r="E25">
        <v>73922</v>
      </c>
      <c r="F25" s="6">
        <v>75908.401943211895</v>
      </c>
      <c r="G25" s="7">
        <v>71731</v>
      </c>
      <c r="H25" s="7">
        <v>73689</v>
      </c>
      <c r="I25" s="7">
        <v>73922</v>
      </c>
      <c r="J25" s="8">
        <f>Munis_data!N24</f>
        <v>90411</v>
      </c>
      <c r="K25" s="8">
        <f>Munis_data!O24</f>
        <v>89366</v>
      </c>
      <c r="L25">
        <f>Munis_data!V24</f>
        <v>95570</v>
      </c>
      <c r="M25">
        <f>Munis_data!W24</f>
        <v>99267</v>
      </c>
      <c r="N25">
        <f>Munis_data!X24</f>
        <v>87499</v>
      </c>
    </row>
    <row r="26" spans="1:14" x14ac:dyDescent="0.3">
      <c r="A26" t="s">
        <v>36</v>
      </c>
      <c r="B26">
        <v>14402</v>
      </c>
      <c r="C26">
        <v>15335</v>
      </c>
      <c r="D26">
        <v>16446</v>
      </c>
      <c r="E26">
        <v>17027</v>
      </c>
      <c r="F26" s="6">
        <v>16361.02585231</v>
      </c>
      <c r="G26" s="7">
        <v>14002</v>
      </c>
      <c r="H26" s="7">
        <v>16573</v>
      </c>
      <c r="I26" s="7">
        <v>17027</v>
      </c>
      <c r="J26" s="8">
        <f>Munis_data!N25</f>
        <v>17557</v>
      </c>
      <c r="K26" s="8">
        <f>Munis_data!O25</f>
        <v>17438</v>
      </c>
      <c r="L26">
        <f>Munis_data!V25</f>
        <v>17637</v>
      </c>
      <c r="M26">
        <f>Munis_data!W25</f>
        <v>17553</v>
      </c>
      <c r="N26">
        <f>Munis_data!X25</f>
        <v>17534</v>
      </c>
    </row>
    <row r="27" spans="1:14" x14ac:dyDescent="0.3">
      <c r="A27" t="s">
        <v>37</v>
      </c>
      <c r="B27">
        <v>8713</v>
      </c>
      <c r="C27">
        <v>8264</v>
      </c>
      <c r="D27">
        <v>7932</v>
      </c>
      <c r="E27">
        <v>7998</v>
      </c>
      <c r="F27" s="6">
        <v>8220.3930390059995</v>
      </c>
      <c r="G27" s="7">
        <v>7773</v>
      </c>
      <c r="H27" s="7">
        <v>7978</v>
      </c>
      <c r="I27" s="7">
        <v>7998</v>
      </c>
      <c r="J27" s="8">
        <f>Munis_data!N26</f>
        <v>7600</v>
      </c>
      <c r="K27" s="8">
        <f>Munis_data!O26</f>
        <v>7522</v>
      </c>
      <c r="L27">
        <f>Munis_data!V26</f>
        <v>7613</v>
      </c>
      <c r="M27">
        <f>Munis_data!W26</f>
        <v>7553</v>
      </c>
      <c r="N27">
        <f>Munis_data!X26</f>
        <v>8235</v>
      </c>
    </row>
    <row r="28" spans="1:14" x14ac:dyDescent="0.3">
      <c r="A28" t="s">
        <v>38</v>
      </c>
      <c r="B28">
        <v>18876</v>
      </c>
      <c r="C28">
        <v>19085</v>
      </c>
      <c r="D28">
        <v>18978</v>
      </c>
      <c r="E28">
        <v>19476</v>
      </c>
      <c r="F28" s="6">
        <v>19126.713581799999</v>
      </c>
      <c r="G28" s="7">
        <v>18542</v>
      </c>
      <c r="H28" s="7">
        <v>19308</v>
      </c>
      <c r="I28" s="7">
        <v>19476</v>
      </c>
      <c r="J28" s="8">
        <f>Munis_data!N27</f>
        <v>18871</v>
      </c>
      <c r="K28" s="8">
        <f>Munis_data!O27</f>
        <v>19082</v>
      </c>
      <c r="L28">
        <f>Munis_data!V27</f>
        <v>18872</v>
      </c>
      <c r="M28">
        <f>Munis_data!W27</f>
        <v>19082</v>
      </c>
      <c r="N28">
        <f>Munis_data!X27</f>
        <v>19245</v>
      </c>
    </row>
    <row r="29" spans="1:14" x14ac:dyDescent="0.3">
      <c r="A29" t="s">
        <v>39</v>
      </c>
      <c r="B29">
        <v>36427</v>
      </c>
      <c r="C29">
        <v>42909</v>
      </c>
      <c r="D29">
        <v>41496</v>
      </c>
      <c r="E29">
        <v>43212</v>
      </c>
      <c r="F29" s="6">
        <v>42664.219268159897</v>
      </c>
      <c r="G29" s="7">
        <v>41923</v>
      </c>
      <c r="H29" s="7">
        <v>42857</v>
      </c>
      <c r="I29" s="7">
        <v>43212</v>
      </c>
      <c r="J29" s="8">
        <f>Munis_data!N28</f>
        <v>40083</v>
      </c>
      <c r="K29" s="8">
        <f>Munis_data!O28</f>
        <v>45346</v>
      </c>
      <c r="L29">
        <f>Munis_data!V28</f>
        <v>40130</v>
      </c>
      <c r="M29">
        <f>Munis_data!W28</f>
        <v>45769</v>
      </c>
      <c r="N29">
        <f>Munis_data!X28</f>
        <v>55007</v>
      </c>
    </row>
    <row r="30" spans="1:14" x14ac:dyDescent="0.3">
      <c r="A30" t="s">
        <v>40</v>
      </c>
      <c r="B30">
        <v>574</v>
      </c>
      <c r="C30">
        <v>726</v>
      </c>
      <c r="D30">
        <v>1077</v>
      </c>
      <c r="E30">
        <v>1128</v>
      </c>
      <c r="F30" s="6">
        <v>1548.4542309379999</v>
      </c>
      <c r="G30" s="7">
        <v>1144</v>
      </c>
      <c r="H30" s="7">
        <v>1128</v>
      </c>
      <c r="I30" s="7">
        <v>1128</v>
      </c>
      <c r="J30" s="8">
        <f>Munis_data!N29</f>
        <v>1428</v>
      </c>
      <c r="K30" s="8">
        <f>Munis_data!O29</f>
        <v>1295</v>
      </c>
      <c r="L30">
        <f>Munis_data!V29</f>
        <v>1598</v>
      </c>
      <c r="M30">
        <f>Munis_data!W29</f>
        <v>1437</v>
      </c>
      <c r="N30">
        <f>Munis_data!X29</f>
        <v>1223</v>
      </c>
    </row>
    <row r="31" spans="1:14" x14ac:dyDescent="0.3">
      <c r="A31" t="s">
        <v>41</v>
      </c>
      <c r="B31">
        <v>27600</v>
      </c>
      <c r="C31">
        <v>27902</v>
      </c>
      <c r="D31">
        <v>28925</v>
      </c>
      <c r="E31">
        <v>29439</v>
      </c>
      <c r="F31" s="6">
        <v>29738.4774365999</v>
      </c>
      <c r="G31" s="7">
        <v>22916</v>
      </c>
      <c r="H31" s="7">
        <v>29266</v>
      </c>
      <c r="I31" s="7">
        <v>29439</v>
      </c>
      <c r="J31" s="8">
        <f>Munis_data!N30</f>
        <v>29948</v>
      </c>
      <c r="K31" s="8">
        <f>Munis_data!O30</f>
        <v>29467</v>
      </c>
      <c r="L31">
        <f>Munis_data!V30</f>
        <v>29986</v>
      </c>
      <c r="M31">
        <f>Munis_data!W30</f>
        <v>29487</v>
      </c>
      <c r="N31">
        <f>Munis_data!X30</f>
        <v>28898</v>
      </c>
    </row>
    <row r="32" spans="1:14" x14ac:dyDescent="0.3">
      <c r="A32" t="s">
        <v>42</v>
      </c>
      <c r="B32">
        <v>400</v>
      </c>
      <c r="C32">
        <v>452</v>
      </c>
      <c r="D32">
        <v>618</v>
      </c>
      <c r="E32">
        <v>535</v>
      </c>
      <c r="F32" s="6">
        <v>972.29487387400002</v>
      </c>
      <c r="G32" s="7">
        <v>629</v>
      </c>
      <c r="H32" s="7">
        <v>535</v>
      </c>
      <c r="I32" s="7">
        <v>535</v>
      </c>
      <c r="J32" s="8">
        <f>Munis_data!N31</f>
        <v>784</v>
      </c>
      <c r="K32" s="8">
        <f>Munis_data!O31</f>
        <v>708</v>
      </c>
      <c r="L32">
        <f>Munis_data!V31</f>
        <v>845</v>
      </c>
      <c r="M32">
        <f>Munis_data!W31</f>
        <v>744</v>
      </c>
      <c r="N32">
        <f>Munis_data!X31</f>
        <v>584</v>
      </c>
    </row>
    <row r="33" spans="1:14" x14ac:dyDescent="0.3">
      <c r="A33" t="s">
        <v>43</v>
      </c>
      <c r="B33">
        <v>3916</v>
      </c>
      <c r="C33">
        <v>4170</v>
      </c>
      <c r="D33">
        <v>4206</v>
      </c>
      <c r="E33">
        <v>4046</v>
      </c>
      <c r="F33" s="6">
        <v>4111.3354866999898</v>
      </c>
      <c r="G33" s="7">
        <v>3269</v>
      </c>
      <c r="H33" s="7">
        <v>3801</v>
      </c>
      <c r="I33" s="7">
        <v>4046</v>
      </c>
      <c r="J33" s="8">
        <f>Munis_data!N32</f>
        <v>4242</v>
      </c>
      <c r="K33" s="8">
        <f>Munis_data!O32</f>
        <v>4387</v>
      </c>
      <c r="L33">
        <f>Munis_data!V32</f>
        <v>4242</v>
      </c>
      <c r="M33">
        <f>Munis_data!W32</f>
        <v>4399</v>
      </c>
      <c r="N33">
        <f>Munis_data!X32</f>
        <v>4645</v>
      </c>
    </row>
    <row r="34" spans="1:14" x14ac:dyDescent="0.3">
      <c r="A34" t="s">
        <v>44</v>
      </c>
      <c r="B34">
        <v>7669</v>
      </c>
      <c r="C34">
        <v>10408</v>
      </c>
      <c r="D34">
        <v>10559</v>
      </c>
      <c r="E34">
        <v>11192</v>
      </c>
      <c r="F34" s="6">
        <v>11334.870483720901</v>
      </c>
      <c r="G34" s="7">
        <v>10640</v>
      </c>
      <c r="H34" s="7">
        <v>10964</v>
      </c>
      <c r="I34" s="7">
        <v>11192</v>
      </c>
      <c r="J34" s="8">
        <f>Munis_data!N33</f>
        <v>10710</v>
      </c>
      <c r="K34" s="8">
        <f>Munis_data!O33</f>
        <v>12435</v>
      </c>
      <c r="L34">
        <f>Munis_data!V33</f>
        <v>10712</v>
      </c>
      <c r="M34">
        <f>Munis_data!W33</f>
        <v>13005</v>
      </c>
      <c r="N34">
        <f>Munis_data!X33</f>
        <v>14267</v>
      </c>
    </row>
    <row r="35" spans="1:14" x14ac:dyDescent="0.3">
      <c r="A35" t="s">
        <v>45</v>
      </c>
      <c r="B35">
        <v>37840</v>
      </c>
      <c r="C35">
        <v>39071</v>
      </c>
      <c r="D35">
        <v>37042</v>
      </c>
      <c r="E35">
        <v>36033</v>
      </c>
      <c r="F35" s="6">
        <v>38310.801521230002</v>
      </c>
      <c r="G35" s="7">
        <v>34332</v>
      </c>
      <c r="H35" s="7">
        <v>35982</v>
      </c>
      <c r="I35" s="7">
        <v>36033</v>
      </c>
      <c r="J35" s="8">
        <f>Munis_data!N34</f>
        <v>35013</v>
      </c>
      <c r="K35" s="8">
        <f>Munis_data!O34</f>
        <v>37186</v>
      </c>
      <c r="L35">
        <f>Munis_data!V34</f>
        <v>35118</v>
      </c>
      <c r="M35">
        <f>Munis_data!W34</f>
        <v>37174</v>
      </c>
      <c r="N35">
        <f>Munis_data!X34</f>
        <v>40492</v>
      </c>
    </row>
    <row r="36" spans="1:14" x14ac:dyDescent="0.3">
      <c r="A36" t="s">
        <v>46</v>
      </c>
      <c r="B36">
        <v>8418</v>
      </c>
      <c r="C36">
        <v>8516</v>
      </c>
      <c r="D36">
        <v>7835</v>
      </c>
      <c r="E36">
        <v>7025</v>
      </c>
      <c r="F36" s="6">
        <v>8116.1184874600003</v>
      </c>
      <c r="G36" s="7">
        <v>6791</v>
      </c>
      <c r="H36" s="7">
        <v>7025</v>
      </c>
      <c r="I36" s="7">
        <v>7025</v>
      </c>
      <c r="J36" s="8">
        <f>Munis_data!N35</f>
        <v>7154</v>
      </c>
      <c r="K36" s="8">
        <f>Munis_data!O35</f>
        <v>7673</v>
      </c>
      <c r="L36">
        <f>Munis_data!V35</f>
        <v>7208</v>
      </c>
      <c r="M36">
        <f>Munis_data!W35</f>
        <v>7679</v>
      </c>
      <c r="N36">
        <f>Munis_data!X35</f>
        <v>8481</v>
      </c>
    </row>
    <row r="37" spans="1:14" x14ac:dyDescent="0.3">
      <c r="A37" t="s">
        <v>47</v>
      </c>
      <c r="D37">
        <v>11131</v>
      </c>
      <c r="E37">
        <v>10885</v>
      </c>
      <c r="F37" s="6">
        <v>11949.299630367999</v>
      </c>
      <c r="G37" s="7">
        <v>10039</v>
      </c>
      <c r="H37" s="7">
        <v>10885</v>
      </c>
      <c r="I37" s="7">
        <v>10885</v>
      </c>
      <c r="J37" s="8"/>
      <c r="K37" s="8">
        <f>Munis_data!O36</f>
        <v>0</v>
      </c>
      <c r="L37">
        <f>Munis_data!V36</f>
        <v>0</v>
      </c>
      <c r="M37">
        <f>Munis_data!W36</f>
        <v>0</v>
      </c>
      <c r="N37">
        <f>Munis_data!X36</f>
        <v>0</v>
      </c>
    </row>
    <row r="38" spans="1:14" x14ac:dyDescent="0.3">
      <c r="A38" t="s">
        <v>48</v>
      </c>
      <c r="B38">
        <v>31716</v>
      </c>
      <c r="C38">
        <v>40438</v>
      </c>
      <c r="D38">
        <v>39711</v>
      </c>
      <c r="E38">
        <v>39854</v>
      </c>
      <c r="F38" s="6">
        <v>41267.583650253902</v>
      </c>
      <c r="G38" s="7">
        <v>39343</v>
      </c>
      <c r="H38" s="7">
        <v>39144</v>
      </c>
      <c r="I38" s="7">
        <v>39854</v>
      </c>
      <c r="J38" s="8">
        <f>Munis_data!N37</f>
        <v>38984</v>
      </c>
      <c r="K38" s="8">
        <f>Munis_data!O37</f>
        <v>45283</v>
      </c>
      <c r="L38">
        <f>Munis_data!V37</f>
        <v>38997</v>
      </c>
      <c r="M38">
        <f>Munis_data!W37</f>
        <v>46411</v>
      </c>
      <c r="N38">
        <f>Munis_data!X37</f>
        <v>56360</v>
      </c>
    </row>
    <row r="39" spans="1:14" x14ac:dyDescent="0.3">
      <c r="A39" t="s">
        <v>49</v>
      </c>
      <c r="B39">
        <v>23049</v>
      </c>
      <c r="C39">
        <v>30586</v>
      </c>
      <c r="D39">
        <v>37691</v>
      </c>
      <c r="E39">
        <v>37983</v>
      </c>
      <c r="F39" s="6">
        <v>39427.660872107001</v>
      </c>
      <c r="G39" s="7">
        <v>35871</v>
      </c>
      <c r="H39" s="7">
        <v>37981</v>
      </c>
      <c r="I39" s="7">
        <v>37983</v>
      </c>
      <c r="J39" s="8">
        <f>Munis_data!N38</f>
        <v>44796</v>
      </c>
      <c r="K39" s="8">
        <f>Munis_data!O38</f>
        <v>45084</v>
      </c>
      <c r="L39">
        <f>Munis_data!V38</f>
        <v>46446</v>
      </c>
      <c r="M39">
        <f>Munis_data!W38</f>
        <v>48797</v>
      </c>
      <c r="N39">
        <f>Munis_data!X38</f>
        <v>42224</v>
      </c>
    </row>
    <row r="40" spans="1:14" x14ac:dyDescent="0.3">
      <c r="A40" t="s">
        <v>50</v>
      </c>
      <c r="B40">
        <v>10043</v>
      </c>
      <c r="C40">
        <v>15531</v>
      </c>
      <c r="D40">
        <v>18271</v>
      </c>
      <c r="E40">
        <v>17826</v>
      </c>
      <c r="F40" s="6">
        <v>18672.245495837</v>
      </c>
      <c r="G40" s="7">
        <v>17136</v>
      </c>
      <c r="H40" s="7">
        <v>17746</v>
      </c>
      <c r="I40" s="7">
        <v>17826</v>
      </c>
      <c r="J40" s="8">
        <f>Munis_data!N39</f>
        <v>21011</v>
      </c>
      <c r="K40" s="8">
        <f>Munis_data!O39</f>
        <v>22843</v>
      </c>
      <c r="L40">
        <f>Munis_data!V39</f>
        <v>21494</v>
      </c>
      <c r="M40">
        <f>Munis_data!W39</f>
        <v>25793</v>
      </c>
      <c r="N40">
        <f>Munis_data!X39</f>
        <v>21258</v>
      </c>
    </row>
    <row r="41" spans="1:14" x14ac:dyDescent="0.3">
      <c r="A41" t="s">
        <v>52</v>
      </c>
      <c r="B41">
        <v>2783726</v>
      </c>
      <c r="C41">
        <v>2896016</v>
      </c>
      <c r="D41">
        <v>2695598</v>
      </c>
      <c r="E41">
        <v>2746388</v>
      </c>
      <c r="F41" s="6">
        <v>2779134.261775957</v>
      </c>
      <c r="G41" s="7">
        <v>2944465</v>
      </c>
      <c r="H41" s="7">
        <v>2698875</v>
      </c>
      <c r="I41" s="7">
        <v>2746388</v>
      </c>
      <c r="J41" s="8">
        <f>Munis_data!N40</f>
        <v>2495180</v>
      </c>
      <c r="K41" s="8">
        <f>Munis_data!O40</f>
        <v>2703652</v>
      </c>
      <c r="L41">
        <f>Munis_data!V40</f>
        <v>2509050</v>
      </c>
      <c r="M41">
        <f>Munis_data!W40</f>
        <v>2702233</v>
      </c>
      <c r="N41">
        <f>Munis_data!X40</f>
        <v>2453792</v>
      </c>
    </row>
    <row r="42" spans="1:14" x14ac:dyDescent="0.3">
      <c r="A42" t="s">
        <v>53</v>
      </c>
      <c r="B42">
        <v>33072</v>
      </c>
      <c r="C42">
        <v>32776</v>
      </c>
      <c r="D42">
        <v>30276</v>
      </c>
      <c r="E42">
        <v>27480</v>
      </c>
      <c r="F42" s="6">
        <v>31210.607111204001</v>
      </c>
      <c r="G42" s="7">
        <v>22511</v>
      </c>
      <c r="H42" s="7">
        <v>26800</v>
      </c>
      <c r="I42" s="7">
        <v>27480</v>
      </c>
      <c r="J42" s="8">
        <f>Munis_data!N41</f>
        <v>27776</v>
      </c>
      <c r="K42" s="8">
        <f>Munis_data!O41</f>
        <v>29245</v>
      </c>
      <c r="L42">
        <f>Munis_data!V41</f>
        <v>27967</v>
      </c>
      <c r="M42">
        <f>Munis_data!W41</f>
        <v>29310</v>
      </c>
      <c r="N42">
        <f>Munis_data!X41</f>
        <v>30787</v>
      </c>
    </row>
    <row r="43" spans="1:14" x14ac:dyDescent="0.3">
      <c r="A43" t="s">
        <v>54</v>
      </c>
      <c r="B43">
        <v>13643</v>
      </c>
      <c r="C43">
        <v>14127</v>
      </c>
      <c r="D43">
        <v>14305</v>
      </c>
      <c r="E43">
        <v>14433</v>
      </c>
      <c r="F43" s="6">
        <v>14200.162974516001</v>
      </c>
      <c r="G43" s="7">
        <v>12929</v>
      </c>
      <c r="H43" s="7">
        <v>14120</v>
      </c>
      <c r="I43" s="7">
        <v>14433</v>
      </c>
      <c r="J43" s="8">
        <f>Munis_data!N42</f>
        <v>14483</v>
      </c>
      <c r="K43" s="8">
        <f>Munis_data!O42</f>
        <v>14687</v>
      </c>
      <c r="L43">
        <f>Munis_data!V42</f>
        <v>14485</v>
      </c>
      <c r="M43">
        <f>Munis_data!W42</f>
        <v>14703</v>
      </c>
      <c r="N43">
        <f>Munis_data!X42</f>
        <v>16500</v>
      </c>
    </row>
    <row r="44" spans="1:14" x14ac:dyDescent="0.3">
      <c r="A44" t="s">
        <v>55</v>
      </c>
      <c r="B44">
        <v>67436</v>
      </c>
      <c r="C44">
        <v>85616</v>
      </c>
      <c r="D44">
        <v>83891</v>
      </c>
      <c r="E44">
        <v>85268</v>
      </c>
      <c r="F44" s="6">
        <v>85199.279072959995</v>
      </c>
      <c r="G44" s="13">
        <v>68372</v>
      </c>
      <c r="H44" s="13">
        <v>84567</v>
      </c>
      <c r="I44" s="7">
        <v>85268</v>
      </c>
      <c r="J44" s="8">
        <f>Munis_data!N43</f>
        <v>82166</v>
      </c>
      <c r="K44" s="8">
        <f>Munis_data!O43</f>
        <v>95436</v>
      </c>
      <c r="L44">
        <f>Munis_data!V43</f>
        <v>82201</v>
      </c>
      <c r="M44">
        <f>Munis_data!W43</f>
        <v>97696</v>
      </c>
      <c r="N44">
        <f>Munis_data!X43</f>
        <v>87145</v>
      </c>
    </row>
    <row r="45" spans="1:14" x14ac:dyDescent="0.3">
      <c r="A45" t="s">
        <v>56</v>
      </c>
      <c r="B45">
        <v>6994</v>
      </c>
      <c r="C45">
        <v>7610</v>
      </c>
      <c r="D45">
        <v>8427</v>
      </c>
      <c r="E45">
        <v>8702</v>
      </c>
      <c r="F45" s="6">
        <v>9004.8851420999908</v>
      </c>
      <c r="G45" s="7">
        <v>8969</v>
      </c>
      <c r="H45" s="7">
        <v>8618</v>
      </c>
      <c r="I45" s="7">
        <v>8702</v>
      </c>
      <c r="J45" s="8">
        <f>Munis_data!N44</f>
        <v>9244</v>
      </c>
      <c r="K45" s="8">
        <f>Munis_data!O44</f>
        <v>9110</v>
      </c>
      <c r="L45">
        <f>Munis_data!V44</f>
        <v>9332</v>
      </c>
      <c r="M45">
        <f>Munis_data!W44</f>
        <v>9223</v>
      </c>
      <c r="N45">
        <f>Munis_data!X44</f>
        <v>9200</v>
      </c>
    </row>
    <row r="46" spans="1:14" x14ac:dyDescent="0.3">
      <c r="A46" t="s">
        <v>58</v>
      </c>
      <c r="B46">
        <v>15431</v>
      </c>
      <c r="C46">
        <v>16169</v>
      </c>
      <c r="D46">
        <v>16541</v>
      </c>
      <c r="E46">
        <v>16775</v>
      </c>
      <c r="F46" s="6">
        <v>17320.20380969</v>
      </c>
      <c r="G46" s="7">
        <v>13638</v>
      </c>
      <c r="H46" s="7">
        <v>16525</v>
      </c>
      <c r="I46" s="7">
        <v>16775</v>
      </c>
      <c r="J46" s="8">
        <f>Munis_data!N45</f>
        <v>16913</v>
      </c>
      <c r="K46" s="8">
        <f>Munis_data!O45</f>
        <v>17157</v>
      </c>
      <c r="L46">
        <f>Munis_data!V45</f>
        <v>16922</v>
      </c>
      <c r="M46">
        <f>Munis_data!W45</f>
        <v>17194</v>
      </c>
      <c r="N46">
        <f>Munis_data!X45</f>
        <v>19240</v>
      </c>
    </row>
    <row r="47" spans="1:14" x14ac:dyDescent="0.3">
      <c r="A47" t="s">
        <v>59</v>
      </c>
      <c r="B47">
        <v>5716</v>
      </c>
      <c r="C47">
        <v>5991</v>
      </c>
      <c r="D47">
        <v>5895</v>
      </c>
      <c r="E47">
        <v>6420</v>
      </c>
      <c r="F47" s="6">
        <v>6583.1782666999898</v>
      </c>
      <c r="G47" s="7">
        <v>5815</v>
      </c>
      <c r="H47" s="7">
        <v>6420</v>
      </c>
      <c r="I47" s="7">
        <v>6420</v>
      </c>
      <c r="J47" s="8">
        <f>Munis_data!N46</f>
        <v>5799</v>
      </c>
      <c r="K47" s="8">
        <f>Munis_data!O46</f>
        <v>6046</v>
      </c>
      <c r="L47">
        <f>Munis_data!V46</f>
        <v>5801</v>
      </c>
      <c r="M47">
        <f>Munis_data!W46</f>
        <v>6050</v>
      </c>
      <c r="N47">
        <f>Munis_data!X46</f>
        <v>6590</v>
      </c>
    </row>
    <row r="48" spans="1:14" x14ac:dyDescent="0.3">
      <c r="A48" t="s">
        <v>60</v>
      </c>
      <c r="B48">
        <v>10643</v>
      </c>
      <c r="C48">
        <v>13329</v>
      </c>
      <c r="D48">
        <v>20837</v>
      </c>
      <c r="E48">
        <v>20459</v>
      </c>
      <c r="F48" s="6">
        <v>18314.806156604998</v>
      </c>
      <c r="G48" s="7">
        <v>17475</v>
      </c>
      <c r="H48" s="7">
        <v>17751</v>
      </c>
      <c r="I48" s="7">
        <v>20459</v>
      </c>
      <c r="J48" s="8">
        <f>Munis_data!N47</f>
        <v>28345</v>
      </c>
      <c r="K48" s="8">
        <f>Munis_data!O47</f>
        <v>25130</v>
      </c>
      <c r="L48">
        <f>Munis_data!V47</f>
        <v>32574</v>
      </c>
      <c r="M48">
        <f>Munis_data!W47</f>
        <v>28098</v>
      </c>
      <c r="N48">
        <f>Munis_data!X47</f>
        <v>21627</v>
      </c>
    </row>
    <row r="49" spans="1:14" x14ac:dyDescent="0.3">
      <c r="A49" t="s">
        <v>61</v>
      </c>
      <c r="B49">
        <v>10823</v>
      </c>
      <c r="C49">
        <v>11251</v>
      </c>
      <c r="D49">
        <v>10950</v>
      </c>
      <c r="E49">
        <v>10826</v>
      </c>
      <c r="F49" s="6">
        <v>10930.335271620001</v>
      </c>
      <c r="G49" s="7">
        <v>8856</v>
      </c>
      <c r="H49" s="7">
        <v>10193</v>
      </c>
      <c r="I49" s="7">
        <v>10826</v>
      </c>
      <c r="J49" s="8">
        <f>Munis_data!N48</f>
        <v>10649</v>
      </c>
      <c r="K49" s="8">
        <f>Munis_data!O48</f>
        <v>11135</v>
      </c>
      <c r="L49">
        <f>Munis_data!V48</f>
        <v>10657</v>
      </c>
      <c r="M49">
        <f>Munis_data!W48</f>
        <v>11136</v>
      </c>
      <c r="N49">
        <f>Munis_data!X48</f>
        <v>14707</v>
      </c>
    </row>
    <row r="50" spans="1:14" x14ac:dyDescent="0.3">
      <c r="A50" t="s">
        <v>62</v>
      </c>
      <c r="B50">
        <v>6773</v>
      </c>
      <c r="C50">
        <v>7346</v>
      </c>
      <c r="D50">
        <v>8259</v>
      </c>
      <c r="E50">
        <v>8465</v>
      </c>
      <c r="F50" s="6">
        <v>8830.7155150180006</v>
      </c>
      <c r="G50" s="7">
        <v>7912</v>
      </c>
      <c r="H50" s="7">
        <v>8353</v>
      </c>
      <c r="I50" s="7">
        <v>8465</v>
      </c>
      <c r="J50" s="8">
        <f>Munis_data!N49</f>
        <v>9172</v>
      </c>
      <c r="K50" s="8">
        <f>Munis_data!O49</f>
        <v>8945</v>
      </c>
      <c r="L50">
        <f>Munis_data!V49</f>
        <v>9285</v>
      </c>
      <c r="M50">
        <f>Munis_data!W49</f>
        <v>9066</v>
      </c>
      <c r="N50">
        <f>Munis_data!X49</f>
        <v>9355</v>
      </c>
    </row>
    <row r="51" spans="1:14" x14ac:dyDescent="0.3">
      <c r="A51" t="s">
        <v>63</v>
      </c>
      <c r="B51">
        <v>24512</v>
      </c>
      <c r="C51">
        <v>38000</v>
      </c>
      <c r="D51">
        <v>40743</v>
      </c>
      <c r="E51">
        <v>40269</v>
      </c>
      <c r="F51" s="6">
        <v>42372.374818994998</v>
      </c>
      <c r="G51" s="7">
        <v>39701</v>
      </c>
      <c r="H51" s="7">
        <v>39897</v>
      </c>
      <c r="I51" s="7">
        <v>40269</v>
      </c>
      <c r="J51" s="8">
        <f>Munis_data!N50</f>
        <v>43486</v>
      </c>
      <c r="K51" s="8">
        <f>Munis_data!O50</f>
        <v>50649</v>
      </c>
      <c r="L51">
        <f>Munis_data!V50</f>
        <v>43684</v>
      </c>
      <c r="M51">
        <f>Munis_data!W50</f>
        <v>55857</v>
      </c>
      <c r="N51">
        <f>Munis_data!X50</f>
        <v>47115</v>
      </c>
    </row>
    <row r="52" spans="1:14" x14ac:dyDescent="0.3">
      <c r="A52" t="s">
        <v>64</v>
      </c>
      <c r="B52">
        <v>18341</v>
      </c>
      <c r="C52">
        <v>22860</v>
      </c>
      <c r="D52">
        <v>22086</v>
      </c>
      <c r="E52">
        <v>22011</v>
      </c>
      <c r="F52" s="6">
        <v>23065.71438062</v>
      </c>
      <c r="G52" s="7">
        <v>21926</v>
      </c>
      <c r="H52" s="7">
        <v>21984</v>
      </c>
      <c r="I52" s="7">
        <v>22011</v>
      </c>
      <c r="J52" s="8">
        <f>Munis_data!N51</f>
        <v>21312</v>
      </c>
      <c r="K52" s="8">
        <f>Munis_data!O51</f>
        <v>24841</v>
      </c>
      <c r="L52">
        <f>Munis_data!V51</f>
        <v>21338</v>
      </c>
      <c r="M52">
        <f>Munis_data!W51</f>
        <v>25287</v>
      </c>
      <c r="N52">
        <f>Munis_data!X51</f>
        <v>27356</v>
      </c>
    </row>
    <row r="53" spans="1:14" x14ac:dyDescent="0.3">
      <c r="A53" t="s">
        <v>65</v>
      </c>
      <c r="B53">
        <v>2887</v>
      </c>
      <c r="C53">
        <v>3102</v>
      </c>
      <c r="D53">
        <v>3200</v>
      </c>
      <c r="E53">
        <v>3681</v>
      </c>
      <c r="F53" s="6">
        <v>3968.6593779069999</v>
      </c>
      <c r="G53" s="7">
        <v>3174</v>
      </c>
      <c r="H53" s="7">
        <v>3528</v>
      </c>
      <c r="I53" s="7">
        <v>3681</v>
      </c>
      <c r="J53" s="8">
        <f>Munis_data!N52</f>
        <v>3298</v>
      </c>
      <c r="K53" s="8">
        <f>Munis_data!O52</f>
        <v>3376</v>
      </c>
      <c r="L53">
        <f>Munis_data!V52</f>
        <v>3301</v>
      </c>
      <c r="M53">
        <f>Munis_data!W52</f>
        <v>3392</v>
      </c>
      <c r="N53">
        <f>Munis_data!X52</f>
        <v>4358</v>
      </c>
    </row>
    <row r="54" spans="1:14" x14ac:dyDescent="0.3">
      <c r="A54" t="s">
        <v>66</v>
      </c>
      <c r="B54">
        <v>17327</v>
      </c>
      <c r="C54">
        <v>18420</v>
      </c>
      <c r="D54">
        <v>18225</v>
      </c>
      <c r="E54">
        <v>19196</v>
      </c>
      <c r="F54" s="6">
        <v>18990.850479646899</v>
      </c>
      <c r="G54" s="7">
        <v>18504</v>
      </c>
      <c r="H54" s="7">
        <v>19158</v>
      </c>
      <c r="I54" s="7">
        <v>19196</v>
      </c>
      <c r="J54" s="8">
        <f>Munis_data!N53</f>
        <v>18030</v>
      </c>
      <c r="K54" s="8">
        <f>Munis_data!O53</f>
        <v>18889</v>
      </c>
      <c r="L54">
        <f>Munis_data!V53</f>
        <v>18032</v>
      </c>
      <c r="M54">
        <f>Munis_data!W53</f>
        <v>18916</v>
      </c>
      <c r="N54">
        <f>Munis_data!X53</f>
        <v>20481</v>
      </c>
    </row>
    <row r="55" spans="1:14" x14ac:dyDescent="0.3">
      <c r="A55" t="s">
        <v>67</v>
      </c>
      <c r="B55">
        <v>53223</v>
      </c>
      <c r="C55">
        <v>58720</v>
      </c>
      <c r="D55">
        <v>58364</v>
      </c>
      <c r="E55">
        <v>60675</v>
      </c>
      <c r="F55" s="6">
        <v>61222.08676944</v>
      </c>
      <c r="G55" s="7">
        <v>55108</v>
      </c>
      <c r="H55" s="7">
        <v>59698</v>
      </c>
      <c r="I55" s="7">
        <v>60675</v>
      </c>
      <c r="J55" s="8">
        <f>Munis_data!N54</f>
        <v>58008</v>
      </c>
      <c r="K55" s="8">
        <f>Munis_data!O54</f>
        <v>61910</v>
      </c>
      <c r="L55">
        <f>Munis_data!V54</f>
        <v>58010</v>
      </c>
      <c r="M55">
        <f>Munis_data!W54</f>
        <v>62190</v>
      </c>
      <c r="N55">
        <f>Munis_data!X54</f>
        <v>65249</v>
      </c>
    </row>
    <row r="56" spans="1:14" x14ac:dyDescent="0.3">
      <c r="A56" t="s">
        <v>69</v>
      </c>
      <c r="B56">
        <v>3647</v>
      </c>
      <c r="C56">
        <v>3934</v>
      </c>
      <c r="D56">
        <v>3644</v>
      </c>
      <c r="E56">
        <v>2973</v>
      </c>
      <c r="F56" s="6">
        <v>4033.2473983</v>
      </c>
      <c r="G56" s="7">
        <v>3558</v>
      </c>
      <c r="H56" s="7">
        <v>2973</v>
      </c>
      <c r="I56" s="7">
        <v>2973</v>
      </c>
      <c r="J56" s="8">
        <f>Munis_data!N55</f>
        <v>3354</v>
      </c>
      <c r="K56" s="8">
        <f>Munis_data!O55</f>
        <v>3739</v>
      </c>
      <c r="L56">
        <f>Munis_data!V55</f>
        <v>3375</v>
      </c>
      <c r="M56">
        <f>Munis_data!W55</f>
        <v>3736</v>
      </c>
      <c r="N56">
        <f>Munis_data!X55</f>
        <v>3972</v>
      </c>
    </row>
    <row r="57" spans="1:14" x14ac:dyDescent="0.3">
      <c r="A57" t="s">
        <v>70</v>
      </c>
      <c r="B57">
        <v>23930</v>
      </c>
      <c r="C57">
        <v>25614</v>
      </c>
      <c r="D57">
        <v>23153</v>
      </c>
      <c r="E57">
        <v>21426</v>
      </c>
      <c r="F57" s="6">
        <v>23973.310154199899</v>
      </c>
      <c r="G57" s="7">
        <v>19734</v>
      </c>
      <c r="H57" s="7">
        <v>21073</v>
      </c>
      <c r="I57" s="7">
        <v>21426</v>
      </c>
      <c r="J57" s="8">
        <f>Munis_data!N56</f>
        <v>20692</v>
      </c>
      <c r="K57" s="8">
        <f>Munis_data!O56</f>
        <v>23455</v>
      </c>
      <c r="L57">
        <f>Munis_data!V56</f>
        <v>20928</v>
      </c>
      <c r="M57">
        <f>Munis_data!W56</f>
        <v>23425</v>
      </c>
      <c r="N57">
        <f>Munis_data!X56</f>
        <v>25947</v>
      </c>
    </row>
    <row r="58" spans="1:14" x14ac:dyDescent="0.3">
      <c r="A58" t="s">
        <v>71</v>
      </c>
      <c r="B58">
        <v>46858</v>
      </c>
      <c r="C58">
        <v>48724</v>
      </c>
      <c r="D58">
        <v>47833</v>
      </c>
      <c r="E58">
        <v>50247</v>
      </c>
      <c r="F58" s="6">
        <v>50754.928527870899</v>
      </c>
      <c r="G58" s="7">
        <v>50239</v>
      </c>
      <c r="H58" s="7">
        <v>49442</v>
      </c>
      <c r="I58" s="7">
        <v>50247</v>
      </c>
      <c r="J58" s="8">
        <f>Munis_data!N57</f>
        <v>46942</v>
      </c>
      <c r="K58" s="8">
        <f>Munis_data!O57</f>
        <v>48780</v>
      </c>
      <c r="L58">
        <f>Munis_data!V57</f>
        <v>46958</v>
      </c>
      <c r="M58">
        <f>Munis_data!W57</f>
        <v>48794</v>
      </c>
      <c r="N58">
        <f>Munis_data!X57</f>
        <v>47251</v>
      </c>
    </row>
    <row r="59" spans="1:14" x14ac:dyDescent="0.3">
      <c r="A59" t="s">
        <v>72</v>
      </c>
      <c r="B59">
        <v>2721</v>
      </c>
      <c r="C59">
        <v>2955</v>
      </c>
      <c r="D59">
        <v>2860</v>
      </c>
      <c r="E59">
        <v>3152</v>
      </c>
      <c r="F59" s="6">
        <v>3398.8043107399999</v>
      </c>
      <c r="G59" s="7">
        <v>3442</v>
      </c>
      <c r="H59" s="7">
        <v>3152</v>
      </c>
      <c r="I59" s="7">
        <v>3152</v>
      </c>
      <c r="J59" s="8">
        <f>Munis_data!N58</f>
        <v>2765</v>
      </c>
      <c r="K59" s="8">
        <f>Munis_data!O58</f>
        <v>2984</v>
      </c>
      <c r="L59">
        <f>Munis_data!V58</f>
        <v>2768</v>
      </c>
      <c r="M59">
        <f>Munis_data!W58</f>
        <v>2989</v>
      </c>
      <c r="N59">
        <f>Munis_data!X58</f>
        <v>3084</v>
      </c>
    </row>
    <row r="60" spans="1:14" x14ac:dyDescent="0.3">
      <c r="A60" t="s">
        <v>73</v>
      </c>
      <c r="B60">
        <v>1570</v>
      </c>
      <c r="C60">
        <v>1607</v>
      </c>
      <c r="D60">
        <v>1543</v>
      </c>
      <c r="E60">
        <v>1297</v>
      </c>
      <c r="F60" s="6">
        <v>1640.3529499000001</v>
      </c>
      <c r="G60" s="7">
        <v>1284</v>
      </c>
      <c r="H60" s="7">
        <v>1297</v>
      </c>
      <c r="I60" s="7">
        <v>1297</v>
      </c>
      <c r="J60" s="8">
        <f>Munis_data!N59</f>
        <v>1479</v>
      </c>
      <c r="K60" s="8">
        <f>Munis_data!O59</f>
        <v>1546</v>
      </c>
      <c r="L60">
        <f>Munis_data!V59</f>
        <v>1482</v>
      </c>
      <c r="M60">
        <f>Munis_data!W59</f>
        <v>1546</v>
      </c>
      <c r="N60">
        <f>Munis_data!X59</f>
        <v>1654</v>
      </c>
    </row>
    <row r="61" spans="1:14" x14ac:dyDescent="0.3">
      <c r="A61" t="s">
        <v>74</v>
      </c>
      <c r="B61">
        <v>1275</v>
      </c>
      <c r="C61">
        <v>2756</v>
      </c>
      <c r="D61">
        <v>5602</v>
      </c>
      <c r="E61">
        <v>6175</v>
      </c>
      <c r="F61" s="6">
        <v>5960.5673865469898</v>
      </c>
      <c r="G61" s="7">
        <v>5538</v>
      </c>
      <c r="H61" s="7">
        <v>6175</v>
      </c>
      <c r="I61" s="7">
        <v>6175</v>
      </c>
      <c r="J61" s="8">
        <f>Munis_data!N60</f>
        <v>8448</v>
      </c>
      <c r="K61" s="8">
        <f>Munis_data!O60</f>
        <v>7538</v>
      </c>
      <c r="L61">
        <f>Munis_data!V60</f>
        <v>11387</v>
      </c>
      <c r="M61">
        <f>Munis_data!W60</f>
        <v>11863</v>
      </c>
      <c r="N61">
        <f>Munis_data!X60</f>
        <v>6251</v>
      </c>
    </row>
    <row r="62" spans="1:14" x14ac:dyDescent="0.3">
      <c r="A62" t="s">
        <v>75</v>
      </c>
      <c r="B62">
        <v>77010</v>
      </c>
      <c r="C62">
        <v>94487</v>
      </c>
      <c r="D62">
        <v>108188</v>
      </c>
      <c r="E62">
        <v>114797</v>
      </c>
      <c r="F62" s="6">
        <v>116915.179692794</v>
      </c>
      <c r="G62" s="7">
        <v>104535</v>
      </c>
      <c r="H62" s="7">
        <v>113437</v>
      </c>
      <c r="I62" s="7">
        <v>114797</v>
      </c>
      <c r="J62" s="8">
        <f>Munis_data!N61</f>
        <v>121889</v>
      </c>
      <c r="K62" s="8">
        <f>Munis_data!O61</f>
        <v>124406</v>
      </c>
      <c r="L62">
        <f>Munis_data!V61</f>
        <v>123876</v>
      </c>
      <c r="M62">
        <f>Munis_data!W61</f>
        <v>129717</v>
      </c>
      <c r="N62">
        <f>Munis_data!X61</f>
        <v>122238</v>
      </c>
    </row>
    <row r="63" spans="1:14" x14ac:dyDescent="0.3">
      <c r="A63" t="s">
        <v>76</v>
      </c>
      <c r="B63">
        <v>33429</v>
      </c>
      <c r="C63">
        <v>34727</v>
      </c>
      <c r="D63">
        <v>33127</v>
      </c>
      <c r="E63">
        <v>32812</v>
      </c>
      <c r="F63" s="6">
        <v>33694.933825068001</v>
      </c>
      <c r="G63" s="7">
        <v>29821</v>
      </c>
      <c r="H63" s="7">
        <v>32678</v>
      </c>
      <c r="I63" s="7">
        <v>32812</v>
      </c>
      <c r="J63" s="8">
        <f>Munis_data!N62</f>
        <v>31527</v>
      </c>
      <c r="K63" s="8">
        <f>Munis_data!O62</f>
        <v>33459</v>
      </c>
      <c r="L63">
        <f>Munis_data!V62</f>
        <v>31601</v>
      </c>
      <c r="M63">
        <f>Munis_data!W62</f>
        <v>33449</v>
      </c>
      <c r="N63">
        <f>Munis_data!X62</f>
        <v>37610</v>
      </c>
    </row>
    <row r="64" spans="1:14" x14ac:dyDescent="0.3">
      <c r="A64" t="s">
        <v>77</v>
      </c>
      <c r="B64">
        <v>42029</v>
      </c>
      <c r="C64">
        <v>42762</v>
      </c>
      <c r="D64">
        <v>44121</v>
      </c>
      <c r="E64">
        <v>45786</v>
      </c>
      <c r="F64" s="6">
        <v>45200.694880315001</v>
      </c>
      <c r="G64" s="7">
        <v>43814</v>
      </c>
      <c r="H64" s="7">
        <v>44358</v>
      </c>
      <c r="I64" s="7">
        <v>45786</v>
      </c>
      <c r="J64" s="8">
        <f>Munis_data!N63</f>
        <v>45480</v>
      </c>
      <c r="K64" s="8">
        <f>Munis_data!O63</f>
        <v>45063</v>
      </c>
      <c r="L64">
        <f>Munis_data!V63</f>
        <v>45523</v>
      </c>
      <c r="M64">
        <f>Munis_data!W63</f>
        <v>45100</v>
      </c>
      <c r="N64">
        <f>Munis_data!X63</f>
        <v>46993</v>
      </c>
    </row>
    <row r="65" spans="1:14" x14ac:dyDescent="0.3">
      <c r="A65" t="s">
        <v>78</v>
      </c>
      <c r="B65">
        <v>23206</v>
      </c>
      <c r="C65">
        <v>25405</v>
      </c>
      <c r="D65">
        <v>24883</v>
      </c>
      <c r="E65">
        <v>24521</v>
      </c>
      <c r="F65" s="6">
        <v>24976.001935999899</v>
      </c>
      <c r="G65" s="7">
        <v>25245</v>
      </c>
      <c r="H65" s="7">
        <v>24352</v>
      </c>
      <c r="I65" s="7">
        <v>24521</v>
      </c>
      <c r="J65" s="8">
        <f>Munis_data!N64</f>
        <v>24361</v>
      </c>
      <c r="K65" s="8">
        <f>Munis_data!O64</f>
        <v>26175</v>
      </c>
      <c r="L65">
        <f>Munis_data!V64</f>
        <v>24372</v>
      </c>
      <c r="M65">
        <f>Munis_data!W64</f>
        <v>26249</v>
      </c>
      <c r="N65">
        <f>Munis_data!X64</f>
        <v>25646</v>
      </c>
    </row>
    <row r="66" spans="1:14" x14ac:dyDescent="0.3">
      <c r="A66" t="s">
        <v>79</v>
      </c>
      <c r="B66">
        <v>951</v>
      </c>
      <c r="C66">
        <v>1620</v>
      </c>
      <c r="D66">
        <v>2279</v>
      </c>
      <c r="E66">
        <v>2229</v>
      </c>
      <c r="F66" s="6">
        <v>2558.8426455649901</v>
      </c>
      <c r="G66" s="7">
        <v>2344</v>
      </c>
      <c r="H66" s="7">
        <v>2229</v>
      </c>
      <c r="I66" s="7">
        <v>2229</v>
      </c>
      <c r="J66" s="8">
        <f>Munis_data!N65</f>
        <v>2938</v>
      </c>
      <c r="K66" s="8">
        <f>Munis_data!O65</f>
        <v>2945</v>
      </c>
      <c r="L66">
        <f>Munis_data!V65</f>
        <v>3206</v>
      </c>
      <c r="M66">
        <f>Munis_data!W65</f>
        <v>3642</v>
      </c>
      <c r="N66">
        <f>Munis_data!X65</f>
        <v>2934</v>
      </c>
    </row>
    <row r="67" spans="1:14" x14ac:dyDescent="0.3">
      <c r="A67" t="s">
        <v>80</v>
      </c>
      <c r="B67">
        <v>73233</v>
      </c>
      <c r="C67">
        <v>74239</v>
      </c>
      <c r="D67">
        <v>74486</v>
      </c>
      <c r="E67">
        <v>78110</v>
      </c>
      <c r="F67" s="6">
        <v>70539.884018779907</v>
      </c>
      <c r="G67" s="7">
        <v>84038</v>
      </c>
      <c r="H67" s="7">
        <v>70917</v>
      </c>
      <c r="I67" s="7">
        <v>78110</v>
      </c>
      <c r="J67" s="8">
        <f>Munis_data!N66</f>
        <v>74733</v>
      </c>
      <c r="K67" s="8">
        <f>Munis_data!O66</f>
        <v>75239</v>
      </c>
      <c r="L67">
        <f>Munis_data!V66</f>
        <v>74734</v>
      </c>
      <c r="M67">
        <f>Munis_data!W66</f>
        <v>75250</v>
      </c>
      <c r="N67">
        <f>Munis_data!X66</f>
        <v>73446</v>
      </c>
    </row>
    <row r="68" spans="1:14" x14ac:dyDescent="0.3">
      <c r="A68" t="s">
        <v>81</v>
      </c>
      <c r="B68">
        <v>20874</v>
      </c>
      <c r="C68">
        <v>20821</v>
      </c>
      <c r="D68">
        <v>19852</v>
      </c>
      <c r="E68">
        <v>19943</v>
      </c>
      <c r="F68" s="6">
        <v>20122.1835284999</v>
      </c>
      <c r="G68" s="7">
        <v>17499</v>
      </c>
      <c r="H68" s="7">
        <v>19819</v>
      </c>
      <c r="I68" s="7">
        <v>19943</v>
      </c>
      <c r="J68" s="8">
        <f>Munis_data!N67</f>
        <v>18883</v>
      </c>
      <c r="K68" s="8">
        <f>Munis_data!O67</f>
        <v>19494</v>
      </c>
      <c r="L68">
        <f>Munis_data!V67</f>
        <v>18928</v>
      </c>
      <c r="M68">
        <f>Munis_data!W67</f>
        <v>19506</v>
      </c>
      <c r="N68">
        <f>Munis_data!X67</f>
        <v>20602</v>
      </c>
    </row>
    <row r="69" spans="1:14" x14ac:dyDescent="0.3">
      <c r="A69" t="s">
        <v>82</v>
      </c>
      <c r="B69">
        <v>8651</v>
      </c>
      <c r="C69">
        <v>9301</v>
      </c>
      <c r="D69">
        <v>9464</v>
      </c>
      <c r="E69">
        <v>9704</v>
      </c>
      <c r="F69" s="6">
        <v>9938.2486248700006</v>
      </c>
      <c r="G69" s="7">
        <v>7945</v>
      </c>
      <c r="H69" s="7">
        <v>9698</v>
      </c>
      <c r="I69" s="7">
        <v>9704</v>
      </c>
      <c r="J69" s="8">
        <f>Munis_data!N68</f>
        <v>9627</v>
      </c>
      <c r="K69" s="8">
        <f>Munis_data!O68</f>
        <v>9952</v>
      </c>
      <c r="L69">
        <f>Munis_data!V68</f>
        <v>9630</v>
      </c>
      <c r="M69">
        <f>Munis_data!W68</f>
        <v>9990</v>
      </c>
      <c r="N69">
        <f>Munis_data!X68</f>
        <v>10610</v>
      </c>
    </row>
    <row r="70" spans="1:14" x14ac:dyDescent="0.3">
      <c r="A70" t="s">
        <v>83</v>
      </c>
      <c r="B70">
        <v>4259</v>
      </c>
      <c r="C70">
        <v>3456</v>
      </c>
      <c r="D70">
        <v>2763</v>
      </c>
      <c r="E70">
        <v>1813</v>
      </c>
      <c r="F70" s="6">
        <v>3125.7186811629899</v>
      </c>
      <c r="G70" s="7">
        <v>2052</v>
      </c>
      <c r="H70" s="7">
        <v>1813</v>
      </c>
      <c r="I70" s="7">
        <v>1813</v>
      </c>
      <c r="J70" s="8">
        <f>Munis_data!N69</f>
        <v>2070</v>
      </c>
      <c r="K70" s="8">
        <f>Munis_data!O69</f>
        <v>1997</v>
      </c>
      <c r="L70">
        <f>Munis_data!V69</f>
        <v>2209</v>
      </c>
      <c r="M70">
        <f>Munis_data!W69</f>
        <v>2231</v>
      </c>
      <c r="N70">
        <f>Munis_data!X69</f>
        <v>2880</v>
      </c>
    </row>
    <row r="71" spans="1:14" x14ac:dyDescent="0.3">
      <c r="A71" t="s">
        <v>84</v>
      </c>
      <c r="B71">
        <v>14918</v>
      </c>
      <c r="C71">
        <v>15688</v>
      </c>
      <c r="D71">
        <v>14167</v>
      </c>
      <c r="E71">
        <v>14339</v>
      </c>
      <c r="F71" s="6">
        <v>14721.11543786</v>
      </c>
      <c r="G71" s="7">
        <v>16314</v>
      </c>
      <c r="H71" s="7">
        <v>14088</v>
      </c>
      <c r="I71" s="7">
        <v>14339</v>
      </c>
      <c r="J71" s="8">
        <f>Munis_data!N70</f>
        <v>12646</v>
      </c>
      <c r="K71" s="8">
        <f>Munis_data!O70</f>
        <v>14173</v>
      </c>
      <c r="L71">
        <f>Munis_data!V70</f>
        <v>12793</v>
      </c>
      <c r="M71">
        <f>Munis_data!W70</f>
        <v>14161</v>
      </c>
      <c r="N71">
        <f>Munis_data!X70</f>
        <v>15577</v>
      </c>
    </row>
    <row r="72" spans="1:14" x14ac:dyDescent="0.3">
      <c r="A72" t="s">
        <v>85</v>
      </c>
      <c r="B72">
        <v>743</v>
      </c>
      <c r="C72">
        <v>778</v>
      </c>
      <c r="D72">
        <v>698</v>
      </c>
      <c r="E72">
        <v>792</v>
      </c>
      <c r="F72" s="6">
        <v>791.33969836999904</v>
      </c>
      <c r="G72" s="7">
        <v>677</v>
      </c>
      <c r="H72" s="7">
        <v>767</v>
      </c>
      <c r="I72" s="7">
        <v>792</v>
      </c>
      <c r="J72" s="8">
        <f>Munis_data!N71</f>
        <v>618</v>
      </c>
      <c r="K72" s="8">
        <f>Munis_data!O71</f>
        <v>695</v>
      </c>
      <c r="L72">
        <f>Munis_data!V71</f>
        <v>626</v>
      </c>
      <c r="M72">
        <f>Munis_data!W71</f>
        <v>694</v>
      </c>
      <c r="N72">
        <f>Munis_data!X71</f>
        <v>742</v>
      </c>
    </row>
    <row r="73" spans="1:14" x14ac:dyDescent="0.3">
      <c r="A73" t="s">
        <v>86</v>
      </c>
      <c r="B73">
        <v>7478</v>
      </c>
      <c r="C73">
        <v>9178</v>
      </c>
      <c r="D73">
        <v>10579</v>
      </c>
      <c r="E73">
        <v>10978</v>
      </c>
      <c r="F73" s="6">
        <v>11713.313265082001</v>
      </c>
      <c r="G73" s="7">
        <v>12001</v>
      </c>
      <c r="H73" s="7">
        <v>10917</v>
      </c>
      <c r="I73" s="7">
        <v>10978</v>
      </c>
      <c r="J73" s="8">
        <f>Munis_data!N72</f>
        <v>11980</v>
      </c>
      <c r="K73" s="8">
        <f>Munis_data!O72</f>
        <v>12179</v>
      </c>
      <c r="L73">
        <f>Munis_data!V72</f>
        <v>12194</v>
      </c>
      <c r="M73">
        <f>Munis_data!W72</f>
        <v>12715</v>
      </c>
      <c r="N73">
        <f>Munis_data!X72</f>
        <v>12161</v>
      </c>
    </row>
    <row r="74" spans="1:14" x14ac:dyDescent="0.3">
      <c r="A74" t="s">
        <v>87</v>
      </c>
      <c r="B74">
        <v>3551</v>
      </c>
      <c r="C74">
        <v>4862</v>
      </c>
      <c r="D74">
        <v>4854</v>
      </c>
      <c r="E74">
        <v>4702</v>
      </c>
      <c r="F74" s="6">
        <v>5000.4828938999899</v>
      </c>
      <c r="G74" s="7">
        <v>4669</v>
      </c>
      <c r="H74" s="7">
        <v>4702</v>
      </c>
      <c r="I74" s="7">
        <v>4702</v>
      </c>
      <c r="J74" s="8">
        <f>Munis_data!N73</f>
        <v>4846</v>
      </c>
      <c r="K74" s="8">
        <f>Munis_data!O73</f>
        <v>5725</v>
      </c>
      <c r="L74">
        <f>Munis_data!V73</f>
        <v>4846</v>
      </c>
      <c r="M74">
        <f>Munis_data!W73</f>
        <v>5982</v>
      </c>
      <c r="N74">
        <f>Munis_data!X73</f>
        <v>5668</v>
      </c>
    </row>
    <row r="75" spans="1:14" x14ac:dyDescent="0.3">
      <c r="A75" t="s">
        <v>88</v>
      </c>
      <c r="B75">
        <v>7180</v>
      </c>
      <c r="C75">
        <v>10391</v>
      </c>
      <c r="D75">
        <v>17782</v>
      </c>
      <c r="E75">
        <v>20296</v>
      </c>
      <c r="F75" s="6">
        <v>21352.151717938901</v>
      </c>
      <c r="G75" s="7">
        <v>18134</v>
      </c>
      <c r="H75" s="7">
        <v>20175</v>
      </c>
      <c r="I75" s="7">
        <v>20296</v>
      </c>
      <c r="J75" s="8">
        <f>Munis_data!N74</f>
        <v>25173</v>
      </c>
      <c r="K75" s="8">
        <f>Munis_data!O74</f>
        <v>22386</v>
      </c>
      <c r="L75">
        <f>Munis_data!V74</f>
        <v>30430</v>
      </c>
      <c r="M75">
        <f>Munis_data!W74</f>
        <v>27213</v>
      </c>
      <c r="N75">
        <f>Munis_data!X74</f>
        <v>24739</v>
      </c>
    </row>
    <row r="76" spans="1:14" x14ac:dyDescent="0.3">
      <c r="A76" t="s">
        <v>89</v>
      </c>
      <c r="B76">
        <v>18485</v>
      </c>
      <c r="C76">
        <v>19434</v>
      </c>
      <c r="D76">
        <v>18333</v>
      </c>
      <c r="E76">
        <v>18467</v>
      </c>
      <c r="F76" s="6">
        <v>18898.735515939901</v>
      </c>
      <c r="G76" s="7">
        <v>16716</v>
      </c>
      <c r="H76" s="7">
        <v>18443</v>
      </c>
      <c r="I76" s="7">
        <v>18467</v>
      </c>
      <c r="J76" s="8">
        <f>Munis_data!N75</f>
        <v>17232</v>
      </c>
      <c r="K76" s="8">
        <f>Munis_data!O75</f>
        <v>18599</v>
      </c>
      <c r="L76">
        <f>Munis_data!V75</f>
        <v>17294</v>
      </c>
      <c r="M76">
        <f>Munis_data!W75</f>
        <v>18590</v>
      </c>
      <c r="N76">
        <f>Munis_data!X75</f>
        <v>19575</v>
      </c>
    </row>
    <row r="77" spans="1:14" x14ac:dyDescent="0.3">
      <c r="A77" t="s">
        <v>90</v>
      </c>
      <c r="B77">
        <v>12617</v>
      </c>
      <c r="C77">
        <v>19515</v>
      </c>
      <c r="D77">
        <v>21495</v>
      </c>
      <c r="E77">
        <v>21393</v>
      </c>
      <c r="F77" s="6">
        <v>23077.6904139619</v>
      </c>
      <c r="G77" s="7">
        <v>21560</v>
      </c>
      <c r="H77" s="7">
        <v>21281</v>
      </c>
      <c r="I77" s="7">
        <v>21393</v>
      </c>
      <c r="J77" s="8">
        <f>Munis_data!N76</f>
        <v>23475</v>
      </c>
      <c r="K77" s="8">
        <f>Munis_data!O76</f>
        <v>26754</v>
      </c>
      <c r="L77">
        <f>Munis_data!V76</f>
        <v>23676</v>
      </c>
      <c r="M77">
        <f>Munis_data!W76</f>
        <v>29689</v>
      </c>
      <c r="N77">
        <f>Munis_data!X76</f>
        <v>24256</v>
      </c>
    </row>
    <row r="78" spans="1:14" x14ac:dyDescent="0.3">
      <c r="A78" t="s">
        <v>91</v>
      </c>
      <c r="B78">
        <v>987</v>
      </c>
      <c r="C78">
        <v>1279</v>
      </c>
      <c r="D78">
        <v>6879</v>
      </c>
      <c r="E78">
        <v>8366</v>
      </c>
      <c r="F78" s="6">
        <v>7952.9469387589997</v>
      </c>
      <c r="G78" s="7">
        <v>7183</v>
      </c>
      <c r="H78" s="7">
        <v>8366</v>
      </c>
      <c r="I78" s="7">
        <v>8366</v>
      </c>
      <c r="J78" s="8">
        <f>Munis_data!N77</f>
        <v>12479</v>
      </c>
      <c r="K78" s="8">
        <f>Munis_data!O77</f>
        <v>8940</v>
      </c>
      <c r="L78">
        <f>Munis_data!V77</f>
        <v>36998</v>
      </c>
      <c r="M78">
        <f>Munis_data!W77</f>
        <v>14326</v>
      </c>
      <c r="N78">
        <f>Munis_data!X77</f>
        <v>5025</v>
      </c>
    </row>
    <row r="79" spans="1:14" x14ac:dyDescent="0.3">
      <c r="A79" t="s">
        <v>92</v>
      </c>
      <c r="B79">
        <v>24944</v>
      </c>
      <c r="C79">
        <v>26999</v>
      </c>
      <c r="D79">
        <v>27450</v>
      </c>
      <c r="E79">
        <v>28846</v>
      </c>
      <c r="F79" s="6">
        <v>28808.294186480001</v>
      </c>
      <c r="G79" s="7">
        <v>28124</v>
      </c>
      <c r="H79" s="7">
        <v>28724</v>
      </c>
      <c r="I79" s="7">
        <v>28846</v>
      </c>
      <c r="J79" s="8">
        <f>Munis_data!N78</f>
        <v>27901</v>
      </c>
      <c r="K79" s="8">
        <f>Munis_data!O78</f>
        <v>28970</v>
      </c>
      <c r="L79">
        <f>Munis_data!V78</f>
        <v>27909</v>
      </c>
      <c r="M79">
        <f>Munis_data!W78</f>
        <v>29098</v>
      </c>
      <c r="N79">
        <f>Munis_data!X78</f>
        <v>28060</v>
      </c>
    </row>
    <row r="80" spans="1:14" x14ac:dyDescent="0.3">
      <c r="A80" t="s">
        <v>93</v>
      </c>
      <c r="B80">
        <v>8499</v>
      </c>
      <c r="C80">
        <v>8762</v>
      </c>
      <c r="D80">
        <v>8723</v>
      </c>
      <c r="E80">
        <v>8849</v>
      </c>
      <c r="F80" s="6">
        <v>9423.383545314</v>
      </c>
      <c r="G80" s="7">
        <v>7593</v>
      </c>
      <c r="H80" s="7">
        <v>8849</v>
      </c>
      <c r="I80" s="7">
        <v>8849</v>
      </c>
      <c r="J80" s="8">
        <f>Munis_data!N79</f>
        <v>8684</v>
      </c>
      <c r="K80" s="8">
        <f>Munis_data!O79</f>
        <v>8885</v>
      </c>
      <c r="L80">
        <f>Munis_data!V79</f>
        <v>8684</v>
      </c>
      <c r="M80">
        <f>Munis_data!W79</f>
        <v>8889</v>
      </c>
      <c r="N80">
        <f>Munis_data!X79</f>
        <v>8718</v>
      </c>
    </row>
    <row r="81" spans="1:14" x14ac:dyDescent="0.3">
      <c r="A81" t="s">
        <v>94</v>
      </c>
      <c r="B81">
        <v>27973</v>
      </c>
      <c r="C81">
        <v>31765</v>
      </c>
      <c r="D81">
        <v>34208</v>
      </c>
      <c r="E81">
        <v>33176</v>
      </c>
      <c r="F81" s="6">
        <v>35426.890878837898</v>
      </c>
      <c r="G81" s="7">
        <v>31683</v>
      </c>
      <c r="H81" s="7">
        <v>33147</v>
      </c>
      <c r="I81" s="7">
        <v>33176</v>
      </c>
      <c r="J81" s="8">
        <f>Munis_data!N80</f>
        <v>36651</v>
      </c>
      <c r="K81" s="8">
        <f>Munis_data!O80</f>
        <v>37550</v>
      </c>
      <c r="L81">
        <f>Munis_data!V80</f>
        <v>36839</v>
      </c>
      <c r="M81">
        <f>Munis_data!W80</f>
        <v>38165</v>
      </c>
      <c r="N81">
        <f>Munis_data!X80</f>
        <v>40492</v>
      </c>
    </row>
    <row r="82" spans="1:14" x14ac:dyDescent="0.3">
      <c r="A82" t="s">
        <v>95</v>
      </c>
      <c r="B82">
        <v>37093</v>
      </c>
      <c r="C82">
        <v>41847</v>
      </c>
      <c r="D82">
        <v>44692</v>
      </c>
      <c r="E82">
        <v>48705</v>
      </c>
      <c r="F82" s="6">
        <v>47885.254441434998</v>
      </c>
      <c r="G82" s="7">
        <v>40266</v>
      </c>
      <c r="H82" s="7">
        <v>47502</v>
      </c>
      <c r="I82" s="7">
        <v>48705</v>
      </c>
      <c r="J82" s="8">
        <f>Munis_data!N81</f>
        <v>47537</v>
      </c>
      <c r="K82" s="8">
        <f>Munis_data!O81</f>
        <v>48810</v>
      </c>
      <c r="L82">
        <f>Munis_data!V81</f>
        <v>47730</v>
      </c>
      <c r="M82">
        <f>Munis_data!W81</f>
        <v>49507</v>
      </c>
      <c r="N82">
        <f>Munis_data!X81</f>
        <v>51312</v>
      </c>
    </row>
    <row r="83" spans="1:14" x14ac:dyDescent="0.3">
      <c r="A83" t="s">
        <v>96</v>
      </c>
      <c r="B83">
        <v>9289</v>
      </c>
      <c r="C83">
        <v>9000</v>
      </c>
      <c r="D83">
        <v>8969</v>
      </c>
      <c r="E83">
        <v>8662</v>
      </c>
      <c r="F83" s="6">
        <v>9066.6263302499901</v>
      </c>
      <c r="G83" s="7">
        <v>6627</v>
      </c>
      <c r="H83" s="7">
        <v>8510</v>
      </c>
      <c r="I83" s="7">
        <v>8662</v>
      </c>
      <c r="J83" s="8">
        <f>Munis_data!N82</f>
        <v>8938</v>
      </c>
      <c r="K83" s="8">
        <f>Munis_data!O82</f>
        <v>8766</v>
      </c>
      <c r="L83">
        <f>Munis_data!V82</f>
        <v>8938</v>
      </c>
      <c r="M83">
        <f>Munis_data!W82</f>
        <v>8772</v>
      </c>
      <c r="N83">
        <f>Munis_data!X82</f>
        <v>10671</v>
      </c>
    </row>
    <row r="84" spans="1:14" x14ac:dyDescent="0.3">
      <c r="A84" t="s">
        <v>98</v>
      </c>
      <c r="B84">
        <v>454</v>
      </c>
      <c r="C84">
        <v>451</v>
      </c>
      <c r="D84">
        <v>500</v>
      </c>
      <c r="E84">
        <v>514</v>
      </c>
      <c r="F84" s="6">
        <v>502.15977214999998</v>
      </c>
      <c r="G84" s="7">
        <v>441</v>
      </c>
      <c r="H84" s="7">
        <v>498</v>
      </c>
      <c r="I84" s="7">
        <v>514</v>
      </c>
      <c r="J84" s="8">
        <f>Munis_data!N83</f>
        <v>549</v>
      </c>
      <c r="K84" s="8">
        <f>Munis_data!O83</f>
        <v>514</v>
      </c>
      <c r="L84">
        <f>Munis_data!V83</f>
        <v>554</v>
      </c>
      <c r="M84">
        <f>Munis_data!W83</f>
        <v>515</v>
      </c>
      <c r="N84">
        <f>Munis_data!X83</f>
        <v>525</v>
      </c>
    </row>
    <row r="85" spans="1:14" x14ac:dyDescent="0.3">
      <c r="A85" t="s">
        <v>99</v>
      </c>
      <c r="B85">
        <v>7388</v>
      </c>
      <c r="C85">
        <v>18506</v>
      </c>
      <c r="D85">
        <v>20957</v>
      </c>
      <c r="E85">
        <v>21248</v>
      </c>
      <c r="F85" s="6">
        <v>22045.127469525902</v>
      </c>
      <c r="G85" s="7">
        <v>22694</v>
      </c>
      <c r="H85" s="7">
        <v>21132</v>
      </c>
      <c r="I85" s="7">
        <v>21248</v>
      </c>
      <c r="J85" s="8">
        <f>Munis_data!N84</f>
        <v>23408</v>
      </c>
      <c r="K85" s="8">
        <f>Munis_data!O84</f>
        <v>29186</v>
      </c>
      <c r="L85">
        <f>Munis_data!V84</f>
        <v>23733</v>
      </c>
      <c r="M85">
        <f>Munis_data!W84</f>
        <v>40289</v>
      </c>
      <c r="N85">
        <f>Munis_data!X84</f>
        <v>24127</v>
      </c>
    </row>
    <row r="86" spans="1:14" x14ac:dyDescent="0.3">
      <c r="A86" t="s">
        <v>100</v>
      </c>
      <c r="B86">
        <v>2101</v>
      </c>
      <c r="C86">
        <v>3572</v>
      </c>
      <c r="D86">
        <v>3866</v>
      </c>
      <c r="E86">
        <v>4128</v>
      </c>
      <c r="F86" s="6">
        <v>3955.0417076949898</v>
      </c>
      <c r="G86" s="7">
        <v>3441</v>
      </c>
      <c r="H86" s="7">
        <v>3834</v>
      </c>
      <c r="I86" s="7">
        <v>4128</v>
      </c>
      <c r="J86" s="8">
        <f>Munis_data!N85</f>
        <v>4160</v>
      </c>
      <c r="K86" s="8">
        <f>Munis_data!O85</f>
        <v>4945</v>
      </c>
      <c r="L86">
        <f>Munis_data!V85</f>
        <v>4184</v>
      </c>
      <c r="M86">
        <f>Munis_data!W85</f>
        <v>5654</v>
      </c>
      <c r="N86">
        <f>Munis_data!X85</f>
        <v>5042</v>
      </c>
    </row>
    <row r="87" spans="1:14" x14ac:dyDescent="0.3">
      <c r="A87" t="s">
        <v>101</v>
      </c>
      <c r="C87">
        <v>244</v>
      </c>
      <c r="D87">
        <v>255</v>
      </c>
      <c r="E87">
        <v>324</v>
      </c>
      <c r="F87" s="6">
        <v>386.93739399200001</v>
      </c>
      <c r="G87" s="7">
        <v>255</v>
      </c>
      <c r="H87" s="7">
        <v>324</v>
      </c>
      <c r="I87" s="7">
        <v>324</v>
      </c>
      <c r="J87" s="8">
        <f>Munis_data!N86</f>
        <v>266</v>
      </c>
      <c r="K87" s="8">
        <f>Munis_data!O86</f>
        <v>266</v>
      </c>
      <c r="L87">
        <f>Munis_data!V86</f>
        <v>266</v>
      </c>
      <c r="M87">
        <f>Munis_data!W86</f>
        <v>0</v>
      </c>
      <c r="N87">
        <f>Munis_data!X86</f>
        <v>266</v>
      </c>
    </row>
    <row r="88" spans="1:14" x14ac:dyDescent="0.3">
      <c r="A88" t="s">
        <v>102</v>
      </c>
      <c r="B88">
        <v>13701</v>
      </c>
      <c r="C88">
        <v>28834</v>
      </c>
      <c r="D88">
        <v>31295</v>
      </c>
      <c r="E88">
        <v>30706</v>
      </c>
      <c r="F88" s="6">
        <v>32356.6293680829</v>
      </c>
      <c r="G88" s="7">
        <v>31510</v>
      </c>
      <c r="H88" s="7">
        <v>30563</v>
      </c>
      <c r="I88" s="7">
        <v>30706</v>
      </c>
      <c r="J88" s="8">
        <f>Munis_data!N87</f>
        <v>33756</v>
      </c>
      <c r="K88" s="8">
        <f>Munis_data!O87</f>
        <v>42204</v>
      </c>
      <c r="L88">
        <f>Munis_data!V87</f>
        <v>33966</v>
      </c>
      <c r="M88">
        <f>Munis_data!W87</f>
        <v>52816</v>
      </c>
      <c r="N88">
        <f>Munis_data!X87</f>
        <v>37060</v>
      </c>
    </row>
    <row r="89" spans="1:14" x14ac:dyDescent="0.3">
      <c r="A89" t="s">
        <v>103</v>
      </c>
      <c r="B89">
        <v>134</v>
      </c>
      <c r="C89">
        <v>2129</v>
      </c>
      <c r="D89">
        <v>3597</v>
      </c>
      <c r="E89">
        <v>3546</v>
      </c>
      <c r="F89" s="6">
        <v>3696.7508008670002</v>
      </c>
      <c r="G89" s="7">
        <v>3767</v>
      </c>
      <c r="H89" s="7">
        <v>3546</v>
      </c>
      <c r="I89" s="7">
        <v>3546</v>
      </c>
      <c r="J89" s="8">
        <f>Munis_data!N88</f>
        <v>5065</v>
      </c>
      <c r="K89" s="8">
        <f>Munis_data!O88</f>
        <v>5416</v>
      </c>
      <c r="L89">
        <f>Munis_data!V88</f>
        <v>6077</v>
      </c>
      <c r="M89">
        <f>Munis_data!W88</f>
        <v>27075</v>
      </c>
      <c r="N89">
        <f>Munis_data!X88</f>
        <v>4108</v>
      </c>
    </row>
    <row r="90" spans="1:14" x14ac:dyDescent="0.3">
      <c r="A90" t="s">
        <v>104</v>
      </c>
      <c r="B90">
        <v>1843</v>
      </c>
      <c r="C90">
        <v>2900</v>
      </c>
      <c r="D90">
        <v>5563</v>
      </c>
      <c r="E90">
        <v>7667</v>
      </c>
      <c r="F90" s="6">
        <v>7790.1968649709897</v>
      </c>
      <c r="G90" s="7">
        <v>6059</v>
      </c>
      <c r="H90" s="7">
        <v>7667</v>
      </c>
      <c r="I90" s="7">
        <v>7667</v>
      </c>
      <c r="J90" s="8">
        <f>Munis_data!N89</f>
        <v>8226</v>
      </c>
      <c r="K90" s="8">
        <f>Munis_data!O89</f>
        <v>7155</v>
      </c>
      <c r="L90">
        <f>Munis_data!V89</f>
        <v>10671</v>
      </c>
      <c r="M90">
        <f>Munis_data!W89</f>
        <v>9351</v>
      </c>
      <c r="N90">
        <f>Munis_data!X89</f>
        <v>6177</v>
      </c>
    </row>
    <row r="91" spans="1:14" x14ac:dyDescent="0.3">
      <c r="A91" t="s">
        <v>105</v>
      </c>
      <c r="B91">
        <v>32895</v>
      </c>
      <c r="C91">
        <v>38278</v>
      </c>
      <c r="D91">
        <v>37973</v>
      </c>
      <c r="E91">
        <v>37470</v>
      </c>
      <c r="F91" s="6">
        <v>38947.755437970001</v>
      </c>
      <c r="G91" s="7">
        <v>30797</v>
      </c>
      <c r="H91" s="7">
        <v>37464</v>
      </c>
      <c r="I91" s="7">
        <v>37470</v>
      </c>
      <c r="J91" s="8">
        <f>Munis_data!N90</f>
        <v>37668</v>
      </c>
      <c r="K91" s="8">
        <f>Munis_data!O90</f>
        <v>41460</v>
      </c>
      <c r="L91">
        <f>Munis_data!V90</f>
        <v>37670</v>
      </c>
      <c r="M91">
        <f>Munis_data!W90</f>
        <v>41898</v>
      </c>
      <c r="N91">
        <f>Munis_data!X90</f>
        <v>45940</v>
      </c>
    </row>
    <row r="92" spans="1:14" x14ac:dyDescent="0.3">
      <c r="A92" t="s">
        <v>106</v>
      </c>
      <c r="B92">
        <v>5975</v>
      </c>
      <c r="C92">
        <v>7996</v>
      </c>
      <c r="D92">
        <v>9447</v>
      </c>
      <c r="E92">
        <v>9469</v>
      </c>
      <c r="F92" s="6">
        <v>9811.9220283729901</v>
      </c>
      <c r="G92" s="7">
        <v>8856</v>
      </c>
      <c r="H92" s="7">
        <v>9442</v>
      </c>
      <c r="I92" s="7">
        <v>9469</v>
      </c>
      <c r="J92" s="8">
        <f>Munis_data!N91</f>
        <v>10898</v>
      </c>
      <c r="K92" s="8">
        <f>Munis_data!O91</f>
        <v>11278</v>
      </c>
      <c r="L92">
        <f>Munis_data!V91</f>
        <v>11161</v>
      </c>
      <c r="M92">
        <f>Munis_data!W91</f>
        <v>12128</v>
      </c>
      <c r="N92">
        <f>Munis_data!X91</f>
        <v>10323</v>
      </c>
    </row>
    <row r="93" spans="1:14" x14ac:dyDescent="0.3">
      <c r="A93" t="s">
        <v>107</v>
      </c>
      <c r="B93">
        <v>29771</v>
      </c>
      <c r="C93">
        <v>30000</v>
      </c>
      <c r="D93">
        <v>25282</v>
      </c>
      <c r="E93">
        <v>20324</v>
      </c>
      <c r="F93" s="6">
        <v>26866.715000119901</v>
      </c>
      <c r="G93" s="7">
        <v>20370</v>
      </c>
      <c r="H93" s="7">
        <v>20092</v>
      </c>
      <c r="I93" s="7">
        <v>20324</v>
      </c>
      <c r="J93" s="8">
        <f>Munis_data!N92</f>
        <v>20564</v>
      </c>
      <c r="K93" s="8">
        <f>Munis_data!O92</f>
        <v>23862</v>
      </c>
      <c r="L93">
        <f>Munis_data!V92</f>
        <v>21306</v>
      </c>
      <c r="M93">
        <f>Munis_data!W92</f>
        <v>24003</v>
      </c>
      <c r="N93">
        <f>Munis_data!X92</f>
        <v>26190</v>
      </c>
    </row>
    <row r="94" spans="1:14" x14ac:dyDescent="0.3">
      <c r="A94" t="s">
        <v>108</v>
      </c>
      <c r="B94">
        <v>7680</v>
      </c>
      <c r="C94">
        <v>8297</v>
      </c>
      <c r="D94">
        <v>8612</v>
      </c>
      <c r="E94">
        <v>9065</v>
      </c>
      <c r="F94" s="6">
        <v>8429.2402456</v>
      </c>
      <c r="G94" s="7">
        <v>8650</v>
      </c>
      <c r="H94" s="7">
        <v>9059</v>
      </c>
      <c r="I94" s="7">
        <v>9065</v>
      </c>
      <c r="J94" s="8">
        <f>Munis_data!N93</f>
        <v>8927</v>
      </c>
      <c r="K94" s="8">
        <f>Munis_data!O93</f>
        <v>9128</v>
      </c>
      <c r="L94">
        <f>Munis_data!V93</f>
        <v>8939</v>
      </c>
      <c r="M94">
        <f>Munis_data!W93</f>
        <v>9181</v>
      </c>
      <c r="N94">
        <f>Munis_data!X93</f>
        <v>9677</v>
      </c>
    </row>
    <row r="95" spans="1:14" x14ac:dyDescent="0.3">
      <c r="A95" t="s">
        <v>109</v>
      </c>
      <c r="B95">
        <v>4423</v>
      </c>
      <c r="C95">
        <v>6002</v>
      </c>
      <c r="D95">
        <v>7663</v>
      </c>
      <c r="E95">
        <v>9062</v>
      </c>
      <c r="F95" s="6">
        <v>9013.8913940500006</v>
      </c>
      <c r="G95" s="7">
        <v>7211</v>
      </c>
      <c r="H95" s="7">
        <v>9062</v>
      </c>
      <c r="I95" s="7">
        <v>9062</v>
      </c>
      <c r="J95" s="8">
        <f>Munis_data!N94</f>
        <v>9324</v>
      </c>
      <c r="K95" s="8">
        <f>Munis_data!O94</f>
        <v>9269</v>
      </c>
      <c r="L95">
        <f>Munis_data!V94</f>
        <v>9784</v>
      </c>
      <c r="M95">
        <f>Munis_data!W94</f>
        <v>10189</v>
      </c>
      <c r="N95">
        <f>Munis_data!X94</f>
        <v>9296</v>
      </c>
    </row>
    <row r="96" spans="1:14" x14ac:dyDescent="0.3">
      <c r="A96" t="s">
        <v>110</v>
      </c>
      <c r="B96">
        <v>13334</v>
      </c>
      <c r="C96">
        <v>14816</v>
      </c>
      <c r="D96">
        <v>14100</v>
      </c>
      <c r="E96">
        <v>13382</v>
      </c>
      <c r="F96" s="6">
        <v>14553.006034169999</v>
      </c>
      <c r="G96" s="7">
        <v>11386</v>
      </c>
      <c r="H96" s="7">
        <v>13139</v>
      </c>
      <c r="I96" s="7">
        <v>13382</v>
      </c>
      <c r="J96" s="8">
        <f>Munis_data!N95</f>
        <v>13384</v>
      </c>
      <c r="K96" s="8">
        <f>Munis_data!O95</f>
        <v>14849</v>
      </c>
      <c r="L96">
        <f>Munis_data!V95</f>
        <v>13419</v>
      </c>
      <c r="M96">
        <f>Munis_data!W95</f>
        <v>14879</v>
      </c>
      <c r="N96">
        <f>Munis_data!X95</f>
        <v>16385</v>
      </c>
    </row>
    <row r="97" spans="1:14" x14ac:dyDescent="0.3">
      <c r="A97" t="s">
        <v>111</v>
      </c>
      <c r="B97">
        <v>809</v>
      </c>
      <c r="C97">
        <v>1038</v>
      </c>
      <c r="D97">
        <v>1216</v>
      </c>
      <c r="E97">
        <v>1368</v>
      </c>
      <c r="F97" s="6">
        <v>1202.03188504799</v>
      </c>
      <c r="G97" s="7">
        <v>1316</v>
      </c>
      <c r="H97" s="7">
        <v>1364</v>
      </c>
      <c r="I97" s="7">
        <v>1368</v>
      </c>
      <c r="J97" s="8">
        <f>Munis_data!N96</f>
        <v>1394</v>
      </c>
      <c r="K97" s="8">
        <f>Munis_data!O96</f>
        <v>1428</v>
      </c>
      <c r="L97">
        <f>Munis_data!V96</f>
        <v>1425</v>
      </c>
      <c r="M97">
        <f>Munis_data!W96</f>
        <v>1514</v>
      </c>
      <c r="N97">
        <f>Munis_data!X96</f>
        <v>1286</v>
      </c>
    </row>
    <row r="98" spans="1:14" x14ac:dyDescent="0.3">
      <c r="A98" t="s">
        <v>112</v>
      </c>
      <c r="B98">
        <v>13021</v>
      </c>
      <c r="C98">
        <v>13926</v>
      </c>
      <c r="D98">
        <v>14049</v>
      </c>
      <c r="E98">
        <v>14505</v>
      </c>
      <c r="F98" s="6">
        <v>14377.722453099999</v>
      </c>
      <c r="G98" s="7">
        <v>12525</v>
      </c>
      <c r="H98" s="7">
        <v>14425</v>
      </c>
      <c r="I98" s="7">
        <v>14505</v>
      </c>
      <c r="J98" s="8">
        <f>Munis_data!N97</f>
        <v>14172</v>
      </c>
      <c r="K98" s="8">
        <f>Munis_data!O97</f>
        <v>14693</v>
      </c>
      <c r="L98">
        <f>Munis_data!V97</f>
        <v>14173</v>
      </c>
      <c r="M98">
        <f>Munis_data!W97</f>
        <v>14736</v>
      </c>
      <c r="N98">
        <f>Munis_data!X97</f>
        <v>15298</v>
      </c>
    </row>
    <row r="99" spans="1:14" x14ac:dyDescent="0.3">
      <c r="A99" t="s">
        <v>113</v>
      </c>
      <c r="B99">
        <v>30575</v>
      </c>
      <c r="C99">
        <v>31365</v>
      </c>
      <c r="D99">
        <v>29763</v>
      </c>
      <c r="E99">
        <v>30176</v>
      </c>
      <c r="F99" s="6">
        <v>31185.317432885</v>
      </c>
      <c r="G99" s="7">
        <v>30835</v>
      </c>
      <c r="H99" s="7">
        <v>29936</v>
      </c>
      <c r="I99" s="7">
        <v>30176</v>
      </c>
      <c r="J99" s="8">
        <f>Munis_data!N98</f>
        <v>28161</v>
      </c>
      <c r="K99" s="8">
        <f>Munis_data!O98</f>
        <v>29756</v>
      </c>
      <c r="L99">
        <f>Munis_data!V98</f>
        <v>28243</v>
      </c>
      <c r="M99">
        <f>Munis_data!W98</f>
        <v>29749</v>
      </c>
      <c r="N99">
        <f>Munis_data!X98</f>
        <v>31854</v>
      </c>
    </row>
    <row r="100" spans="1:14" x14ac:dyDescent="0.3">
      <c r="A100" t="s">
        <v>114</v>
      </c>
      <c r="B100">
        <v>5331</v>
      </c>
      <c r="C100">
        <v>4143</v>
      </c>
      <c r="D100">
        <v>5405</v>
      </c>
      <c r="E100">
        <v>5074</v>
      </c>
      <c r="F100" s="6">
        <v>5802.36673952</v>
      </c>
      <c r="G100" s="7">
        <v>5388</v>
      </c>
      <c r="H100" s="7">
        <v>4985</v>
      </c>
      <c r="I100" s="7">
        <v>5074</v>
      </c>
      <c r="J100" s="8">
        <f>Munis_data!N99</f>
        <v>6667</v>
      </c>
      <c r="K100" s="8">
        <f>Munis_data!O99</f>
        <v>5034</v>
      </c>
      <c r="L100">
        <f>Munis_data!V99</f>
        <v>7051</v>
      </c>
      <c r="M100">
        <f>Munis_data!W99</f>
        <v>4992</v>
      </c>
      <c r="N100">
        <f>Munis_data!X99</f>
        <v>5345</v>
      </c>
    </row>
    <row r="101" spans="1:14" x14ac:dyDescent="0.3">
      <c r="A101" t="s">
        <v>115</v>
      </c>
      <c r="B101">
        <v>7672</v>
      </c>
      <c r="C101">
        <v>8155</v>
      </c>
      <c r="D101">
        <v>8157</v>
      </c>
      <c r="E101">
        <v>8320</v>
      </c>
      <c r="F101" s="6">
        <v>7956.2615427700002</v>
      </c>
      <c r="G101" s="7">
        <v>6631</v>
      </c>
      <c r="H101" s="7">
        <v>8108</v>
      </c>
      <c r="I101" s="7">
        <v>8320</v>
      </c>
      <c r="J101" s="8">
        <f>Munis_data!N100</f>
        <v>8159</v>
      </c>
      <c r="K101" s="8">
        <f>Munis_data!O100</f>
        <v>8480</v>
      </c>
      <c r="L101">
        <f>Munis_data!V100</f>
        <v>8159</v>
      </c>
      <c r="M101">
        <f>Munis_data!W100</f>
        <v>8497</v>
      </c>
      <c r="N101">
        <f>Munis_data!X100</f>
        <v>8853</v>
      </c>
    </row>
    <row r="102" spans="1:14" x14ac:dyDescent="0.3">
      <c r="A102" t="s">
        <v>116</v>
      </c>
      <c r="B102">
        <v>16029</v>
      </c>
      <c r="C102">
        <v>17349</v>
      </c>
      <c r="D102">
        <v>16816</v>
      </c>
      <c r="E102">
        <v>17395</v>
      </c>
      <c r="F102" s="6">
        <v>17789.469816359899</v>
      </c>
      <c r="G102" s="7">
        <v>16662</v>
      </c>
      <c r="H102" s="7">
        <v>17098</v>
      </c>
      <c r="I102" s="7">
        <v>17395</v>
      </c>
      <c r="J102" s="8">
        <f>Munis_data!N101</f>
        <v>16283</v>
      </c>
      <c r="K102" s="8">
        <f>Munis_data!O101</f>
        <v>17518</v>
      </c>
      <c r="L102">
        <f>Munis_data!V101</f>
        <v>16299</v>
      </c>
      <c r="M102">
        <f>Munis_data!W101</f>
        <v>17544</v>
      </c>
      <c r="N102">
        <f>Munis_data!X101</f>
        <v>18188</v>
      </c>
    </row>
    <row r="103" spans="1:14" x14ac:dyDescent="0.3">
      <c r="A103" t="s">
        <v>117</v>
      </c>
      <c r="B103">
        <v>1963</v>
      </c>
      <c r="C103">
        <v>2134</v>
      </c>
      <c r="D103">
        <v>1897</v>
      </c>
      <c r="E103">
        <v>1500</v>
      </c>
      <c r="F103" s="6">
        <v>2102.7556471859998</v>
      </c>
      <c r="G103" s="7">
        <v>1966</v>
      </c>
      <c r="H103" s="7">
        <v>1500</v>
      </c>
      <c r="I103" s="7">
        <v>1500</v>
      </c>
      <c r="J103" s="8">
        <f>Munis_data!N102</f>
        <v>1660</v>
      </c>
      <c r="K103" s="8">
        <f>Munis_data!O102</f>
        <v>1932</v>
      </c>
      <c r="L103">
        <f>Munis_data!V102</f>
        <v>1686</v>
      </c>
      <c r="M103">
        <f>Munis_data!W102</f>
        <v>1928</v>
      </c>
      <c r="N103">
        <f>Munis_data!X102</f>
        <v>2149</v>
      </c>
    </row>
    <row r="104" spans="1:14" x14ac:dyDescent="0.3">
      <c r="A104" t="s">
        <v>118</v>
      </c>
      <c r="B104">
        <v>46561</v>
      </c>
      <c r="C104">
        <v>49495</v>
      </c>
      <c r="D104">
        <v>51895</v>
      </c>
      <c r="E104">
        <v>52530</v>
      </c>
      <c r="F104" s="6">
        <v>53566.041542594903</v>
      </c>
      <c r="G104" s="7">
        <v>44207</v>
      </c>
      <c r="H104" s="7">
        <v>52232</v>
      </c>
      <c r="I104" s="7">
        <v>52530</v>
      </c>
      <c r="J104" s="8">
        <f>Munis_data!N103</f>
        <v>54295</v>
      </c>
      <c r="K104" s="8">
        <f>Munis_data!O103</f>
        <v>54651</v>
      </c>
      <c r="L104">
        <f>Munis_data!V103</f>
        <v>54411</v>
      </c>
      <c r="M104">
        <f>Munis_data!W103</f>
        <v>54913</v>
      </c>
      <c r="N104">
        <f>Munis_data!X103</f>
        <v>60040</v>
      </c>
    </row>
    <row r="105" spans="1:14" x14ac:dyDescent="0.3">
      <c r="A105" t="s">
        <v>119</v>
      </c>
      <c r="B105">
        <v>807</v>
      </c>
      <c r="C105">
        <v>831</v>
      </c>
      <c r="D105">
        <v>610</v>
      </c>
      <c r="E105">
        <v>618</v>
      </c>
      <c r="F105" s="6">
        <v>654.63217610799904</v>
      </c>
      <c r="G105" s="7">
        <v>705</v>
      </c>
      <c r="H105" s="7">
        <v>618</v>
      </c>
      <c r="I105" s="7">
        <v>618</v>
      </c>
      <c r="J105" s="8">
        <f>Munis_data!N104</f>
        <v>389</v>
      </c>
      <c r="K105" s="8">
        <f>Munis_data!O104</f>
        <v>552</v>
      </c>
      <c r="L105">
        <f>Munis_data!V104</f>
        <v>448</v>
      </c>
      <c r="M105">
        <f>Munis_data!W104</f>
        <v>561</v>
      </c>
      <c r="N105">
        <f>Munis_data!X104</f>
        <v>596</v>
      </c>
    </row>
    <row r="106" spans="1:14" x14ac:dyDescent="0.3">
      <c r="A106" t="s">
        <v>120</v>
      </c>
      <c r="D106">
        <v>24220</v>
      </c>
      <c r="E106">
        <v>24543</v>
      </c>
      <c r="F106" s="6">
        <v>26589.556581527901</v>
      </c>
      <c r="G106" s="7">
        <v>23424</v>
      </c>
      <c r="H106" s="7">
        <v>24425</v>
      </c>
      <c r="I106" s="7">
        <v>24543</v>
      </c>
      <c r="J106" s="8"/>
      <c r="K106" s="8">
        <f>Munis_data!O105</f>
        <v>0</v>
      </c>
      <c r="L106">
        <f>Munis_data!V105</f>
        <v>0</v>
      </c>
      <c r="M106">
        <f>Munis_data!W105</f>
        <v>0</v>
      </c>
      <c r="N106">
        <f>Munis_data!X105</f>
        <v>0</v>
      </c>
    </row>
    <row r="107" spans="1:14" x14ac:dyDescent="0.3">
      <c r="A107" t="s">
        <v>121</v>
      </c>
      <c r="B107">
        <v>4769</v>
      </c>
      <c r="C107">
        <v>4467</v>
      </c>
      <c r="D107">
        <v>4349</v>
      </c>
      <c r="E107">
        <v>4343</v>
      </c>
      <c r="F107" s="6">
        <v>4428.9528650000002</v>
      </c>
      <c r="G107" s="7">
        <v>4167</v>
      </c>
      <c r="H107" s="7">
        <v>4343</v>
      </c>
      <c r="I107" s="7">
        <v>4343</v>
      </c>
      <c r="J107" s="8">
        <f>Munis_data!N106</f>
        <v>4231</v>
      </c>
      <c r="K107" s="8">
        <f>Munis_data!O106</f>
        <v>4108</v>
      </c>
      <c r="L107">
        <f>Munis_data!V106</f>
        <v>4234</v>
      </c>
      <c r="M107">
        <f>Munis_data!W106</f>
        <v>4126</v>
      </c>
      <c r="N107">
        <f>Munis_data!X106</f>
        <v>3672</v>
      </c>
    </row>
    <row r="108" spans="1:14" x14ac:dyDescent="0.3">
      <c r="A108" t="s">
        <v>122</v>
      </c>
      <c r="B108">
        <v>19278</v>
      </c>
      <c r="C108">
        <v>19543</v>
      </c>
      <c r="D108">
        <v>19323</v>
      </c>
      <c r="E108">
        <v>19463</v>
      </c>
      <c r="F108" s="6">
        <v>19722.3701946699</v>
      </c>
      <c r="G108" s="7">
        <v>15951</v>
      </c>
      <c r="H108" s="7">
        <v>19221</v>
      </c>
      <c r="I108" s="7">
        <v>19463</v>
      </c>
      <c r="J108" s="8">
        <f>Munis_data!N107</f>
        <v>19103</v>
      </c>
      <c r="K108" s="8">
        <f>Munis_data!O107</f>
        <v>19426</v>
      </c>
      <c r="L108">
        <f>Munis_data!V107</f>
        <v>19105</v>
      </c>
      <c r="M108">
        <f>Munis_data!W107</f>
        <v>19426</v>
      </c>
      <c r="N108">
        <f>Munis_data!X107</f>
        <v>21218</v>
      </c>
    </row>
    <row r="109" spans="1:14" x14ac:dyDescent="0.3">
      <c r="A109" t="s">
        <v>123</v>
      </c>
      <c r="B109">
        <v>2453</v>
      </c>
      <c r="C109">
        <v>5730</v>
      </c>
      <c r="D109">
        <v>24291</v>
      </c>
      <c r="E109">
        <v>27740</v>
      </c>
      <c r="F109" s="6">
        <v>28477.191843765901</v>
      </c>
      <c r="G109" s="7">
        <v>25834</v>
      </c>
      <c r="H109" s="7">
        <v>27579</v>
      </c>
      <c r="I109" s="7">
        <v>27740</v>
      </c>
      <c r="J109" s="8">
        <f>Munis_data!N108</f>
        <v>42852</v>
      </c>
      <c r="K109" s="8">
        <f>Munis_data!O108</f>
        <v>32663</v>
      </c>
      <c r="L109">
        <f>Munis_data!V108</f>
        <v>102976</v>
      </c>
      <c r="M109">
        <f>Munis_data!W108</f>
        <v>69212</v>
      </c>
      <c r="N109">
        <f>Munis_data!X108</f>
        <v>27169</v>
      </c>
    </row>
    <row r="110" spans="1:14" x14ac:dyDescent="0.3">
      <c r="A110" t="s">
        <v>124</v>
      </c>
      <c r="B110">
        <v>247</v>
      </c>
      <c r="C110">
        <v>194</v>
      </c>
      <c r="D110">
        <v>462</v>
      </c>
      <c r="E110">
        <v>536</v>
      </c>
      <c r="F110" s="6">
        <v>593.19437816999903</v>
      </c>
      <c r="G110" s="7">
        <v>583</v>
      </c>
      <c r="H110" s="7">
        <v>528</v>
      </c>
      <c r="I110" s="7">
        <v>536</v>
      </c>
      <c r="J110" s="8">
        <f>Munis_data!N109</f>
        <v>730</v>
      </c>
      <c r="K110" s="8">
        <f>Munis_data!O109</f>
        <v>516</v>
      </c>
      <c r="L110">
        <f>Munis_data!V109</f>
        <v>1100</v>
      </c>
      <c r="M110">
        <f>Munis_data!W109</f>
        <v>525</v>
      </c>
      <c r="N110">
        <f>Munis_data!X109</f>
        <v>410</v>
      </c>
    </row>
    <row r="111" spans="1:14" x14ac:dyDescent="0.3">
      <c r="A111" t="s">
        <v>125</v>
      </c>
      <c r="B111">
        <v>3503</v>
      </c>
      <c r="C111">
        <v>3685</v>
      </c>
      <c r="D111">
        <v>3809</v>
      </c>
      <c r="E111">
        <v>4065</v>
      </c>
      <c r="F111" s="6">
        <v>3909.4680496000001</v>
      </c>
      <c r="G111" s="7">
        <v>4137</v>
      </c>
      <c r="H111" s="7">
        <v>3842</v>
      </c>
      <c r="I111" s="7">
        <v>4065</v>
      </c>
      <c r="J111" s="8">
        <f>Munis_data!N110</f>
        <v>3933</v>
      </c>
      <c r="K111" s="8">
        <f>Munis_data!O110</f>
        <v>3972</v>
      </c>
      <c r="L111">
        <f>Munis_data!V110</f>
        <v>3937</v>
      </c>
      <c r="M111">
        <f>Munis_data!W110</f>
        <v>3984</v>
      </c>
      <c r="N111">
        <f>Munis_data!X110</f>
        <v>4998</v>
      </c>
    </row>
    <row r="112" spans="1:14" x14ac:dyDescent="0.3">
      <c r="A112" t="s">
        <v>126</v>
      </c>
      <c r="B112">
        <v>6503</v>
      </c>
      <c r="C112">
        <v>6749</v>
      </c>
      <c r="D112">
        <v>7399</v>
      </c>
      <c r="E112">
        <v>7616</v>
      </c>
      <c r="F112" s="6">
        <v>7838.2553663400004</v>
      </c>
      <c r="G112" s="7">
        <v>6642</v>
      </c>
      <c r="H112" s="7">
        <v>7500</v>
      </c>
      <c r="I112" s="7">
        <v>7616</v>
      </c>
      <c r="J112" s="8">
        <f>Munis_data!N111</f>
        <v>8049</v>
      </c>
      <c r="K112" s="8">
        <f>Munis_data!O111</f>
        <v>7780</v>
      </c>
      <c r="L112">
        <f>Munis_data!V111</f>
        <v>8112</v>
      </c>
      <c r="M112">
        <f>Munis_data!W111</f>
        <v>7821</v>
      </c>
      <c r="N112">
        <f>Munis_data!X111</f>
        <v>9169</v>
      </c>
    </row>
    <row r="113" spans="1:14" x14ac:dyDescent="0.3">
      <c r="A113" t="s">
        <v>127</v>
      </c>
      <c r="B113">
        <v>4449</v>
      </c>
      <c r="C113">
        <v>8153</v>
      </c>
      <c r="D113">
        <v>8080</v>
      </c>
      <c r="E113">
        <v>8051</v>
      </c>
      <c r="F113" s="6">
        <v>8536.2547530839893</v>
      </c>
      <c r="G113" s="7">
        <v>7849</v>
      </c>
      <c r="H113" s="7">
        <v>8051</v>
      </c>
      <c r="I113" s="7">
        <v>8051</v>
      </c>
      <c r="J113" s="8">
        <f>Munis_data!N112</f>
        <v>8007</v>
      </c>
      <c r="K113" s="8">
        <f>Munis_data!O112</f>
        <v>10525</v>
      </c>
      <c r="L113">
        <f>Munis_data!V112</f>
        <v>8008</v>
      </c>
      <c r="M113">
        <f>Munis_data!W112</f>
        <v>12064</v>
      </c>
      <c r="N113">
        <f>Munis_data!X112</f>
        <v>10070</v>
      </c>
    </row>
    <row r="114" spans="1:14" x14ac:dyDescent="0.3">
      <c r="A114" t="s">
        <v>128</v>
      </c>
      <c r="B114">
        <v>6947</v>
      </c>
      <c r="C114">
        <v>8302</v>
      </c>
      <c r="D114">
        <v>8649</v>
      </c>
      <c r="E114">
        <v>9543</v>
      </c>
      <c r="F114" s="6">
        <v>9814.0852636439904</v>
      </c>
      <c r="G114" s="7">
        <v>8785</v>
      </c>
      <c r="H114" s="7">
        <v>9405</v>
      </c>
      <c r="I114" s="7">
        <v>9543</v>
      </c>
      <c r="J114" s="8">
        <f>Munis_data!N113</f>
        <v>8996</v>
      </c>
      <c r="K114" s="8">
        <f>Munis_data!O113</f>
        <v>9668</v>
      </c>
      <c r="L114">
        <f>Munis_data!V113</f>
        <v>9011</v>
      </c>
      <c r="M114">
        <f>Munis_data!W113</f>
        <v>9874</v>
      </c>
      <c r="N114">
        <f>Munis_data!X113</f>
        <v>10085</v>
      </c>
    </row>
    <row r="115" spans="1:14" x14ac:dyDescent="0.3">
      <c r="A115" t="s">
        <v>129</v>
      </c>
      <c r="C115">
        <v>5391</v>
      </c>
      <c r="D115">
        <v>6337</v>
      </c>
      <c r="E115">
        <v>6355</v>
      </c>
      <c r="F115" s="6">
        <v>7502.6208667929895</v>
      </c>
      <c r="G115" s="7">
        <v>6026</v>
      </c>
      <c r="H115" s="7">
        <v>6355</v>
      </c>
      <c r="I115" s="7">
        <v>6355</v>
      </c>
      <c r="J115" s="8">
        <f>Munis_data!N114</f>
        <v>7283</v>
      </c>
      <c r="K115" s="8">
        <f>Munis_data!O114</f>
        <v>7283</v>
      </c>
      <c r="L115">
        <f>Munis_data!V114</f>
        <v>7449</v>
      </c>
      <c r="M115">
        <f>Munis_data!W114</f>
        <v>0</v>
      </c>
      <c r="N115">
        <f>Munis_data!X114</f>
        <v>7283</v>
      </c>
    </row>
    <row r="116" spans="1:14" x14ac:dyDescent="0.3">
      <c r="A116" t="s">
        <v>130</v>
      </c>
      <c r="B116">
        <v>76836</v>
      </c>
      <c r="C116">
        <v>106221</v>
      </c>
      <c r="D116">
        <v>147433</v>
      </c>
      <c r="E116">
        <v>150362</v>
      </c>
      <c r="F116" s="6">
        <v>154991.585185448</v>
      </c>
      <c r="G116" s="7">
        <v>143476</v>
      </c>
      <c r="H116" s="7">
        <v>147573</v>
      </c>
      <c r="I116" s="7">
        <v>150362</v>
      </c>
      <c r="J116" s="8">
        <f>Munis_data!N115</f>
        <v>188645</v>
      </c>
      <c r="K116" s="8">
        <f>Munis_data!O115</f>
        <v>180760</v>
      </c>
      <c r="L116">
        <f>Munis_data!V115</f>
        <v>204635</v>
      </c>
      <c r="M116">
        <f>Munis_data!W115</f>
        <v>204089</v>
      </c>
      <c r="N116">
        <f>Munis_data!X115</f>
        <v>142526</v>
      </c>
    </row>
    <row r="117" spans="1:14" x14ac:dyDescent="0.3">
      <c r="A117" t="s">
        <v>131</v>
      </c>
      <c r="B117">
        <v>11137</v>
      </c>
      <c r="C117">
        <v>12193</v>
      </c>
      <c r="D117">
        <v>12926</v>
      </c>
      <c r="E117">
        <v>12600</v>
      </c>
      <c r="F117" s="6">
        <v>13718.655752799899</v>
      </c>
      <c r="G117" s="7">
        <v>12543</v>
      </c>
      <c r="H117" s="7">
        <v>12587</v>
      </c>
      <c r="I117" s="7">
        <v>12600</v>
      </c>
      <c r="J117" s="8">
        <f>Munis_data!N116</f>
        <v>13659</v>
      </c>
      <c r="K117" s="8">
        <f>Munis_data!O116</f>
        <v>13874</v>
      </c>
      <c r="L117">
        <f>Munis_data!V116</f>
        <v>13703</v>
      </c>
      <c r="M117">
        <f>Munis_data!W116</f>
        <v>14001</v>
      </c>
      <c r="N117">
        <f>Munis_data!X116</f>
        <v>15090</v>
      </c>
    </row>
    <row r="118" spans="1:14" x14ac:dyDescent="0.3">
      <c r="A118" t="s">
        <v>132</v>
      </c>
      <c r="D118">
        <v>484</v>
      </c>
      <c r="E118">
        <v>452</v>
      </c>
      <c r="F118" s="6">
        <v>474.63379223599998</v>
      </c>
      <c r="G118" s="7">
        <v>447</v>
      </c>
      <c r="H118" s="7">
        <v>452</v>
      </c>
      <c r="I118" s="7">
        <v>452</v>
      </c>
      <c r="J118" s="8"/>
      <c r="K118" s="8">
        <f>Munis_data!O117</f>
        <v>0</v>
      </c>
      <c r="L118">
        <f>Munis_data!V117</f>
        <v>0</v>
      </c>
      <c r="M118">
        <f>Munis_data!W117</f>
        <v>0</v>
      </c>
      <c r="N118">
        <f>Munis_data!X117</f>
        <v>0</v>
      </c>
    </row>
    <row r="119" spans="1:14" x14ac:dyDescent="0.3">
      <c r="A119" t="s">
        <v>133</v>
      </c>
      <c r="B119">
        <v>2402</v>
      </c>
      <c r="C119">
        <v>2494</v>
      </c>
      <c r="D119">
        <v>2513</v>
      </c>
      <c r="E119">
        <v>2514</v>
      </c>
      <c r="F119" s="6">
        <v>2657.2770510399901</v>
      </c>
      <c r="G119" s="7">
        <v>2177</v>
      </c>
      <c r="H119" s="7">
        <v>2514</v>
      </c>
      <c r="I119" s="7">
        <v>2514</v>
      </c>
      <c r="J119" s="8">
        <f>Munis_data!N118</f>
        <v>2532</v>
      </c>
      <c r="K119" s="8">
        <f>Munis_data!O118</f>
        <v>2581</v>
      </c>
      <c r="L119">
        <f>Munis_data!V118</f>
        <v>2532</v>
      </c>
      <c r="M119">
        <f>Munis_data!W118</f>
        <v>2583</v>
      </c>
      <c r="N119">
        <f>Munis_data!X118</f>
        <v>2418</v>
      </c>
    </row>
    <row r="120" spans="1:14" x14ac:dyDescent="0.3">
      <c r="A120" t="s">
        <v>134</v>
      </c>
      <c r="B120">
        <v>2257</v>
      </c>
      <c r="C120">
        <v>3460</v>
      </c>
      <c r="D120">
        <v>3968</v>
      </c>
      <c r="E120">
        <v>4091</v>
      </c>
      <c r="F120" s="6">
        <v>4544.5208634599903</v>
      </c>
      <c r="G120" s="7">
        <v>3856</v>
      </c>
      <c r="H120" s="7">
        <v>4091</v>
      </c>
      <c r="I120" s="7">
        <v>4091</v>
      </c>
      <c r="J120" s="8">
        <f>Munis_data!N119</f>
        <v>4476</v>
      </c>
      <c r="K120" s="8">
        <f>Munis_data!O119</f>
        <v>4939</v>
      </c>
      <c r="L120">
        <f>Munis_data!V119</f>
        <v>4551</v>
      </c>
      <c r="M120">
        <f>Munis_data!W119</f>
        <v>5522</v>
      </c>
      <c r="N120">
        <f>Munis_data!X119</f>
        <v>5059</v>
      </c>
    </row>
    <row r="121" spans="1:14" x14ac:dyDescent="0.3">
      <c r="A121" t="s">
        <v>135</v>
      </c>
      <c r="B121">
        <v>15362</v>
      </c>
      <c r="C121">
        <v>15608</v>
      </c>
      <c r="D121">
        <v>15550</v>
      </c>
      <c r="E121">
        <v>16321</v>
      </c>
      <c r="F121" s="6">
        <v>16203.442439</v>
      </c>
      <c r="G121" s="7">
        <v>14770</v>
      </c>
      <c r="H121" s="7">
        <v>16173</v>
      </c>
      <c r="I121" s="7">
        <v>16321</v>
      </c>
      <c r="J121" s="8">
        <f>Munis_data!N120</f>
        <v>15492</v>
      </c>
      <c r="K121" s="8">
        <f>Munis_data!O120</f>
        <v>15695</v>
      </c>
      <c r="L121">
        <f>Munis_data!V120</f>
        <v>15492</v>
      </c>
      <c r="M121">
        <f>Munis_data!W120</f>
        <v>15696</v>
      </c>
      <c r="N121">
        <f>Munis_data!X120</f>
        <v>15906</v>
      </c>
    </row>
    <row r="122" spans="1:14" x14ac:dyDescent="0.3">
      <c r="A122" t="s">
        <v>136</v>
      </c>
      <c r="B122">
        <v>12861</v>
      </c>
      <c r="C122">
        <v>13295</v>
      </c>
      <c r="D122">
        <v>13579</v>
      </c>
      <c r="E122">
        <v>13475</v>
      </c>
      <c r="F122" s="6">
        <v>13388.421007090001</v>
      </c>
      <c r="G122" s="7">
        <v>11566</v>
      </c>
      <c r="H122" s="7">
        <v>12991</v>
      </c>
      <c r="I122" s="7">
        <v>13475</v>
      </c>
      <c r="J122" s="8">
        <f>Munis_data!N121</f>
        <v>13863</v>
      </c>
      <c r="K122" s="8">
        <f>Munis_data!O121</f>
        <v>13963</v>
      </c>
      <c r="L122">
        <f>Munis_data!V121</f>
        <v>13869</v>
      </c>
      <c r="M122">
        <f>Munis_data!W121</f>
        <v>13981</v>
      </c>
      <c r="N122">
        <f>Munis_data!X121</f>
        <v>14290</v>
      </c>
    </row>
    <row r="123" spans="1:14" x14ac:dyDescent="0.3">
      <c r="A123" t="s">
        <v>137</v>
      </c>
      <c r="B123">
        <v>3855</v>
      </c>
      <c r="C123">
        <v>4757</v>
      </c>
      <c r="D123">
        <v>4973</v>
      </c>
      <c r="E123">
        <v>5100</v>
      </c>
      <c r="F123" s="6">
        <v>5476.2756774890004</v>
      </c>
      <c r="G123" s="7">
        <v>6029</v>
      </c>
      <c r="H123" s="7">
        <v>4906</v>
      </c>
      <c r="I123" s="7">
        <v>5100</v>
      </c>
      <c r="J123" s="8">
        <f>Munis_data!N122</f>
        <v>5189</v>
      </c>
      <c r="K123" s="8">
        <f>Munis_data!O122</f>
        <v>5646</v>
      </c>
      <c r="L123">
        <f>Munis_data!V122</f>
        <v>5199</v>
      </c>
      <c r="M123">
        <f>Munis_data!W122</f>
        <v>5807</v>
      </c>
      <c r="N123">
        <f>Munis_data!X122</f>
        <v>6820</v>
      </c>
    </row>
    <row r="124" spans="1:14" x14ac:dyDescent="0.3">
      <c r="A124" t="s">
        <v>138</v>
      </c>
      <c r="B124">
        <v>5513</v>
      </c>
      <c r="C124">
        <v>6056</v>
      </c>
      <c r="D124">
        <v>5722</v>
      </c>
      <c r="E124">
        <v>5616</v>
      </c>
      <c r="F124" s="6">
        <v>6056.7717629700001</v>
      </c>
      <c r="G124" s="7">
        <v>5887</v>
      </c>
      <c r="H124" s="7">
        <v>5616</v>
      </c>
      <c r="I124" s="7">
        <v>5616</v>
      </c>
      <c r="J124" s="8">
        <f>Munis_data!N123</f>
        <v>5388</v>
      </c>
      <c r="K124" s="8">
        <f>Munis_data!O123</f>
        <v>5973</v>
      </c>
      <c r="L124">
        <f>Munis_data!V123</f>
        <v>5406</v>
      </c>
      <c r="M124">
        <f>Munis_data!W123</f>
        <v>5978</v>
      </c>
      <c r="N124">
        <f>Munis_data!X123</f>
        <v>6777</v>
      </c>
    </row>
    <row r="125" spans="1:14" x14ac:dyDescent="0.3">
      <c r="A125" t="s">
        <v>139</v>
      </c>
      <c r="B125">
        <v>17836</v>
      </c>
      <c r="C125">
        <v>20059</v>
      </c>
      <c r="D125">
        <v>19375</v>
      </c>
      <c r="E125">
        <v>19367</v>
      </c>
      <c r="F125" s="6">
        <v>20110.496366596901</v>
      </c>
      <c r="G125" s="7">
        <v>19026</v>
      </c>
      <c r="H125" s="7">
        <v>18107</v>
      </c>
      <c r="I125" s="7">
        <v>19367</v>
      </c>
      <c r="J125" s="8">
        <f>Munis_data!N124</f>
        <v>18691</v>
      </c>
      <c r="K125" s="8">
        <f>Munis_data!O124</f>
        <v>20629</v>
      </c>
      <c r="L125">
        <f>Munis_data!V124</f>
        <v>18714</v>
      </c>
      <c r="M125">
        <f>Munis_data!W124</f>
        <v>20712</v>
      </c>
      <c r="N125">
        <f>Munis_data!X124</f>
        <v>22609</v>
      </c>
    </row>
    <row r="126" spans="1:14" x14ac:dyDescent="0.3">
      <c r="A126" t="s">
        <v>140</v>
      </c>
      <c r="B126">
        <v>5866</v>
      </c>
      <c r="C126">
        <v>23152</v>
      </c>
      <c r="D126">
        <v>28965</v>
      </c>
      <c r="E126">
        <v>28982</v>
      </c>
      <c r="F126" s="6">
        <v>29894.385690945001</v>
      </c>
      <c r="G126" s="7">
        <v>28698</v>
      </c>
      <c r="H126" s="7">
        <v>28903</v>
      </c>
      <c r="I126" s="7">
        <v>28982</v>
      </c>
      <c r="J126" s="8">
        <f>Munis_data!N125</f>
        <v>34778</v>
      </c>
      <c r="K126" s="8">
        <f>Munis_data!O125</f>
        <v>42427</v>
      </c>
      <c r="L126">
        <f>Munis_data!V125</f>
        <v>36238</v>
      </c>
      <c r="M126">
        <f>Munis_data!W125</f>
        <v>77947</v>
      </c>
      <c r="N126">
        <f>Munis_data!X125</f>
        <v>34455</v>
      </c>
    </row>
    <row r="127" spans="1:14" x14ac:dyDescent="0.3">
      <c r="A127" t="s">
        <v>141</v>
      </c>
      <c r="B127">
        <v>2857</v>
      </c>
      <c r="C127">
        <v>5864</v>
      </c>
      <c r="D127">
        <v>8741</v>
      </c>
      <c r="E127">
        <v>8741</v>
      </c>
      <c r="F127" s="6">
        <v>9202.6651250099894</v>
      </c>
      <c r="G127" s="7">
        <v>8713</v>
      </c>
      <c r="H127" s="7">
        <v>8651</v>
      </c>
      <c r="I127" s="7">
        <v>8741</v>
      </c>
      <c r="J127" s="8">
        <f>Munis_data!N126</f>
        <v>11618</v>
      </c>
      <c r="K127" s="8">
        <f>Munis_data!O126</f>
        <v>11705</v>
      </c>
      <c r="L127">
        <f>Munis_data!V126</f>
        <v>13030</v>
      </c>
      <c r="M127">
        <f>Munis_data!W126</f>
        <v>16126</v>
      </c>
      <c r="N127">
        <f>Munis_data!X126</f>
        <v>10007</v>
      </c>
    </row>
    <row r="128" spans="1:14" x14ac:dyDescent="0.3">
      <c r="A128" t="s">
        <v>142</v>
      </c>
      <c r="B128">
        <v>14947</v>
      </c>
      <c r="C128">
        <v>18104</v>
      </c>
      <c r="D128">
        <v>19631</v>
      </c>
      <c r="E128">
        <v>19759</v>
      </c>
      <c r="F128" s="6">
        <v>20497.863305621901</v>
      </c>
      <c r="G128" s="7">
        <v>18956</v>
      </c>
      <c r="H128" s="7">
        <v>19490</v>
      </c>
      <c r="I128" s="7">
        <v>19759</v>
      </c>
      <c r="J128" s="8">
        <f>Munis_data!N127</f>
        <v>21158</v>
      </c>
      <c r="K128" s="8">
        <f>Munis_data!O127</f>
        <v>22245</v>
      </c>
      <c r="L128">
        <f>Munis_data!V127</f>
        <v>21287</v>
      </c>
      <c r="M128">
        <f>Munis_data!W127</f>
        <v>22916</v>
      </c>
      <c r="N128">
        <f>Munis_data!X127</f>
        <v>23883</v>
      </c>
    </row>
    <row r="129" spans="1:14" x14ac:dyDescent="0.3">
      <c r="A129" t="s">
        <v>143</v>
      </c>
      <c r="B129">
        <v>1322</v>
      </c>
      <c r="C129">
        <v>2788</v>
      </c>
      <c r="D129">
        <v>6017</v>
      </c>
      <c r="E129">
        <v>6182</v>
      </c>
      <c r="F129" s="6">
        <v>6685.9641562440002</v>
      </c>
      <c r="G129" s="7">
        <v>6083</v>
      </c>
      <c r="H129" s="7">
        <v>6182</v>
      </c>
      <c r="I129" s="7">
        <v>6182</v>
      </c>
      <c r="J129" s="8">
        <f>Munis_data!N128</f>
        <v>9246</v>
      </c>
      <c r="K129" s="8">
        <f>Munis_data!O128</f>
        <v>8071</v>
      </c>
      <c r="L129">
        <f>Munis_data!V128</f>
        <v>12986</v>
      </c>
      <c r="M129">
        <f>Munis_data!W128</f>
        <v>12787</v>
      </c>
      <c r="N129">
        <f>Munis_data!X128</f>
        <v>6848</v>
      </c>
    </row>
    <row r="130" spans="1:14" x14ac:dyDescent="0.3">
      <c r="A130" t="s">
        <v>144</v>
      </c>
      <c r="B130">
        <v>1609</v>
      </c>
      <c r="C130">
        <v>2337</v>
      </c>
      <c r="D130">
        <v>3811</v>
      </c>
      <c r="E130">
        <v>4283</v>
      </c>
      <c r="F130" s="6">
        <v>4484.83942487899</v>
      </c>
      <c r="G130" s="7">
        <v>4006</v>
      </c>
      <c r="H130" s="7">
        <v>4279</v>
      </c>
      <c r="I130" s="7">
        <v>4283</v>
      </c>
      <c r="J130" s="8">
        <f>Munis_data!N129</f>
        <v>5285</v>
      </c>
      <c r="K130" s="8">
        <f>Munis_data!O129</f>
        <v>4788</v>
      </c>
      <c r="L130">
        <f>Munis_data!V129</f>
        <v>6215</v>
      </c>
      <c r="M130">
        <f>Munis_data!W129</f>
        <v>5753</v>
      </c>
      <c r="N130">
        <f>Munis_data!X129</f>
        <v>5205</v>
      </c>
    </row>
    <row r="131" spans="1:14" x14ac:dyDescent="0.3">
      <c r="A131" t="s">
        <v>145</v>
      </c>
      <c r="B131">
        <v>28086</v>
      </c>
      <c r="C131">
        <v>28332</v>
      </c>
      <c r="D131">
        <v>28331</v>
      </c>
      <c r="E131">
        <v>29076</v>
      </c>
      <c r="F131" s="6">
        <v>29043.8526605199</v>
      </c>
      <c r="G131" s="7">
        <v>23885</v>
      </c>
      <c r="H131" s="7">
        <v>28891</v>
      </c>
      <c r="I131" s="7">
        <v>29076</v>
      </c>
      <c r="J131" s="8">
        <f>Munis_data!N130</f>
        <v>28330</v>
      </c>
      <c r="K131" s="8">
        <f>Munis_data!O130</f>
        <v>28495</v>
      </c>
      <c r="L131">
        <f>Munis_data!V130</f>
        <v>28330</v>
      </c>
      <c r="M131">
        <f>Munis_data!W130</f>
        <v>28496</v>
      </c>
      <c r="N131">
        <f>Munis_data!X130</f>
        <v>31249</v>
      </c>
    </row>
    <row r="132" spans="1:14" x14ac:dyDescent="0.3">
      <c r="A132" t="s">
        <v>146</v>
      </c>
      <c r="B132">
        <v>7348</v>
      </c>
      <c r="C132">
        <v>13098</v>
      </c>
      <c r="D132">
        <v>16000</v>
      </c>
      <c r="E132">
        <v>17629</v>
      </c>
      <c r="F132" s="6">
        <v>18129.598763578</v>
      </c>
      <c r="G132" s="7">
        <v>12927</v>
      </c>
      <c r="H132" s="7">
        <v>17364</v>
      </c>
      <c r="I132" s="7">
        <v>17629</v>
      </c>
      <c r="J132" s="8">
        <f>Munis_data!N131</f>
        <v>18902</v>
      </c>
      <c r="K132" s="8">
        <f>Munis_data!O131</f>
        <v>20801</v>
      </c>
      <c r="L132">
        <f>Munis_data!V131</f>
        <v>19545</v>
      </c>
      <c r="M132">
        <f>Munis_data!W131</f>
        <v>25145</v>
      </c>
      <c r="N132">
        <f>Munis_data!X131</f>
        <v>18087</v>
      </c>
    </row>
    <row r="133" spans="1:14" x14ac:dyDescent="0.3">
      <c r="A133" t="s">
        <v>147</v>
      </c>
      <c r="B133">
        <v>19174</v>
      </c>
      <c r="C133">
        <v>20742</v>
      </c>
      <c r="D133">
        <v>20315</v>
      </c>
      <c r="E133">
        <v>20579</v>
      </c>
      <c r="F133" s="6">
        <v>21156.958336737</v>
      </c>
      <c r="G133" s="7">
        <v>20596</v>
      </c>
      <c r="H133" s="7">
        <v>20106</v>
      </c>
      <c r="I133" s="7">
        <v>20579</v>
      </c>
      <c r="J133" s="8">
        <f>Munis_data!N132</f>
        <v>19888</v>
      </c>
      <c r="K133" s="8">
        <f>Munis_data!O132</f>
        <v>21218</v>
      </c>
      <c r="L133">
        <f>Munis_data!V132</f>
        <v>19897</v>
      </c>
      <c r="M133">
        <f>Munis_data!W132</f>
        <v>21260</v>
      </c>
      <c r="N133">
        <f>Munis_data!X132</f>
        <v>20104</v>
      </c>
    </row>
    <row r="134" spans="1:14" x14ac:dyDescent="0.3">
      <c r="A134" t="s">
        <v>148</v>
      </c>
      <c r="C134">
        <v>825</v>
      </c>
      <c r="D134">
        <v>993</v>
      </c>
      <c r="E134">
        <v>1032</v>
      </c>
      <c r="F134" s="6">
        <v>1229.8074302709899</v>
      </c>
      <c r="G134" s="7">
        <v>878</v>
      </c>
      <c r="H134" s="7">
        <v>1032</v>
      </c>
      <c r="I134" s="7">
        <v>1032</v>
      </c>
      <c r="J134" s="8">
        <f>Munis_data!N133</f>
        <v>1161</v>
      </c>
      <c r="K134" s="8">
        <f>Munis_data!O133</f>
        <v>1161</v>
      </c>
      <c r="L134">
        <f>Munis_data!V133</f>
        <v>1195</v>
      </c>
      <c r="M134">
        <f>Munis_data!W133</f>
        <v>0</v>
      </c>
      <c r="N134">
        <f>Munis_data!X133</f>
        <v>1161</v>
      </c>
    </row>
    <row r="135" spans="1:14" x14ac:dyDescent="0.3">
      <c r="A135" t="s">
        <v>149</v>
      </c>
      <c r="B135">
        <v>4931</v>
      </c>
      <c r="C135">
        <v>6108</v>
      </c>
      <c r="D135">
        <v>7275</v>
      </c>
      <c r="E135">
        <v>7940</v>
      </c>
      <c r="F135" s="6">
        <v>8313.0549672799898</v>
      </c>
      <c r="G135" s="7">
        <v>7044</v>
      </c>
      <c r="H135" s="7">
        <v>7611</v>
      </c>
      <c r="I135" s="7">
        <v>7940</v>
      </c>
      <c r="J135" s="8">
        <f>Munis_data!N134</f>
        <v>8442</v>
      </c>
      <c r="K135" s="8">
        <f>Munis_data!O134</f>
        <v>8449</v>
      </c>
      <c r="L135">
        <f>Munis_data!V134</f>
        <v>8665</v>
      </c>
      <c r="M135">
        <f>Munis_data!W134</f>
        <v>8894</v>
      </c>
      <c r="N135">
        <f>Munis_data!X134</f>
        <v>8521</v>
      </c>
    </row>
    <row r="136" spans="1:14" x14ac:dyDescent="0.3">
      <c r="A136" t="s">
        <v>150</v>
      </c>
      <c r="B136">
        <v>11365</v>
      </c>
      <c r="C136">
        <v>12359</v>
      </c>
      <c r="D136">
        <v>12590</v>
      </c>
      <c r="E136">
        <v>13463</v>
      </c>
      <c r="F136" s="6">
        <v>13547.288814399901</v>
      </c>
      <c r="G136" s="7">
        <v>10977</v>
      </c>
      <c r="H136" s="7">
        <v>13147</v>
      </c>
      <c r="I136" s="7">
        <v>13463</v>
      </c>
      <c r="J136" s="8">
        <f>Munis_data!N135</f>
        <v>12821</v>
      </c>
      <c r="K136" s="8">
        <f>Munis_data!O135</f>
        <v>13330</v>
      </c>
      <c r="L136">
        <f>Munis_data!V135</f>
        <v>12825</v>
      </c>
      <c r="M136">
        <f>Munis_data!W135</f>
        <v>13396</v>
      </c>
      <c r="N136">
        <f>Munis_data!X135</f>
        <v>13682</v>
      </c>
    </row>
    <row r="137" spans="1:14" x14ac:dyDescent="0.3">
      <c r="A137" t="s">
        <v>151</v>
      </c>
      <c r="B137">
        <v>8038</v>
      </c>
      <c r="C137">
        <v>12539</v>
      </c>
      <c r="D137">
        <v>14462</v>
      </c>
      <c r="E137">
        <v>14406</v>
      </c>
      <c r="F137" s="6">
        <v>14891.745457147899</v>
      </c>
      <c r="G137" s="7">
        <v>14266</v>
      </c>
      <c r="H137" s="7">
        <v>14245</v>
      </c>
      <c r="I137" s="7">
        <v>14406</v>
      </c>
      <c r="J137" s="8">
        <f>Munis_data!N136</f>
        <v>16385</v>
      </c>
      <c r="K137" s="8">
        <f>Munis_data!O136</f>
        <v>18104</v>
      </c>
      <c r="L137">
        <f>Munis_data!V136</f>
        <v>16680</v>
      </c>
      <c r="M137">
        <f>Munis_data!W136</f>
        <v>20400</v>
      </c>
      <c r="N137">
        <f>Munis_data!X136</f>
        <v>18239</v>
      </c>
    </row>
    <row r="138" spans="1:14" x14ac:dyDescent="0.3">
      <c r="A138" t="s">
        <v>152</v>
      </c>
      <c r="B138">
        <v>216</v>
      </c>
      <c r="C138">
        <v>248</v>
      </c>
      <c r="D138">
        <v>285</v>
      </c>
      <c r="E138">
        <v>271</v>
      </c>
      <c r="F138" s="6">
        <v>402.112453243</v>
      </c>
      <c r="G138" s="7">
        <v>331</v>
      </c>
      <c r="H138" s="7">
        <v>271</v>
      </c>
      <c r="I138" s="7">
        <v>271</v>
      </c>
      <c r="J138" s="8">
        <f>Munis_data!N137</f>
        <v>322</v>
      </c>
      <c r="K138" s="8">
        <f>Munis_data!O137</f>
        <v>319</v>
      </c>
      <c r="L138">
        <f>Munis_data!V137</f>
        <v>328</v>
      </c>
      <c r="M138">
        <f>Munis_data!W137</f>
        <v>327</v>
      </c>
      <c r="N138">
        <f>Munis_data!X137</f>
        <v>293</v>
      </c>
    </row>
    <row r="139" spans="1:14" x14ac:dyDescent="0.3">
      <c r="A139" t="s">
        <v>154</v>
      </c>
      <c r="B139">
        <v>19512</v>
      </c>
      <c r="C139">
        <v>21182</v>
      </c>
      <c r="D139">
        <v>22390</v>
      </c>
      <c r="E139">
        <v>24223</v>
      </c>
      <c r="F139" s="6">
        <v>24551.859997970001</v>
      </c>
      <c r="G139" s="7">
        <v>22763</v>
      </c>
      <c r="H139" s="7">
        <v>23319</v>
      </c>
      <c r="I139" s="7">
        <v>24223</v>
      </c>
      <c r="J139" s="8">
        <f>Munis_data!N138</f>
        <v>23598</v>
      </c>
      <c r="K139" s="8">
        <f>Munis_data!O138</f>
        <v>23906</v>
      </c>
      <c r="L139">
        <f>Munis_data!V138</f>
        <v>23667</v>
      </c>
      <c r="M139">
        <f>Munis_data!W138</f>
        <v>24091</v>
      </c>
      <c r="N139">
        <f>Munis_data!X138</f>
        <v>29047</v>
      </c>
    </row>
    <row r="140" spans="1:14" x14ac:dyDescent="0.3">
      <c r="A140" t="s">
        <v>155</v>
      </c>
      <c r="B140">
        <v>9401</v>
      </c>
      <c r="C140">
        <v>15191</v>
      </c>
      <c r="D140">
        <v>24839</v>
      </c>
      <c r="E140">
        <v>26094</v>
      </c>
      <c r="F140" s="6">
        <v>27180.239788186998</v>
      </c>
      <c r="G140" s="7">
        <v>24541</v>
      </c>
      <c r="H140" s="7">
        <v>25967</v>
      </c>
      <c r="I140" s="7">
        <v>26094</v>
      </c>
      <c r="J140" s="8">
        <f>Munis_data!N139</f>
        <v>34487</v>
      </c>
      <c r="K140" s="8">
        <f>Munis_data!O139</f>
        <v>31915</v>
      </c>
      <c r="L140">
        <f>Munis_data!V139</f>
        <v>40615</v>
      </c>
      <c r="M140">
        <f>Munis_data!W139</f>
        <v>40296</v>
      </c>
      <c r="N140">
        <f>Munis_data!X139</f>
        <v>27498</v>
      </c>
    </row>
    <row r="141" spans="1:14" x14ac:dyDescent="0.3">
      <c r="A141" t="s">
        <v>156</v>
      </c>
      <c r="B141">
        <v>39408</v>
      </c>
      <c r="C141">
        <v>42322</v>
      </c>
      <c r="D141">
        <v>43165</v>
      </c>
      <c r="E141">
        <v>44476</v>
      </c>
      <c r="F141" s="6">
        <v>45815.484038349903</v>
      </c>
      <c r="G141" s="7">
        <v>42855</v>
      </c>
      <c r="H141" s="7">
        <v>43471</v>
      </c>
      <c r="I141" s="7">
        <v>44476</v>
      </c>
      <c r="J141" s="8">
        <f>Munis_data!N140</f>
        <v>44008</v>
      </c>
      <c r="K141" s="8">
        <f>Munis_data!O140</f>
        <v>45389</v>
      </c>
      <c r="L141">
        <f>Munis_data!V140</f>
        <v>44025</v>
      </c>
      <c r="M141">
        <f>Munis_data!W140</f>
        <v>45566</v>
      </c>
      <c r="N141">
        <f>Munis_data!X140</f>
        <v>44216</v>
      </c>
    </row>
    <row r="142" spans="1:14" x14ac:dyDescent="0.3">
      <c r="A142" t="s">
        <v>157</v>
      </c>
      <c r="B142">
        <v>4740</v>
      </c>
      <c r="C142">
        <v>6735</v>
      </c>
      <c r="D142">
        <v>8043</v>
      </c>
      <c r="E142">
        <v>8366</v>
      </c>
      <c r="F142" s="6">
        <v>8739.1623049539903</v>
      </c>
      <c r="G142" s="7">
        <v>7124</v>
      </c>
      <c r="H142" s="7">
        <v>8055</v>
      </c>
      <c r="I142" s="7">
        <v>8366</v>
      </c>
      <c r="J142" s="8">
        <f>Munis_data!N141</f>
        <v>9351</v>
      </c>
      <c r="K142" s="8">
        <f>Munis_data!O141</f>
        <v>9809</v>
      </c>
      <c r="L142">
        <f>Munis_data!V141</f>
        <v>9605</v>
      </c>
      <c r="M142">
        <f>Munis_data!W141</f>
        <v>10785</v>
      </c>
      <c r="N142">
        <f>Munis_data!X141</f>
        <v>9769</v>
      </c>
    </row>
    <row r="143" spans="1:14" x14ac:dyDescent="0.3">
      <c r="A143" t="s">
        <v>158</v>
      </c>
      <c r="B143">
        <v>6535</v>
      </c>
      <c r="C143">
        <v>7377</v>
      </c>
      <c r="D143">
        <v>9007</v>
      </c>
      <c r="E143">
        <v>9116</v>
      </c>
      <c r="F143" s="6">
        <v>9860.8628418070002</v>
      </c>
      <c r="G143" s="7">
        <v>8051</v>
      </c>
      <c r="H143" s="7">
        <v>9087</v>
      </c>
      <c r="I143" s="7">
        <v>9116</v>
      </c>
      <c r="J143" s="8">
        <f>Munis_data!N142</f>
        <v>10637</v>
      </c>
      <c r="K143" s="8">
        <f>Munis_data!O142</f>
        <v>10112</v>
      </c>
      <c r="L143">
        <f>Munis_data!V142</f>
        <v>10997</v>
      </c>
      <c r="M143">
        <f>Munis_data!W142</f>
        <v>10437</v>
      </c>
      <c r="N143">
        <f>Munis_data!X142</f>
        <v>11519</v>
      </c>
    </row>
    <row r="144" spans="1:14" x14ac:dyDescent="0.3">
      <c r="A144" t="s">
        <v>159</v>
      </c>
      <c r="B144">
        <v>9828</v>
      </c>
      <c r="C144">
        <v>10255</v>
      </c>
      <c r="D144">
        <v>10729</v>
      </c>
      <c r="E144">
        <v>10817</v>
      </c>
      <c r="F144" s="6">
        <v>11026.967749829</v>
      </c>
      <c r="G144" s="7">
        <v>10431</v>
      </c>
      <c r="H144" s="7">
        <v>10808</v>
      </c>
      <c r="I144" s="7">
        <v>10817</v>
      </c>
      <c r="J144" s="8">
        <f>Munis_data!N143</f>
        <v>11203</v>
      </c>
      <c r="K144" s="8">
        <f>Munis_data!O143</f>
        <v>11172</v>
      </c>
      <c r="L144">
        <f>Munis_data!V143</f>
        <v>11225</v>
      </c>
      <c r="M144">
        <f>Munis_data!W143</f>
        <v>11205</v>
      </c>
      <c r="N144">
        <f>Munis_data!X143</f>
        <v>11202</v>
      </c>
    </row>
    <row r="145" spans="1:14" x14ac:dyDescent="0.3">
      <c r="A145" t="s">
        <v>160</v>
      </c>
      <c r="B145">
        <v>2059</v>
      </c>
      <c r="C145">
        <v>3330</v>
      </c>
      <c r="D145">
        <v>7051</v>
      </c>
      <c r="E145">
        <v>9385</v>
      </c>
      <c r="F145" s="6">
        <v>9364.31815778899</v>
      </c>
      <c r="G145" s="7">
        <v>6845</v>
      </c>
      <c r="H145" s="7">
        <v>9367</v>
      </c>
      <c r="I145" s="7">
        <v>9385</v>
      </c>
      <c r="J145" s="8">
        <f>Munis_data!N144</f>
        <v>10772</v>
      </c>
      <c r="K145" s="8">
        <f>Munis_data!O144</f>
        <v>9139</v>
      </c>
      <c r="L145">
        <f>Munis_data!V144</f>
        <v>14930</v>
      </c>
      <c r="M145">
        <f>Munis_data!W144</f>
        <v>12475</v>
      </c>
      <c r="N145">
        <f>Munis_data!X144</f>
        <v>7905</v>
      </c>
    </row>
    <row r="146" spans="1:14" x14ac:dyDescent="0.3">
      <c r="A146" t="s">
        <v>162</v>
      </c>
      <c r="B146">
        <v>4768</v>
      </c>
      <c r="C146">
        <v>6355</v>
      </c>
      <c r="D146">
        <v>7648</v>
      </c>
      <c r="E146">
        <v>7568</v>
      </c>
      <c r="F146" s="6">
        <v>8077.1169098379996</v>
      </c>
      <c r="G146" s="7">
        <v>7326</v>
      </c>
      <c r="H146" s="7">
        <v>7511</v>
      </c>
      <c r="I146" s="7">
        <v>7568</v>
      </c>
      <c r="J146" s="8">
        <f>Munis_data!N145</f>
        <v>8941</v>
      </c>
      <c r="K146" s="8">
        <f>Munis_data!O145</f>
        <v>9137</v>
      </c>
      <c r="L146">
        <f>Munis_data!V145</f>
        <v>9204</v>
      </c>
      <c r="M146">
        <f>Munis_data!W145</f>
        <v>9852</v>
      </c>
      <c r="N146">
        <f>Munis_data!X145</f>
        <v>7938</v>
      </c>
    </row>
    <row r="147" spans="1:14" x14ac:dyDescent="0.3">
      <c r="A147" t="s">
        <v>163</v>
      </c>
      <c r="B147">
        <v>13136</v>
      </c>
      <c r="C147">
        <v>12620</v>
      </c>
      <c r="D147">
        <v>12508</v>
      </c>
      <c r="E147">
        <v>11661</v>
      </c>
      <c r="F147" s="6">
        <v>13608.24956018</v>
      </c>
      <c r="G147" s="7">
        <v>10197</v>
      </c>
      <c r="H147" s="7">
        <v>11571</v>
      </c>
      <c r="I147" s="7">
        <v>11661</v>
      </c>
      <c r="J147" s="8">
        <f>Munis_data!N146</f>
        <v>12396</v>
      </c>
      <c r="K147" s="8">
        <f>Munis_data!O146</f>
        <v>12127</v>
      </c>
      <c r="L147">
        <f>Munis_data!V146</f>
        <v>12397</v>
      </c>
      <c r="M147">
        <f>Munis_data!W146</f>
        <v>12142</v>
      </c>
      <c r="N147">
        <f>Munis_data!X146</f>
        <v>13652</v>
      </c>
    </row>
    <row r="148" spans="1:14" x14ac:dyDescent="0.3">
      <c r="A148" t="s">
        <v>164</v>
      </c>
      <c r="B148">
        <v>11378</v>
      </c>
      <c r="C148">
        <v>12928</v>
      </c>
      <c r="D148">
        <v>19009</v>
      </c>
      <c r="E148">
        <v>19073</v>
      </c>
      <c r="F148" s="6">
        <v>22020.784144017001</v>
      </c>
      <c r="G148" s="7">
        <v>15324</v>
      </c>
      <c r="H148" s="7">
        <v>18939</v>
      </c>
      <c r="I148" s="7">
        <v>19073</v>
      </c>
      <c r="J148" s="8">
        <f>Munis_data!N147</f>
        <v>25090</v>
      </c>
      <c r="K148" s="8">
        <f>Munis_data!O147</f>
        <v>22069</v>
      </c>
      <c r="L148">
        <f>Munis_data!V147</f>
        <v>27950</v>
      </c>
      <c r="M148">
        <f>Munis_data!W147</f>
        <v>23537</v>
      </c>
      <c r="N148">
        <f>Munis_data!X147</f>
        <v>20600</v>
      </c>
    </row>
    <row r="149" spans="1:14" x14ac:dyDescent="0.3">
      <c r="A149" t="s">
        <v>165</v>
      </c>
      <c r="B149">
        <v>27139</v>
      </c>
      <c r="C149">
        <v>26987</v>
      </c>
      <c r="D149">
        <v>24090</v>
      </c>
      <c r="E149">
        <v>23512</v>
      </c>
      <c r="F149" s="6">
        <v>24971.5794288</v>
      </c>
      <c r="G149" s="7">
        <v>20075</v>
      </c>
      <c r="H149" s="7">
        <v>23412</v>
      </c>
      <c r="I149" s="7">
        <v>23512</v>
      </c>
      <c r="J149" s="8">
        <f>Munis_data!N148</f>
        <v>21193</v>
      </c>
      <c r="K149" s="8">
        <f>Munis_data!O148</f>
        <v>23023</v>
      </c>
      <c r="L149">
        <f>Munis_data!V148</f>
        <v>21504</v>
      </c>
      <c r="M149">
        <f>Munis_data!W148</f>
        <v>23108</v>
      </c>
      <c r="N149">
        <f>Munis_data!X148</f>
        <v>24235</v>
      </c>
    </row>
    <row r="150" spans="1:14" x14ac:dyDescent="0.3">
      <c r="A150" t="s">
        <v>166</v>
      </c>
      <c r="B150">
        <v>235</v>
      </c>
      <c r="C150">
        <v>254</v>
      </c>
      <c r="D150">
        <v>228</v>
      </c>
      <c r="E150">
        <v>249</v>
      </c>
      <c r="F150" s="6">
        <v>290.90287823</v>
      </c>
      <c r="G150" s="7">
        <v>401</v>
      </c>
      <c r="H150" s="7">
        <v>249</v>
      </c>
      <c r="I150" s="7">
        <v>249</v>
      </c>
      <c r="J150" s="8">
        <f>Munis_data!N149</f>
        <v>202</v>
      </c>
      <c r="K150" s="8">
        <f>Munis_data!O149</f>
        <v>232</v>
      </c>
      <c r="L150">
        <f>Munis_data!V149</f>
        <v>205</v>
      </c>
      <c r="M150">
        <f>Munis_data!W149</f>
        <v>232</v>
      </c>
      <c r="N150">
        <f>Munis_data!X149</f>
        <v>214</v>
      </c>
    </row>
    <row r="151" spans="1:14" x14ac:dyDescent="0.3">
      <c r="A151" t="s">
        <v>167</v>
      </c>
      <c r="B151">
        <v>1033</v>
      </c>
      <c r="C151">
        <v>1038</v>
      </c>
      <c r="D151">
        <v>1049</v>
      </c>
      <c r="E151">
        <v>988</v>
      </c>
      <c r="F151" s="6">
        <v>1087.89664466</v>
      </c>
      <c r="G151" s="7">
        <v>1148</v>
      </c>
      <c r="H151" s="7">
        <v>988</v>
      </c>
      <c r="I151" s="7">
        <v>988</v>
      </c>
      <c r="J151" s="8">
        <f>Munis_data!N150</f>
        <v>1060</v>
      </c>
      <c r="K151" s="8">
        <f>Munis_data!O150</f>
        <v>1056</v>
      </c>
      <c r="L151">
        <f>Munis_data!V150</f>
        <v>1060</v>
      </c>
      <c r="M151">
        <f>Munis_data!W150</f>
        <v>1056</v>
      </c>
      <c r="N151">
        <f>Munis_data!X150</f>
        <v>1107</v>
      </c>
    </row>
    <row r="152" spans="1:14" x14ac:dyDescent="0.3">
      <c r="A152" t="s">
        <v>9</v>
      </c>
      <c r="B152">
        <v>16177</v>
      </c>
      <c r="C152">
        <v>21501</v>
      </c>
      <c r="D152">
        <v>26992</v>
      </c>
      <c r="E152">
        <v>27135</v>
      </c>
      <c r="F152" s="6">
        <v>28496.203785842001</v>
      </c>
      <c r="G152" s="7">
        <v>26045</v>
      </c>
      <c r="H152" s="7">
        <v>26757</v>
      </c>
      <c r="I152" s="7">
        <v>27135</v>
      </c>
      <c r="J152" s="8">
        <f>Munis_data!N151</f>
        <v>32483</v>
      </c>
      <c r="K152" s="8">
        <f>Munis_data!O151</f>
        <v>32372</v>
      </c>
      <c r="L152">
        <f>Munis_data!V151</f>
        <v>33885</v>
      </c>
      <c r="M152">
        <f>Munis_data!W151</f>
        <v>35199</v>
      </c>
      <c r="N152">
        <f>Munis_data!X151</f>
        <v>31164</v>
      </c>
    </row>
    <row r="153" spans="1:14" x14ac:dyDescent="0.3">
      <c r="A153" t="s">
        <v>168</v>
      </c>
      <c r="B153">
        <v>20859</v>
      </c>
      <c r="C153">
        <v>23171</v>
      </c>
      <c r="D153">
        <v>25411</v>
      </c>
      <c r="E153">
        <v>24796</v>
      </c>
      <c r="F153" s="6">
        <v>25773.2840808</v>
      </c>
      <c r="G153" s="7">
        <v>21051</v>
      </c>
      <c r="H153" s="7">
        <v>24727</v>
      </c>
      <c r="I153" s="7">
        <v>24796</v>
      </c>
      <c r="J153" s="8">
        <f>Munis_data!N152</f>
        <v>27651</v>
      </c>
      <c r="K153" s="8">
        <f>Munis_data!O152</f>
        <v>27699</v>
      </c>
      <c r="L153">
        <f>Munis_data!V152</f>
        <v>27868</v>
      </c>
      <c r="M153">
        <f>Munis_data!W152</f>
        <v>28107</v>
      </c>
      <c r="N153">
        <f>Munis_data!X152</f>
        <v>26599</v>
      </c>
    </row>
    <row r="154" spans="1:14" x14ac:dyDescent="0.3">
      <c r="A154" t="s">
        <v>169</v>
      </c>
      <c r="B154">
        <v>2065</v>
      </c>
      <c r="C154">
        <v>1999</v>
      </c>
      <c r="D154">
        <v>1900</v>
      </c>
      <c r="E154">
        <v>1969</v>
      </c>
      <c r="F154" s="6">
        <v>2023.6221482000001</v>
      </c>
      <c r="G154" s="7">
        <v>1842</v>
      </c>
      <c r="H154" s="7">
        <v>1969</v>
      </c>
      <c r="I154" s="7">
        <v>1969</v>
      </c>
      <c r="J154" s="8">
        <f>Munis_data!N153</f>
        <v>1801</v>
      </c>
      <c r="K154" s="8">
        <f>Munis_data!O153</f>
        <v>1823</v>
      </c>
      <c r="L154">
        <f>Munis_data!V153</f>
        <v>1806</v>
      </c>
      <c r="M154">
        <f>Munis_data!W153</f>
        <v>1828</v>
      </c>
      <c r="N154">
        <f>Munis_data!X153</f>
        <v>1969</v>
      </c>
    </row>
    <row r="155" spans="1:14" x14ac:dyDescent="0.3">
      <c r="A155" t="s">
        <v>170</v>
      </c>
      <c r="B155">
        <v>348</v>
      </c>
      <c r="C155">
        <v>367</v>
      </c>
      <c r="D155">
        <v>547</v>
      </c>
      <c r="E155">
        <v>533</v>
      </c>
      <c r="F155" s="6">
        <v>935.06179649000001</v>
      </c>
      <c r="G155" s="7">
        <v>507</v>
      </c>
      <c r="H155" s="7">
        <v>528</v>
      </c>
      <c r="I155" s="7">
        <v>533</v>
      </c>
      <c r="J155" s="8">
        <f>Munis_data!N154</f>
        <v>727</v>
      </c>
      <c r="K155" s="8">
        <f>Munis_data!O154</f>
        <v>620</v>
      </c>
      <c r="L155">
        <f>Munis_data!V154</f>
        <v>815</v>
      </c>
      <c r="M155">
        <f>Munis_data!W154</f>
        <v>647</v>
      </c>
      <c r="N155">
        <f>Munis_data!X154</f>
        <v>505</v>
      </c>
    </row>
    <row r="156" spans="1:14" x14ac:dyDescent="0.3">
      <c r="A156" t="s">
        <v>171</v>
      </c>
      <c r="B156">
        <v>14372</v>
      </c>
      <c r="C156">
        <v>14315</v>
      </c>
      <c r="D156">
        <v>14819</v>
      </c>
      <c r="E156">
        <v>14325</v>
      </c>
      <c r="F156" s="6">
        <v>15119.8994318399</v>
      </c>
      <c r="G156" s="7">
        <v>12191</v>
      </c>
      <c r="H156" s="7">
        <v>14240</v>
      </c>
      <c r="I156" s="7">
        <v>14325</v>
      </c>
      <c r="J156" s="8">
        <f>Munis_data!N155</f>
        <v>15323</v>
      </c>
      <c r="K156" s="8">
        <f>Munis_data!O155</f>
        <v>14949</v>
      </c>
      <c r="L156">
        <f>Munis_data!V155</f>
        <v>15341</v>
      </c>
      <c r="M156">
        <f>Munis_data!W155</f>
        <v>14951</v>
      </c>
      <c r="N156">
        <f>Munis_data!X155</f>
        <v>16762</v>
      </c>
    </row>
    <row r="157" spans="1:14" x14ac:dyDescent="0.3">
      <c r="A157" t="s">
        <v>172</v>
      </c>
      <c r="D157">
        <v>335</v>
      </c>
      <c r="E157">
        <v>277</v>
      </c>
      <c r="F157" s="6">
        <v>437.99403438799999</v>
      </c>
      <c r="G157" s="7">
        <v>304</v>
      </c>
      <c r="H157" s="7">
        <v>277</v>
      </c>
      <c r="I157" s="7">
        <v>277</v>
      </c>
      <c r="J157" s="8"/>
      <c r="K157" s="8">
        <f>Munis_data!O156</f>
        <v>0</v>
      </c>
      <c r="L157">
        <f>Munis_data!V156</f>
        <v>0</v>
      </c>
      <c r="M157">
        <f>Munis_data!W156</f>
        <v>0</v>
      </c>
      <c r="N157">
        <f>Munis_data!X156</f>
        <v>0</v>
      </c>
    </row>
    <row r="158" spans="1:14" x14ac:dyDescent="0.3">
      <c r="A158" t="s">
        <v>175</v>
      </c>
      <c r="B158">
        <v>6128</v>
      </c>
      <c r="C158">
        <v>14583</v>
      </c>
      <c r="D158">
        <v>18740</v>
      </c>
      <c r="E158">
        <v>19887</v>
      </c>
      <c r="F158" s="6">
        <v>20574.404107159899</v>
      </c>
      <c r="G158" s="7">
        <v>18425</v>
      </c>
      <c r="H158" s="7">
        <v>19811</v>
      </c>
      <c r="I158" s="7">
        <v>19887</v>
      </c>
      <c r="J158" s="8">
        <f>Munis_data!N157</f>
        <v>22897</v>
      </c>
      <c r="K158" s="8">
        <f>Munis_data!O157</f>
        <v>25762</v>
      </c>
      <c r="L158">
        <f>Munis_data!V157</f>
        <v>24082</v>
      </c>
      <c r="M158">
        <f>Munis_data!W157</f>
        <v>36316</v>
      </c>
      <c r="N158">
        <f>Munis_data!X157</f>
        <v>21590</v>
      </c>
    </row>
    <row r="159" spans="1:14" x14ac:dyDescent="0.3">
      <c r="A159" t="s">
        <v>176</v>
      </c>
      <c r="B159">
        <v>1044</v>
      </c>
      <c r="C159">
        <v>2924</v>
      </c>
      <c r="D159">
        <v>5148</v>
      </c>
      <c r="E159">
        <v>5128</v>
      </c>
      <c r="F159" s="6">
        <v>5543.6860716399897</v>
      </c>
      <c r="G159" s="7">
        <v>5647</v>
      </c>
      <c r="H159" s="7">
        <v>5128</v>
      </c>
      <c r="I159" s="7">
        <v>5128</v>
      </c>
      <c r="J159" s="8">
        <f>Munis_data!N158</f>
        <v>7372</v>
      </c>
      <c r="K159" s="8">
        <f>Munis_data!O158</f>
        <v>7143</v>
      </c>
      <c r="L159">
        <f>Munis_data!V158</f>
        <v>9064</v>
      </c>
      <c r="M159">
        <f>Munis_data!W158</f>
        <v>12351</v>
      </c>
      <c r="N159">
        <f>Munis_data!X158</f>
        <v>5807</v>
      </c>
    </row>
    <row r="160" spans="1:14" x14ac:dyDescent="0.3">
      <c r="A160" t="s">
        <v>177</v>
      </c>
      <c r="B160">
        <v>4267</v>
      </c>
      <c r="C160">
        <v>5471</v>
      </c>
      <c r="D160">
        <v>18438</v>
      </c>
      <c r="E160">
        <v>20262</v>
      </c>
      <c r="F160" s="6">
        <v>20822.676534631999</v>
      </c>
      <c r="G160" s="7">
        <v>19021</v>
      </c>
      <c r="H160" s="7">
        <v>20262</v>
      </c>
      <c r="I160" s="7">
        <v>20262</v>
      </c>
      <c r="J160" s="8">
        <f>Munis_data!N159</f>
        <v>31405</v>
      </c>
      <c r="K160" s="8">
        <f>Munis_data!O159</f>
        <v>23563</v>
      </c>
      <c r="L160">
        <f>Munis_data!V159</f>
        <v>62139</v>
      </c>
      <c r="M160">
        <f>Munis_data!W159</f>
        <v>32626</v>
      </c>
      <c r="N160">
        <f>Munis_data!X159</f>
        <v>14946</v>
      </c>
    </row>
    <row r="161" spans="1:14" x14ac:dyDescent="0.3">
      <c r="A161" t="s">
        <v>178</v>
      </c>
      <c r="B161">
        <v>22408</v>
      </c>
      <c r="C161">
        <v>22451</v>
      </c>
      <c r="D161">
        <v>23270</v>
      </c>
      <c r="E161">
        <v>25297</v>
      </c>
      <c r="F161" s="6">
        <v>23905.671439599999</v>
      </c>
      <c r="G161" s="7">
        <v>21459</v>
      </c>
      <c r="H161" s="7">
        <v>25057</v>
      </c>
      <c r="I161" s="7">
        <v>25297</v>
      </c>
      <c r="J161" s="8">
        <f>Munis_data!N160</f>
        <v>24089</v>
      </c>
      <c r="K161" s="8">
        <f>Munis_data!O160</f>
        <v>23572</v>
      </c>
      <c r="L161">
        <f>Munis_data!V160</f>
        <v>24119</v>
      </c>
      <c r="M161">
        <f>Munis_data!W160</f>
        <v>23580</v>
      </c>
      <c r="N161">
        <f>Munis_data!X160</f>
        <v>25496</v>
      </c>
    </row>
    <row r="162" spans="1:14" x14ac:dyDescent="0.3">
      <c r="A162" t="s">
        <v>179</v>
      </c>
      <c r="B162">
        <v>53170</v>
      </c>
      <c r="C162">
        <v>56265</v>
      </c>
      <c r="D162">
        <v>54167</v>
      </c>
      <c r="E162">
        <v>56852</v>
      </c>
      <c r="F162" s="6">
        <v>56098.048157219899</v>
      </c>
      <c r="G162" s="7">
        <v>49848</v>
      </c>
      <c r="H162" s="7">
        <v>56704</v>
      </c>
      <c r="I162" s="7">
        <v>56852</v>
      </c>
      <c r="J162" s="8">
        <f>Munis_data!N161</f>
        <v>52069</v>
      </c>
      <c r="K162" s="8">
        <f>Munis_data!O161</f>
        <v>55531</v>
      </c>
      <c r="L162">
        <f>Munis_data!V161</f>
        <v>52147</v>
      </c>
      <c r="M162">
        <f>Munis_data!W161</f>
        <v>55541</v>
      </c>
      <c r="N162">
        <f>Munis_data!X161</f>
        <v>62859</v>
      </c>
    </row>
    <row r="163" spans="1:14" x14ac:dyDescent="0.3">
      <c r="A163" t="s">
        <v>180</v>
      </c>
      <c r="B163">
        <v>21215</v>
      </c>
      <c r="C163">
        <v>30935</v>
      </c>
      <c r="D163">
        <v>31064</v>
      </c>
      <c r="E163">
        <v>31560</v>
      </c>
      <c r="F163" s="6">
        <v>32634.759568674999</v>
      </c>
      <c r="G163" s="7">
        <v>31724</v>
      </c>
      <c r="H163" s="7">
        <v>31313</v>
      </c>
      <c r="I163" s="7">
        <v>31560</v>
      </c>
      <c r="J163" s="8">
        <f>Munis_data!N162</f>
        <v>31193</v>
      </c>
      <c r="K163" s="8">
        <f>Munis_data!O162</f>
        <v>37587</v>
      </c>
      <c r="L163">
        <f>Munis_data!V162</f>
        <v>31194</v>
      </c>
      <c r="M163">
        <f>Munis_data!W162</f>
        <v>40000</v>
      </c>
      <c r="N163">
        <f>Munis_data!X162</f>
        <v>36509</v>
      </c>
    </row>
    <row r="164" spans="1:14" x14ac:dyDescent="0.3">
      <c r="A164" t="s">
        <v>181</v>
      </c>
      <c r="B164">
        <v>85351</v>
      </c>
      <c r="C164">
        <v>128358</v>
      </c>
      <c r="D164">
        <v>141853</v>
      </c>
      <c r="E164">
        <v>149540</v>
      </c>
      <c r="F164" s="6">
        <v>149782.572905654</v>
      </c>
      <c r="G164" s="7">
        <v>146597</v>
      </c>
      <c r="H164" s="7">
        <v>146726</v>
      </c>
      <c r="I164" s="7">
        <v>149540</v>
      </c>
      <c r="J164" s="8">
        <f>Munis_data!N163</f>
        <v>155348</v>
      </c>
      <c r="K164" s="8">
        <f>Munis_data!O163</f>
        <v>175023</v>
      </c>
      <c r="L164">
        <f>Munis_data!V163</f>
        <v>156767</v>
      </c>
      <c r="M164">
        <f>Munis_data!W163</f>
        <v>192510</v>
      </c>
      <c r="N164">
        <f>Munis_data!X163</f>
        <v>167708</v>
      </c>
    </row>
    <row r="165" spans="1:14" x14ac:dyDescent="0.3">
      <c r="A165" t="s">
        <v>182</v>
      </c>
      <c r="B165">
        <v>9627</v>
      </c>
      <c r="C165">
        <v>17771</v>
      </c>
      <c r="D165">
        <v>24394</v>
      </c>
      <c r="E165">
        <v>27214</v>
      </c>
      <c r="F165" s="6">
        <v>27645.332973306002</v>
      </c>
      <c r="G165" s="7">
        <v>24325</v>
      </c>
      <c r="H165" s="7">
        <v>27145</v>
      </c>
      <c r="I165" s="7">
        <v>27214</v>
      </c>
      <c r="J165" s="8">
        <f>Munis_data!N164</f>
        <v>31017</v>
      </c>
      <c r="K165" s="8">
        <f>Munis_data!O164</f>
        <v>32031</v>
      </c>
      <c r="L165">
        <f>Munis_data!V164</f>
        <v>33485</v>
      </c>
      <c r="M165">
        <f>Munis_data!W164</f>
        <v>40796</v>
      </c>
      <c r="N165">
        <f>Munis_data!X164</f>
        <v>31136</v>
      </c>
    </row>
    <row r="166" spans="1:14" x14ac:dyDescent="0.3">
      <c r="A166" t="s">
        <v>183</v>
      </c>
      <c r="B166">
        <v>840</v>
      </c>
      <c r="C166">
        <v>887</v>
      </c>
      <c r="D166">
        <v>992</v>
      </c>
      <c r="E166">
        <v>973</v>
      </c>
      <c r="F166" s="6">
        <v>1090.3271908479901</v>
      </c>
      <c r="G166" s="7">
        <v>1135</v>
      </c>
      <c r="H166" s="7">
        <v>973</v>
      </c>
      <c r="I166" s="7">
        <v>973</v>
      </c>
      <c r="J166" s="8">
        <f>Munis_data!N165</f>
        <v>1097</v>
      </c>
      <c r="K166" s="8">
        <f>Munis_data!O165</f>
        <v>1058</v>
      </c>
      <c r="L166">
        <f>Munis_data!V165</f>
        <v>1109</v>
      </c>
      <c r="M166">
        <f>Munis_data!W165</f>
        <v>1068</v>
      </c>
      <c r="N166">
        <f>Munis_data!X165</f>
        <v>1119</v>
      </c>
    </row>
    <row r="167" spans="1:14" x14ac:dyDescent="0.3">
      <c r="A167" t="s">
        <v>184</v>
      </c>
      <c r="B167">
        <v>28284</v>
      </c>
      <c r="C167">
        <v>30068</v>
      </c>
      <c r="D167">
        <v>29803</v>
      </c>
      <c r="E167">
        <v>30912</v>
      </c>
      <c r="F167" s="6">
        <v>29727.849098857001</v>
      </c>
      <c r="G167" s="7">
        <v>27244</v>
      </c>
      <c r="H167" s="7">
        <v>29767</v>
      </c>
      <c r="I167" s="7">
        <v>30912</v>
      </c>
      <c r="J167" s="8">
        <f>Munis_data!N166</f>
        <v>29538</v>
      </c>
      <c r="K167" s="8">
        <f>Munis_data!O166</f>
        <v>30904</v>
      </c>
      <c r="L167">
        <f>Munis_data!V166</f>
        <v>29540</v>
      </c>
      <c r="M167">
        <f>Munis_data!W166</f>
        <v>30952</v>
      </c>
      <c r="N167">
        <f>Munis_data!X166</f>
        <v>33586</v>
      </c>
    </row>
    <row r="168" spans="1:14" x14ac:dyDescent="0.3">
      <c r="A168" t="s">
        <v>185</v>
      </c>
      <c r="B168">
        <v>14459</v>
      </c>
      <c r="C168">
        <v>14582</v>
      </c>
      <c r="D168">
        <v>14572</v>
      </c>
      <c r="E168">
        <v>15251</v>
      </c>
      <c r="F168" s="6">
        <v>14276.48960735</v>
      </c>
      <c r="G168" s="7">
        <v>14012</v>
      </c>
      <c r="H168" s="7">
        <v>14843</v>
      </c>
      <c r="I168" s="7">
        <v>15251</v>
      </c>
      <c r="J168" s="8">
        <f>Munis_data!N167</f>
        <v>14562</v>
      </c>
      <c r="K168" s="8">
        <f>Munis_data!O167</f>
        <v>14651</v>
      </c>
      <c r="L168">
        <f>Munis_data!V167</f>
        <v>14562</v>
      </c>
      <c r="M168">
        <f>Munis_data!W167</f>
        <v>14651</v>
      </c>
      <c r="N168">
        <f>Munis_data!X167</f>
        <v>15840</v>
      </c>
    </row>
    <row r="169" spans="1:14" x14ac:dyDescent="0.3">
      <c r="A169" t="s">
        <v>186</v>
      </c>
      <c r="B169">
        <v>5940</v>
      </c>
      <c r="C169">
        <v>10585</v>
      </c>
      <c r="D169">
        <v>16760</v>
      </c>
      <c r="E169">
        <v>18261</v>
      </c>
      <c r="F169" s="6">
        <v>18168.064289159</v>
      </c>
      <c r="G169" s="7">
        <v>17194</v>
      </c>
      <c r="H169" s="7">
        <v>17699</v>
      </c>
      <c r="I169" s="7">
        <v>18261</v>
      </c>
      <c r="J169" s="8">
        <f>Munis_data!N168</f>
        <v>22935</v>
      </c>
      <c r="K169" s="8">
        <f>Munis_data!O168</f>
        <v>21915</v>
      </c>
      <c r="L169">
        <f>Munis_data!V168</f>
        <v>26537</v>
      </c>
      <c r="M169">
        <f>Munis_data!W168</f>
        <v>28713</v>
      </c>
      <c r="N169">
        <f>Munis_data!X168</f>
        <v>22744</v>
      </c>
    </row>
    <row r="170" spans="1:14" x14ac:dyDescent="0.3">
      <c r="A170" t="s">
        <v>187</v>
      </c>
      <c r="B170">
        <v>1787</v>
      </c>
      <c r="C170">
        <v>2918</v>
      </c>
      <c r="D170">
        <v>3047</v>
      </c>
      <c r="E170">
        <v>3171</v>
      </c>
      <c r="F170" s="6">
        <v>3363.4647428099902</v>
      </c>
      <c r="G170" s="7">
        <v>3081</v>
      </c>
      <c r="H170" s="7">
        <v>3171</v>
      </c>
      <c r="I170" s="7">
        <v>3171</v>
      </c>
      <c r="J170" s="8">
        <f>Munis_data!N169</f>
        <v>3176</v>
      </c>
      <c r="K170" s="8">
        <f>Munis_data!O169</f>
        <v>3844</v>
      </c>
      <c r="L170">
        <f>Munis_data!V169</f>
        <v>3182</v>
      </c>
      <c r="M170">
        <f>Munis_data!W169</f>
        <v>4287</v>
      </c>
      <c r="N170">
        <f>Munis_data!X169</f>
        <v>3577</v>
      </c>
    </row>
    <row r="171" spans="1:14" x14ac:dyDescent="0.3">
      <c r="A171" t="s">
        <v>188</v>
      </c>
      <c r="B171">
        <v>34978</v>
      </c>
      <c r="C171">
        <v>35918</v>
      </c>
      <c r="D171">
        <v>32574</v>
      </c>
      <c r="E171">
        <v>30759</v>
      </c>
      <c r="F171" s="6">
        <v>21036.069982462901</v>
      </c>
      <c r="G171" s="7">
        <v>21950</v>
      </c>
      <c r="H171" s="7">
        <v>19273</v>
      </c>
      <c r="I171" s="7">
        <v>30759</v>
      </c>
      <c r="J171" s="8">
        <f>Munis_data!N170</f>
        <v>29230</v>
      </c>
      <c r="K171" s="8">
        <f>Munis_data!O170</f>
        <v>32086</v>
      </c>
      <c r="L171">
        <f>Munis_data!V170</f>
        <v>29541</v>
      </c>
      <c r="M171">
        <f>Munis_data!W170</f>
        <v>32092</v>
      </c>
      <c r="N171">
        <f>Munis_data!X170</f>
        <v>36305</v>
      </c>
    </row>
    <row r="172" spans="1:14" x14ac:dyDescent="0.3">
      <c r="A172" t="s">
        <v>189</v>
      </c>
      <c r="B172">
        <v>6005</v>
      </c>
      <c r="C172">
        <v>6688</v>
      </c>
      <c r="D172">
        <v>6672</v>
      </c>
      <c r="E172">
        <v>7426</v>
      </c>
      <c r="F172" s="6">
        <v>6806.4865591999896</v>
      </c>
      <c r="G172" s="7">
        <v>6259</v>
      </c>
      <c r="H172" s="7">
        <v>7342</v>
      </c>
      <c r="I172" s="7">
        <v>7426</v>
      </c>
      <c r="J172" s="8">
        <f>Munis_data!N171</f>
        <v>6656</v>
      </c>
      <c r="K172" s="8">
        <f>Munis_data!O171</f>
        <v>7122</v>
      </c>
      <c r="L172">
        <f>Munis_data!V171</f>
        <v>6656</v>
      </c>
      <c r="M172">
        <f>Munis_data!W171</f>
        <v>7163</v>
      </c>
      <c r="N172">
        <f>Munis_data!X171</f>
        <v>6894</v>
      </c>
    </row>
    <row r="173" spans="1:14" x14ac:dyDescent="0.3">
      <c r="A173" t="s">
        <v>190</v>
      </c>
      <c r="B173">
        <v>32308</v>
      </c>
      <c r="C173">
        <v>33435</v>
      </c>
      <c r="D173">
        <v>33170</v>
      </c>
      <c r="E173">
        <v>35222</v>
      </c>
      <c r="F173" s="6">
        <v>35309.5370027799</v>
      </c>
      <c r="G173" s="7">
        <v>29801</v>
      </c>
      <c r="H173" s="7">
        <v>34610</v>
      </c>
      <c r="I173" s="7">
        <v>35222</v>
      </c>
      <c r="J173" s="8">
        <f>Munis_data!N172</f>
        <v>32905</v>
      </c>
      <c r="K173" s="8">
        <f>Munis_data!O172</f>
        <v>33833</v>
      </c>
      <c r="L173">
        <f>Munis_data!V172</f>
        <v>32907</v>
      </c>
      <c r="M173">
        <f>Munis_data!W172</f>
        <v>33847</v>
      </c>
      <c r="N173">
        <f>Munis_data!X172</f>
        <v>38168</v>
      </c>
    </row>
    <row r="174" spans="1:14" x14ac:dyDescent="0.3">
      <c r="A174" t="s">
        <v>191</v>
      </c>
      <c r="B174">
        <v>4635</v>
      </c>
      <c r="C174">
        <v>5389</v>
      </c>
      <c r="D174">
        <v>5420</v>
      </c>
      <c r="E174">
        <v>5751</v>
      </c>
      <c r="F174" s="6">
        <v>5968.3187589099898</v>
      </c>
      <c r="G174" s="7">
        <v>5446</v>
      </c>
      <c r="H174" s="7">
        <v>5747</v>
      </c>
      <c r="I174" s="7">
        <v>5751</v>
      </c>
      <c r="J174" s="8">
        <f>Munis_data!N173</f>
        <v>5451</v>
      </c>
      <c r="K174" s="8">
        <f>Munis_data!O173</f>
        <v>5933</v>
      </c>
      <c r="L174">
        <f>Munis_data!V173</f>
        <v>5451</v>
      </c>
      <c r="M174">
        <f>Munis_data!W173</f>
        <v>6004</v>
      </c>
      <c r="N174">
        <f>Munis_data!X173</f>
        <v>5981</v>
      </c>
    </row>
    <row r="175" spans="1:14" x14ac:dyDescent="0.3">
      <c r="A175" t="s">
        <v>192</v>
      </c>
      <c r="B175">
        <v>12505</v>
      </c>
      <c r="C175">
        <v>11878</v>
      </c>
      <c r="D175">
        <v>12323</v>
      </c>
      <c r="E175">
        <v>12840</v>
      </c>
      <c r="F175" s="6">
        <v>12441.9758941899</v>
      </c>
      <c r="G175" s="7">
        <v>9547</v>
      </c>
      <c r="H175" s="7">
        <v>12080</v>
      </c>
      <c r="I175" s="7">
        <v>12840</v>
      </c>
      <c r="J175" s="8">
        <f>Munis_data!N174</f>
        <v>12768</v>
      </c>
      <c r="K175" s="8">
        <f>Munis_data!O174</f>
        <v>12053</v>
      </c>
      <c r="L175">
        <f>Munis_data!V174</f>
        <v>12785</v>
      </c>
      <c r="M175">
        <f>Munis_data!W174</f>
        <v>12054</v>
      </c>
      <c r="N175">
        <f>Munis_data!X174</f>
        <v>13135</v>
      </c>
    </row>
    <row r="176" spans="1:14" x14ac:dyDescent="0.3">
      <c r="A176" t="s">
        <v>193</v>
      </c>
      <c r="B176">
        <v>9178</v>
      </c>
      <c r="C176">
        <v>8702</v>
      </c>
      <c r="D176">
        <v>7883</v>
      </c>
      <c r="E176">
        <v>8163</v>
      </c>
      <c r="F176" s="6">
        <v>8627.8617247499897</v>
      </c>
      <c r="G176" s="7">
        <v>7625</v>
      </c>
      <c r="H176" s="7">
        <v>8111</v>
      </c>
      <c r="I176" s="7">
        <v>8163</v>
      </c>
      <c r="J176" s="8">
        <f>Munis_data!N175</f>
        <v>7064</v>
      </c>
      <c r="K176" s="8">
        <f>Munis_data!O175</f>
        <v>7293</v>
      </c>
      <c r="L176">
        <f>Munis_data!V175</f>
        <v>7141</v>
      </c>
      <c r="M176">
        <f>Munis_data!W175</f>
        <v>7361</v>
      </c>
      <c r="N176">
        <f>Munis_data!X175</f>
        <v>9446</v>
      </c>
    </row>
    <row r="177" spans="1:14" x14ac:dyDescent="0.3">
      <c r="A177" t="s">
        <v>194</v>
      </c>
      <c r="B177">
        <v>26203</v>
      </c>
      <c r="C177">
        <v>28051</v>
      </c>
      <c r="D177">
        <v>27962</v>
      </c>
      <c r="E177">
        <v>27478</v>
      </c>
      <c r="F177" s="6">
        <v>28596.67693048</v>
      </c>
      <c r="G177" s="7">
        <v>22477</v>
      </c>
      <c r="H177" s="7">
        <v>27443</v>
      </c>
      <c r="I177" s="7">
        <v>27478</v>
      </c>
      <c r="J177" s="8">
        <f>Munis_data!N176</f>
        <v>27873</v>
      </c>
      <c r="K177" s="8">
        <f>Munis_data!O176</f>
        <v>29164</v>
      </c>
      <c r="L177">
        <f>Munis_data!V176</f>
        <v>27873</v>
      </c>
      <c r="M177">
        <f>Munis_data!W176</f>
        <v>29231</v>
      </c>
      <c r="N177">
        <f>Munis_data!X176</f>
        <v>33264</v>
      </c>
    </row>
    <row r="178" spans="1:14" x14ac:dyDescent="0.3">
      <c r="A178" t="s">
        <v>195</v>
      </c>
      <c r="B178">
        <v>56182</v>
      </c>
      <c r="C178">
        <v>55245</v>
      </c>
      <c r="D178">
        <v>56690</v>
      </c>
      <c r="E178">
        <v>58362</v>
      </c>
      <c r="F178" s="6">
        <v>57479.5820236</v>
      </c>
      <c r="G178" s="7">
        <v>53067</v>
      </c>
      <c r="H178" s="7">
        <v>58101</v>
      </c>
      <c r="I178" s="7">
        <v>58362</v>
      </c>
      <c r="J178" s="8">
        <f>Munis_data!N177</f>
        <v>58135</v>
      </c>
      <c r="K178" s="8">
        <f>Munis_data!O177</f>
        <v>56547</v>
      </c>
      <c r="L178">
        <f>Munis_data!V177</f>
        <v>58173</v>
      </c>
      <c r="M178">
        <f>Munis_data!W177</f>
        <v>56542</v>
      </c>
      <c r="N178">
        <f>Munis_data!X177</f>
        <v>64316</v>
      </c>
    </row>
    <row r="179" spans="1:14" x14ac:dyDescent="0.3">
      <c r="A179" t="s">
        <v>196</v>
      </c>
      <c r="B179">
        <v>53648</v>
      </c>
      <c r="C179">
        <v>52524</v>
      </c>
      <c r="D179">
        <v>51878</v>
      </c>
      <c r="E179">
        <v>54583</v>
      </c>
      <c r="F179" s="6">
        <v>54581.389214999901</v>
      </c>
      <c r="G179" s="7">
        <v>48516</v>
      </c>
      <c r="H179" s="7">
        <v>54306</v>
      </c>
      <c r="I179" s="7">
        <v>54583</v>
      </c>
      <c r="J179" s="8">
        <f>Munis_data!N178</f>
        <v>51232</v>
      </c>
      <c r="K179" s="8">
        <f>Munis_data!O178</f>
        <v>50913</v>
      </c>
      <c r="L179">
        <f>Munis_data!V178</f>
        <v>51240</v>
      </c>
      <c r="M179">
        <f>Munis_data!W178</f>
        <v>50940</v>
      </c>
      <c r="N179">
        <f>Munis_data!X178</f>
        <v>48297</v>
      </c>
    </row>
    <row r="180" spans="1:14" x14ac:dyDescent="0.3">
      <c r="A180" t="s">
        <v>197</v>
      </c>
      <c r="B180">
        <v>1907</v>
      </c>
      <c r="C180">
        <v>2300</v>
      </c>
      <c r="D180">
        <v>2134</v>
      </c>
      <c r="E180">
        <v>2751</v>
      </c>
      <c r="F180" s="6">
        <v>2632.2984772099999</v>
      </c>
      <c r="G180" s="7">
        <v>2755</v>
      </c>
      <c r="H180" s="7">
        <v>2750</v>
      </c>
      <c r="I180" s="7">
        <v>2751</v>
      </c>
      <c r="J180" s="8">
        <f>Munis_data!N179</f>
        <v>1968</v>
      </c>
      <c r="K180" s="8">
        <f>Munis_data!O179</f>
        <v>2341</v>
      </c>
      <c r="L180">
        <f>Munis_data!V179</f>
        <v>1980</v>
      </c>
      <c r="M180">
        <f>Munis_data!W179</f>
        <v>2358</v>
      </c>
      <c r="N180">
        <f>Munis_data!X179</f>
        <v>2924</v>
      </c>
    </row>
    <row r="181" spans="1:14" x14ac:dyDescent="0.3">
      <c r="A181" t="s">
        <v>198</v>
      </c>
      <c r="B181">
        <v>1498</v>
      </c>
      <c r="C181">
        <v>2194</v>
      </c>
      <c r="D181">
        <v>2083</v>
      </c>
      <c r="E181">
        <v>2076</v>
      </c>
      <c r="F181" s="6">
        <v>2139.4543385799898</v>
      </c>
      <c r="G181" s="7">
        <v>2237</v>
      </c>
      <c r="H181" s="7">
        <v>2076</v>
      </c>
      <c r="I181" s="7">
        <v>2076</v>
      </c>
      <c r="J181" s="8">
        <f>Munis_data!N180</f>
        <v>1972</v>
      </c>
      <c r="K181" s="8">
        <f>Munis_data!O180</f>
        <v>2510</v>
      </c>
      <c r="L181">
        <f>Munis_data!V180</f>
        <v>1978</v>
      </c>
      <c r="M181">
        <f>Munis_data!W180</f>
        <v>2640</v>
      </c>
      <c r="N181">
        <f>Munis_data!X180</f>
        <v>2886</v>
      </c>
    </row>
    <row r="182" spans="1:14" x14ac:dyDescent="0.3">
      <c r="A182" t="s">
        <v>199</v>
      </c>
      <c r="B182">
        <v>73</v>
      </c>
      <c r="C182">
        <v>251</v>
      </c>
      <c r="D182">
        <v>178</v>
      </c>
      <c r="E182">
        <v>162</v>
      </c>
      <c r="F182" s="6">
        <v>667.03659768900002</v>
      </c>
      <c r="G182" s="7">
        <v>198</v>
      </c>
      <c r="H182" s="7">
        <v>162</v>
      </c>
      <c r="I182" s="7">
        <v>162</v>
      </c>
      <c r="J182" s="8">
        <f>Munis_data!N181</f>
        <v>105</v>
      </c>
      <c r="K182" s="8">
        <f>Munis_data!O181</f>
        <v>272</v>
      </c>
      <c r="L182">
        <f>Munis_data!V181</f>
        <v>126</v>
      </c>
      <c r="M182">
        <f>Munis_data!W181</f>
        <v>362</v>
      </c>
      <c r="N182">
        <f>Munis_data!X181</f>
        <v>217</v>
      </c>
    </row>
    <row r="183" spans="1:14" x14ac:dyDescent="0.3">
      <c r="A183" t="s">
        <v>200</v>
      </c>
      <c r="B183">
        <v>4248</v>
      </c>
      <c r="C183">
        <v>4732</v>
      </c>
      <c r="D183">
        <v>4988</v>
      </c>
      <c r="E183">
        <v>4718</v>
      </c>
      <c r="F183" s="6">
        <v>5428.0209537000001</v>
      </c>
      <c r="G183" s="7">
        <v>3946</v>
      </c>
      <c r="H183" s="7">
        <v>4504</v>
      </c>
      <c r="I183" s="7">
        <v>4718</v>
      </c>
      <c r="J183" s="8">
        <f>Munis_data!N182</f>
        <v>5244</v>
      </c>
      <c r="K183" s="8">
        <f>Munis_data!O182</f>
        <v>5396</v>
      </c>
      <c r="L183">
        <f>Munis_data!V182</f>
        <v>5258</v>
      </c>
      <c r="M183">
        <f>Munis_data!W182</f>
        <v>5455</v>
      </c>
      <c r="N183">
        <f>Munis_data!X182</f>
        <v>5819</v>
      </c>
    </row>
    <row r="184" spans="1:14" x14ac:dyDescent="0.3">
      <c r="A184" t="s">
        <v>201</v>
      </c>
      <c r="B184">
        <v>5510</v>
      </c>
      <c r="C184">
        <v>6779</v>
      </c>
      <c r="D184">
        <v>7149</v>
      </c>
      <c r="E184">
        <v>6893</v>
      </c>
      <c r="F184" s="6">
        <v>7250.2799391999897</v>
      </c>
      <c r="G184" s="7">
        <v>5828</v>
      </c>
      <c r="H184" s="7">
        <v>6893</v>
      </c>
      <c r="I184" s="7">
        <v>6893</v>
      </c>
      <c r="J184" s="8">
        <f>Munis_data!N183</f>
        <v>7519</v>
      </c>
      <c r="K184" s="8">
        <f>Munis_data!O183</f>
        <v>8118</v>
      </c>
      <c r="L184">
        <f>Munis_data!V183</f>
        <v>7539</v>
      </c>
      <c r="M184">
        <f>Munis_data!W183</f>
        <v>8355</v>
      </c>
      <c r="N184">
        <f>Munis_data!X183</f>
        <v>9400</v>
      </c>
    </row>
    <row r="185" spans="1:14" x14ac:dyDescent="0.3">
      <c r="A185" t="s">
        <v>202</v>
      </c>
      <c r="B185">
        <v>35720</v>
      </c>
      <c r="C185">
        <v>51077</v>
      </c>
      <c r="D185">
        <v>56767</v>
      </c>
      <c r="E185">
        <v>58703</v>
      </c>
      <c r="F185" s="6">
        <v>59530.4058828079</v>
      </c>
      <c r="G185" s="7">
        <v>48345</v>
      </c>
      <c r="H185" s="7">
        <v>58031</v>
      </c>
      <c r="I185" s="7">
        <v>58703</v>
      </c>
      <c r="J185" s="8">
        <f>Munis_data!N184</f>
        <v>62457</v>
      </c>
      <c r="K185" s="8">
        <f>Munis_data!O184</f>
        <v>68902</v>
      </c>
      <c r="L185">
        <f>Munis_data!V184</f>
        <v>63091</v>
      </c>
      <c r="M185">
        <f>Munis_data!W184</f>
        <v>74633</v>
      </c>
      <c r="N185">
        <f>Munis_data!X184</f>
        <v>67698</v>
      </c>
    </row>
    <row r="186" spans="1:14" x14ac:dyDescent="0.3">
      <c r="A186" t="s">
        <v>203</v>
      </c>
      <c r="B186">
        <v>3876</v>
      </c>
      <c r="C186">
        <v>13326</v>
      </c>
      <c r="D186">
        <v>30355</v>
      </c>
      <c r="E186">
        <v>34585</v>
      </c>
      <c r="F186" s="6">
        <v>36288.241931552002</v>
      </c>
      <c r="G186" s="7">
        <v>32559</v>
      </c>
      <c r="H186" s="7">
        <v>34506</v>
      </c>
      <c r="I186" s="7">
        <v>34585</v>
      </c>
      <c r="J186" s="8">
        <f>Munis_data!N185</f>
        <v>47384</v>
      </c>
      <c r="K186" s="8">
        <f>Munis_data!O185</f>
        <v>42331</v>
      </c>
      <c r="L186">
        <f>Munis_data!V185</f>
        <v>69145</v>
      </c>
      <c r="M186">
        <f>Munis_data!W185</f>
        <v>90981</v>
      </c>
      <c r="N186">
        <f>Munis_data!X185</f>
        <v>34393</v>
      </c>
    </row>
    <row r="187" spans="1:14" x14ac:dyDescent="0.3">
      <c r="A187" t="s">
        <v>204</v>
      </c>
      <c r="B187">
        <v>39253</v>
      </c>
      <c r="C187">
        <v>65479</v>
      </c>
      <c r="D187">
        <v>68557</v>
      </c>
      <c r="E187">
        <v>67908</v>
      </c>
      <c r="F187" s="6">
        <v>70791.000083963998</v>
      </c>
      <c r="G187" s="7">
        <v>66105</v>
      </c>
      <c r="H187" s="7">
        <v>67723</v>
      </c>
      <c r="I187" s="7">
        <v>67908</v>
      </c>
      <c r="J187" s="8">
        <f>Munis_data!N186</f>
        <v>71635</v>
      </c>
      <c r="K187" s="8">
        <f>Munis_data!O186</f>
        <v>87067</v>
      </c>
      <c r="L187">
        <f>Munis_data!V186</f>
        <v>71780</v>
      </c>
      <c r="M187">
        <f>Munis_data!W186</f>
        <v>97916</v>
      </c>
      <c r="N187">
        <f>Munis_data!X186</f>
        <v>81395</v>
      </c>
    </row>
    <row r="188" spans="1:14" x14ac:dyDescent="0.3">
      <c r="A188" t="s">
        <v>205</v>
      </c>
      <c r="B188">
        <v>11478</v>
      </c>
      <c r="C188">
        <v>11260</v>
      </c>
      <c r="D188">
        <v>12515</v>
      </c>
      <c r="E188">
        <v>12068</v>
      </c>
      <c r="F188" s="6">
        <v>12163.466013519899</v>
      </c>
      <c r="G188" s="7">
        <v>9853</v>
      </c>
      <c r="H188" s="7">
        <v>11763</v>
      </c>
      <c r="I188" s="7">
        <v>12068</v>
      </c>
      <c r="J188" s="8">
        <f>Munis_data!N187</f>
        <v>13770</v>
      </c>
      <c r="K188" s="8">
        <f>Munis_data!O187</f>
        <v>12788</v>
      </c>
      <c r="L188">
        <f>Munis_data!V187</f>
        <v>13910</v>
      </c>
      <c r="M188">
        <f>Munis_data!W187</f>
        <v>12799</v>
      </c>
      <c r="N188">
        <f>Munis_data!X187</f>
        <v>13782</v>
      </c>
    </row>
    <row r="189" spans="1:14" x14ac:dyDescent="0.3">
      <c r="A189" t="s">
        <v>206</v>
      </c>
      <c r="B189">
        <v>17803</v>
      </c>
      <c r="C189">
        <v>17665</v>
      </c>
      <c r="D189">
        <v>17484</v>
      </c>
      <c r="E189">
        <v>18530</v>
      </c>
      <c r="F189" s="6">
        <v>17896.362333089899</v>
      </c>
      <c r="G189" s="7">
        <v>15189</v>
      </c>
      <c r="H189" s="7">
        <v>18377</v>
      </c>
      <c r="I189" s="7">
        <v>18530</v>
      </c>
      <c r="J189" s="8">
        <f>Munis_data!N188</f>
        <v>17303</v>
      </c>
      <c r="K189" s="8">
        <f>Munis_data!O188</f>
        <v>17332</v>
      </c>
      <c r="L189">
        <f>Munis_data!V188</f>
        <v>17305</v>
      </c>
      <c r="M189">
        <f>Munis_data!W188</f>
        <v>17334</v>
      </c>
      <c r="N189">
        <f>Munis_data!X188</f>
        <v>20503</v>
      </c>
    </row>
    <row r="190" spans="1:14" x14ac:dyDescent="0.3">
      <c r="A190" t="s">
        <v>207</v>
      </c>
      <c r="B190">
        <v>4199</v>
      </c>
      <c r="C190">
        <v>4689</v>
      </c>
      <c r="D190">
        <v>4847</v>
      </c>
      <c r="E190">
        <v>4899</v>
      </c>
      <c r="F190" s="6">
        <v>5124.8125907040003</v>
      </c>
      <c r="G190" s="7">
        <v>3785</v>
      </c>
      <c r="H190" s="7">
        <v>4654</v>
      </c>
      <c r="I190" s="7">
        <v>4899</v>
      </c>
      <c r="J190" s="8">
        <f>Munis_data!N189</f>
        <v>5005</v>
      </c>
      <c r="K190" s="8">
        <f>Munis_data!O189</f>
        <v>5226</v>
      </c>
      <c r="L190">
        <f>Munis_data!V189</f>
        <v>5010</v>
      </c>
      <c r="M190">
        <f>Munis_data!W189</f>
        <v>5275</v>
      </c>
      <c r="N190">
        <f>Munis_data!X189</f>
        <v>5740</v>
      </c>
    </row>
    <row r="191" spans="1:14" x14ac:dyDescent="0.3">
      <c r="A191" t="s">
        <v>208</v>
      </c>
      <c r="B191">
        <v>4677</v>
      </c>
      <c r="C191">
        <v>6637</v>
      </c>
      <c r="D191">
        <v>7570</v>
      </c>
      <c r="E191">
        <v>7885</v>
      </c>
      <c r="F191" s="6">
        <v>7774.7829774709899</v>
      </c>
      <c r="G191" s="7">
        <v>8596</v>
      </c>
      <c r="H191" s="7">
        <v>7885</v>
      </c>
      <c r="I191" s="7">
        <v>7885</v>
      </c>
      <c r="J191" s="8">
        <f>Munis_data!N190</f>
        <v>8503</v>
      </c>
      <c r="K191" s="8">
        <f>Munis_data!O190</f>
        <v>9188</v>
      </c>
      <c r="L191">
        <f>Munis_data!V190</f>
        <v>8634</v>
      </c>
      <c r="M191">
        <f>Munis_data!W190</f>
        <v>9988</v>
      </c>
      <c r="N191">
        <f>Munis_data!X190</f>
        <v>8781</v>
      </c>
    </row>
    <row r="192" spans="1:14" x14ac:dyDescent="0.3">
      <c r="A192" t="s">
        <v>209</v>
      </c>
      <c r="B192">
        <v>24656</v>
      </c>
      <c r="C192">
        <v>23462</v>
      </c>
      <c r="D192">
        <v>21975</v>
      </c>
      <c r="E192">
        <v>21687</v>
      </c>
      <c r="F192" s="6">
        <v>22703.822157452902</v>
      </c>
      <c r="G192" s="7">
        <v>21071</v>
      </c>
      <c r="H192" s="7">
        <v>21363</v>
      </c>
      <c r="I192" s="7">
        <v>21687</v>
      </c>
      <c r="J192" s="8">
        <f>Munis_data!N191</f>
        <v>20488</v>
      </c>
      <c r="K192" s="8">
        <f>Munis_data!O191</f>
        <v>20683</v>
      </c>
      <c r="L192">
        <f>Munis_data!V191</f>
        <v>20582</v>
      </c>
      <c r="M192">
        <f>Munis_data!W191</f>
        <v>20801</v>
      </c>
      <c r="N192">
        <f>Munis_data!X191</f>
        <v>23041</v>
      </c>
    </row>
    <row r="193" spans="1:14" x14ac:dyDescent="0.3">
      <c r="A193" t="s">
        <v>210</v>
      </c>
      <c r="B193">
        <v>36175</v>
      </c>
      <c r="C193">
        <v>37775</v>
      </c>
      <c r="D193">
        <v>37480</v>
      </c>
      <c r="E193">
        <v>39656</v>
      </c>
      <c r="F193" s="6">
        <v>38895.147708689903</v>
      </c>
      <c r="G193" s="7">
        <v>36194</v>
      </c>
      <c r="H193" s="7">
        <v>39028</v>
      </c>
      <c r="I193" s="7">
        <v>39656</v>
      </c>
      <c r="J193" s="8">
        <f>Munis_data!N192</f>
        <v>37185</v>
      </c>
      <c r="K193" s="8">
        <f>Munis_data!O192</f>
        <v>38448</v>
      </c>
      <c r="L193">
        <f>Munis_data!V192</f>
        <v>37187</v>
      </c>
      <c r="M193">
        <f>Munis_data!W192</f>
        <v>38476</v>
      </c>
      <c r="N193">
        <f>Munis_data!X192</f>
        <v>40141</v>
      </c>
    </row>
    <row r="194" spans="1:14" x14ac:dyDescent="0.3">
      <c r="A194" t="s">
        <v>211</v>
      </c>
      <c r="B194">
        <v>2947</v>
      </c>
      <c r="C194">
        <v>3385</v>
      </c>
      <c r="D194">
        <v>4142</v>
      </c>
      <c r="E194">
        <v>4150</v>
      </c>
      <c r="F194" s="6">
        <v>4601.6177621939996</v>
      </c>
      <c r="G194" s="7">
        <v>4231</v>
      </c>
      <c r="H194" s="7">
        <v>4150</v>
      </c>
      <c r="I194" s="7">
        <v>4150</v>
      </c>
      <c r="J194" s="8">
        <f>Munis_data!N193</f>
        <v>4899</v>
      </c>
      <c r="K194" s="8">
        <f>Munis_data!O193</f>
        <v>4686</v>
      </c>
      <c r="L194">
        <f>Munis_data!V193</f>
        <v>5068</v>
      </c>
      <c r="M194">
        <f>Munis_data!W193</f>
        <v>4859</v>
      </c>
      <c r="N194">
        <f>Munis_data!X193</f>
        <v>4404</v>
      </c>
    </row>
    <row r="195" spans="1:14" x14ac:dyDescent="0.3">
      <c r="A195" t="s">
        <v>212</v>
      </c>
      <c r="B195">
        <v>2217</v>
      </c>
      <c r="C195">
        <v>2157</v>
      </c>
      <c r="D195">
        <v>1964</v>
      </c>
      <c r="E195">
        <v>1708</v>
      </c>
      <c r="F195" s="6">
        <v>2057.9270056999899</v>
      </c>
      <c r="G195" s="7">
        <v>1721</v>
      </c>
      <c r="H195" s="7">
        <v>1708</v>
      </c>
      <c r="I195" s="7">
        <v>1708</v>
      </c>
      <c r="J195" s="8">
        <f>Munis_data!N194</f>
        <v>1771</v>
      </c>
      <c r="K195" s="8">
        <f>Munis_data!O194</f>
        <v>1860</v>
      </c>
      <c r="L195">
        <f>Munis_data!V194</f>
        <v>1788</v>
      </c>
      <c r="M195">
        <f>Munis_data!W194</f>
        <v>1869</v>
      </c>
      <c r="N195">
        <f>Munis_data!X194</f>
        <v>1476</v>
      </c>
    </row>
    <row r="196" spans="1:14" x14ac:dyDescent="0.3">
      <c r="A196" t="s">
        <v>213</v>
      </c>
      <c r="B196">
        <v>138</v>
      </c>
      <c r="C196">
        <v>124</v>
      </c>
      <c r="D196">
        <v>4532</v>
      </c>
      <c r="E196">
        <v>10365</v>
      </c>
      <c r="F196" s="6">
        <v>7845.2896698599998</v>
      </c>
      <c r="G196" s="13">
        <v>6198</v>
      </c>
      <c r="H196" s="13">
        <v>10345</v>
      </c>
      <c r="I196" s="7">
        <v>10365</v>
      </c>
      <c r="J196" s="8">
        <f>Munis_data!N195</f>
        <v>8940</v>
      </c>
      <c r="K196" s="8">
        <f>Munis_data!O195</f>
        <v>5992</v>
      </c>
      <c r="L196">
        <f>Munis_data!V195</f>
        <v>165637</v>
      </c>
      <c r="M196">
        <f>Munis_data!W195</f>
        <v>14005</v>
      </c>
      <c r="N196">
        <f>Munis_data!X195</f>
        <v>2940</v>
      </c>
    </row>
    <row r="197" spans="1:14" x14ac:dyDescent="0.3">
      <c r="A197" t="s">
        <v>214</v>
      </c>
      <c r="B197">
        <v>4557</v>
      </c>
      <c r="C197">
        <v>13038</v>
      </c>
      <c r="D197">
        <v>39581</v>
      </c>
      <c r="E197">
        <v>44762</v>
      </c>
      <c r="F197" s="6">
        <v>45029.448156970997</v>
      </c>
      <c r="G197" s="7">
        <v>40532</v>
      </c>
      <c r="H197" s="7">
        <v>44151</v>
      </c>
      <c r="I197" s="7">
        <v>44762</v>
      </c>
      <c r="J197" s="8">
        <f>Munis_data!N196</f>
        <v>66124</v>
      </c>
      <c r="K197" s="8">
        <f>Munis_data!O196</f>
        <v>54083</v>
      </c>
      <c r="L197">
        <f>Munis_data!V196</f>
        <v>120161</v>
      </c>
      <c r="M197">
        <f>Munis_data!W196</f>
        <v>115505</v>
      </c>
      <c r="N197">
        <f>Munis_data!X196</f>
        <v>44466</v>
      </c>
    </row>
    <row r="198" spans="1:14" x14ac:dyDescent="0.3">
      <c r="A198" t="s">
        <v>215</v>
      </c>
      <c r="B198">
        <v>5104</v>
      </c>
      <c r="C198">
        <v>5633</v>
      </c>
      <c r="D198">
        <v>10856</v>
      </c>
      <c r="E198">
        <v>11847</v>
      </c>
      <c r="F198" s="6">
        <v>12213.86022124</v>
      </c>
      <c r="G198" s="7">
        <v>11096</v>
      </c>
      <c r="H198" s="7">
        <v>11836</v>
      </c>
      <c r="I198" s="7">
        <v>11847</v>
      </c>
      <c r="J198" s="8">
        <f>Munis_data!N197</f>
        <v>16079</v>
      </c>
      <c r="K198" s="8">
        <f>Munis_data!O197</f>
        <v>12950</v>
      </c>
      <c r="L198">
        <f>Munis_data!V197</f>
        <v>20922</v>
      </c>
      <c r="M198">
        <f>Munis_data!W197</f>
        <v>14428</v>
      </c>
      <c r="N198">
        <f>Munis_data!X197</f>
        <v>9925</v>
      </c>
    </row>
    <row r="199" spans="1:14" x14ac:dyDescent="0.3">
      <c r="A199" t="s">
        <v>216</v>
      </c>
      <c r="D199">
        <v>242</v>
      </c>
      <c r="E199">
        <v>220</v>
      </c>
      <c r="F199" s="6">
        <v>362.05305748799998</v>
      </c>
      <c r="G199" s="7">
        <v>293</v>
      </c>
      <c r="H199" s="7">
        <v>220</v>
      </c>
      <c r="I199" s="7">
        <v>220</v>
      </c>
      <c r="J199" s="8"/>
      <c r="K199" s="8">
        <f>Munis_data!O198</f>
        <v>0</v>
      </c>
      <c r="L199">
        <f>Munis_data!V198</f>
        <v>0</v>
      </c>
      <c r="M199">
        <f>Munis_data!W198</f>
        <v>0</v>
      </c>
      <c r="N199">
        <f>Munis_data!X198</f>
        <v>0</v>
      </c>
    </row>
    <row r="200" spans="1:14" x14ac:dyDescent="0.3">
      <c r="A200" t="s">
        <v>217</v>
      </c>
      <c r="B200">
        <v>665</v>
      </c>
      <c r="C200">
        <v>788</v>
      </c>
      <c r="D200">
        <v>1517</v>
      </c>
      <c r="E200">
        <v>1584</v>
      </c>
      <c r="F200" s="6">
        <v>1609.9171462070001</v>
      </c>
      <c r="G200" s="7">
        <v>1528</v>
      </c>
      <c r="H200" s="7">
        <v>1584</v>
      </c>
      <c r="I200" s="7">
        <v>1584</v>
      </c>
      <c r="J200" s="8">
        <f>Munis_data!N199</f>
        <v>2246</v>
      </c>
      <c r="K200" s="8">
        <f>Munis_data!O199</f>
        <v>1842</v>
      </c>
      <c r="L200">
        <f>Munis_data!V199</f>
        <v>2920</v>
      </c>
      <c r="M200">
        <f>Munis_data!W199</f>
        <v>2113</v>
      </c>
      <c r="N200">
        <f>Munis_data!X199</f>
        <v>1595</v>
      </c>
    </row>
    <row r="201" spans="1:14" x14ac:dyDescent="0.3">
      <c r="A201" t="s">
        <v>218</v>
      </c>
      <c r="B201">
        <v>4226</v>
      </c>
      <c r="C201">
        <v>4730</v>
      </c>
      <c r="D201">
        <v>5987</v>
      </c>
      <c r="E201">
        <v>5632</v>
      </c>
      <c r="F201" s="6">
        <v>6163.3615955200003</v>
      </c>
      <c r="G201" s="7">
        <v>4855</v>
      </c>
      <c r="H201" s="7">
        <v>5632</v>
      </c>
      <c r="I201" s="7">
        <v>5632</v>
      </c>
      <c r="J201" s="8">
        <f>Munis_data!N200</f>
        <v>7244</v>
      </c>
      <c r="K201" s="8">
        <f>Munis_data!O200</f>
        <v>6742</v>
      </c>
      <c r="L201">
        <f>Munis_data!V200</f>
        <v>7578</v>
      </c>
      <c r="M201">
        <f>Munis_data!W200</f>
        <v>6981</v>
      </c>
      <c r="N201">
        <f>Munis_data!X200</f>
        <v>6324</v>
      </c>
    </row>
    <row r="202" spans="1:14" x14ac:dyDescent="0.3">
      <c r="A202" t="s">
        <v>219</v>
      </c>
      <c r="B202">
        <v>654</v>
      </c>
      <c r="C202">
        <v>960</v>
      </c>
      <c r="D202">
        <v>1904</v>
      </c>
      <c r="E202">
        <v>1963</v>
      </c>
      <c r="F202" s="6">
        <v>2414.1644703289899</v>
      </c>
      <c r="G202" s="7">
        <v>1797</v>
      </c>
      <c r="H202" s="7">
        <v>1963</v>
      </c>
      <c r="I202" s="7">
        <v>1963</v>
      </c>
      <c r="J202" s="8">
        <f>Munis_data!N201</f>
        <v>2848</v>
      </c>
      <c r="K202" s="8">
        <f>Munis_data!O201</f>
        <v>2423</v>
      </c>
      <c r="L202">
        <f>Munis_data!V201</f>
        <v>3776</v>
      </c>
      <c r="M202">
        <f>Munis_data!W201</f>
        <v>3090</v>
      </c>
      <c r="N202">
        <f>Munis_data!X201</f>
        <v>2171</v>
      </c>
    </row>
    <row r="203" spans="1:14" x14ac:dyDescent="0.3">
      <c r="A203" t="s">
        <v>220</v>
      </c>
      <c r="B203">
        <v>15239</v>
      </c>
      <c r="C203">
        <v>17081</v>
      </c>
      <c r="D203">
        <v>16256</v>
      </c>
      <c r="E203">
        <v>16058</v>
      </c>
      <c r="F203" s="6">
        <v>16752.436151079899</v>
      </c>
      <c r="G203" s="7">
        <v>16232</v>
      </c>
      <c r="H203" s="7">
        <v>15937</v>
      </c>
      <c r="I203" s="7">
        <v>16058</v>
      </c>
      <c r="J203" s="8">
        <f>Munis_data!N202</f>
        <v>15431</v>
      </c>
      <c r="K203" s="8">
        <f>Munis_data!O202</f>
        <v>17209</v>
      </c>
      <c r="L203">
        <f>Munis_data!V202</f>
        <v>15471</v>
      </c>
      <c r="M203">
        <f>Munis_data!W202</f>
        <v>17254</v>
      </c>
      <c r="N203">
        <f>Munis_data!X202</f>
        <v>18332</v>
      </c>
    </row>
    <row r="204" spans="1:14" x14ac:dyDescent="0.3">
      <c r="A204" t="s">
        <v>221</v>
      </c>
      <c r="B204">
        <v>1016</v>
      </c>
      <c r="C204">
        <v>1091</v>
      </c>
      <c r="D204">
        <v>1874</v>
      </c>
      <c r="E204">
        <v>2089</v>
      </c>
      <c r="F204" s="6">
        <v>2469.5432742589901</v>
      </c>
      <c r="G204" s="7">
        <v>1981</v>
      </c>
      <c r="H204" s="7">
        <v>2089</v>
      </c>
      <c r="I204" s="7">
        <v>2089</v>
      </c>
      <c r="J204" s="8">
        <f>Munis_data!N203</f>
        <v>2657</v>
      </c>
      <c r="K204" s="8">
        <f>Munis_data!O203</f>
        <v>2185</v>
      </c>
      <c r="L204">
        <f>Munis_data!V203</f>
        <v>3219</v>
      </c>
      <c r="M204">
        <f>Munis_data!W203</f>
        <v>2353</v>
      </c>
      <c r="N204">
        <f>Munis_data!X203</f>
        <v>1646</v>
      </c>
    </row>
    <row r="205" spans="1:14" x14ac:dyDescent="0.3">
      <c r="A205" t="s">
        <v>222</v>
      </c>
      <c r="B205">
        <v>10523</v>
      </c>
      <c r="C205">
        <v>12533</v>
      </c>
      <c r="D205">
        <v>13646</v>
      </c>
      <c r="E205">
        <v>12775</v>
      </c>
      <c r="F205" s="6">
        <v>14361.066046029</v>
      </c>
      <c r="G205" s="7">
        <v>9837</v>
      </c>
      <c r="H205" s="7">
        <v>12638</v>
      </c>
      <c r="I205" s="7">
        <v>12775</v>
      </c>
      <c r="J205" s="8">
        <f>Munis_data!N204</f>
        <v>14759</v>
      </c>
      <c r="K205" s="8">
        <f>Munis_data!O204</f>
        <v>15357</v>
      </c>
      <c r="L205">
        <f>Munis_data!V204</f>
        <v>14858</v>
      </c>
      <c r="M205">
        <f>Munis_data!W204</f>
        <v>15774</v>
      </c>
      <c r="N205">
        <f>Munis_data!X204</f>
        <v>17668</v>
      </c>
    </row>
    <row r="206" spans="1:14" x14ac:dyDescent="0.3">
      <c r="A206" t="s">
        <v>223</v>
      </c>
      <c r="C206">
        <v>471</v>
      </c>
      <c r="D206">
        <v>836</v>
      </c>
      <c r="E206">
        <v>844</v>
      </c>
      <c r="F206" s="6">
        <v>1277.888076624</v>
      </c>
      <c r="G206" s="7">
        <v>757</v>
      </c>
      <c r="H206" s="7">
        <v>839</v>
      </c>
      <c r="I206" s="7">
        <v>844</v>
      </c>
      <c r="J206" s="8">
        <f>Munis_data!N205</f>
        <v>1201</v>
      </c>
      <c r="K206" s="8">
        <f>Munis_data!O205</f>
        <v>1201</v>
      </c>
      <c r="L206">
        <f>Munis_data!V205</f>
        <v>1484</v>
      </c>
      <c r="M206">
        <f>Munis_data!W205</f>
        <v>0</v>
      </c>
      <c r="N206">
        <f>Munis_data!X205</f>
        <v>1201</v>
      </c>
    </row>
    <row r="207" spans="1:14" x14ac:dyDescent="0.3">
      <c r="A207" t="s">
        <v>224</v>
      </c>
      <c r="B207">
        <v>11669</v>
      </c>
      <c r="C207">
        <v>11635</v>
      </c>
      <c r="D207">
        <v>11172</v>
      </c>
      <c r="E207">
        <v>11717</v>
      </c>
      <c r="F207" s="6">
        <v>10708.715246100001</v>
      </c>
      <c r="G207" s="7">
        <v>8965</v>
      </c>
      <c r="H207" s="7">
        <v>10778</v>
      </c>
      <c r="I207" s="7">
        <v>11717</v>
      </c>
      <c r="J207" s="8">
        <f>Munis_data!N206</f>
        <v>10709</v>
      </c>
      <c r="K207" s="8">
        <f>Munis_data!O206</f>
        <v>10995</v>
      </c>
      <c r="L207">
        <f>Munis_data!V206</f>
        <v>10727</v>
      </c>
      <c r="M207">
        <f>Munis_data!W206</f>
        <v>11000</v>
      </c>
      <c r="N207">
        <f>Munis_data!X206</f>
        <v>11109</v>
      </c>
    </row>
    <row r="208" spans="1:14" x14ac:dyDescent="0.3">
      <c r="A208" t="s">
        <v>225</v>
      </c>
      <c r="B208">
        <v>9961</v>
      </c>
      <c r="C208">
        <v>10668</v>
      </c>
      <c r="D208">
        <v>10227</v>
      </c>
      <c r="E208">
        <v>10612</v>
      </c>
      <c r="F208" s="6">
        <v>10548.266925399899</v>
      </c>
      <c r="G208" s="7">
        <v>10624</v>
      </c>
      <c r="H208" s="7">
        <v>10612</v>
      </c>
      <c r="I208" s="7">
        <v>10612</v>
      </c>
      <c r="J208" s="8">
        <f>Munis_data!N207</f>
        <v>9786</v>
      </c>
      <c r="K208" s="8">
        <f>Munis_data!O207</f>
        <v>10551</v>
      </c>
      <c r="L208">
        <f>Munis_data!V207</f>
        <v>9804</v>
      </c>
      <c r="M208">
        <f>Munis_data!W207</f>
        <v>10556</v>
      </c>
      <c r="N208">
        <f>Munis_data!X207</f>
        <v>11023</v>
      </c>
    </row>
    <row r="209" spans="1:14" x14ac:dyDescent="0.3">
      <c r="A209" t="s">
        <v>226</v>
      </c>
      <c r="B209">
        <v>13671</v>
      </c>
      <c r="C209">
        <v>15055</v>
      </c>
      <c r="D209">
        <v>13549</v>
      </c>
      <c r="E209">
        <v>10663</v>
      </c>
      <c r="F209" s="6">
        <v>14064.716259209899</v>
      </c>
      <c r="G209" s="7">
        <v>12383</v>
      </c>
      <c r="H209" s="7">
        <v>10663</v>
      </c>
      <c r="I209" s="7">
        <v>10663</v>
      </c>
      <c r="J209" s="8">
        <f>Munis_data!N208</f>
        <v>12043</v>
      </c>
      <c r="K209" s="8">
        <f>Munis_data!O208</f>
        <v>13970</v>
      </c>
      <c r="L209">
        <f>Munis_data!V208</f>
        <v>12194</v>
      </c>
      <c r="M209">
        <f>Munis_data!W208</f>
        <v>13950</v>
      </c>
      <c r="N209">
        <f>Munis_data!X208</f>
        <v>14763</v>
      </c>
    </row>
    <row r="210" spans="1:14" x14ac:dyDescent="0.3">
      <c r="A210" t="s">
        <v>227</v>
      </c>
      <c r="B210">
        <v>8774</v>
      </c>
      <c r="C210">
        <v>8895</v>
      </c>
      <c r="D210">
        <v>8875</v>
      </c>
      <c r="E210">
        <v>9298</v>
      </c>
      <c r="F210" s="6">
        <v>9111.79079429999</v>
      </c>
      <c r="G210" s="7">
        <v>7682</v>
      </c>
      <c r="H210" s="7">
        <v>9283</v>
      </c>
      <c r="I210" s="7">
        <v>9298</v>
      </c>
      <c r="J210" s="8">
        <f>Munis_data!N209</f>
        <v>8855</v>
      </c>
      <c r="K210" s="8">
        <f>Munis_data!O209</f>
        <v>8949</v>
      </c>
      <c r="L210">
        <f>Munis_data!V209</f>
        <v>8855</v>
      </c>
      <c r="M210">
        <f>Munis_data!W209</f>
        <v>8950</v>
      </c>
      <c r="N210">
        <f>Munis_data!X209</f>
        <v>8713</v>
      </c>
    </row>
    <row r="211" spans="1:14" x14ac:dyDescent="0.3">
      <c r="A211" t="s">
        <v>228</v>
      </c>
      <c r="B211">
        <v>2868</v>
      </c>
      <c r="C211">
        <v>3843</v>
      </c>
      <c r="D211">
        <v>3660</v>
      </c>
      <c r="E211">
        <v>3790</v>
      </c>
      <c r="F211" s="6">
        <v>3886.2524292989901</v>
      </c>
      <c r="G211" s="7">
        <v>3579</v>
      </c>
      <c r="H211" s="7">
        <v>3674</v>
      </c>
      <c r="I211" s="7">
        <v>3790</v>
      </c>
      <c r="J211" s="8">
        <f>Munis_data!N210</f>
        <v>3477</v>
      </c>
      <c r="K211" s="8">
        <f>Munis_data!O210</f>
        <v>4249</v>
      </c>
      <c r="L211">
        <f>Munis_data!V210</f>
        <v>3486</v>
      </c>
      <c r="M211">
        <f>Munis_data!W210</f>
        <v>4377</v>
      </c>
      <c r="N211">
        <f>Munis_data!X210</f>
        <v>4380</v>
      </c>
    </row>
    <row r="212" spans="1:14" x14ac:dyDescent="0.3">
      <c r="A212" t="s">
        <v>229</v>
      </c>
      <c r="B212">
        <v>7498</v>
      </c>
      <c r="C212">
        <v>6635</v>
      </c>
      <c r="D212">
        <v>5337</v>
      </c>
      <c r="E212">
        <v>4629</v>
      </c>
      <c r="F212" s="6">
        <v>5570.9777015400005</v>
      </c>
      <c r="G212" s="7">
        <v>4351</v>
      </c>
      <c r="H212" s="7">
        <v>4128</v>
      </c>
      <c r="I212" s="7">
        <v>4629</v>
      </c>
      <c r="J212" s="8">
        <f>Munis_data!N211</f>
        <v>4039</v>
      </c>
      <c r="K212" s="8">
        <f>Munis_data!O211</f>
        <v>4329</v>
      </c>
      <c r="L212">
        <f>Munis_data!V211</f>
        <v>4293</v>
      </c>
      <c r="M212">
        <f>Munis_data!W211</f>
        <v>4575</v>
      </c>
      <c r="N212">
        <f>Munis_data!X211</f>
        <v>5259</v>
      </c>
    </row>
    <row r="213" spans="1:14" x14ac:dyDescent="0.3">
      <c r="A213" t="s">
        <v>230</v>
      </c>
      <c r="B213">
        <v>1709</v>
      </c>
      <c r="C213">
        <v>1888</v>
      </c>
      <c r="D213">
        <v>1976</v>
      </c>
      <c r="E213">
        <v>2012</v>
      </c>
      <c r="F213" s="6">
        <v>2077.6625189900001</v>
      </c>
      <c r="G213" s="7">
        <v>2159</v>
      </c>
      <c r="H213" s="7">
        <v>2012</v>
      </c>
      <c r="I213" s="7">
        <v>2012</v>
      </c>
      <c r="J213" s="8">
        <f>Munis_data!N212</f>
        <v>2064</v>
      </c>
      <c r="K213" s="8">
        <f>Munis_data!O212</f>
        <v>2125</v>
      </c>
      <c r="L213">
        <f>Munis_data!V212</f>
        <v>2068</v>
      </c>
      <c r="M213">
        <f>Munis_data!W212</f>
        <v>2144</v>
      </c>
      <c r="N213">
        <f>Munis_data!X212</f>
        <v>2064</v>
      </c>
    </row>
    <row r="214" spans="1:14" x14ac:dyDescent="0.3">
      <c r="A214" t="s">
        <v>231</v>
      </c>
      <c r="B214">
        <v>22591</v>
      </c>
      <c r="C214">
        <v>24604</v>
      </c>
      <c r="D214">
        <v>24099</v>
      </c>
      <c r="E214">
        <v>24200</v>
      </c>
      <c r="F214" s="6">
        <v>24852.61804456</v>
      </c>
      <c r="G214" s="7">
        <v>20990</v>
      </c>
      <c r="H214" s="7">
        <v>23847</v>
      </c>
      <c r="I214" s="7">
        <v>24200</v>
      </c>
      <c r="J214" s="8">
        <f>Munis_data!N213</f>
        <v>23594</v>
      </c>
      <c r="K214" s="8">
        <f>Munis_data!O213</f>
        <v>25273</v>
      </c>
      <c r="L214">
        <f>Munis_data!V213</f>
        <v>23604</v>
      </c>
      <c r="M214">
        <f>Munis_data!W213</f>
        <v>25334</v>
      </c>
      <c r="N214">
        <f>Munis_data!X213</f>
        <v>26428</v>
      </c>
    </row>
    <row r="215" spans="1:14" x14ac:dyDescent="0.3">
      <c r="A215" t="s">
        <v>232</v>
      </c>
      <c r="B215">
        <v>14074</v>
      </c>
      <c r="C215">
        <v>21153</v>
      </c>
      <c r="D215">
        <v>39680</v>
      </c>
      <c r="E215">
        <v>39863</v>
      </c>
      <c r="F215" s="6">
        <v>40846.867652560897</v>
      </c>
      <c r="G215" s="7">
        <v>35643</v>
      </c>
      <c r="H215" s="7">
        <v>39689</v>
      </c>
      <c r="I215" s="7">
        <v>39863</v>
      </c>
      <c r="J215" s="8">
        <f>Munis_data!N214</f>
        <v>58207</v>
      </c>
      <c r="K215" s="8">
        <f>Munis_data!O214</f>
        <v>50575</v>
      </c>
      <c r="L215">
        <f>Munis_data!V214</f>
        <v>74434</v>
      </c>
      <c r="M215">
        <f>Munis_data!W214</f>
        <v>64211</v>
      </c>
      <c r="N215">
        <f>Munis_data!X214</f>
        <v>38822</v>
      </c>
    </row>
    <row r="216" spans="1:14" x14ac:dyDescent="0.3">
      <c r="A216" t="s">
        <v>233</v>
      </c>
      <c r="B216">
        <v>20819</v>
      </c>
      <c r="C216">
        <v>23115</v>
      </c>
      <c r="D216">
        <v>22763</v>
      </c>
      <c r="E216">
        <v>22897</v>
      </c>
      <c r="F216" s="6">
        <v>23347.002791594001</v>
      </c>
      <c r="G216" s="7">
        <v>23160</v>
      </c>
      <c r="H216" s="7">
        <v>22817</v>
      </c>
      <c r="I216" s="7">
        <v>22897</v>
      </c>
      <c r="J216" s="8">
        <f>Munis_data!N215</f>
        <v>22411</v>
      </c>
      <c r="K216" s="8">
        <f>Munis_data!O215</f>
        <v>24176</v>
      </c>
      <c r="L216">
        <f>Munis_data!V215</f>
        <v>22416</v>
      </c>
      <c r="M216">
        <f>Munis_data!W215</f>
        <v>24283</v>
      </c>
      <c r="N216">
        <f>Munis_data!X215</f>
        <v>30740</v>
      </c>
    </row>
    <row r="217" spans="1:14" x14ac:dyDescent="0.3">
      <c r="A217" t="s">
        <v>234</v>
      </c>
      <c r="B217">
        <v>3995</v>
      </c>
      <c r="C217">
        <v>4224</v>
      </c>
      <c r="D217">
        <v>4202</v>
      </c>
      <c r="E217">
        <v>3952</v>
      </c>
      <c r="F217" s="6">
        <v>4546.8150893799902</v>
      </c>
      <c r="G217" s="7">
        <v>3946</v>
      </c>
      <c r="H217" s="7">
        <v>3952</v>
      </c>
      <c r="I217" s="7">
        <v>3952</v>
      </c>
      <c r="J217" s="8">
        <f>Munis_data!N216</f>
        <v>4180</v>
      </c>
      <c r="K217" s="8">
        <f>Munis_data!O216</f>
        <v>4347</v>
      </c>
      <c r="L217">
        <f>Munis_data!V216</f>
        <v>4180</v>
      </c>
      <c r="M217">
        <f>Munis_data!W216</f>
        <v>4353</v>
      </c>
      <c r="N217">
        <f>Munis_data!X216</f>
        <v>4490</v>
      </c>
    </row>
    <row r="218" spans="1:14" x14ac:dyDescent="0.3">
      <c r="A218" t="s">
        <v>235</v>
      </c>
      <c r="B218">
        <v>3550</v>
      </c>
      <c r="C218">
        <v>5842</v>
      </c>
      <c r="D218">
        <v>18289</v>
      </c>
      <c r="E218">
        <v>18721</v>
      </c>
      <c r="F218" s="6">
        <v>18770.451631612999</v>
      </c>
      <c r="G218" s="7">
        <v>17915</v>
      </c>
      <c r="H218" s="7">
        <v>18720</v>
      </c>
      <c r="I218" s="7">
        <v>18721</v>
      </c>
      <c r="J218" s="8">
        <f>Munis_data!N217</f>
        <v>30736</v>
      </c>
      <c r="K218" s="8">
        <f>Munis_data!O217</f>
        <v>23966</v>
      </c>
      <c r="L218">
        <f>Munis_data!V217</f>
        <v>57256</v>
      </c>
      <c r="M218">
        <f>Munis_data!W217</f>
        <v>37293</v>
      </c>
      <c r="N218">
        <f>Munis_data!X217</f>
        <v>20605</v>
      </c>
    </row>
    <row r="219" spans="1:14" x14ac:dyDescent="0.3">
      <c r="A219" t="s">
        <v>236</v>
      </c>
      <c r="B219">
        <v>16434</v>
      </c>
      <c r="C219">
        <v>25859</v>
      </c>
      <c r="D219">
        <v>28175</v>
      </c>
      <c r="E219">
        <v>27252</v>
      </c>
      <c r="F219" s="6">
        <v>28415.3763685099</v>
      </c>
      <c r="G219" s="7">
        <v>25712</v>
      </c>
      <c r="H219" s="7">
        <v>27129</v>
      </c>
      <c r="I219" s="7">
        <v>27252</v>
      </c>
      <c r="J219" s="8">
        <f>Munis_data!N218</f>
        <v>30491</v>
      </c>
      <c r="K219" s="8">
        <f>Munis_data!O218</f>
        <v>35230</v>
      </c>
      <c r="L219">
        <f>Munis_data!V218</f>
        <v>30698</v>
      </c>
      <c r="M219">
        <f>Munis_data!W218</f>
        <v>39222</v>
      </c>
      <c r="N219">
        <f>Munis_data!X218</f>
        <v>32995</v>
      </c>
    </row>
    <row r="220" spans="1:14" x14ac:dyDescent="0.3">
      <c r="A220" t="s">
        <v>237</v>
      </c>
      <c r="B220">
        <v>1251</v>
      </c>
      <c r="C220">
        <v>1347</v>
      </c>
      <c r="D220">
        <v>2676</v>
      </c>
      <c r="E220">
        <v>2622</v>
      </c>
      <c r="F220" s="6">
        <v>2783.3919139</v>
      </c>
      <c r="G220" s="7">
        <v>2444</v>
      </c>
      <c r="H220" s="7">
        <v>2622</v>
      </c>
      <c r="I220" s="7">
        <v>2622</v>
      </c>
      <c r="J220" s="8">
        <f>Munis_data!N219</f>
        <v>4005</v>
      </c>
      <c r="K220" s="8">
        <f>Munis_data!O219</f>
        <v>3183</v>
      </c>
      <c r="L220">
        <f>Munis_data!V219</f>
        <v>5316</v>
      </c>
      <c r="M220">
        <f>Munis_data!W219</f>
        <v>3534</v>
      </c>
      <c r="N220">
        <f>Munis_data!X219</f>
        <v>2650</v>
      </c>
    </row>
    <row r="221" spans="1:14" x14ac:dyDescent="0.3">
      <c r="A221" t="s">
        <v>238</v>
      </c>
      <c r="B221">
        <v>4045</v>
      </c>
      <c r="C221">
        <v>6038</v>
      </c>
      <c r="D221">
        <v>7505</v>
      </c>
      <c r="E221">
        <v>7680</v>
      </c>
      <c r="F221" s="6">
        <v>7887.1982319400004</v>
      </c>
      <c r="G221" s="7">
        <v>8096</v>
      </c>
      <c r="H221" s="7">
        <v>7680</v>
      </c>
      <c r="I221" s="7">
        <v>7680</v>
      </c>
      <c r="J221" s="8">
        <f>Munis_data!N220</f>
        <v>8972</v>
      </c>
      <c r="K221" s="8">
        <f>Munis_data!O220</f>
        <v>9323</v>
      </c>
      <c r="L221">
        <f>Munis_data!V220</f>
        <v>9328</v>
      </c>
      <c r="M221">
        <f>Munis_data!W220</f>
        <v>10539</v>
      </c>
      <c r="N221">
        <f>Munis_data!X220</f>
        <v>7847</v>
      </c>
    </row>
    <row r="222" spans="1:14" x14ac:dyDescent="0.3">
      <c r="A222" t="s">
        <v>240</v>
      </c>
      <c r="B222">
        <v>9926</v>
      </c>
      <c r="C222">
        <v>10411</v>
      </c>
      <c r="D222">
        <v>10506</v>
      </c>
      <c r="E222">
        <v>9921</v>
      </c>
      <c r="F222" s="6">
        <v>11652.831498526901</v>
      </c>
      <c r="G222" s="7">
        <v>8306</v>
      </c>
      <c r="H222" s="7">
        <v>9872</v>
      </c>
      <c r="I222" s="7">
        <v>9921</v>
      </c>
      <c r="J222" s="8">
        <f>Munis_data!N221</f>
        <v>10601</v>
      </c>
      <c r="K222" s="8">
        <f>Munis_data!O221</f>
        <v>10861</v>
      </c>
      <c r="L222">
        <f>Munis_data!V221</f>
        <v>10602</v>
      </c>
      <c r="M222">
        <f>Munis_data!W221</f>
        <v>10878</v>
      </c>
      <c r="N222">
        <f>Munis_data!X221</f>
        <v>11468</v>
      </c>
    </row>
    <row r="223" spans="1:14" x14ac:dyDescent="0.3">
      <c r="A223" t="s">
        <v>241</v>
      </c>
      <c r="B223">
        <v>68586</v>
      </c>
      <c r="C223">
        <v>75386</v>
      </c>
      <c r="D223">
        <v>74227</v>
      </c>
      <c r="E223">
        <v>78723</v>
      </c>
      <c r="F223" s="6">
        <v>77664.590367867902</v>
      </c>
      <c r="G223" s="7">
        <v>78088</v>
      </c>
      <c r="H223" s="7">
        <v>77694</v>
      </c>
      <c r="I223" s="7">
        <v>78723</v>
      </c>
      <c r="J223" s="8">
        <f>Munis_data!N222</f>
        <v>73068</v>
      </c>
      <c r="K223" s="8">
        <f>Munis_data!O222</f>
        <v>78374</v>
      </c>
      <c r="L223">
        <f>Munis_data!V222</f>
        <v>73086</v>
      </c>
      <c r="M223">
        <f>Munis_data!W222</f>
        <v>78648</v>
      </c>
      <c r="N223">
        <f>Munis_data!X222</f>
        <v>90821</v>
      </c>
    </row>
    <row r="224" spans="1:14" x14ac:dyDescent="0.3">
      <c r="A224" t="s">
        <v>242</v>
      </c>
      <c r="B224">
        <v>11189</v>
      </c>
      <c r="C224">
        <v>11850</v>
      </c>
      <c r="D224">
        <v>11793</v>
      </c>
      <c r="E224">
        <v>11709</v>
      </c>
      <c r="F224" s="6">
        <v>12259.515761729899</v>
      </c>
      <c r="G224" s="7">
        <v>10633</v>
      </c>
      <c r="H224" s="7">
        <v>11705</v>
      </c>
      <c r="I224" s="7">
        <v>11709</v>
      </c>
      <c r="J224" s="8">
        <f>Munis_data!N223</f>
        <v>11736</v>
      </c>
      <c r="K224" s="8">
        <f>Munis_data!O223</f>
        <v>12215</v>
      </c>
      <c r="L224">
        <f>Munis_data!V223</f>
        <v>11736</v>
      </c>
      <c r="M224">
        <f>Munis_data!W223</f>
        <v>12233</v>
      </c>
      <c r="N224">
        <f>Munis_data!X223</f>
        <v>13462</v>
      </c>
    </row>
    <row r="225" spans="1:14" x14ac:dyDescent="0.3">
      <c r="A225" t="s">
        <v>243</v>
      </c>
      <c r="B225">
        <v>6264</v>
      </c>
      <c r="C225">
        <v>7686</v>
      </c>
      <c r="D225">
        <v>15615</v>
      </c>
      <c r="E225">
        <v>18186</v>
      </c>
      <c r="F225" s="6">
        <v>18606.512414183901</v>
      </c>
      <c r="G225" s="7">
        <v>17830</v>
      </c>
      <c r="H225" s="7">
        <v>18082</v>
      </c>
      <c r="I225" s="7">
        <v>18186</v>
      </c>
      <c r="J225" s="8">
        <f>Munis_data!N224</f>
        <v>23544</v>
      </c>
      <c r="K225" s="8">
        <f>Munis_data!O224</f>
        <v>19206</v>
      </c>
      <c r="L225">
        <f>Munis_data!V224</f>
        <v>31724</v>
      </c>
      <c r="M225">
        <f>Munis_data!W224</f>
        <v>22667</v>
      </c>
      <c r="N225">
        <f>Munis_data!X224</f>
        <v>16304</v>
      </c>
    </row>
    <row r="226" spans="1:14" x14ac:dyDescent="0.3">
      <c r="A226" t="s">
        <v>244</v>
      </c>
      <c r="B226">
        <v>59432</v>
      </c>
      <c r="C226">
        <v>63348</v>
      </c>
      <c r="D226">
        <v>64784</v>
      </c>
      <c r="E226">
        <v>67824</v>
      </c>
      <c r="F226" s="6">
        <v>65987.533861239994</v>
      </c>
      <c r="G226" s="7">
        <v>60736</v>
      </c>
      <c r="H226" s="7">
        <v>67076</v>
      </c>
      <c r="I226" s="7">
        <v>67824</v>
      </c>
      <c r="J226" s="8">
        <f>Munis_data!N225</f>
        <v>66220</v>
      </c>
      <c r="K226" s="8">
        <f>Munis_data!O225</f>
        <v>67873</v>
      </c>
      <c r="L226">
        <f>Munis_data!V225</f>
        <v>66253</v>
      </c>
      <c r="M226">
        <f>Munis_data!W225</f>
        <v>68106</v>
      </c>
      <c r="N226">
        <f>Munis_data!X225</f>
        <v>70536</v>
      </c>
    </row>
    <row r="227" spans="1:14" x14ac:dyDescent="0.3">
      <c r="A227" t="s">
        <v>245</v>
      </c>
      <c r="B227">
        <v>3241</v>
      </c>
      <c r="C227">
        <v>3553</v>
      </c>
      <c r="D227">
        <v>3304</v>
      </c>
      <c r="E227">
        <v>3214</v>
      </c>
      <c r="F227" s="6">
        <v>3455.2838593899901</v>
      </c>
      <c r="G227" s="7">
        <v>3247</v>
      </c>
      <c r="H227" s="7">
        <v>3214</v>
      </c>
      <c r="I227" s="7">
        <v>3214</v>
      </c>
      <c r="J227" s="8">
        <f>Munis_data!N226</f>
        <v>3055</v>
      </c>
      <c r="K227" s="8">
        <f>Munis_data!O226</f>
        <v>3429</v>
      </c>
      <c r="L227">
        <f>Munis_data!V226</f>
        <v>3072</v>
      </c>
      <c r="M227">
        <f>Munis_data!W226</f>
        <v>3429</v>
      </c>
      <c r="N227">
        <f>Munis_data!X226</f>
        <v>4081</v>
      </c>
    </row>
    <row r="228" spans="1:14" x14ac:dyDescent="0.3">
      <c r="A228" t="s">
        <v>246</v>
      </c>
      <c r="B228">
        <v>2937</v>
      </c>
      <c r="C228">
        <v>3760</v>
      </c>
      <c r="D228">
        <v>4565</v>
      </c>
      <c r="E228">
        <v>5077</v>
      </c>
      <c r="F228" s="6">
        <v>5651.1153089400004</v>
      </c>
      <c r="G228" s="7">
        <v>3426</v>
      </c>
      <c r="H228" s="7">
        <v>5077</v>
      </c>
      <c r="I228" s="7">
        <v>5077</v>
      </c>
      <c r="J228" s="8">
        <f>Munis_data!N227</f>
        <v>5370</v>
      </c>
      <c r="K228" s="8">
        <f>Munis_data!O227</f>
        <v>5382</v>
      </c>
      <c r="L228">
        <f>Munis_data!V227</f>
        <v>5542</v>
      </c>
      <c r="M228">
        <f>Munis_data!W227</f>
        <v>5742</v>
      </c>
      <c r="N228">
        <f>Munis_data!X227</f>
        <v>5600</v>
      </c>
    </row>
    <row r="229" spans="1:14" x14ac:dyDescent="0.3">
      <c r="A229" t="s">
        <v>247</v>
      </c>
      <c r="B229">
        <v>3597</v>
      </c>
      <c r="C229">
        <v>3970</v>
      </c>
      <c r="D229">
        <v>4139</v>
      </c>
      <c r="E229">
        <v>4026</v>
      </c>
      <c r="F229" s="6">
        <v>4139.7731846699899</v>
      </c>
      <c r="G229" s="7">
        <v>3471</v>
      </c>
      <c r="H229" s="7">
        <v>4009</v>
      </c>
      <c r="I229" s="7">
        <v>4026</v>
      </c>
      <c r="J229" s="8">
        <f>Munis_data!N228</f>
        <v>4308</v>
      </c>
      <c r="K229" s="8">
        <f>Munis_data!O228</f>
        <v>4444</v>
      </c>
      <c r="L229">
        <f>Munis_data!V228</f>
        <v>4315</v>
      </c>
      <c r="M229">
        <f>Munis_data!W228</f>
        <v>4482</v>
      </c>
      <c r="N229">
        <f>Munis_data!X228</f>
        <v>4301</v>
      </c>
    </row>
    <row r="230" spans="1:14" x14ac:dyDescent="0.3">
      <c r="A230" t="s">
        <v>248</v>
      </c>
      <c r="B230">
        <v>7474</v>
      </c>
      <c r="C230">
        <v>16100</v>
      </c>
      <c r="D230">
        <v>21985</v>
      </c>
      <c r="E230">
        <v>23865</v>
      </c>
      <c r="F230" s="6">
        <v>22891.385727045901</v>
      </c>
      <c r="G230" s="7">
        <v>21021</v>
      </c>
      <c r="H230" s="7">
        <v>23641</v>
      </c>
      <c r="I230" s="7">
        <v>23865</v>
      </c>
      <c r="J230" s="8">
        <f>Munis_data!N229</f>
        <v>27870</v>
      </c>
      <c r="K230" s="8">
        <f>Munis_data!O229</f>
        <v>29697</v>
      </c>
      <c r="L230">
        <f>Munis_data!V229</f>
        <v>30021</v>
      </c>
      <c r="M230">
        <f>Munis_data!W229</f>
        <v>40683</v>
      </c>
      <c r="N230">
        <f>Munis_data!X229</f>
        <v>24977</v>
      </c>
    </row>
    <row r="231" spans="1:14" x14ac:dyDescent="0.3">
      <c r="A231" t="s">
        <v>249</v>
      </c>
      <c r="B231">
        <v>22105</v>
      </c>
      <c r="C231">
        <v>22147</v>
      </c>
      <c r="D231">
        <v>22030</v>
      </c>
      <c r="E231">
        <v>21465</v>
      </c>
      <c r="F231" s="6">
        <v>22280.267939391899</v>
      </c>
      <c r="G231" s="7">
        <v>18021</v>
      </c>
      <c r="H231" s="7">
        <v>21041</v>
      </c>
      <c r="I231" s="7">
        <v>21465</v>
      </c>
      <c r="J231" s="8">
        <f>Munis_data!N230</f>
        <v>21913</v>
      </c>
      <c r="K231" s="8">
        <f>Munis_data!O230</f>
        <v>22019</v>
      </c>
      <c r="L231">
        <f>Munis_data!V230</f>
        <v>21914</v>
      </c>
      <c r="M231">
        <f>Munis_data!W230</f>
        <v>22019</v>
      </c>
      <c r="N231">
        <f>Munis_data!X230</f>
        <v>25142</v>
      </c>
    </row>
    <row r="232" spans="1:14" x14ac:dyDescent="0.3">
      <c r="A232" t="s">
        <v>250</v>
      </c>
      <c r="B232">
        <v>1066</v>
      </c>
      <c r="C232">
        <v>3880</v>
      </c>
      <c r="D232">
        <v>5778</v>
      </c>
      <c r="E232">
        <v>5487</v>
      </c>
      <c r="F232" s="6">
        <v>6587.8572508039897</v>
      </c>
      <c r="G232" s="7">
        <v>5079</v>
      </c>
      <c r="H232" s="7">
        <v>5487</v>
      </c>
      <c r="I232" s="7">
        <v>5487</v>
      </c>
      <c r="J232" s="8">
        <f>Munis_data!N231</f>
        <v>7676</v>
      </c>
      <c r="K232" s="8">
        <f>Munis_data!O231</f>
        <v>8287</v>
      </c>
      <c r="L232">
        <f>Munis_data!V231</f>
        <v>8604</v>
      </c>
      <c r="M232">
        <f>Munis_data!W231</f>
        <v>15613</v>
      </c>
      <c r="N232">
        <f>Munis_data!X231</f>
        <v>6650</v>
      </c>
    </row>
    <row r="233" spans="1:14" x14ac:dyDescent="0.3">
      <c r="A233" t="s">
        <v>251</v>
      </c>
      <c r="B233">
        <v>22501</v>
      </c>
      <c r="C233">
        <v>27896</v>
      </c>
      <c r="D233">
        <v>32974</v>
      </c>
      <c r="E233">
        <v>33081</v>
      </c>
      <c r="F233" s="6">
        <v>34918.118138049897</v>
      </c>
      <c r="G233" s="7">
        <v>32617</v>
      </c>
      <c r="H233" s="7">
        <v>32631</v>
      </c>
      <c r="I233" s="7">
        <v>33081</v>
      </c>
      <c r="J233" s="8">
        <f>Munis_data!N232</f>
        <v>38052</v>
      </c>
      <c r="K233" s="8">
        <f>Munis_data!O232</f>
        <v>38263</v>
      </c>
      <c r="L233">
        <f>Munis_data!V232</f>
        <v>38976</v>
      </c>
      <c r="M233">
        <f>Munis_data!W232</f>
        <v>40235</v>
      </c>
      <c r="N233">
        <f>Munis_data!X232</f>
        <v>38097</v>
      </c>
    </row>
    <row r="234" spans="1:14" x14ac:dyDescent="0.3">
      <c r="A234" t="s">
        <v>252</v>
      </c>
      <c r="B234">
        <v>8584</v>
      </c>
      <c r="C234">
        <v>9682</v>
      </c>
      <c r="D234">
        <v>9570</v>
      </c>
      <c r="E234">
        <v>9584</v>
      </c>
      <c r="F234" s="6">
        <v>10004.66617262</v>
      </c>
      <c r="G234" s="7">
        <v>9761</v>
      </c>
      <c r="H234" s="7">
        <v>9584</v>
      </c>
      <c r="I234" s="7">
        <v>9584</v>
      </c>
      <c r="J234" s="8">
        <f>Munis_data!N233</f>
        <v>9458</v>
      </c>
      <c r="K234" s="8">
        <f>Munis_data!O233</f>
        <v>10265</v>
      </c>
      <c r="L234">
        <f>Munis_data!V233</f>
        <v>9459</v>
      </c>
      <c r="M234">
        <f>Munis_data!W233</f>
        <v>10329</v>
      </c>
      <c r="N234">
        <f>Munis_data!X233</f>
        <v>10469</v>
      </c>
    </row>
    <row r="235" spans="1:14" x14ac:dyDescent="0.3">
      <c r="A235" t="s">
        <v>253</v>
      </c>
      <c r="B235">
        <v>5678</v>
      </c>
      <c r="C235">
        <v>6148</v>
      </c>
      <c r="D235">
        <v>6786</v>
      </c>
      <c r="E235">
        <v>7110</v>
      </c>
      <c r="F235" s="6">
        <v>6986.3280552799997</v>
      </c>
      <c r="G235" s="7">
        <v>6249</v>
      </c>
      <c r="H235" s="7">
        <v>7066</v>
      </c>
      <c r="I235" s="7">
        <v>7110</v>
      </c>
      <c r="J235" s="8">
        <f>Munis_data!N234</f>
        <v>7424</v>
      </c>
      <c r="K235" s="8">
        <f>Munis_data!O234</f>
        <v>7312</v>
      </c>
      <c r="L235">
        <f>Munis_data!V234</f>
        <v>7490</v>
      </c>
      <c r="M235">
        <f>Munis_data!W234</f>
        <v>7395</v>
      </c>
      <c r="N235">
        <f>Munis_data!X234</f>
        <v>7089</v>
      </c>
    </row>
    <row r="236" spans="1:14" x14ac:dyDescent="0.3">
      <c r="A236" t="s">
        <v>254</v>
      </c>
      <c r="B236">
        <v>4383</v>
      </c>
      <c r="C236">
        <v>5127</v>
      </c>
      <c r="D236">
        <v>4946</v>
      </c>
      <c r="E236">
        <v>4576</v>
      </c>
      <c r="F236" s="6">
        <v>5077.5325845099896</v>
      </c>
      <c r="G236" s="7">
        <v>3694</v>
      </c>
      <c r="H236" s="7">
        <v>4572</v>
      </c>
      <c r="I236" s="7">
        <v>4576</v>
      </c>
      <c r="J236" s="8">
        <f>Munis_data!N235</f>
        <v>4765</v>
      </c>
      <c r="K236" s="8">
        <f>Munis_data!O235</f>
        <v>5382</v>
      </c>
      <c r="L236">
        <f>Munis_data!V235</f>
        <v>4771</v>
      </c>
      <c r="M236">
        <f>Munis_data!W235</f>
        <v>5426</v>
      </c>
      <c r="N236">
        <f>Munis_data!X235</f>
        <v>5542</v>
      </c>
    </row>
    <row r="237" spans="1:14" x14ac:dyDescent="0.3">
      <c r="A237" t="s">
        <v>255</v>
      </c>
      <c r="B237">
        <v>30987</v>
      </c>
      <c r="C237">
        <v>36407</v>
      </c>
      <c r="D237">
        <v>39858</v>
      </c>
      <c r="E237">
        <v>39577</v>
      </c>
      <c r="F237" s="6">
        <v>40899.996718819901</v>
      </c>
      <c r="G237" s="7">
        <v>30781</v>
      </c>
      <c r="H237" s="7">
        <v>39393</v>
      </c>
      <c r="I237" s="7">
        <v>39577</v>
      </c>
      <c r="J237" s="8">
        <f>Munis_data!N236</f>
        <v>43309</v>
      </c>
      <c r="K237" s="8">
        <f>Munis_data!O236</f>
        <v>44622</v>
      </c>
      <c r="L237">
        <f>Munis_data!V236</f>
        <v>43636</v>
      </c>
      <c r="M237">
        <f>Munis_data!W236</f>
        <v>45740</v>
      </c>
      <c r="N237">
        <f>Munis_data!X236</f>
        <v>46535</v>
      </c>
    </row>
    <row r="238" spans="1:14" x14ac:dyDescent="0.3">
      <c r="A238" t="s">
        <v>256</v>
      </c>
      <c r="B238">
        <v>2005</v>
      </c>
      <c r="C238">
        <v>3909</v>
      </c>
      <c r="D238">
        <v>8997</v>
      </c>
      <c r="E238">
        <v>9278</v>
      </c>
      <c r="F238" s="6">
        <v>10053.061605823899</v>
      </c>
      <c r="G238" s="7">
        <v>8639</v>
      </c>
      <c r="H238" s="7">
        <v>9231</v>
      </c>
      <c r="I238" s="7">
        <v>9278</v>
      </c>
      <c r="J238" s="8">
        <f>Munis_data!N237</f>
        <v>14085</v>
      </c>
      <c r="K238" s="8">
        <f>Munis_data!O237</f>
        <v>11962</v>
      </c>
      <c r="L238">
        <f>Munis_data!V237</f>
        <v>20708</v>
      </c>
      <c r="M238">
        <f>Munis_data!W237</f>
        <v>18539</v>
      </c>
      <c r="N238">
        <f>Munis_data!X237</f>
        <v>9728</v>
      </c>
    </row>
    <row r="239" spans="1:14" x14ac:dyDescent="0.3">
      <c r="A239" t="s">
        <v>257</v>
      </c>
      <c r="B239">
        <v>9971</v>
      </c>
      <c r="C239">
        <v>10637</v>
      </c>
      <c r="D239">
        <v>11054</v>
      </c>
      <c r="E239">
        <v>11161</v>
      </c>
      <c r="F239" s="6">
        <v>11337.506241122899</v>
      </c>
      <c r="G239" s="7">
        <v>9725</v>
      </c>
      <c r="H239" s="7">
        <v>11130</v>
      </c>
      <c r="I239" s="7">
        <v>11161</v>
      </c>
      <c r="J239" s="8">
        <f>Munis_data!N238</f>
        <v>11471</v>
      </c>
      <c r="K239" s="8">
        <f>Munis_data!O238</f>
        <v>11637</v>
      </c>
      <c r="L239">
        <f>Munis_data!V238</f>
        <v>11487</v>
      </c>
      <c r="M239">
        <f>Munis_data!W238</f>
        <v>11690</v>
      </c>
      <c r="N239">
        <f>Munis_data!X238</f>
        <v>11101</v>
      </c>
    </row>
    <row r="240" spans="1:14" x14ac:dyDescent="0.3">
      <c r="A240" t="s">
        <v>258</v>
      </c>
      <c r="B240">
        <v>110</v>
      </c>
      <c r="C240">
        <v>106</v>
      </c>
      <c r="D240">
        <v>87</v>
      </c>
      <c r="E240">
        <v>128</v>
      </c>
      <c r="F240" s="6">
        <v>99.06659363</v>
      </c>
      <c r="G240" s="7">
        <v>113</v>
      </c>
      <c r="H240" s="7">
        <v>128</v>
      </c>
      <c r="I240" s="7">
        <v>128</v>
      </c>
      <c r="J240" s="8">
        <f>Munis_data!N239</f>
        <v>68</v>
      </c>
      <c r="K240" s="8">
        <f>Munis_data!O239</f>
        <v>78</v>
      </c>
      <c r="L240">
        <f>Munis_data!V239</f>
        <v>71</v>
      </c>
      <c r="M240">
        <f>Munis_data!W239</f>
        <v>79</v>
      </c>
      <c r="N240">
        <f>Munis_data!X239</f>
        <v>88</v>
      </c>
    </row>
    <row r="241" spans="1:14" x14ac:dyDescent="0.3">
      <c r="A241" t="s">
        <v>259</v>
      </c>
      <c r="B241">
        <v>1248</v>
      </c>
      <c r="C241">
        <v>1355</v>
      </c>
      <c r="D241">
        <v>1182</v>
      </c>
      <c r="E241">
        <v>1111</v>
      </c>
      <c r="F241" s="6">
        <v>1267.9415116489899</v>
      </c>
      <c r="G241" s="7">
        <v>1209</v>
      </c>
      <c r="H241" s="7">
        <v>1108</v>
      </c>
      <c r="I241" s="7">
        <v>1111</v>
      </c>
      <c r="J241" s="8">
        <f>Munis_data!N240</f>
        <v>1009</v>
      </c>
      <c r="K241" s="8">
        <f>Munis_data!O240</f>
        <v>1196</v>
      </c>
      <c r="L241">
        <f>Munis_data!V240</f>
        <v>1031</v>
      </c>
      <c r="M241">
        <f>Munis_data!W240</f>
        <v>1193</v>
      </c>
      <c r="N241">
        <f>Munis_data!X240</f>
        <v>1800</v>
      </c>
    </row>
    <row r="242" spans="1:14" x14ac:dyDescent="0.3">
      <c r="A242" t="s">
        <v>260</v>
      </c>
      <c r="B242">
        <v>2778</v>
      </c>
      <c r="C242">
        <v>2582</v>
      </c>
      <c r="D242">
        <v>2338</v>
      </c>
      <c r="E242">
        <v>2386</v>
      </c>
      <c r="F242" s="6">
        <v>2549.2240151430001</v>
      </c>
      <c r="G242" s="7">
        <v>1831</v>
      </c>
      <c r="H242" s="7">
        <v>2373</v>
      </c>
      <c r="I242" s="7">
        <v>2386</v>
      </c>
      <c r="J242" s="8">
        <f>Munis_data!N241</f>
        <v>2094</v>
      </c>
      <c r="K242" s="8">
        <f>Munis_data!O241</f>
        <v>2126</v>
      </c>
      <c r="L242">
        <f>Munis_data!V241</f>
        <v>2117</v>
      </c>
      <c r="M242">
        <f>Munis_data!W241</f>
        <v>2154</v>
      </c>
      <c r="N242">
        <f>Munis_data!X241</f>
        <v>2437</v>
      </c>
    </row>
    <row r="243" spans="1:14" x14ac:dyDescent="0.3">
      <c r="A243" t="s">
        <v>261</v>
      </c>
      <c r="B243">
        <v>37121</v>
      </c>
      <c r="C243">
        <v>48401</v>
      </c>
      <c r="D243">
        <v>56703</v>
      </c>
      <c r="E243">
        <v>55971</v>
      </c>
      <c r="F243" s="6">
        <v>59095.647603689897</v>
      </c>
      <c r="G243" s="7">
        <v>49759</v>
      </c>
      <c r="H243" s="7">
        <v>55748</v>
      </c>
      <c r="I243" s="7">
        <v>55971</v>
      </c>
      <c r="J243" s="8">
        <f>Munis_data!N242</f>
        <v>65005</v>
      </c>
      <c r="K243" s="8">
        <f>Munis_data!O242</f>
        <v>66990</v>
      </c>
      <c r="L243">
        <f>Munis_data!V242</f>
        <v>66429</v>
      </c>
      <c r="M243">
        <f>Munis_data!W242</f>
        <v>71342</v>
      </c>
      <c r="N243">
        <f>Munis_data!X242</f>
        <v>66525</v>
      </c>
    </row>
    <row r="244" spans="1:14" x14ac:dyDescent="0.3">
      <c r="A244" t="s">
        <v>262</v>
      </c>
      <c r="B244">
        <v>1333</v>
      </c>
      <c r="C244">
        <v>1310</v>
      </c>
      <c r="D244">
        <v>1283</v>
      </c>
      <c r="E244">
        <v>1226</v>
      </c>
      <c r="F244" s="6">
        <v>1316.65409462</v>
      </c>
      <c r="G244" s="7">
        <v>1116</v>
      </c>
      <c r="H244" s="7">
        <v>1226</v>
      </c>
      <c r="I244" s="7">
        <v>1226</v>
      </c>
      <c r="J244" s="8">
        <f>Munis_data!N243</f>
        <v>1256</v>
      </c>
      <c r="K244" s="8">
        <f>Munis_data!O243</f>
        <v>1259</v>
      </c>
      <c r="L244">
        <f>Munis_data!V243</f>
        <v>1257</v>
      </c>
      <c r="M244">
        <f>Munis_data!W243</f>
        <v>1259</v>
      </c>
      <c r="N244">
        <f>Munis_data!X243</f>
        <v>1415</v>
      </c>
    </row>
    <row r="245" spans="1:14" x14ac:dyDescent="0.3">
      <c r="A245" t="s">
        <v>263</v>
      </c>
      <c r="C245">
        <v>599</v>
      </c>
      <c r="D245">
        <v>537</v>
      </c>
      <c r="E245">
        <v>515</v>
      </c>
      <c r="F245" s="6">
        <v>550.46759459999896</v>
      </c>
      <c r="G245" s="7">
        <v>485</v>
      </c>
      <c r="H245" s="7">
        <v>515</v>
      </c>
      <c r="I245" s="7">
        <v>515</v>
      </c>
      <c r="J245" s="8">
        <f>Munis_data!N244</f>
        <v>475</v>
      </c>
      <c r="K245" s="8">
        <f>Munis_data!O244</f>
        <v>475</v>
      </c>
      <c r="L245">
        <f>Munis_data!V244</f>
        <v>481</v>
      </c>
      <c r="M245">
        <f>Munis_data!W244</f>
        <v>0</v>
      </c>
      <c r="N245">
        <f>Munis_data!X244</f>
        <v>475</v>
      </c>
    </row>
    <row r="246" spans="1:14" x14ac:dyDescent="0.3">
      <c r="A246" t="s">
        <v>264</v>
      </c>
      <c r="B246">
        <v>542</v>
      </c>
      <c r="C246">
        <v>576</v>
      </c>
      <c r="D246">
        <v>580</v>
      </c>
      <c r="E246">
        <v>551</v>
      </c>
      <c r="F246" s="6">
        <v>731.34315385800005</v>
      </c>
      <c r="G246" s="7">
        <v>575</v>
      </c>
      <c r="H246" s="7">
        <v>551</v>
      </c>
      <c r="I246" s="7">
        <v>551</v>
      </c>
      <c r="J246" s="8">
        <f>Munis_data!N245</f>
        <v>584</v>
      </c>
      <c r="K246" s="8">
        <f>Munis_data!O245</f>
        <v>604</v>
      </c>
      <c r="L246">
        <f>Munis_data!V245</f>
        <v>584</v>
      </c>
      <c r="M246">
        <f>Munis_data!W245</f>
        <v>605</v>
      </c>
      <c r="N246">
        <f>Munis_data!X245</f>
        <v>603</v>
      </c>
    </row>
    <row r="247" spans="1:14" x14ac:dyDescent="0.3">
      <c r="A247" t="s">
        <v>265</v>
      </c>
      <c r="B247">
        <v>6204</v>
      </c>
      <c r="C247">
        <v>6662</v>
      </c>
      <c r="D247">
        <v>7129</v>
      </c>
      <c r="E247">
        <v>7145</v>
      </c>
      <c r="F247" s="6">
        <v>7878.0690536379998</v>
      </c>
      <c r="G247" s="7">
        <v>6803</v>
      </c>
      <c r="H247" s="7">
        <v>6872</v>
      </c>
      <c r="I247" s="7">
        <v>7145</v>
      </c>
      <c r="J247" s="8">
        <f>Munis_data!N246</f>
        <v>7596</v>
      </c>
      <c r="K247" s="8">
        <f>Munis_data!O246</f>
        <v>7590</v>
      </c>
      <c r="L247">
        <f>Munis_data!V246</f>
        <v>7629</v>
      </c>
      <c r="M247">
        <f>Munis_data!W246</f>
        <v>7646</v>
      </c>
      <c r="N247">
        <f>Munis_data!X246</f>
        <v>8396</v>
      </c>
    </row>
    <row r="248" spans="1:14" x14ac:dyDescent="0.3">
      <c r="A248" t="s">
        <v>266</v>
      </c>
      <c r="B248">
        <v>15319</v>
      </c>
      <c r="C248">
        <v>20120</v>
      </c>
      <c r="D248">
        <v>25113</v>
      </c>
      <c r="E248">
        <v>26850</v>
      </c>
      <c r="F248" s="6">
        <v>27327.484722617901</v>
      </c>
      <c r="G248" s="7">
        <v>25360</v>
      </c>
      <c r="H248" s="7">
        <v>26685</v>
      </c>
      <c r="I248" s="7">
        <v>26850</v>
      </c>
      <c r="J248" s="8">
        <f>Munis_data!N247</f>
        <v>30106</v>
      </c>
      <c r="K248" s="8">
        <f>Munis_data!O247</f>
        <v>29978</v>
      </c>
      <c r="L248">
        <f>Munis_data!V247</f>
        <v>31345</v>
      </c>
      <c r="M248">
        <f>Munis_data!W247</f>
        <v>32428</v>
      </c>
      <c r="N248">
        <f>Munis_data!X247</f>
        <v>31527</v>
      </c>
    </row>
    <row r="249" spans="1:14" x14ac:dyDescent="0.3">
      <c r="A249" t="s">
        <v>267</v>
      </c>
      <c r="B249">
        <v>22253</v>
      </c>
      <c r="C249">
        <v>22075</v>
      </c>
      <c r="D249">
        <v>21904</v>
      </c>
      <c r="E249">
        <v>22263</v>
      </c>
      <c r="F249" s="6">
        <v>22931.477859484901</v>
      </c>
      <c r="G249" s="7">
        <v>21953</v>
      </c>
      <c r="H249" s="7">
        <v>22237</v>
      </c>
      <c r="I249" s="7">
        <v>22263</v>
      </c>
      <c r="J249" s="8">
        <f>Munis_data!N248</f>
        <v>21733</v>
      </c>
      <c r="K249" s="8">
        <f>Munis_data!O248</f>
        <v>21728</v>
      </c>
      <c r="L249">
        <f>Munis_data!V248</f>
        <v>21734</v>
      </c>
      <c r="M249">
        <f>Munis_data!W248</f>
        <v>21731</v>
      </c>
      <c r="N249">
        <f>Munis_data!X248</f>
        <v>23477</v>
      </c>
    </row>
    <row r="250" spans="1:14" x14ac:dyDescent="0.3">
      <c r="A250" t="s">
        <v>268</v>
      </c>
      <c r="C250">
        <v>266</v>
      </c>
      <c r="D250">
        <v>329</v>
      </c>
      <c r="E250">
        <v>289</v>
      </c>
      <c r="F250" s="6">
        <v>409.01031152199999</v>
      </c>
      <c r="G250" s="7">
        <v>337</v>
      </c>
      <c r="H250" s="7">
        <v>282</v>
      </c>
      <c r="I250" s="7">
        <v>289</v>
      </c>
      <c r="J250" s="8">
        <f>Munis_data!N249</f>
        <v>392</v>
      </c>
      <c r="K250" s="8">
        <f>Munis_data!O249</f>
        <v>392</v>
      </c>
      <c r="L250">
        <f>Munis_data!V249</f>
        <v>407</v>
      </c>
      <c r="M250">
        <f>Munis_data!W249</f>
        <v>0</v>
      </c>
      <c r="N250">
        <f>Munis_data!X249</f>
        <v>392</v>
      </c>
    </row>
    <row r="251" spans="1:14" x14ac:dyDescent="0.3">
      <c r="A251" t="s">
        <v>269</v>
      </c>
      <c r="C251">
        <v>180</v>
      </c>
      <c r="D251">
        <v>2929</v>
      </c>
      <c r="E251">
        <v>6122</v>
      </c>
      <c r="F251" s="6">
        <v>4347.9768168459896</v>
      </c>
      <c r="G251" s="7">
        <v>6095</v>
      </c>
      <c r="H251" s="7">
        <v>6122</v>
      </c>
      <c r="I251" s="7">
        <v>6122</v>
      </c>
      <c r="J251" s="8">
        <f>Munis_data!N250</f>
        <v>5678</v>
      </c>
      <c r="K251" s="8">
        <f>Munis_data!O250</f>
        <v>5678</v>
      </c>
      <c r="L251">
        <f>Munis_data!V250</f>
        <v>47661</v>
      </c>
      <c r="M251">
        <f>Munis_data!W250</f>
        <v>0</v>
      </c>
      <c r="N251">
        <f>Munis_data!X250</f>
        <v>5678</v>
      </c>
    </row>
    <row r="252" spans="1:14" x14ac:dyDescent="0.3">
      <c r="A252" t="s">
        <v>270</v>
      </c>
      <c r="B252">
        <v>1826</v>
      </c>
      <c r="C252">
        <v>3083</v>
      </c>
      <c r="D252">
        <v>3815</v>
      </c>
      <c r="E252">
        <v>3517</v>
      </c>
      <c r="F252" s="6">
        <v>4368.661443641</v>
      </c>
      <c r="G252" s="7">
        <v>3861</v>
      </c>
      <c r="H252" s="7">
        <v>3517</v>
      </c>
      <c r="I252" s="7">
        <v>3517</v>
      </c>
      <c r="J252" s="8">
        <f>Munis_data!N251</f>
        <v>4547</v>
      </c>
      <c r="K252" s="8">
        <f>Munis_data!O251</f>
        <v>4897</v>
      </c>
      <c r="L252">
        <f>Munis_data!V251</f>
        <v>4721</v>
      </c>
      <c r="M252">
        <f>Munis_data!W251</f>
        <v>5807</v>
      </c>
      <c r="N252">
        <f>Munis_data!X251</f>
        <v>4616</v>
      </c>
    </row>
    <row r="253" spans="1:14" x14ac:dyDescent="0.3">
      <c r="A253" t="s">
        <v>271</v>
      </c>
      <c r="B253">
        <v>11333</v>
      </c>
      <c r="C253">
        <v>13363</v>
      </c>
      <c r="D253">
        <v>13140</v>
      </c>
      <c r="E253">
        <v>13553</v>
      </c>
      <c r="F253" s="6">
        <v>13908.815731053901</v>
      </c>
      <c r="G253" s="7">
        <v>13472</v>
      </c>
      <c r="H253" s="7">
        <v>13523</v>
      </c>
      <c r="I253" s="7">
        <v>13553</v>
      </c>
      <c r="J253" s="8">
        <f>Munis_data!N252</f>
        <v>12917</v>
      </c>
      <c r="K253" s="8">
        <f>Munis_data!O252</f>
        <v>14419</v>
      </c>
      <c r="L253">
        <f>Munis_data!V252</f>
        <v>12921</v>
      </c>
      <c r="M253">
        <f>Munis_data!W252</f>
        <v>14584</v>
      </c>
      <c r="N253">
        <f>Munis_data!X252</f>
        <v>16893</v>
      </c>
    </row>
    <row r="254" spans="1:14" x14ac:dyDescent="0.3">
      <c r="A254" t="s">
        <v>272</v>
      </c>
      <c r="B254">
        <v>6294</v>
      </c>
      <c r="C254">
        <v>9448</v>
      </c>
      <c r="D254">
        <v>13603</v>
      </c>
      <c r="E254">
        <v>14084</v>
      </c>
      <c r="F254" s="6">
        <v>14666.5564984149</v>
      </c>
      <c r="G254" s="7">
        <v>13664</v>
      </c>
      <c r="H254" s="7">
        <v>14001</v>
      </c>
      <c r="I254" s="7">
        <v>14084</v>
      </c>
      <c r="J254" s="8">
        <f>Munis_data!N253</f>
        <v>17758</v>
      </c>
      <c r="K254" s="8">
        <f>Munis_data!O253</f>
        <v>17091</v>
      </c>
      <c r="L254">
        <f>Munis_data!V253</f>
        <v>19585</v>
      </c>
      <c r="M254">
        <f>Munis_data!W253</f>
        <v>20138</v>
      </c>
      <c r="N254">
        <f>Munis_data!X253</f>
        <v>13807</v>
      </c>
    </row>
    <row r="255" spans="1:14" x14ac:dyDescent="0.3">
      <c r="A255" t="s">
        <v>273</v>
      </c>
      <c r="B255">
        <v>69392</v>
      </c>
      <c r="C255">
        <v>87901</v>
      </c>
      <c r="D255">
        <v>89078</v>
      </c>
      <c r="E255">
        <v>89321</v>
      </c>
      <c r="F255" s="6">
        <v>89751.016198089899</v>
      </c>
      <c r="G255" s="7">
        <v>88069</v>
      </c>
      <c r="H255" s="7">
        <v>87792</v>
      </c>
      <c r="I255" s="7">
        <v>89321</v>
      </c>
      <c r="J255" s="8">
        <f>Munis_data!N254</f>
        <v>90255</v>
      </c>
      <c r="K255" s="8">
        <f>Munis_data!O254</f>
        <v>101810</v>
      </c>
      <c r="L255">
        <f>Munis_data!V254</f>
        <v>90271</v>
      </c>
      <c r="M255">
        <f>Munis_data!W254</f>
        <v>104750</v>
      </c>
      <c r="N255">
        <f>Munis_data!X254</f>
        <v>98200</v>
      </c>
    </row>
    <row r="256" spans="1:14" x14ac:dyDescent="0.3">
      <c r="A256" t="s">
        <v>274</v>
      </c>
      <c r="B256">
        <v>1541</v>
      </c>
      <c r="C256">
        <v>2137</v>
      </c>
      <c r="D256">
        <v>2431</v>
      </c>
      <c r="E256">
        <v>2286</v>
      </c>
      <c r="F256" s="6">
        <v>2798.6700550779901</v>
      </c>
      <c r="G256" s="7">
        <v>2504</v>
      </c>
      <c r="H256" s="7">
        <v>2286</v>
      </c>
      <c r="I256" s="7">
        <v>2286</v>
      </c>
      <c r="J256" s="8">
        <f>Munis_data!N255</f>
        <v>2725</v>
      </c>
      <c r="K256" s="8">
        <f>Munis_data!O255</f>
        <v>2926</v>
      </c>
      <c r="L256">
        <f>Munis_data!V255</f>
        <v>2765</v>
      </c>
      <c r="M256">
        <f>Munis_data!W255</f>
        <v>3156</v>
      </c>
      <c r="N256">
        <f>Munis_data!X255</f>
        <v>2924</v>
      </c>
    </row>
    <row r="257" spans="1:14" x14ac:dyDescent="0.3">
      <c r="A257" t="s">
        <v>275</v>
      </c>
      <c r="B257">
        <v>14796</v>
      </c>
      <c r="C257">
        <v>23469</v>
      </c>
      <c r="D257">
        <v>27086</v>
      </c>
      <c r="E257">
        <v>25614</v>
      </c>
      <c r="F257" s="6">
        <v>27787.951888039999</v>
      </c>
      <c r="G257" s="7">
        <v>23493</v>
      </c>
      <c r="H257" s="7">
        <v>25288</v>
      </c>
      <c r="I257" s="7">
        <v>25614</v>
      </c>
      <c r="J257" s="8">
        <f>Munis_data!N256</f>
        <v>30703</v>
      </c>
      <c r="K257" s="8">
        <f>Munis_data!O256</f>
        <v>34074</v>
      </c>
      <c r="L257">
        <f>Munis_data!V256</f>
        <v>31260</v>
      </c>
      <c r="M257">
        <f>Munis_data!W256</f>
        <v>38642</v>
      </c>
      <c r="N257">
        <f>Munis_data!X256</f>
        <v>29756</v>
      </c>
    </row>
    <row r="258" spans="1:14" x14ac:dyDescent="0.3">
      <c r="A258" t="s">
        <v>276</v>
      </c>
      <c r="B258">
        <v>3728</v>
      </c>
      <c r="C258">
        <v>5428</v>
      </c>
      <c r="D258">
        <v>7331</v>
      </c>
      <c r="E258">
        <v>7686</v>
      </c>
      <c r="F258" s="6">
        <v>8020.1893017980001</v>
      </c>
      <c r="G258" s="7">
        <v>7509</v>
      </c>
      <c r="H258" s="7">
        <v>7686</v>
      </c>
      <c r="I258" s="7">
        <v>7686</v>
      </c>
      <c r="J258" s="8">
        <f>Munis_data!N257</f>
        <v>9234</v>
      </c>
      <c r="K258" s="8">
        <f>Munis_data!O257</f>
        <v>9099</v>
      </c>
      <c r="L258">
        <f>Munis_data!V257</f>
        <v>9901</v>
      </c>
      <c r="M258">
        <f>Munis_data!W257</f>
        <v>10410</v>
      </c>
      <c r="N258">
        <f>Munis_data!X257</f>
        <v>9200</v>
      </c>
    </row>
    <row r="259" spans="1:14" x14ac:dyDescent="0.3">
      <c r="A259" t="s">
        <v>277</v>
      </c>
      <c r="B259">
        <v>17301</v>
      </c>
      <c r="C259">
        <v>16824</v>
      </c>
      <c r="D259">
        <v>16718</v>
      </c>
      <c r="E259">
        <v>16892</v>
      </c>
      <c r="F259" s="6">
        <v>17095.454399900002</v>
      </c>
      <c r="G259" s="7">
        <v>17479</v>
      </c>
      <c r="H259" s="7">
        <v>16757</v>
      </c>
      <c r="I259" s="7">
        <v>16892</v>
      </c>
      <c r="J259" s="8">
        <f>Munis_data!N258</f>
        <v>16612</v>
      </c>
      <c r="K259" s="8">
        <f>Munis_data!O258</f>
        <v>16365</v>
      </c>
      <c r="L259">
        <f>Munis_data!V258</f>
        <v>16613</v>
      </c>
      <c r="M259">
        <f>Munis_data!W258</f>
        <v>16375</v>
      </c>
      <c r="N259">
        <f>Munis_data!X258</f>
        <v>18009</v>
      </c>
    </row>
    <row r="260" spans="1:14" x14ac:dyDescent="0.3">
      <c r="A260" t="s">
        <v>278</v>
      </c>
      <c r="B260">
        <v>11984</v>
      </c>
      <c r="C260">
        <v>12493</v>
      </c>
      <c r="D260">
        <v>12975</v>
      </c>
      <c r="E260">
        <v>13629</v>
      </c>
      <c r="F260" s="6">
        <v>13642.597590899901</v>
      </c>
      <c r="G260" s="7">
        <v>12061</v>
      </c>
      <c r="H260" s="7">
        <v>13629</v>
      </c>
      <c r="I260" s="7">
        <v>13629</v>
      </c>
      <c r="J260" s="8">
        <f>Munis_data!N259</f>
        <v>13457</v>
      </c>
      <c r="K260" s="8">
        <f>Munis_data!O259</f>
        <v>13475</v>
      </c>
      <c r="L260">
        <f>Munis_data!V259</f>
        <v>13476</v>
      </c>
      <c r="M260">
        <f>Munis_data!W259</f>
        <v>13509</v>
      </c>
      <c r="N260">
        <f>Munis_data!X259</f>
        <v>13802</v>
      </c>
    </row>
    <row r="261" spans="1:14" x14ac:dyDescent="0.3">
      <c r="A261" t="s">
        <v>279</v>
      </c>
      <c r="B261">
        <v>21228</v>
      </c>
      <c r="C261">
        <v>24554</v>
      </c>
      <c r="D261">
        <v>24685</v>
      </c>
      <c r="E261">
        <v>24429</v>
      </c>
      <c r="F261" s="6">
        <v>26177.5599256899</v>
      </c>
      <c r="G261" s="7">
        <v>24654</v>
      </c>
      <c r="H261" s="7">
        <v>24160</v>
      </c>
      <c r="I261" s="7">
        <v>24429</v>
      </c>
      <c r="J261" s="8">
        <f>Munis_data!N260</f>
        <v>24816</v>
      </c>
      <c r="K261" s="8">
        <f>Munis_data!O260</f>
        <v>26946</v>
      </c>
      <c r="L261">
        <f>Munis_data!V260</f>
        <v>24817</v>
      </c>
      <c r="M261">
        <f>Munis_data!W260</f>
        <v>27249</v>
      </c>
      <c r="N261">
        <f>Munis_data!X260</f>
        <v>31722</v>
      </c>
    </row>
    <row r="262" spans="1:14" x14ac:dyDescent="0.3">
      <c r="A262" t="s">
        <v>280</v>
      </c>
      <c r="B262">
        <v>51464</v>
      </c>
      <c r="C262">
        <v>55416</v>
      </c>
      <c r="D262">
        <v>52894</v>
      </c>
      <c r="E262">
        <v>53970</v>
      </c>
      <c r="F262" s="6">
        <v>52597.9886791139</v>
      </c>
      <c r="G262" s="7">
        <v>51377</v>
      </c>
      <c r="H262" s="7">
        <v>50755</v>
      </c>
      <c r="I262" s="7">
        <v>53970</v>
      </c>
      <c r="J262" s="8">
        <f>Munis_data!N261</f>
        <v>50372</v>
      </c>
      <c r="K262" s="8">
        <f>Munis_data!O261</f>
        <v>54688</v>
      </c>
      <c r="L262">
        <f>Munis_data!V261</f>
        <v>50487</v>
      </c>
      <c r="M262">
        <f>Munis_data!W261</f>
        <v>54712</v>
      </c>
      <c r="N262">
        <f>Munis_data!X261</f>
        <v>51312</v>
      </c>
    </row>
    <row r="263" spans="1:14" x14ac:dyDescent="0.3">
      <c r="A263" t="s">
        <v>281</v>
      </c>
      <c r="B263">
        <v>29911</v>
      </c>
      <c r="C263">
        <v>34496</v>
      </c>
      <c r="D263">
        <v>37648</v>
      </c>
      <c r="E263">
        <v>39137</v>
      </c>
      <c r="F263" s="6">
        <v>40605.117589433001</v>
      </c>
      <c r="G263" s="7">
        <v>36718</v>
      </c>
      <c r="H263" s="7">
        <v>38496</v>
      </c>
      <c r="I263" s="7">
        <v>39137</v>
      </c>
      <c r="J263" s="8">
        <f>Munis_data!N262</f>
        <v>40800</v>
      </c>
      <c r="K263" s="8">
        <f>Munis_data!O262</f>
        <v>41755</v>
      </c>
      <c r="L263">
        <f>Munis_data!V262</f>
        <v>41088</v>
      </c>
      <c r="M263">
        <f>Munis_data!W262</f>
        <v>42628</v>
      </c>
      <c r="N263">
        <f>Munis_data!X262</f>
        <v>46320</v>
      </c>
    </row>
    <row r="264" spans="1:14" x14ac:dyDescent="0.3">
      <c r="A264" t="s">
        <v>282</v>
      </c>
      <c r="B264">
        <v>4509</v>
      </c>
      <c r="C264">
        <v>5027</v>
      </c>
      <c r="D264">
        <v>5524</v>
      </c>
      <c r="E264">
        <v>5857</v>
      </c>
      <c r="F264" s="6">
        <v>5830.0406634439996</v>
      </c>
      <c r="G264" s="7">
        <v>5262</v>
      </c>
      <c r="H264" s="7">
        <v>5857</v>
      </c>
      <c r="I264" s="7">
        <v>5857</v>
      </c>
      <c r="J264" s="8">
        <f>Munis_data!N263</f>
        <v>6021</v>
      </c>
      <c r="K264" s="8">
        <f>Munis_data!O263</f>
        <v>6035</v>
      </c>
      <c r="L264">
        <f>Munis_data!V263</f>
        <v>6070</v>
      </c>
      <c r="M264">
        <f>Munis_data!W263</f>
        <v>6129</v>
      </c>
      <c r="N264">
        <f>Munis_data!X263</f>
        <v>6022</v>
      </c>
    </row>
    <row r="265" spans="1:14" x14ac:dyDescent="0.3">
      <c r="A265" t="s">
        <v>283</v>
      </c>
      <c r="B265">
        <v>8598</v>
      </c>
      <c r="C265">
        <v>8967</v>
      </c>
      <c r="D265">
        <v>8540</v>
      </c>
      <c r="E265">
        <v>9236</v>
      </c>
      <c r="F265" s="6">
        <v>9212.822629192</v>
      </c>
      <c r="G265" s="7">
        <v>9098</v>
      </c>
      <c r="H265" s="7">
        <v>9136</v>
      </c>
      <c r="I265" s="7">
        <v>9236</v>
      </c>
      <c r="J265" s="8">
        <f>Munis_data!N264</f>
        <v>8113</v>
      </c>
      <c r="K265" s="8">
        <f>Munis_data!O264</f>
        <v>8644</v>
      </c>
      <c r="L265">
        <f>Munis_data!V264</f>
        <v>8133</v>
      </c>
      <c r="M265">
        <f>Munis_data!W264</f>
        <v>8641</v>
      </c>
      <c r="N265">
        <f>Munis_data!X264</f>
        <v>11573</v>
      </c>
    </row>
    <row r="266" spans="1:14" x14ac:dyDescent="0.3">
      <c r="A266" t="s">
        <v>284</v>
      </c>
      <c r="B266">
        <v>26690</v>
      </c>
      <c r="C266">
        <v>27651</v>
      </c>
      <c r="D266">
        <v>27087</v>
      </c>
      <c r="E266">
        <v>28170</v>
      </c>
      <c r="F266" s="6">
        <v>28667.1004724999</v>
      </c>
      <c r="G266" s="7">
        <v>24319</v>
      </c>
      <c r="H266" s="7">
        <v>28065</v>
      </c>
      <c r="I266" s="7">
        <v>28170</v>
      </c>
      <c r="J266" s="8">
        <f>Munis_data!N265</f>
        <v>26523</v>
      </c>
      <c r="K266" s="8">
        <f>Munis_data!O265</f>
        <v>27540</v>
      </c>
      <c r="L266">
        <f>Munis_data!V265</f>
        <v>26535</v>
      </c>
      <c r="M266">
        <f>Munis_data!W265</f>
        <v>27543</v>
      </c>
      <c r="N266">
        <f>Munis_data!X265</f>
        <v>27939</v>
      </c>
    </row>
    <row r="267" spans="1:14" x14ac:dyDescent="0.3">
      <c r="A267" t="s">
        <v>285</v>
      </c>
      <c r="B267">
        <v>4743</v>
      </c>
      <c r="C267">
        <v>5134</v>
      </c>
      <c r="D267">
        <v>5724</v>
      </c>
      <c r="E267">
        <v>5664</v>
      </c>
      <c r="F267" s="6">
        <v>6354.736514657</v>
      </c>
      <c r="G267" s="7">
        <v>6010</v>
      </c>
      <c r="H267" s="7">
        <v>5471</v>
      </c>
      <c r="I267" s="7">
        <v>5664</v>
      </c>
      <c r="J267" s="8">
        <f>Munis_data!N266</f>
        <v>6314</v>
      </c>
      <c r="K267" s="8">
        <f>Munis_data!O266</f>
        <v>6181</v>
      </c>
      <c r="L267">
        <f>Munis_data!V266</f>
        <v>6382</v>
      </c>
      <c r="M267">
        <f>Munis_data!W266</f>
        <v>6257</v>
      </c>
      <c r="N267">
        <f>Munis_data!X266</f>
        <v>5878</v>
      </c>
    </row>
    <row r="268" spans="1:14" x14ac:dyDescent="0.3">
      <c r="A268" t="s">
        <v>286</v>
      </c>
      <c r="B268">
        <v>7096</v>
      </c>
      <c r="C268">
        <v>8718</v>
      </c>
      <c r="D268">
        <v>9080</v>
      </c>
      <c r="E268">
        <v>9835</v>
      </c>
      <c r="F268" s="6">
        <v>9999.0380831299899</v>
      </c>
      <c r="G268" s="7">
        <v>9244</v>
      </c>
      <c r="H268" s="7">
        <v>9835</v>
      </c>
      <c r="I268" s="7">
        <v>9835</v>
      </c>
      <c r="J268" s="8">
        <f>Munis_data!N267</f>
        <v>9442</v>
      </c>
      <c r="K268" s="8">
        <f>Munis_data!O267</f>
        <v>10282</v>
      </c>
      <c r="L268">
        <f>Munis_data!V267</f>
        <v>9457</v>
      </c>
      <c r="M268">
        <f>Munis_data!W267</f>
        <v>10558</v>
      </c>
      <c r="N268">
        <f>Munis_data!X267</f>
        <v>10624</v>
      </c>
    </row>
    <row r="269" spans="1:14" x14ac:dyDescent="0.3">
      <c r="A269" t="s">
        <v>287</v>
      </c>
      <c r="B269">
        <v>12174</v>
      </c>
      <c r="C269">
        <v>12419</v>
      </c>
      <c r="D269">
        <v>12187</v>
      </c>
      <c r="E269">
        <v>12744</v>
      </c>
      <c r="F269" s="6">
        <v>13220.1141695099</v>
      </c>
      <c r="G269" s="7">
        <v>10920</v>
      </c>
      <c r="H269" s="7">
        <v>12738</v>
      </c>
      <c r="I269" s="7">
        <v>12744</v>
      </c>
      <c r="J269" s="8">
        <f>Munis_data!N268</f>
        <v>11955</v>
      </c>
      <c r="K269" s="8">
        <f>Munis_data!O268</f>
        <v>12273</v>
      </c>
      <c r="L269">
        <f>Munis_data!V268</f>
        <v>11959</v>
      </c>
      <c r="M269">
        <f>Munis_data!W268</f>
        <v>12273</v>
      </c>
      <c r="N269">
        <f>Munis_data!X268</f>
        <v>12066</v>
      </c>
    </row>
    <row r="270" spans="1:14" x14ac:dyDescent="0.3">
      <c r="A270" t="s">
        <v>288</v>
      </c>
      <c r="B270">
        <v>6240</v>
      </c>
      <c r="C270">
        <v>6670</v>
      </c>
      <c r="D270">
        <v>6742</v>
      </c>
      <c r="E270">
        <v>6705</v>
      </c>
      <c r="F270" s="6">
        <v>7177.7748178100001</v>
      </c>
      <c r="G270" s="7">
        <v>6885</v>
      </c>
      <c r="H270" s="7">
        <v>6580</v>
      </c>
      <c r="I270" s="7">
        <v>6705</v>
      </c>
      <c r="J270" s="8">
        <f>Munis_data!N269</f>
        <v>6814</v>
      </c>
      <c r="K270" s="8">
        <f>Munis_data!O269</f>
        <v>7053</v>
      </c>
      <c r="L270">
        <f>Munis_data!V269</f>
        <v>6815</v>
      </c>
      <c r="M270">
        <f>Munis_data!W269</f>
        <v>7074</v>
      </c>
      <c r="N270">
        <f>Munis_data!X269</f>
        <v>7604</v>
      </c>
    </row>
    <row r="271" spans="1:14" x14ac:dyDescent="0.3">
      <c r="A271" t="s">
        <v>289</v>
      </c>
      <c r="B271">
        <v>1024</v>
      </c>
      <c r="C271">
        <v>1345</v>
      </c>
      <c r="D271">
        <v>4026</v>
      </c>
      <c r="E271">
        <v>3973</v>
      </c>
      <c r="F271" s="6">
        <v>4371.2829146049899</v>
      </c>
      <c r="G271" s="7">
        <v>4096</v>
      </c>
      <c r="H271" s="7">
        <v>3973</v>
      </c>
      <c r="I271" s="7">
        <v>3973</v>
      </c>
      <c r="J271" s="8">
        <f>Munis_data!N270</f>
        <v>6707</v>
      </c>
      <c r="K271" s="8">
        <f>Munis_data!O270</f>
        <v>5134</v>
      </c>
      <c r="L271">
        <f>Munis_data!V270</f>
        <v>12051</v>
      </c>
      <c r="M271">
        <f>Munis_data!W270</f>
        <v>6959</v>
      </c>
      <c r="N271">
        <f>Munis_data!X270</f>
        <v>4630</v>
      </c>
    </row>
    <row r="272" spans="1:14" x14ac:dyDescent="0.3">
      <c r="A272" t="s">
        <v>290</v>
      </c>
      <c r="B272">
        <v>12425</v>
      </c>
      <c r="C272">
        <v>13535</v>
      </c>
      <c r="D272">
        <v>13770</v>
      </c>
      <c r="E272">
        <v>14012</v>
      </c>
      <c r="F272" s="6">
        <v>14919.7974463139</v>
      </c>
      <c r="G272" s="7">
        <v>13965</v>
      </c>
      <c r="H272" s="7">
        <v>14006</v>
      </c>
      <c r="I272" s="7">
        <v>14012</v>
      </c>
      <c r="J272" s="8">
        <f>Munis_data!N271</f>
        <v>14005</v>
      </c>
      <c r="K272" s="8">
        <f>Munis_data!O271</f>
        <v>14588</v>
      </c>
      <c r="L272">
        <f>Munis_data!V271</f>
        <v>14009</v>
      </c>
      <c r="M272">
        <f>Munis_data!W271</f>
        <v>14662</v>
      </c>
      <c r="N272">
        <f>Munis_data!X271</f>
        <v>16124</v>
      </c>
    </row>
    <row r="273" spans="1:14" x14ac:dyDescent="0.3">
      <c r="A273" t="s">
        <v>291</v>
      </c>
      <c r="B273">
        <v>26256</v>
      </c>
      <c r="C273">
        <v>30934</v>
      </c>
      <c r="D273">
        <v>32971</v>
      </c>
      <c r="E273">
        <v>34158</v>
      </c>
      <c r="F273" s="6">
        <v>34657.110829199897</v>
      </c>
      <c r="G273" s="7">
        <v>33702</v>
      </c>
      <c r="H273" s="7">
        <v>34081</v>
      </c>
      <c r="I273" s="7">
        <v>34158</v>
      </c>
      <c r="J273" s="8">
        <f>Munis_data!N272</f>
        <v>35008</v>
      </c>
      <c r="K273" s="8">
        <f>Munis_data!O272</f>
        <v>36769</v>
      </c>
      <c r="L273">
        <f>Munis_data!V272</f>
        <v>35142</v>
      </c>
      <c r="M273">
        <f>Munis_data!W272</f>
        <v>37570</v>
      </c>
      <c r="N273">
        <f>Munis_data!X272</f>
        <v>39411</v>
      </c>
    </row>
    <row r="274" spans="1:14" x14ac:dyDescent="0.3">
      <c r="A274" t="s">
        <v>292</v>
      </c>
      <c r="B274">
        <v>14353</v>
      </c>
      <c r="C274">
        <v>20151</v>
      </c>
      <c r="D274">
        <v>24770</v>
      </c>
      <c r="E274">
        <v>25630</v>
      </c>
      <c r="F274" s="6">
        <v>26404.637286556899</v>
      </c>
      <c r="G274" s="7">
        <v>24109</v>
      </c>
      <c r="H274" s="7">
        <v>25016</v>
      </c>
      <c r="I274" s="7">
        <v>25630</v>
      </c>
      <c r="J274" s="8">
        <f>Munis_data!N273</f>
        <v>29389</v>
      </c>
      <c r="K274" s="8">
        <f>Munis_data!O273</f>
        <v>30175</v>
      </c>
      <c r="L274">
        <f>Munis_data!V273</f>
        <v>30448</v>
      </c>
      <c r="M274">
        <f>Munis_data!W273</f>
        <v>33269</v>
      </c>
      <c r="N274">
        <f>Munis_data!X273</f>
        <v>29482</v>
      </c>
    </row>
    <row r="275" spans="1:14" x14ac:dyDescent="0.3">
      <c r="A275" t="s">
        <v>293</v>
      </c>
      <c r="B275">
        <v>11208</v>
      </c>
      <c r="C275">
        <v>11047</v>
      </c>
      <c r="D275">
        <v>10789</v>
      </c>
      <c r="E275">
        <v>10970</v>
      </c>
      <c r="F275" s="6">
        <v>10913.10731014</v>
      </c>
      <c r="G275" s="7">
        <v>9311</v>
      </c>
      <c r="H275" s="7">
        <v>10969</v>
      </c>
      <c r="I275" s="7">
        <v>10970</v>
      </c>
      <c r="J275" s="8">
        <f>Munis_data!N274</f>
        <v>10531</v>
      </c>
      <c r="K275" s="8">
        <f>Munis_data!O274</f>
        <v>10596</v>
      </c>
      <c r="L275">
        <f>Munis_data!V274</f>
        <v>10537</v>
      </c>
      <c r="M275">
        <f>Munis_data!W274</f>
        <v>10602</v>
      </c>
      <c r="N275">
        <f>Munis_data!X274</f>
        <v>12124</v>
      </c>
    </row>
    <row r="276" spans="1:14" x14ac:dyDescent="0.3">
      <c r="A276" t="s">
        <v>294</v>
      </c>
      <c r="B276">
        <v>3925</v>
      </c>
      <c r="C276">
        <v>6189</v>
      </c>
      <c r="D276">
        <v>16921</v>
      </c>
      <c r="E276">
        <v>21533</v>
      </c>
      <c r="F276" s="6">
        <v>25495.455089488001</v>
      </c>
      <c r="G276" s="7">
        <v>17433</v>
      </c>
      <c r="H276" s="7">
        <v>21338</v>
      </c>
      <c r="I276" s="7">
        <v>21533</v>
      </c>
      <c r="J276" s="8">
        <f>Munis_data!N275</f>
        <v>27653</v>
      </c>
      <c r="K276" s="8">
        <f>Munis_data!O275</f>
        <v>22008</v>
      </c>
      <c r="L276">
        <f>Munis_data!V275</f>
        <v>46263</v>
      </c>
      <c r="M276">
        <f>Munis_data!W275</f>
        <v>32054</v>
      </c>
      <c r="N276">
        <f>Munis_data!X275</f>
        <v>14071</v>
      </c>
    </row>
    <row r="277" spans="1:14" x14ac:dyDescent="0.3">
      <c r="A277" s="14" t="s">
        <v>295</v>
      </c>
      <c r="B277">
        <v>19775</v>
      </c>
      <c r="C277">
        <v>22866</v>
      </c>
      <c r="D277">
        <v>24413</v>
      </c>
      <c r="E277">
        <v>24655</v>
      </c>
      <c r="F277" s="15">
        <v>24956.980989039999</v>
      </c>
      <c r="G277" s="16">
        <v>25144</v>
      </c>
      <c r="H277" s="16">
        <v>24315</v>
      </c>
      <c r="I277" s="7">
        <v>24655</v>
      </c>
      <c r="J277" s="8">
        <f>Munis_data!N276</f>
        <v>25960</v>
      </c>
      <c r="K277" s="8">
        <f>Munis_data!O276</f>
        <v>26989</v>
      </c>
      <c r="L277">
        <f>Munis_data!V276</f>
        <v>26065</v>
      </c>
      <c r="M277">
        <f>Munis_data!W276</f>
        <v>27488</v>
      </c>
      <c r="N277">
        <f>Munis_data!X276</f>
        <v>27491</v>
      </c>
    </row>
    <row r="279" spans="1:14" x14ac:dyDescent="0.3">
      <c r="A279" t="s">
        <v>361</v>
      </c>
      <c r="F279">
        <f>COUNTA(F4:F277)</f>
        <v>274</v>
      </c>
      <c r="G279">
        <f t="shared" ref="G279" si="1">COUNTA(G4:G277)</f>
        <v>274</v>
      </c>
      <c r="J279">
        <v>268</v>
      </c>
      <c r="K279">
        <v>268</v>
      </c>
      <c r="L279">
        <v>267</v>
      </c>
      <c r="M279">
        <v>261</v>
      </c>
      <c r="N279">
        <v>268</v>
      </c>
    </row>
    <row r="281" spans="1:14" x14ac:dyDescent="0.3">
      <c r="A281" t="s">
        <v>362</v>
      </c>
    </row>
    <row r="282" spans="1:14" x14ac:dyDescent="0.3">
      <c r="A282" t="s">
        <v>0</v>
      </c>
      <c r="F282" s="18"/>
      <c r="G282" s="18"/>
      <c r="H282" s="18"/>
      <c r="I282" s="18"/>
    </row>
    <row r="283" spans="1:14" x14ac:dyDescent="0.3">
      <c r="A283" t="s">
        <v>34</v>
      </c>
      <c r="F283" s="62"/>
      <c r="G283" s="62"/>
    </row>
    <row r="284" spans="1:14" x14ac:dyDescent="0.3">
      <c r="A284" t="s">
        <v>35</v>
      </c>
      <c r="F284" s="62"/>
      <c r="G284" s="62"/>
    </row>
    <row r="285" spans="1:14" x14ac:dyDescent="0.3">
      <c r="A285" t="s">
        <v>239</v>
      </c>
      <c r="F285" s="62"/>
      <c r="G285" s="62"/>
    </row>
    <row r="286" spans="1:14" x14ac:dyDescent="0.3">
      <c r="A286" t="s">
        <v>173</v>
      </c>
      <c r="F286" s="62"/>
      <c r="G286" s="62"/>
    </row>
    <row r="287" spans="1:14" x14ac:dyDescent="0.3">
      <c r="A287" t="s">
        <v>174</v>
      </c>
      <c r="F287" s="62"/>
      <c r="G287" s="62"/>
    </row>
    <row r="288" spans="1:14" x14ac:dyDescent="0.3">
      <c r="A288" t="s">
        <v>161</v>
      </c>
      <c r="F288" s="62"/>
      <c r="G288" s="62"/>
    </row>
    <row r="289" spans="1:7" x14ac:dyDescent="0.3">
      <c r="A289" t="s">
        <v>97</v>
      </c>
      <c r="F289" s="62"/>
      <c r="G289" s="62"/>
    </row>
    <row r="290" spans="1:7" x14ac:dyDescent="0.3">
      <c r="A290" t="s">
        <v>68</v>
      </c>
      <c r="F290" s="62"/>
      <c r="G290" s="62"/>
    </row>
    <row r="291" spans="1:7" x14ac:dyDescent="0.3">
      <c r="A291" t="s">
        <v>57</v>
      </c>
      <c r="F291" s="62"/>
      <c r="G291" s="62"/>
    </row>
    <row r="292" spans="1:7" x14ac:dyDescent="0.3">
      <c r="A292" t="s">
        <v>51</v>
      </c>
      <c r="F292" s="62"/>
      <c r="G292" s="62"/>
    </row>
  </sheetData>
  <mergeCells count="2">
    <mergeCell ref="F1:G1"/>
    <mergeCell ref="H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79F1-B440-4155-9510-3D8E1ECA8EDD}">
  <dimension ref="A1"/>
  <sheetViews>
    <sheetView topLeftCell="A10" workbookViewId="0">
      <selection activeCell="L45" sqref="L4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C35E-35FF-4A7C-8828-C4AD8BC61604}">
  <dimension ref="A1"/>
  <sheetViews>
    <sheetView zoomScale="70" zoomScaleNormal="70" workbookViewId="0">
      <selection activeCell="AH37" sqref="AH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Munis_historical</vt:lpstr>
      <vt:lpstr>Munis_data</vt:lpstr>
      <vt:lpstr>Munis_measures</vt:lpstr>
      <vt:lpstr>Muni comparison chart</vt:lpstr>
      <vt:lpstr>_chart set-up</vt:lpstr>
      <vt:lpstr>_%errorvspop</vt:lpstr>
      <vt:lpstr>_%errorhistograms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Elizabeth Miller</cp:lastModifiedBy>
  <dcterms:created xsi:type="dcterms:W3CDTF">2023-01-12T20:28:43Z</dcterms:created>
  <dcterms:modified xsi:type="dcterms:W3CDTF">2024-02-29T15:55:52Z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2023-01-12T22:50:41Z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620c991d-aac3-4ab8-8b83-cef190e808a0</vt:lpwstr>
  </property>
  <property fmtid="{D5CDD505-2E9C-101B-9397-08002B2CF9AE}" pid="8" name="MSIP_Label_70499eb2-e279-4942-bd63-d5ebf8ec43c8_ContentBits">
    <vt:lpwstr>0</vt:lpwstr>
  </property>
</Properties>
</file>