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summary" sheetId="1" state="visible" r:id="rId2"/>
    <sheet name="WP" sheetId="2" state="visible" r:id="rId3"/>
    <sheet name="tasks" sheetId="3" state="visible" r:id="rId4"/>
    <sheet name="People" sheetId="4" state="visible" r:id="rId5"/>
    <sheet name="facts" sheetId="5" state="visible" r:id="rId6"/>
    <sheet name="Disseminatio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<sst xmlns="http://schemas.openxmlformats.org/spreadsheetml/2006/main" count="315" uniqueCount="220">
  <si>
    <t xml:space="preserve">group</t>
  </si>
  <si>
    <t xml:space="preserve">concept</t>
  </si>
  <si>
    <t xml:space="preserve">requested</t>
  </si>
  <si>
    <t xml:space="preserve">revised project</t>
  </si>
  <si>
    <t xml:space="preserve">materials and services</t>
  </si>
  <si>
    <t xml:space="preserve">ISO TC69 Standards</t>
  </si>
  <si>
    <t xml:space="preserve">Own resources and other contributors</t>
  </si>
  <si>
    <t xml:space="preserve">AIAG Manuals acquisition</t>
  </si>
  <si>
    <t xml:space="preserve">Shiny server</t>
  </si>
  <si>
    <t xml:space="preserve">Contributing companies</t>
  </si>
  <si>
    <t xml:space="preserve">github</t>
  </si>
  <si>
    <t xml:space="preserve">Free academic version</t>
  </si>
  <si>
    <t xml:space="preserve">Development laptop</t>
  </si>
  <si>
    <t xml:space="preserve">people</t>
  </si>
  <si>
    <t xml:space="preserve">Senior researchers </t>
  </si>
  <si>
    <t xml:space="preserve">Revised scope</t>
  </si>
  <si>
    <t xml:space="preserve">Junior researcher</t>
  </si>
  <si>
    <t xml:space="preserve">Revised scope + contributing company</t>
  </si>
  <si>
    <t xml:space="preserve">travel</t>
  </si>
  <si>
    <t xml:space="preserve">R/Stats conferences</t>
  </si>
  <si>
    <t xml:space="preserve">Own resources</t>
  </si>
  <si>
    <t xml:space="preserve">ISO/Industry events</t>
  </si>
  <si>
    <t xml:space="preserve">direct</t>
  </si>
  <si>
    <t xml:space="preserve">Total direct costs</t>
  </si>
  <si>
    <t xml:space="preserve">Direct  costs requested</t>
  </si>
  <si>
    <t xml:space="preserve">indirect</t>
  </si>
  <si>
    <t xml:space="preserve">Indirect costs (21%)</t>
  </si>
  <si>
    <t xml:space="preserve">University rules</t>
  </si>
  <si>
    <t xml:space="preserve">total</t>
  </si>
  <si>
    <t xml:space="preserve">Total cost</t>
  </si>
  <si>
    <t xml:space="preserve">Total requested</t>
  </si>
  <si>
    <t xml:space="preserve">wp</t>
  </si>
  <si>
    <t xml:space="preserve">title</t>
  </si>
  <si>
    <t xml:space="preserve">starts</t>
  </si>
  <si>
    <t xml:space="preserve">ends</t>
  </si>
  <si>
    <t xml:space="preserve">milestones</t>
  </si>
  <si>
    <t xml:space="preserve">WP1</t>
  </si>
  <si>
    <t xml:space="preserve">Infrastructure building</t>
  </si>
  <si>
    <t xml:space="preserve">M1</t>
  </si>
  <si>
    <t xml:space="preserve">M3</t>
  </si>
  <si>
    <t xml:space="preserve">Github repo with classes, data structures and shiny basic demo</t>
  </si>
  <si>
    <t xml:space="preserve">WP2</t>
  </si>
  <si>
    <t xml:space="preserve">Infrastructure development</t>
  </si>
  <si>
    <t xml:space="preserve">M4</t>
  </si>
  <si>
    <t xml:space="preserve">M11</t>
  </si>
  <si>
    <t xml:space="preserve">Progress reports, github package releases for each group of methods</t>
  </si>
  <si>
    <t xml:space="preserve">WP3</t>
  </si>
  <si>
    <t xml:space="preserve">Infrastructure deployment and validation</t>
  </si>
  <si>
    <t xml:space="preserve">M7</t>
  </si>
  <si>
    <t xml:space="preserve">M12</t>
  </si>
  <si>
    <t xml:space="preserve">CRAN submits and shiny app update for each group of methods</t>
  </si>
  <si>
    <t xml:space="preserve">WP4</t>
  </si>
  <si>
    <t xml:space="preserve">Dissemination and coordination</t>
  </si>
  <si>
    <t xml:space="preserve">Dissemination activities reports for each group of methods</t>
  </si>
  <si>
    <t xml:space="preserve">WP</t>
  </si>
  <si>
    <t xml:space="preserve">Task</t>
  </si>
  <si>
    <t xml:space="preserve">Task title</t>
  </si>
  <si>
    <t xml:space="preserve">hours</t>
  </si>
  <si>
    <t xml:space="preserve">senior_hours_y1</t>
  </si>
  <si>
    <t xml:space="preserve">junior_hours_y1</t>
  </si>
  <si>
    <t xml:space="preserve">senior_hours_y2</t>
  </si>
  <si>
    <t xml:space="preserve">junior_hours_y2</t>
  </si>
  <si>
    <t xml:space="preserve">S1</t>
  </si>
  <si>
    <t xml:space="preserve">J1</t>
  </si>
  <si>
    <t xml:space="preserve">S2</t>
  </si>
  <si>
    <t xml:space="preserve">J2</t>
  </si>
  <si>
    <t xml:space="preserve">S3</t>
  </si>
  <si>
    <t xml:space="preserve">J3</t>
  </si>
  <si>
    <t xml:space="preserve">S4</t>
  </si>
  <si>
    <t xml:space="preserve">J4</t>
  </si>
  <si>
    <t xml:space="preserve">S5</t>
  </si>
  <si>
    <t xml:space="preserve">J5</t>
  </si>
  <si>
    <t xml:space="preserve">S6</t>
  </si>
  <si>
    <t xml:space="preserve">J6</t>
  </si>
  <si>
    <t xml:space="preserve">S7</t>
  </si>
  <si>
    <t xml:space="preserve">J7</t>
  </si>
  <si>
    <t xml:space="preserve">S8</t>
  </si>
  <si>
    <t xml:space="preserve">J8</t>
  </si>
  <si>
    <t xml:space="preserve">S9</t>
  </si>
  <si>
    <t xml:space="preserve">J9</t>
  </si>
  <si>
    <t xml:space="preserve">S10</t>
  </si>
  <si>
    <t xml:space="preserve">J10</t>
  </si>
  <si>
    <t xml:space="preserve">S11</t>
  </si>
  <si>
    <t xml:space="preserve">J11</t>
  </si>
  <si>
    <t xml:space="preserve">S12</t>
  </si>
  <si>
    <t xml:space="preserve">J12</t>
  </si>
  <si>
    <t xml:space="preserve">S13</t>
  </si>
  <si>
    <t xml:space="preserve">J13</t>
  </si>
  <si>
    <t xml:space="preserve">S14</t>
  </si>
  <si>
    <t xml:space="preserve">J14</t>
  </si>
  <si>
    <t xml:space="preserve">S15</t>
  </si>
  <si>
    <t xml:space="preserve">J15</t>
  </si>
  <si>
    <t xml:space="preserve">S16</t>
  </si>
  <si>
    <t xml:space="preserve">J16</t>
  </si>
  <si>
    <t xml:space="preserve">S17</t>
  </si>
  <si>
    <t xml:space="preserve">J17</t>
  </si>
  <si>
    <t xml:space="preserve">S18</t>
  </si>
  <si>
    <t xml:space="preserve">J18</t>
  </si>
  <si>
    <t xml:space="preserve">S19</t>
  </si>
  <si>
    <t xml:space="preserve">J19</t>
  </si>
  <si>
    <t xml:space="preserve">S20</t>
  </si>
  <si>
    <t xml:space="preserve">J20</t>
  </si>
  <si>
    <t xml:space="preserve">S21</t>
  </si>
  <si>
    <t xml:space="preserve">J21</t>
  </si>
  <si>
    <t xml:space="preserve">S22</t>
  </si>
  <si>
    <t xml:space="preserve">J22</t>
  </si>
  <si>
    <t xml:space="preserve">S23</t>
  </si>
  <si>
    <t xml:space="preserve">J23</t>
  </si>
  <si>
    <t xml:space="preserve">S24</t>
  </si>
  <si>
    <t xml:space="preserve">J24</t>
  </si>
  <si>
    <t xml:space="preserve">T1.1</t>
  </si>
  <si>
    <t xml:space="preserve">Standards' Library gathering</t>
  </si>
  <si>
    <t xml:space="preserve">T1.2</t>
  </si>
  <si>
    <t xml:space="preserve">Configure R Studio project, github repo, mail list, and webpage</t>
  </si>
  <si>
    <t xml:space="preserve">T1.3</t>
  </si>
  <si>
    <t xml:space="preserve">Design quality data standard implementation</t>
  </si>
  <si>
    <t xml:space="preserve">T1.4</t>
  </si>
  <si>
    <t xml:space="preserve">Define and document classes and generic methods</t>
  </si>
  <si>
    <t xml:space="preserve">M2</t>
  </si>
  <si>
    <t xml:space="preserve">T1.5</t>
  </si>
  <si>
    <t xml:space="preserve">Define and document standards' verification process</t>
  </si>
  <si>
    <t xml:space="preserve">T1.6</t>
  </si>
  <si>
    <t xml:space="preserve">Define and document functions common structure</t>
  </si>
  <si>
    <t xml:space="preserve">T1.7</t>
  </si>
  <si>
    <t xml:space="preserve">Build shiny basic demo</t>
  </si>
  <si>
    <t xml:space="preserve">T2.1</t>
  </si>
  <si>
    <t xml:space="preserve">Implementation of Control Charts Standards</t>
  </si>
  <si>
    <t xml:space="preserve">M6</t>
  </si>
  <si>
    <t xml:space="preserve">T2.2</t>
  </si>
  <si>
    <t xml:space="preserve">Implementation of Capability Analysis Standards</t>
  </si>
  <si>
    <t xml:space="preserve">M9</t>
  </si>
  <si>
    <t xml:space="preserve">T2.3</t>
  </si>
  <si>
    <t xml:space="preserve">Implementation of Measurement Systems Analysis Standards</t>
  </si>
  <si>
    <t xml:space="preserve">M10</t>
  </si>
  <si>
    <t xml:space="preserve">T2.4</t>
  </si>
  <si>
    <t xml:space="preserve">github major releases (at least for each group)</t>
  </si>
  <si>
    <t xml:space="preserve">T3.1</t>
  </si>
  <si>
    <t xml:space="preserve">Validation of implemented methods</t>
  </si>
  <si>
    <t xml:space="preserve">T3.2</t>
  </si>
  <si>
    <t xml:space="preserve">Releases to CRAN</t>
  </si>
  <si>
    <t xml:space="preserve">M8</t>
  </si>
  <si>
    <t xml:space="preserve">T3.3</t>
  </si>
  <si>
    <t xml:space="preserve">Shiny UI design for each method (validation)</t>
  </si>
  <si>
    <t xml:space="preserve">M13</t>
  </si>
  <si>
    <t xml:space="preserve">T3.4</t>
  </si>
  <si>
    <t xml:space="preserve">Shiny UI design for each method (new data)</t>
  </si>
  <si>
    <t xml:space="preserve">M14</t>
  </si>
  <si>
    <t xml:space="preserve">Minor Releases to github</t>
  </si>
  <si>
    <t xml:space="preserve">M21</t>
  </si>
  <si>
    <t xml:space="preserve">T4.1</t>
  </si>
  <si>
    <t xml:space="preserve">WP1 Training and coordination</t>
  </si>
  <si>
    <t xml:space="preserve">T4.2</t>
  </si>
  <si>
    <t xml:space="preserve">WP1 reporting and dissemination</t>
  </si>
  <si>
    <t xml:space="preserve">T4.3</t>
  </si>
  <si>
    <t xml:space="preserve">WP2 training and coordination</t>
  </si>
  <si>
    <t xml:space="preserve">T4.4</t>
  </si>
  <si>
    <t xml:space="preserve">WP2 reporting and dissemination</t>
  </si>
  <si>
    <t xml:space="preserve">T4.5</t>
  </si>
  <si>
    <t xml:space="preserve">WP3 training and coordination</t>
  </si>
  <si>
    <t xml:space="preserve">T4.6</t>
  </si>
  <si>
    <t xml:space="preserve">WP3 reporting and dissemination</t>
  </si>
  <si>
    <t xml:space="preserve">Total planned</t>
  </si>
  <si>
    <t xml:space="preserve">Group</t>
  </si>
  <si>
    <t xml:space="preserve">Name</t>
  </si>
  <si>
    <t xml:space="preserve">Affiliation</t>
  </si>
  <si>
    <t xml:space="preserve">senior researcher</t>
  </si>
  <si>
    <t xml:space="preserve">Emilio López Cano</t>
  </si>
  <si>
    <t xml:space="preserve">University of Castilla-La Mancha</t>
  </si>
  <si>
    <t xml:space="preserve">Noelia García Rubio</t>
  </si>
  <si>
    <t xml:space="preserve">Matías Gámez Martínez</t>
  </si>
  <si>
    <t xml:space="preserve">Esteban Alfaro</t>
  </si>
  <si>
    <t xml:space="preserve">José Luis Alfaro</t>
  </si>
  <si>
    <t xml:space="preserve">junior researcher</t>
  </si>
  <si>
    <t xml:space="preserve">To be contracted</t>
  </si>
  <si>
    <t xml:space="preserve">academic collaborator</t>
  </si>
  <si>
    <t xml:space="preserve">Víctor Manuel Casero Alonso</t>
  </si>
  <si>
    <t xml:space="preserve">Virgilio Gómez-Rubio</t>
  </si>
  <si>
    <t xml:space="preserve">Javier M. Moguerza</t>
  </si>
  <si>
    <t xml:space="preserve">Rey Juan Carlos University</t>
  </si>
  <si>
    <t xml:space="preserve">Andrés Redchuk</t>
  </si>
  <si>
    <t xml:space="preserve">industry collaborator</t>
  </si>
  <si>
    <t xml:space="preserve">Austin Cox</t>
  </si>
  <si>
    <t xml:space="preserve">Honeywell (USA)</t>
  </si>
  <si>
    <t xml:space="preserve">Mariano Prieto</t>
  </si>
  <si>
    <t xml:space="preserve">ENUSA (Spain)</t>
  </si>
  <si>
    <t xml:space="preserve">Luc Castermans</t>
  </si>
  <si>
    <t xml:space="preserve">Philips (The Netherlands)</t>
  </si>
  <si>
    <t xml:space="preserve">Garry Kitchin</t>
  </si>
  <si>
    <t xml:space="preserve">BNL (UK)</t>
  </si>
  <si>
    <t xml:space="preserve">Diana Kardys</t>
  </si>
  <si>
    <t xml:space="preserve">u-blox (Switzerland)</t>
  </si>
  <si>
    <t xml:space="preserve">María Villeta</t>
  </si>
  <si>
    <t xml:space="preserve">Complutense University</t>
  </si>
  <si>
    <t xml:space="preserve">Juan Riera</t>
  </si>
  <si>
    <t xml:space="preserve">Lactalis Groupe</t>
  </si>
  <si>
    <t xml:space="preserve">Ayudante</t>
  </si>
  <si>
    <t xml:space="preserve">CD</t>
  </si>
  <si>
    <t xml:space="preserve">Coste anual</t>
  </si>
  <si>
    <t xml:space="preserve">mes</t>
  </si>
  <si>
    <t xml:space="preserve">neto mes</t>
  </si>
  <si>
    <t xml:space="preserve">horas año</t>
  </si>
  <si>
    <t xml:space="preserve">coste hora</t>
  </si>
  <si>
    <t xml:space="preserve">horas mes totales</t>
  </si>
  <si>
    <t xml:space="preserve">total horas</t>
  </si>
  <si>
    <t xml:space="preserve">horas mes proyecto</t>
  </si>
  <si>
    <t xml:space="preserve">c.i. míos</t>
  </si>
  <si>
    <t xml:space="preserve">meses contrato</t>
  </si>
  <si>
    <t xml:space="preserve">Coste</t>
  </si>
  <si>
    <t xml:space="preserve">meses proyecto</t>
  </si>
  <si>
    <t xml:space="preserve">(+1)</t>
  </si>
  <si>
    <t xml:space="preserve">stakeholder</t>
  </si>
  <si>
    <t xml:space="preserve">web</t>
  </si>
  <si>
    <t xml:space="preserve">mail</t>
  </si>
  <si>
    <t xml:space="preserve">submission_form</t>
  </si>
  <si>
    <t xml:space="preserve">SEIO</t>
  </si>
  <si>
    <t xml:space="preserve">http://www.seio.es/</t>
  </si>
  <si>
    <t xml:space="preserve">oficina@seio.es</t>
  </si>
  <si>
    <t xml:space="preserve">The World of Statistics</t>
  </si>
  <si>
    <t xml:space="preserve">http://www.worldofstatistics.org/</t>
  </si>
  <si>
    <t xml:space="preserve">http://www.worldofstatistics.org/wos/submitarticle.cfm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</si>
</sst>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[$€-2]\ * #,##0.00_-;\-[$€-2]\ * #,##0.00_-;_-[$€-2]\ * \-??_-;_-@_-"/>
    <numFmt numFmtId="166" formatCode="#,##0.00\ [$€-C0A];[RED]\-#,##0.00\ [$€-C0A]"/>
    <numFmt numFmtId="167" formatCode="0%"/>
    <numFmt numFmtId="168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D8D8D8"/>
        <bgColor rgb="FFDDDDDD"/>
      </patternFill>
    </fill>
    <fill>
      <patternFill patternType="solid">
        <fgColor rgb="FFDDDDDD"/>
        <bgColor rgb="FFD8D8D8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www.seio.es/" TargetMode="External"/><Relationship Id="rId2" Type="http://schemas.openxmlformats.org/officeDocument/2006/relationships/hyperlink" Target="mailto:oficina@seio.es" TargetMode="External"/><Relationship Id="rId3" Type="http://schemas.openxmlformats.org/officeDocument/2006/relationships/hyperlink" Target="http://www.worldofstatistics.org/" TargetMode="External"/><Relationship Id="rId4" Type="http://schemas.openxmlformats.org/officeDocument/2006/relationships/hyperlink" Target="http://www.worldofstatistics.org/wos/submitarticle.cf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RowHeight="13.8"/>
  <cols>
    <col collapsed="false" hidden="false" max="1" min="1" style="0" width="24.3010204081633"/>
    <col collapsed="false" hidden="false" max="2" min="2" style="0" width="29.0255102040816"/>
    <col collapsed="false" hidden="false" max="3" min="3" style="0" width="12.8265306122449"/>
    <col collapsed="false" hidden="false" max="4" min="4" style="0" width="32.6938775510204"/>
    <col collapsed="false" hidden="false" max="1025" min="5" style="0" width="11.204081632653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  <c r="C2" s="1" t="n">
        <v>0</v>
      </c>
      <c r="D2" s="0" t="s">
        <v>6</v>
      </c>
    </row>
    <row r="3" customFormat="false" ht="13.8" hidden="false" customHeight="false" outlineLevel="0" collapsed="false">
      <c r="A3" s="0" t="s">
        <v>4</v>
      </c>
      <c r="B3" s="0" t="s">
        <v>7</v>
      </c>
      <c r="C3" s="1" t="n">
        <v>0</v>
      </c>
      <c r="D3" s="0" t="s">
        <v>6</v>
      </c>
    </row>
    <row r="4" customFormat="false" ht="13.8" hidden="false" customHeight="false" outlineLevel="0" collapsed="false">
      <c r="A4" s="0" t="s">
        <v>4</v>
      </c>
      <c r="B4" s="0" t="s">
        <v>8</v>
      </c>
      <c r="C4" s="1" t="n">
        <v>0</v>
      </c>
      <c r="D4" s="0" t="s">
        <v>9</v>
      </c>
    </row>
    <row r="5" customFormat="false" ht="13.8" hidden="false" customHeight="false" outlineLevel="0" collapsed="false">
      <c r="A5" s="0" t="s">
        <v>4</v>
      </c>
      <c r="B5" s="0" t="s">
        <v>10</v>
      </c>
      <c r="C5" s="1" t="n">
        <v>0</v>
      </c>
      <c r="D5" s="0" t="s">
        <v>11</v>
      </c>
    </row>
    <row r="6" customFormat="false" ht="13.8" hidden="false" customHeight="false" outlineLevel="0" collapsed="false">
      <c r="A6" s="0" t="s">
        <v>4</v>
      </c>
      <c r="B6" s="0" t="s">
        <v>12</v>
      </c>
      <c r="C6" s="1" t="n">
        <v>0</v>
      </c>
      <c r="D6" s="0" t="s">
        <v>9</v>
      </c>
    </row>
    <row r="7" customFormat="false" ht="13.8" hidden="false" customHeight="false" outlineLevel="0" collapsed="false">
      <c r="A7" s="0" t="s">
        <v>13</v>
      </c>
      <c r="B7" s="0" t="s">
        <v>14</v>
      </c>
      <c r="C7" s="1" t="n">
        <f aca="false">tasks!G24*facts!C8</f>
        <v>5090.90909090909</v>
      </c>
      <c r="D7" s="0" t="s">
        <v>15</v>
      </c>
    </row>
    <row r="8" customFormat="false" ht="13.8" hidden="false" customHeight="false" outlineLevel="0" collapsed="false">
      <c r="A8" s="0" t="s">
        <v>13</v>
      </c>
      <c r="B8" s="0" t="s">
        <v>16</v>
      </c>
      <c r="C8" s="1" t="n">
        <f aca="false">facts!B15</f>
        <v>9804.36</v>
      </c>
      <c r="D8" s="0" t="s">
        <v>17</v>
      </c>
    </row>
    <row r="9" customFormat="false" ht="13.8" hidden="false" customHeight="false" outlineLevel="0" collapsed="false">
      <c r="A9" s="0" t="s">
        <v>18</v>
      </c>
      <c r="B9" s="0" t="s">
        <v>19</v>
      </c>
      <c r="C9" s="1" t="n">
        <v>0</v>
      </c>
      <c r="D9" s="0" t="s">
        <v>20</v>
      </c>
    </row>
    <row r="10" customFormat="false" ht="13.8" hidden="false" customHeight="false" outlineLevel="0" collapsed="false">
      <c r="A10" s="0" t="s">
        <v>18</v>
      </c>
      <c r="B10" s="0" t="s">
        <v>21</v>
      </c>
      <c r="C10" s="1" t="n">
        <v>0</v>
      </c>
      <c r="D10" s="0" t="s">
        <v>20</v>
      </c>
    </row>
    <row r="11" customFormat="false" ht="13.8" hidden="false" customHeight="false" outlineLevel="0" collapsed="false">
      <c r="A11" s="0" t="s">
        <v>22</v>
      </c>
      <c r="B11" s="0" t="s">
        <v>23</v>
      </c>
      <c r="C11" s="1" t="n">
        <f aca="false">SUM(C2:C10)</f>
        <v>14895.2690909091</v>
      </c>
      <c r="D11" s="0" t="s">
        <v>24</v>
      </c>
    </row>
    <row r="12" customFormat="false" ht="13.8" hidden="false" customHeight="false" outlineLevel="0" collapsed="false">
      <c r="A12" s="0" t="s">
        <v>25</v>
      </c>
      <c r="B12" s="0" t="s">
        <v>26</v>
      </c>
      <c r="C12" s="1" t="n">
        <f aca="false">C11*0.21</f>
        <v>3128.00650909091</v>
      </c>
      <c r="D12" s="0" t="s">
        <v>27</v>
      </c>
    </row>
    <row r="13" customFormat="false" ht="13.8" hidden="false" customHeight="false" outlineLevel="0" collapsed="false">
      <c r="A13" s="0" t="s">
        <v>28</v>
      </c>
      <c r="B13" s="0" t="s">
        <v>29</v>
      </c>
      <c r="C13" s="1" t="n">
        <f aca="false">C11+C12</f>
        <v>18023.2756</v>
      </c>
      <c r="D13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6" activeCellId="0" sqref="E6"/>
    </sheetView>
  </sheetViews>
  <sheetFormatPr defaultRowHeight="15"/>
  <cols>
    <col collapsed="false" hidden="false" max="1" min="1" style="0" width="8.50510204081633"/>
    <col collapsed="false" hidden="false" max="2" min="2" style="0" width="40.0918367346939"/>
    <col collapsed="false" hidden="false" max="3" min="3" style="0" width="8.50510204081633"/>
    <col collapsed="false" hidden="false" max="4" min="4" style="0" width="9.31632653061224"/>
    <col collapsed="false" hidden="false" max="5" min="5" style="0" width="58.4489795918367"/>
    <col collapsed="false" hidden="false" max="1025" min="6" style="0" width="8.50510204081633"/>
  </cols>
  <sheetData>
    <row r="1" customFormat="false" ht="15" hidden="false" customHeight="false" outlineLevel="0" collapsed="false">
      <c r="A1" s="0" t="s">
        <v>31</v>
      </c>
      <c r="B1" s="0" t="s">
        <v>32</v>
      </c>
      <c r="C1" s="0" t="s">
        <v>33</v>
      </c>
      <c r="D1" s="0" t="s">
        <v>34</v>
      </c>
      <c r="E1" s="0" t="s">
        <v>35</v>
      </c>
    </row>
    <row r="2" customFormat="false" ht="15" hidden="false" customHeight="false" outlineLevel="0" collapsed="false">
      <c r="A2" s="0" t="s">
        <v>36</v>
      </c>
      <c r="B2" s="0" t="s">
        <v>37</v>
      </c>
      <c r="C2" s="0" t="s">
        <v>38</v>
      </c>
      <c r="D2" s="0" t="s">
        <v>39</v>
      </c>
      <c r="E2" s="0" t="s">
        <v>40</v>
      </c>
    </row>
    <row r="3" customFormat="false" ht="15" hidden="false" customHeight="false" outlineLevel="0" collapsed="false">
      <c r="A3" s="0" t="s">
        <v>41</v>
      </c>
      <c r="B3" s="0" t="s">
        <v>42</v>
      </c>
      <c r="C3" s="0" t="s">
        <v>43</v>
      </c>
      <c r="D3" s="0" t="s">
        <v>44</v>
      </c>
      <c r="E3" s="0" t="s">
        <v>45</v>
      </c>
    </row>
    <row r="4" customFormat="false" ht="15" hidden="false" customHeight="false" outlineLevel="0" collapsed="false">
      <c r="A4" s="0" t="s">
        <v>46</v>
      </c>
      <c r="B4" s="0" t="s">
        <v>47</v>
      </c>
      <c r="C4" s="0" t="s">
        <v>48</v>
      </c>
      <c r="D4" s="0" t="s">
        <v>49</v>
      </c>
      <c r="E4" s="0" t="s">
        <v>50</v>
      </c>
    </row>
    <row r="5" customFormat="false" ht="15" hidden="false" customHeight="false" outlineLevel="0" collapsed="false">
      <c r="A5" s="0" t="s">
        <v>51</v>
      </c>
      <c r="B5" s="0" t="s">
        <v>52</v>
      </c>
      <c r="C5" s="0" t="s">
        <v>38</v>
      </c>
      <c r="D5" s="0" t="s">
        <v>49</v>
      </c>
      <c r="E5" s="0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AA19" activeCellId="0" sqref="AA19"/>
    </sheetView>
  </sheetViews>
  <sheetFormatPr defaultRowHeight="15"/>
  <cols>
    <col collapsed="false" hidden="false" max="1" min="1" style="0" width="4.99489795918367"/>
    <col collapsed="false" hidden="false" max="2" min="2" style="0" width="4.86224489795918"/>
    <col collapsed="false" hidden="false" max="3" min="3" style="0" width="56.1581632653061"/>
    <col collapsed="false" hidden="false" max="4" min="4" style="0" width="5.80612244897959"/>
    <col collapsed="false" hidden="false" max="6" min="5" style="0" width="5.26530612244898"/>
    <col collapsed="false" hidden="false" max="7" min="7" style="0" width="15.6581632653061"/>
    <col collapsed="false" hidden="false" max="8" min="8" style="0" width="15.3877551020408"/>
    <col collapsed="false" hidden="false" max="9" min="9" style="0" width="15.6581632653061"/>
    <col collapsed="false" hidden="false" max="10" min="10" style="0" width="15.3877551020408"/>
    <col collapsed="false" hidden="false" max="11" min="11" style="0" width="3.10714285714286"/>
    <col collapsed="false" hidden="false" max="12" min="12" style="0" width="4.05102040816327"/>
    <col collapsed="false" hidden="false" max="13" min="13" style="0" width="3.10714285714286"/>
    <col collapsed="false" hidden="false" max="14" min="14" style="0" width="4.05102040816327"/>
    <col collapsed="false" hidden="false" max="15" min="15" style="0" width="3.10714285714286"/>
    <col collapsed="false" hidden="false" max="16" min="16" style="0" width="4.05102040816327"/>
    <col collapsed="false" hidden="false" max="17" min="17" style="0" width="3.10714285714286"/>
    <col collapsed="false" hidden="false" max="18" min="18" style="0" width="4.05102040816327"/>
    <col collapsed="false" hidden="false" max="19" min="19" style="0" width="3.10714285714286"/>
    <col collapsed="false" hidden="false" max="20" min="20" style="0" width="4.05102040816327"/>
    <col collapsed="false" hidden="false" max="21" min="21" style="0" width="3.10714285714286"/>
    <col collapsed="false" hidden="false" max="22" min="22" style="0" width="4.05102040816327"/>
    <col collapsed="false" hidden="false" max="23" min="23" style="0" width="3.10714285714286"/>
    <col collapsed="false" hidden="false" max="24" min="24" style="0" width="4.05102040816327"/>
    <col collapsed="false" hidden="false" max="25" min="25" style="0" width="3.10714285714286"/>
    <col collapsed="false" hidden="false" max="26" min="26" style="0" width="4.05102040816327"/>
    <col collapsed="false" hidden="false" max="27" min="27" style="0" width="3.10714285714286"/>
    <col collapsed="false" hidden="false" max="29" min="28" style="0" width="4.05102040816327"/>
    <col collapsed="false" hidden="false" max="30" min="30" style="0" width="3.78061224489796"/>
    <col collapsed="false" hidden="false" max="34" min="31" style="0" width="4.05102040816327"/>
    <col collapsed="false" hidden="false" max="35" min="35" style="0" width="6.01020408163265"/>
    <col collapsed="false" hidden="false" max="39" min="36" style="0" width="4.05102040816327"/>
    <col collapsed="false" hidden="false" max="40" min="40" style="0" width="3.78061224489796"/>
    <col collapsed="false" hidden="false" max="41" min="41" style="0" width="4.05102040816327"/>
    <col collapsed="false" hidden="false" max="42" min="42" style="0" width="3.78061224489796"/>
    <col collapsed="false" hidden="false" max="51" min="43" style="0" width="4.05102040816327"/>
    <col collapsed="false" hidden="false" max="52" min="52" style="0" width="3.78061224489796"/>
    <col collapsed="false" hidden="false" max="53" min="53" style="0" width="4.05102040816327"/>
    <col collapsed="false" hidden="false" max="54" min="54" style="0" width="3.78061224489796"/>
    <col collapsed="false" hidden="false" max="57" min="55" style="0" width="4.05102040816327"/>
    <col collapsed="false" hidden="false" max="58" min="58" style="0" width="3.78061224489796"/>
    <col collapsed="false" hidden="false" max="1025" min="59" style="0" width="11.2040816326531"/>
  </cols>
  <sheetData>
    <row r="1" customFormat="false" ht="13.8" hidden="false" customHeight="false" outlineLevel="0" collapsed="false">
      <c r="A1" s="2" t="s">
        <v>54</v>
      </c>
      <c r="B1" s="3" t="s">
        <v>55</v>
      </c>
      <c r="C1" s="3" t="s">
        <v>56</v>
      </c>
      <c r="D1" s="3" t="s">
        <v>33</v>
      </c>
      <c r="E1" s="3" t="s">
        <v>34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2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4" t="s">
        <v>76</v>
      </c>
      <c r="Z1" s="4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2" t="s">
        <v>86</v>
      </c>
      <c r="AJ1" s="3" t="s">
        <v>87</v>
      </c>
      <c r="AK1" s="3" t="s">
        <v>88</v>
      </c>
      <c r="AL1" s="3" t="s">
        <v>89</v>
      </c>
      <c r="AM1" s="3" t="s">
        <v>90</v>
      </c>
      <c r="AN1" s="3" t="s">
        <v>91</v>
      </c>
      <c r="AO1" s="3" t="s">
        <v>92</v>
      </c>
      <c r="AP1" s="3" t="s">
        <v>93</v>
      </c>
      <c r="AQ1" s="3" t="s">
        <v>94</v>
      </c>
      <c r="AR1" s="3" t="s">
        <v>95</v>
      </c>
      <c r="AS1" s="3" t="s">
        <v>96</v>
      </c>
      <c r="AT1" s="3" t="s">
        <v>97</v>
      </c>
      <c r="AU1" s="3" t="s">
        <v>98</v>
      </c>
      <c r="AV1" s="3" t="s">
        <v>99</v>
      </c>
      <c r="AW1" s="3" t="s">
        <v>100</v>
      </c>
      <c r="AX1" s="3" t="s">
        <v>101</v>
      </c>
      <c r="AY1" s="3" t="s">
        <v>102</v>
      </c>
      <c r="AZ1" s="3" t="s">
        <v>103</v>
      </c>
      <c r="BA1" s="3" t="s">
        <v>104</v>
      </c>
      <c r="BB1" s="3" t="s">
        <v>105</v>
      </c>
      <c r="BC1" s="3" t="s">
        <v>106</v>
      </c>
      <c r="BD1" s="3" t="s">
        <v>107</v>
      </c>
      <c r="BE1" s="3" t="s">
        <v>108</v>
      </c>
      <c r="BF1" s="3" t="s">
        <v>109</v>
      </c>
      <c r="BG1" s="5"/>
    </row>
    <row r="2" customFormat="false" ht="13.8" hidden="false" customHeight="false" outlineLevel="0" collapsed="false">
      <c r="A2" s="2" t="s">
        <v>36</v>
      </c>
      <c r="B2" s="3" t="s">
        <v>110</v>
      </c>
      <c r="C2" s="3" t="s">
        <v>111</v>
      </c>
      <c r="D2" s="3" t="s">
        <v>38</v>
      </c>
      <c r="E2" s="3" t="s">
        <v>38</v>
      </c>
      <c r="F2" s="3" t="n">
        <f aca="false">SUM(G2:J2)</f>
        <v>20</v>
      </c>
      <c r="G2" s="3" t="n">
        <f aca="false">K2+M2+O2+Q2+S2+U2+W2+Y2+AA2+AC2+AE2+AG2</f>
        <v>4</v>
      </c>
      <c r="H2" s="3" t="n">
        <f aca="false">L2+N2+P2+R2+T2+V2+X2+Z2+AB2+AD2+AF2+AH2</f>
        <v>16</v>
      </c>
      <c r="I2" s="3" t="n">
        <f aca="false">AI2+AK2+AM2+AO2+AQ2+AS2+AU2+AW2+AY2+BA2+BC2+BE2</f>
        <v>0</v>
      </c>
      <c r="J2" s="3" t="n">
        <f aca="false">AJ2+AL2+AN2+AP2+AR2+AT2+AV2+AX2+AZ2+BB2+BD2+BF2</f>
        <v>0</v>
      </c>
      <c r="K2" s="6" t="n">
        <v>4</v>
      </c>
      <c r="L2" s="7" t="n">
        <v>16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  <c r="Z2" s="4"/>
      <c r="AA2" s="3"/>
      <c r="AB2" s="3"/>
      <c r="AC2" s="3"/>
      <c r="AD2" s="3"/>
      <c r="AE2" s="3"/>
      <c r="AF2" s="3"/>
      <c r="AG2" s="3"/>
      <c r="AH2" s="3"/>
      <c r="AI2" s="2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5"/>
      <c r="BG2" s="8"/>
    </row>
    <row r="3" customFormat="false" ht="13.8" hidden="false" customHeight="false" outlineLevel="0" collapsed="false">
      <c r="A3" s="9" t="s">
        <v>36</v>
      </c>
      <c r="B3" s="10" t="s">
        <v>112</v>
      </c>
      <c r="C3" s="10" t="s">
        <v>113</v>
      </c>
      <c r="D3" s="10" t="s">
        <v>38</v>
      </c>
      <c r="E3" s="10" t="s">
        <v>38</v>
      </c>
      <c r="F3" s="10" t="n">
        <f aca="false">SUM(G3:J3)</f>
        <v>19</v>
      </c>
      <c r="G3" s="10" t="n">
        <f aca="false">K3+M3+O3+Q3+S3+U3+W3+Y3+AA3+AC3+AE3+AG3</f>
        <v>4</v>
      </c>
      <c r="H3" s="10" t="n">
        <f aca="false">L3+N3+P3+R3+T3+V3+X3+Z3+AB3+AD3+AF3+AH3</f>
        <v>15</v>
      </c>
      <c r="I3" s="10" t="n">
        <f aca="false">AI3+AK3+AM3+AO3+AQ3+AS3+AU3+AW3+AY3+BA3+BC3+BE3</f>
        <v>0</v>
      </c>
      <c r="J3" s="10" t="n">
        <f aca="false">AJ3+AL3+AN3+AP3+AR3+AT3+AV3+AX3+AZ3+BB3+BD3+BF3</f>
        <v>0</v>
      </c>
      <c r="K3" s="11" t="n">
        <v>4</v>
      </c>
      <c r="L3" s="12" t="n">
        <v>15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3"/>
      <c r="Z3" s="13"/>
      <c r="AA3" s="10"/>
      <c r="AB3" s="10"/>
      <c r="AC3" s="10"/>
      <c r="AD3" s="10"/>
      <c r="AE3" s="10"/>
      <c r="AF3" s="10"/>
      <c r="AG3" s="10"/>
      <c r="AH3" s="10"/>
      <c r="AI3" s="9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8"/>
      <c r="BG3" s="8"/>
    </row>
    <row r="4" customFormat="false" ht="13.8" hidden="false" customHeight="false" outlineLevel="0" collapsed="false">
      <c r="A4" s="9" t="s">
        <v>36</v>
      </c>
      <c r="B4" s="10" t="s">
        <v>114</v>
      </c>
      <c r="C4" s="10" t="s">
        <v>115</v>
      </c>
      <c r="D4" s="10" t="s">
        <v>38</v>
      </c>
      <c r="E4" s="10" t="s">
        <v>38</v>
      </c>
      <c r="F4" s="10" t="n">
        <f aca="false">SUM(G4:J4)</f>
        <v>30</v>
      </c>
      <c r="G4" s="10" t="n">
        <f aca="false">K4+M4+O4+Q4+S4+U4+W4+Y4+AA4+AC4+AE4+AG4</f>
        <v>6</v>
      </c>
      <c r="H4" s="10" t="n">
        <f aca="false">L4+N4+P4+R4+T4+V4+X4+Z4+AB4+AD4+AF4+AH4</f>
        <v>24</v>
      </c>
      <c r="I4" s="10" t="n">
        <f aca="false">AI4+AK4+AM4+AO4+AQ4+AS4+AU4+AW4+AY4+BA4+BC4+BE4</f>
        <v>0</v>
      </c>
      <c r="J4" s="10" t="n">
        <f aca="false">AJ4+AL4+AN4+AP4+AR4+AT4+AV4+AX4+AZ4+BB4+BD4+BF4</f>
        <v>0</v>
      </c>
      <c r="K4" s="11" t="n">
        <v>6</v>
      </c>
      <c r="L4" s="12" t="n">
        <v>24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3"/>
      <c r="AA4" s="10"/>
      <c r="AB4" s="10"/>
      <c r="AC4" s="10"/>
      <c r="AD4" s="10"/>
      <c r="AE4" s="10"/>
      <c r="AF4" s="10"/>
      <c r="AG4" s="10"/>
      <c r="AH4" s="10"/>
      <c r="AI4" s="9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8"/>
      <c r="BG4" s="8"/>
    </row>
    <row r="5" customFormat="false" ht="13.8" hidden="false" customHeight="false" outlineLevel="0" collapsed="false">
      <c r="A5" s="9" t="s">
        <v>36</v>
      </c>
      <c r="B5" s="10" t="s">
        <v>116</v>
      </c>
      <c r="C5" s="10" t="s">
        <v>117</v>
      </c>
      <c r="D5" s="10" t="s">
        <v>38</v>
      </c>
      <c r="E5" s="10" t="s">
        <v>118</v>
      </c>
      <c r="F5" s="10" t="n">
        <f aca="false">SUM(G5:J5)</f>
        <v>56</v>
      </c>
      <c r="G5" s="10" t="n">
        <f aca="false">K5+M5+O5+Q5+S5+U5+W5+Y5+AA5+AC5+AE5+AG5</f>
        <v>8</v>
      </c>
      <c r="H5" s="10" t="n">
        <f aca="false">L5+N5+P5+R5+T5+V5+X5+Z5+AB5+AD5+AF5+AH5</f>
        <v>48</v>
      </c>
      <c r="I5" s="10" t="n">
        <f aca="false">AI5+AK5+AM5+AO5+AQ5+AS5+AU5+AW5+AY5+BA5+BC5+BE5</f>
        <v>0</v>
      </c>
      <c r="J5" s="10" t="n">
        <f aca="false">AJ5+AL5+AN5+AP5+AR5+AT5+AV5+AX5+AZ5+BB5+BD5+BF5</f>
        <v>0</v>
      </c>
      <c r="K5" s="11" t="n">
        <v>6</v>
      </c>
      <c r="L5" s="12" t="n">
        <v>18</v>
      </c>
      <c r="M5" s="12" t="n">
        <v>2</v>
      </c>
      <c r="N5" s="12" t="n">
        <v>30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3"/>
      <c r="AA5" s="10"/>
      <c r="AB5" s="10"/>
      <c r="AC5" s="10"/>
      <c r="AD5" s="10"/>
      <c r="AE5" s="10"/>
      <c r="AF5" s="10"/>
      <c r="AG5" s="10"/>
      <c r="AH5" s="10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8"/>
      <c r="BG5" s="8"/>
    </row>
    <row r="6" customFormat="false" ht="13.8" hidden="false" customHeight="false" outlineLevel="0" collapsed="false">
      <c r="A6" s="9" t="s">
        <v>36</v>
      </c>
      <c r="B6" s="10" t="s">
        <v>119</v>
      </c>
      <c r="C6" s="10" t="s">
        <v>120</v>
      </c>
      <c r="D6" s="10" t="s">
        <v>118</v>
      </c>
      <c r="E6" s="10" t="s">
        <v>39</v>
      </c>
      <c r="F6" s="10" t="n">
        <f aca="false">SUM(G6:J6)</f>
        <v>80</v>
      </c>
      <c r="G6" s="10" t="n">
        <f aca="false">K6+M6+O6+Q6+S6+U6+W6+Y6+AA6+AC6+AE6+AG6</f>
        <v>10</v>
      </c>
      <c r="H6" s="10" t="n">
        <f aca="false">L6+N6+P6+R6+T6+V6+X6+Z6+AB6+AD6+AF6+AH6</f>
        <v>70</v>
      </c>
      <c r="I6" s="10" t="n">
        <f aca="false">AI6+AK6+AM6+AO6+AQ6+AS6+AU6+AW6+AY6+BA6+BC6+BE6</f>
        <v>0</v>
      </c>
      <c r="J6" s="10" t="n">
        <f aca="false">AJ6+AL6+AN6+AP6+AR6+AT6+AV6+AX6+AZ6+BB6+BD6+BF6</f>
        <v>0</v>
      </c>
      <c r="K6" s="9"/>
      <c r="L6" s="10"/>
      <c r="M6" s="12" t="n">
        <v>4</v>
      </c>
      <c r="N6" s="12" t="n">
        <v>30</v>
      </c>
      <c r="O6" s="12" t="n">
        <v>6</v>
      </c>
      <c r="P6" s="12" t="n">
        <v>40</v>
      </c>
      <c r="Q6" s="10"/>
      <c r="R6" s="10"/>
      <c r="S6" s="10"/>
      <c r="T6" s="10"/>
      <c r="U6" s="10"/>
      <c r="V6" s="10"/>
      <c r="W6" s="10"/>
      <c r="X6" s="10"/>
      <c r="Y6" s="13"/>
      <c r="Z6" s="13"/>
      <c r="AA6" s="10"/>
      <c r="AB6" s="10"/>
      <c r="AC6" s="10"/>
      <c r="AD6" s="10"/>
      <c r="AE6" s="10"/>
      <c r="AF6" s="10"/>
      <c r="AG6" s="10"/>
      <c r="AH6" s="10"/>
      <c r="AI6" s="9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8"/>
      <c r="BG6" s="8"/>
    </row>
    <row r="7" customFormat="false" ht="13.8" hidden="false" customHeight="false" outlineLevel="0" collapsed="false">
      <c r="A7" s="9" t="s">
        <v>36</v>
      </c>
      <c r="B7" s="10" t="s">
        <v>121</v>
      </c>
      <c r="C7" s="10" t="s">
        <v>122</v>
      </c>
      <c r="D7" s="10" t="s">
        <v>118</v>
      </c>
      <c r="E7" s="10" t="s">
        <v>39</v>
      </c>
      <c r="F7" s="10" t="n">
        <f aca="false">SUM(G7:J7)</f>
        <v>51</v>
      </c>
      <c r="G7" s="10" t="n">
        <f aca="false">K7+M7+O7+Q7+S7+U7+W7+Y7+AA7+AC7+AE7+AG7</f>
        <v>6</v>
      </c>
      <c r="H7" s="10" t="n">
        <f aca="false">L7+N7+P7+R7+T7+V7+X7+Z7+AB7+AD7+AF7+AH7</f>
        <v>45</v>
      </c>
      <c r="I7" s="10" t="n">
        <f aca="false">AI7+AK7+AM7+AO7+AQ7+AS7+AU7+AW7+AY7+BA7+BC7+BE7</f>
        <v>0</v>
      </c>
      <c r="J7" s="10" t="n">
        <f aca="false">AJ7+AL7+AN7+AP7+AR7+AT7+AV7+AX7+AZ7+BB7+BD7+BF7</f>
        <v>0</v>
      </c>
      <c r="K7" s="9"/>
      <c r="L7" s="10"/>
      <c r="M7" s="12" t="n">
        <v>2</v>
      </c>
      <c r="N7" s="12" t="n">
        <v>20</v>
      </c>
      <c r="O7" s="12" t="n">
        <v>4</v>
      </c>
      <c r="P7" s="12" t="n">
        <v>25</v>
      </c>
      <c r="Q7" s="10"/>
      <c r="R7" s="10"/>
      <c r="S7" s="10"/>
      <c r="T7" s="10"/>
      <c r="U7" s="10"/>
      <c r="V7" s="10"/>
      <c r="W7" s="10"/>
      <c r="X7" s="10"/>
      <c r="Y7" s="13"/>
      <c r="Z7" s="13"/>
      <c r="AA7" s="10"/>
      <c r="AB7" s="10"/>
      <c r="AC7" s="10"/>
      <c r="AD7" s="10"/>
      <c r="AE7" s="10"/>
      <c r="AF7" s="10"/>
      <c r="AG7" s="10"/>
      <c r="AH7" s="10"/>
      <c r="AI7" s="9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8"/>
      <c r="BG7" s="8"/>
    </row>
    <row r="8" customFormat="false" ht="13.8" hidden="false" customHeight="false" outlineLevel="0" collapsed="false">
      <c r="A8" s="9" t="s">
        <v>36</v>
      </c>
      <c r="B8" s="10" t="s">
        <v>123</v>
      </c>
      <c r="C8" s="10" t="s">
        <v>124</v>
      </c>
      <c r="D8" s="10" t="s">
        <v>39</v>
      </c>
      <c r="E8" s="10" t="s">
        <v>39</v>
      </c>
      <c r="F8" s="10" t="n">
        <f aca="false">SUM(G8:J8)</f>
        <v>46</v>
      </c>
      <c r="G8" s="10" t="n">
        <f aca="false">K8+M8+O8+Q8+S8+U8+W8+Y8+AA8+AC8+AE8+AG8</f>
        <v>6</v>
      </c>
      <c r="H8" s="10" t="n">
        <f aca="false">L8+N8+P8+R8+T8+V8+X8+Z8+AB8+AD8+AF8+AH8</f>
        <v>40</v>
      </c>
      <c r="I8" s="10" t="n">
        <f aca="false">AI8+AK8+AM8+AO8+AQ8+AS8+AU8+AW8+AY8+BA8+BC8+BE8</f>
        <v>0</v>
      </c>
      <c r="J8" s="10" t="n">
        <f aca="false">AJ8+AL8+AN8+AP8+AR8+AT8+AV8+AX8+AZ8+BB8+BD8+BF8</f>
        <v>0</v>
      </c>
      <c r="K8" s="9"/>
      <c r="L8" s="10"/>
      <c r="M8" s="10"/>
      <c r="N8" s="10"/>
      <c r="O8" s="12" t="n">
        <v>6</v>
      </c>
      <c r="P8" s="12" t="n">
        <v>40</v>
      </c>
      <c r="Q8" s="10"/>
      <c r="R8" s="10"/>
      <c r="S8" s="10"/>
      <c r="T8" s="10"/>
      <c r="U8" s="10"/>
      <c r="V8" s="10"/>
      <c r="W8" s="10"/>
      <c r="X8" s="10"/>
      <c r="Y8" s="13"/>
      <c r="Z8" s="13"/>
      <c r="AA8" s="10"/>
      <c r="AB8" s="10"/>
      <c r="AC8" s="10"/>
      <c r="AD8" s="10"/>
      <c r="AE8" s="10"/>
      <c r="AF8" s="10"/>
      <c r="AG8" s="10"/>
      <c r="AH8" s="10"/>
      <c r="AI8" s="9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8"/>
      <c r="BG8" s="8"/>
    </row>
    <row r="9" customFormat="false" ht="13.8" hidden="false" customHeight="false" outlineLevel="0" collapsed="false">
      <c r="A9" s="2" t="s">
        <v>41</v>
      </c>
      <c r="B9" s="3" t="s">
        <v>125</v>
      </c>
      <c r="C9" s="3" t="s">
        <v>126</v>
      </c>
      <c r="D9" s="3" t="s">
        <v>43</v>
      </c>
      <c r="E9" s="3" t="s">
        <v>127</v>
      </c>
      <c r="F9" s="3" t="n">
        <f aca="false">SUM(G9:J9)</f>
        <v>332</v>
      </c>
      <c r="G9" s="3" t="n">
        <f aca="false">K9+M9+O9+Q9+S9+U9+W9+Y9+AA9+AC9+AE9+AG9</f>
        <v>30</v>
      </c>
      <c r="H9" s="3" t="n">
        <f aca="false">L9+N9+P9+R9+T9+V9+X9+Z9+AB9+AD9+AF9+AH9</f>
        <v>302</v>
      </c>
      <c r="I9" s="3" t="n">
        <f aca="false">AI9+AK9+AM9+AO9+AQ9+AS9+AU9+AW9+AY9+BA9+BC9+BE9</f>
        <v>0</v>
      </c>
      <c r="J9" s="3" t="n">
        <f aca="false">AJ9+AL9+AN9+AP9+AR9+AT9+AV9+AX9+AZ9+BB9+BD9+BF9</f>
        <v>0</v>
      </c>
      <c r="K9" s="2"/>
      <c r="L9" s="3"/>
      <c r="M9" s="3"/>
      <c r="N9" s="3"/>
      <c r="O9" s="3"/>
      <c r="P9" s="3"/>
      <c r="Q9" s="7" t="n">
        <v>10</v>
      </c>
      <c r="R9" s="7" t="n">
        <v>86</v>
      </c>
      <c r="S9" s="7" t="n">
        <v>10</v>
      </c>
      <c r="T9" s="7" t="n">
        <v>108</v>
      </c>
      <c r="U9" s="7" t="n">
        <v>10</v>
      </c>
      <c r="V9" s="7" t="n">
        <v>108</v>
      </c>
      <c r="W9" s="3"/>
      <c r="X9" s="3"/>
      <c r="Y9" s="4"/>
      <c r="Z9" s="4"/>
      <c r="AA9" s="3"/>
      <c r="AB9" s="3"/>
      <c r="AC9" s="3"/>
      <c r="AD9" s="3"/>
      <c r="AE9" s="3"/>
      <c r="AF9" s="3"/>
      <c r="AG9" s="3"/>
      <c r="AH9" s="3"/>
      <c r="AI9" s="2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5"/>
      <c r="BG9" s="8"/>
    </row>
    <row r="10" customFormat="false" ht="13.8" hidden="false" customHeight="false" outlineLevel="0" collapsed="false">
      <c r="A10" s="9" t="s">
        <v>41</v>
      </c>
      <c r="B10" s="10" t="s">
        <v>128</v>
      </c>
      <c r="C10" s="10" t="s">
        <v>129</v>
      </c>
      <c r="D10" s="10" t="s">
        <v>48</v>
      </c>
      <c r="E10" s="10" t="s">
        <v>130</v>
      </c>
      <c r="F10" s="10" t="n">
        <f aca="false">SUM(G10:J10)</f>
        <v>170</v>
      </c>
      <c r="G10" s="10" t="n">
        <f aca="false">K10+M10+O10+Q10+S10+U10+W10+Y10+AA10+AC10+AE10+AG10</f>
        <v>20</v>
      </c>
      <c r="H10" s="10" t="n">
        <f aca="false">L10+N10+P10+R10+T10+V10+X10+Z10+AB10+AD10+AF10+AH10</f>
        <v>150</v>
      </c>
      <c r="I10" s="10" t="n">
        <f aca="false">AI10+AK10+AM10+AO10+AQ10+AS10+AU10+AW10+AY10+BA10+BC10+BE10</f>
        <v>0</v>
      </c>
      <c r="J10" s="10" t="n">
        <f aca="false">AJ10+AL10+AN10+AP10+AR10+AT10+AV10+AX10+AZ10+BB10+BD10+BF10</f>
        <v>0</v>
      </c>
      <c r="K10" s="9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2" t="n">
        <v>10</v>
      </c>
      <c r="X10" s="12" t="n">
        <v>60</v>
      </c>
      <c r="Y10" s="13"/>
      <c r="Z10" s="13"/>
      <c r="AA10" s="12" t="n">
        <v>10</v>
      </c>
      <c r="AB10" s="12" t="n">
        <v>90</v>
      </c>
      <c r="AC10" s="10"/>
      <c r="AD10" s="10"/>
      <c r="AE10" s="10"/>
      <c r="AF10" s="10"/>
      <c r="AG10" s="10"/>
      <c r="AH10" s="10"/>
      <c r="AI10" s="9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8"/>
      <c r="BG10" s="8"/>
    </row>
    <row r="11" customFormat="false" ht="13.8" hidden="false" customHeight="false" outlineLevel="0" collapsed="false">
      <c r="A11" s="9" t="s">
        <v>41</v>
      </c>
      <c r="B11" s="10" t="s">
        <v>131</v>
      </c>
      <c r="C11" s="10" t="s">
        <v>132</v>
      </c>
      <c r="D11" s="10" t="s">
        <v>133</v>
      </c>
      <c r="E11" s="10" t="s">
        <v>49</v>
      </c>
      <c r="F11" s="10" t="n">
        <f aca="false">SUM(G11:J11)</f>
        <v>193</v>
      </c>
      <c r="G11" s="10" t="n">
        <f aca="false">K11+M11+O11+Q11+S11+U11+W11+Y11+AA11+AC11+AE11+AG11</f>
        <v>12</v>
      </c>
      <c r="H11" s="10" t="n">
        <f aca="false">L11+N11+P11+R11+T11+V11+X11+Z11+AB11+AD11+AF11+AH11</f>
        <v>181</v>
      </c>
      <c r="I11" s="10" t="n">
        <f aca="false">AI11+AK11+AM11+AO11+AQ11+AS11+AU11+AW11+AY11+BA11+BC11+BE11</f>
        <v>0</v>
      </c>
      <c r="J11" s="10" t="n">
        <f aca="false">AJ11+AL11+AN11+AP11+AR11+AT11+AV11+AX11+AZ11+BB11+BD11+BF11</f>
        <v>0</v>
      </c>
      <c r="K11" s="9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3"/>
      <c r="AA11" s="10"/>
      <c r="AB11" s="10"/>
      <c r="AC11" s="12" t="n">
        <v>6</v>
      </c>
      <c r="AD11" s="12" t="n">
        <v>85</v>
      </c>
      <c r="AE11" s="12" t="n">
        <v>6</v>
      </c>
      <c r="AF11" s="12" t="n">
        <v>96</v>
      </c>
      <c r="AG11" s="12"/>
      <c r="AH11" s="12"/>
      <c r="AI11" s="12"/>
      <c r="AJ11" s="12"/>
      <c r="AK11" s="12"/>
      <c r="AL11" s="12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8"/>
      <c r="BG11" s="8"/>
    </row>
    <row r="12" customFormat="false" ht="13.8" hidden="false" customHeight="false" outlineLevel="0" collapsed="false">
      <c r="A12" s="9" t="s">
        <v>41</v>
      </c>
      <c r="B12" s="10" t="s">
        <v>134</v>
      </c>
      <c r="C12" s="10" t="s">
        <v>135</v>
      </c>
      <c r="D12" s="10" t="s">
        <v>43</v>
      </c>
      <c r="E12" s="10" t="s">
        <v>49</v>
      </c>
      <c r="F12" s="10" t="n">
        <f aca="false">SUM(G12:J12)</f>
        <v>76</v>
      </c>
      <c r="G12" s="10" t="n">
        <f aca="false">K12+M12+O12+Q12+S12+U12+W12+Y12+AA12+AC12+AE12+AG12</f>
        <v>8</v>
      </c>
      <c r="H12" s="10" t="n">
        <f aca="false">L12+N12+P12+R12+T12+V12+X12+Z12+AB12+AD12+AF12+AH12</f>
        <v>68</v>
      </c>
      <c r="I12" s="10" t="n">
        <f aca="false">AI12+AK12+AM12+AO12+AQ12+AS12+AU12+AW12+AY12+BA12+BC12+BE12</f>
        <v>0</v>
      </c>
      <c r="J12" s="10" t="n">
        <f aca="false">AJ12+AL12+AN12+AP12+AR12+AT12+AV12+AX12+AZ12+BB12+BD12+BF12</f>
        <v>0</v>
      </c>
      <c r="K12" s="9"/>
      <c r="L12" s="10"/>
      <c r="M12" s="10"/>
      <c r="N12" s="10"/>
      <c r="O12" s="10"/>
      <c r="P12" s="10"/>
      <c r="Q12" s="12" t="n">
        <v>2</v>
      </c>
      <c r="R12" s="12" t="n">
        <v>6</v>
      </c>
      <c r="S12" s="12"/>
      <c r="T12" s="12"/>
      <c r="U12" s="12"/>
      <c r="V12" s="12"/>
      <c r="W12" s="12" t="n">
        <v>2</v>
      </c>
      <c r="X12" s="12" t="n">
        <v>6</v>
      </c>
      <c r="Y12" s="13"/>
      <c r="Z12" s="13"/>
      <c r="AA12" s="12"/>
      <c r="AB12" s="12"/>
      <c r="AC12" s="12"/>
      <c r="AD12" s="12"/>
      <c r="AE12" s="12" t="n">
        <v>2</v>
      </c>
      <c r="AF12" s="12" t="n">
        <v>6</v>
      </c>
      <c r="AG12" s="12" t="n">
        <v>2</v>
      </c>
      <c r="AH12" s="12" t="n">
        <v>50</v>
      </c>
      <c r="AI12" s="1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0"/>
      <c r="BB12" s="10"/>
      <c r="BC12" s="10"/>
      <c r="BD12" s="10"/>
      <c r="BE12" s="10"/>
      <c r="BF12" s="8"/>
      <c r="BG12" s="8"/>
    </row>
    <row r="13" customFormat="false" ht="13.8" hidden="false" customHeight="false" outlineLevel="0" collapsed="false">
      <c r="A13" s="2" t="s">
        <v>46</v>
      </c>
      <c r="B13" s="3" t="s">
        <v>136</v>
      </c>
      <c r="C13" s="3" t="s">
        <v>137</v>
      </c>
      <c r="D13" s="3" t="s">
        <v>48</v>
      </c>
      <c r="E13" s="3" t="s">
        <v>49</v>
      </c>
      <c r="F13" s="3" t="n">
        <f aca="false">SUM(G13:J13)</f>
        <v>74</v>
      </c>
      <c r="G13" s="3" t="n">
        <f aca="false">K13+M13+O13+Q13+S13+U13+W13+Y13+AA13+AC13+AE13+AG13</f>
        <v>14</v>
      </c>
      <c r="H13" s="3" t="n">
        <f aca="false">L13+N13+P13+R13+T13+V13+X13+Z13+AB13+AD13+AF13+AH13</f>
        <v>60</v>
      </c>
      <c r="I13" s="3" t="n">
        <f aca="false">AI13+AK13+AM13+AO13+AQ13+AS13+AU13+AW13+AY13+BA13+BC13+BE13</f>
        <v>0</v>
      </c>
      <c r="J13" s="3" t="n">
        <f aca="false">AJ13+AL13+AN13+AP13+AR13+AT13+AV13+AX13+AZ13+BB13+BD13+BF13</f>
        <v>0</v>
      </c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7" t="n">
        <v>8</v>
      </c>
      <c r="X13" s="7" t="n">
        <v>20</v>
      </c>
      <c r="Y13" s="4"/>
      <c r="Z13" s="4"/>
      <c r="AA13" s="7"/>
      <c r="AB13" s="7"/>
      <c r="AC13" s="7" t="n">
        <v>4</v>
      </c>
      <c r="AD13" s="7" t="n">
        <v>10</v>
      </c>
      <c r="AE13" s="7"/>
      <c r="AF13" s="7"/>
      <c r="AG13" s="7" t="n">
        <v>2</v>
      </c>
      <c r="AH13" s="14" t="n">
        <v>30</v>
      </c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14"/>
      <c r="BG13" s="8"/>
    </row>
    <row r="14" customFormat="false" ht="13.8" hidden="false" customHeight="false" outlineLevel="0" collapsed="false">
      <c r="A14" s="9" t="s">
        <v>46</v>
      </c>
      <c r="B14" s="10" t="s">
        <v>138</v>
      </c>
      <c r="C14" s="10" t="s">
        <v>139</v>
      </c>
      <c r="D14" s="10" t="s">
        <v>140</v>
      </c>
      <c r="E14" s="10" t="s">
        <v>49</v>
      </c>
      <c r="F14" s="10" t="n">
        <f aca="false">SUM(G14:J14)</f>
        <v>42</v>
      </c>
      <c r="G14" s="10" t="n">
        <f aca="false">K14+M14+O14+Q14+S14+U14+W14+Y14+AA14+AC14+AE14+AG14</f>
        <v>4</v>
      </c>
      <c r="H14" s="10" t="n">
        <f aca="false">L14+N14+P14+R14+T14+V14+X14+Z14+AB14+AD14+AF14+AH14</f>
        <v>38</v>
      </c>
      <c r="I14" s="10" t="n">
        <f aca="false">AI14+AK14+AM14+AO14+AQ14+AS14+AU14+AW14+AY14+BA14+BC14+BE14</f>
        <v>0</v>
      </c>
      <c r="J14" s="10" t="n">
        <f aca="false">AJ14+AL14+AN14+AP14+AR14+AT14+AV14+AX14+AZ14+BB14+BD14+BF14</f>
        <v>0</v>
      </c>
      <c r="K14" s="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3"/>
      <c r="AA14" s="12" t="n">
        <v>2</v>
      </c>
      <c r="AB14" s="12" t="n">
        <v>18</v>
      </c>
      <c r="AC14" s="12"/>
      <c r="AD14" s="12"/>
      <c r="AE14" s="12"/>
      <c r="AF14" s="12"/>
      <c r="AG14" s="12" t="n">
        <v>2</v>
      </c>
      <c r="AH14" s="15" t="n">
        <v>20</v>
      </c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5"/>
      <c r="BG14" s="8"/>
    </row>
    <row r="15" customFormat="false" ht="13.8" hidden="false" customHeight="false" outlineLevel="0" collapsed="false">
      <c r="A15" s="9" t="s">
        <v>46</v>
      </c>
      <c r="B15" s="10" t="s">
        <v>141</v>
      </c>
      <c r="C15" s="10" t="s">
        <v>142</v>
      </c>
      <c r="D15" s="10" t="s">
        <v>133</v>
      </c>
      <c r="E15" s="10" t="s">
        <v>143</v>
      </c>
      <c r="F15" s="10" t="n">
        <f aca="false">SUM(G15:J15)</f>
        <v>22</v>
      </c>
      <c r="G15" s="10" t="n">
        <f aca="false">K15+M15+O15+Q15+S15+U15+W15+Y15+AA15+AC15+AE15+AG15</f>
        <v>2</v>
      </c>
      <c r="H15" s="10" t="n">
        <f aca="false">L15+N15+P15+R15+T15+V15+X15+Z15+AB15+AD15+AF15+AH15</f>
        <v>20</v>
      </c>
      <c r="I15" s="10" t="n">
        <f aca="false">AI15+AK15+AM15+AO15+AQ15+AS15+AU15+AW15+AY15+BA15+BC15+BE15</f>
        <v>0</v>
      </c>
      <c r="J15" s="10" t="n">
        <f aca="false">AJ15+AL15+AN15+AP15+AR15+AT15+AV15+AX15+AZ15+BB15+BD15+BF15</f>
        <v>0</v>
      </c>
      <c r="K15" s="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3"/>
      <c r="Z15" s="13"/>
      <c r="AA15" s="10"/>
      <c r="AB15" s="10"/>
      <c r="AC15" s="12" t="n">
        <v>2</v>
      </c>
      <c r="AD15" s="12" t="n">
        <v>20</v>
      </c>
      <c r="AE15" s="12"/>
      <c r="AF15" s="12"/>
      <c r="AG15" s="12"/>
      <c r="AH15" s="15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5"/>
      <c r="BG15" s="8"/>
    </row>
    <row r="16" customFormat="false" ht="13.8" hidden="false" customHeight="false" outlineLevel="0" collapsed="false">
      <c r="A16" s="9" t="s">
        <v>46</v>
      </c>
      <c r="B16" s="10" t="s">
        <v>144</v>
      </c>
      <c r="C16" s="10" t="s">
        <v>145</v>
      </c>
      <c r="D16" s="10" t="s">
        <v>44</v>
      </c>
      <c r="E16" s="10" t="s">
        <v>146</v>
      </c>
      <c r="F16" s="10" t="n">
        <f aca="false">SUM(G16:J16)</f>
        <v>22</v>
      </c>
      <c r="G16" s="10" t="n">
        <f aca="false">K16+M16+O16+Q16+S16+U16+W16+Y16+AA16+AC16+AE16+AG16</f>
        <v>2</v>
      </c>
      <c r="H16" s="10" t="n">
        <f aca="false">L16+N16+P16+R16+T16+V16+X16+Z16+AB16+AD16+AF16+AH16</f>
        <v>20</v>
      </c>
      <c r="I16" s="10" t="n">
        <f aca="false">AI16+AK16+AM16+AO16+AQ16+AS16+AU16+AW16+AY16+BA16+BC16+BE16</f>
        <v>0</v>
      </c>
      <c r="J16" s="10" t="n">
        <f aca="false">AJ16+AL16+AN16+AP16+AR16+AT16+AV16+AX16+AZ16+BB16+BD16+BF16</f>
        <v>0</v>
      </c>
      <c r="K16" s="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3"/>
      <c r="AA16" s="10"/>
      <c r="AB16" s="10"/>
      <c r="AC16" s="16"/>
      <c r="AD16" s="12"/>
      <c r="AE16" s="12" t="n">
        <v>2</v>
      </c>
      <c r="AF16" s="12" t="n">
        <v>20</v>
      </c>
      <c r="AG16" s="12"/>
      <c r="AH16" s="15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5"/>
      <c r="BG16" s="8"/>
    </row>
    <row r="17" customFormat="false" ht="13.8" hidden="false" customHeight="false" outlineLevel="0" collapsed="false">
      <c r="A17" s="9" t="s">
        <v>46</v>
      </c>
      <c r="B17" s="10" t="s">
        <v>141</v>
      </c>
      <c r="C17" s="10" t="s">
        <v>147</v>
      </c>
      <c r="D17" s="10" t="s">
        <v>148</v>
      </c>
      <c r="E17" s="10" t="s">
        <v>49</v>
      </c>
      <c r="F17" s="10" t="n">
        <f aca="false">SUM(G17:J17)</f>
        <v>6</v>
      </c>
      <c r="G17" s="10" t="n">
        <f aca="false">K17+M17+O17+Q17+S17+U17+W17+Y17+AA17+AC17+AE17+AG17</f>
        <v>0</v>
      </c>
      <c r="H17" s="10" t="n">
        <f aca="false">L17+N17+P17+R17+T17+V17+X17+Z17+AB17+AD17+AF17+AH17</f>
        <v>6</v>
      </c>
      <c r="I17" s="10" t="n">
        <f aca="false">AI17+AK17+AM17+AO17+AQ17+AS17+AU17+AW17+AY17+BA17+BC17+BE17</f>
        <v>0</v>
      </c>
      <c r="J17" s="10" t="n">
        <f aca="false">AJ17+AL17+AN17+AP17+AR17+AT17+AV17+AX17+AZ17+BB17+BD17+BF17</f>
        <v>0</v>
      </c>
      <c r="K17" s="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3"/>
      <c r="Z17" s="13"/>
      <c r="AA17" s="10"/>
      <c r="AB17" s="10"/>
      <c r="AC17" s="10"/>
      <c r="AD17" s="10"/>
      <c r="AE17" s="10"/>
      <c r="AF17" s="10"/>
      <c r="AG17" s="10"/>
      <c r="AH17" s="17" t="n">
        <v>6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2"/>
      <c r="BB17" s="12"/>
      <c r="BC17" s="12"/>
      <c r="BD17" s="12"/>
      <c r="BE17" s="12"/>
      <c r="BF17" s="15"/>
      <c r="BG17" s="8"/>
    </row>
    <row r="18" customFormat="false" ht="13.8" hidden="false" customHeight="false" outlineLevel="0" collapsed="false">
      <c r="A18" s="2" t="s">
        <v>51</v>
      </c>
      <c r="B18" s="3" t="s">
        <v>149</v>
      </c>
      <c r="C18" s="3" t="s">
        <v>150</v>
      </c>
      <c r="D18" s="3" t="s">
        <v>38</v>
      </c>
      <c r="E18" s="3" t="s">
        <v>39</v>
      </c>
      <c r="F18" s="3" t="n">
        <f aca="false">SUM(G18:J18)</f>
        <v>159</v>
      </c>
      <c r="G18" s="3" t="n">
        <f aca="false">K18+M18+O18+Q18+S18+U18+W18+Y18+AA18+AC18+AE18+AG18</f>
        <v>28</v>
      </c>
      <c r="H18" s="3" t="n">
        <f aca="false">L18+N18+P18+R18+T18+V18+X18+Z18+AB18+AD18+AF18+AH18</f>
        <v>131</v>
      </c>
      <c r="I18" s="3" t="n">
        <f aca="false">AI18+AK18+AM18+AO18+AQ18+AS18+AU18+AW18+AY18+BA18+BC18+BE18</f>
        <v>0</v>
      </c>
      <c r="J18" s="3" t="n">
        <f aca="false">AJ18+AL18+AN18+AP18+AR18+AT18+AV18+AX18+AZ18+BB18+BD18+BF18</f>
        <v>0</v>
      </c>
      <c r="K18" s="6" t="n">
        <v>12</v>
      </c>
      <c r="L18" s="7" t="n">
        <v>60</v>
      </c>
      <c r="M18" s="7" t="n">
        <v>8</v>
      </c>
      <c r="N18" s="7" t="n">
        <v>48</v>
      </c>
      <c r="O18" s="7" t="n">
        <v>8</v>
      </c>
      <c r="P18" s="7" t="n">
        <v>23</v>
      </c>
      <c r="Q18" s="3"/>
      <c r="R18" s="3"/>
      <c r="S18" s="3"/>
      <c r="T18" s="3"/>
      <c r="U18" s="3"/>
      <c r="V18" s="3"/>
      <c r="W18" s="3"/>
      <c r="X18" s="3"/>
      <c r="Y18" s="4"/>
      <c r="Z18" s="4"/>
      <c r="AA18" s="3"/>
      <c r="AB18" s="3"/>
      <c r="AC18" s="3"/>
      <c r="AD18" s="3"/>
      <c r="AE18" s="3"/>
      <c r="AF18" s="3"/>
      <c r="AG18" s="3"/>
      <c r="AH18" s="5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5"/>
      <c r="BG18" s="8"/>
    </row>
    <row r="19" customFormat="false" ht="13.8" hidden="false" customHeight="false" outlineLevel="0" collapsed="false">
      <c r="A19" s="9" t="s">
        <v>51</v>
      </c>
      <c r="B19" s="10" t="s">
        <v>151</v>
      </c>
      <c r="C19" s="10" t="s">
        <v>152</v>
      </c>
      <c r="D19" s="10" t="s">
        <v>43</v>
      </c>
      <c r="E19" s="10" t="s">
        <v>43</v>
      </c>
      <c r="F19" s="10" t="n">
        <f aca="false">SUM(G19:J19)</f>
        <v>20</v>
      </c>
      <c r="G19" s="10" t="n">
        <f aca="false">K19+M19+O19+Q19+S19+U19+W19+Y19+AA19+AC19+AE19+AG19</f>
        <v>4</v>
      </c>
      <c r="H19" s="10" t="n">
        <f aca="false">L19+N19+P19+R19+T19+V19+X19+Z19+AB19+AD19+AF19+AH19</f>
        <v>16</v>
      </c>
      <c r="I19" s="10" t="n">
        <f aca="false">AI19+AK19+AM19+AO19+AQ19+AS19+AU19+AW19+AY19+BA19+BC19+BE19</f>
        <v>0</v>
      </c>
      <c r="J19" s="10" t="n">
        <f aca="false">AJ19+AL19+AN19+AP19+AR19+AT19+AV19+AX19+AZ19+BB19+BD19+BF19</f>
        <v>0</v>
      </c>
      <c r="K19" s="9"/>
      <c r="L19" s="10"/>
      <c r="M19" s="10"/>
      <c r="N19" s="10"/>
      <c r="O19" s="10"/>
      <c r="P19" s="10"/>
      <c r="Q19" s="12" t="n">
        <v>4</v>
      </c>
      <c r="R19" s="12" t="n">
        <v>16</v>
      </c>
      <c r="S19" s="10"/>
      <c r="T19" s="10"/>
      <c r="U19" s="10"/>
      <c r="V19" s="10"/>
      <c r="W19" s="10"/>
      <c r="X19" s="10"/>
      <c r="Y19" s="13"/>
      <c r="Z19" s="13"/>
      <c r="AA19" s="10"/>
      <c r="AB19" s="10"/>
      <c r="AC19" s="10"/>
      <c r="AD19" s="10"/>
      <c r="AE19" s="10"/>
      <c r="AF19" s="10"/>
      <c r="AG19" s="10"/>
      <c r="AH19" s="8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8"/>
      <c r="BG19" s="8"/>
    </row>
    <row r="20" customFormat="false" ht="13.8" hidden="false" customHeight="false" outlineLevel="0" collapsed="false">
      <c r="A20" s="9" t="s">
        <v>51</v>
      </c>
      <c r="B20" s="10" t="s">
        <v>153</v>
      </c>
      <c r="C20" s="10" t="s">
        <v>154</v>
      </c>
      <c r="D20" s="10" t="s">
        <v>43</v>
      </c>
      <c r="E20" s="10" t="s">
        <v>49</v>
      </c>
      <c r="F20" s="10" t="n">
        <f aca="false">SUM(G20:J20)</f>
        <v>131</v>
      </c>
      <c r="G20" s="10" t="n">
        <f aca="false">K20+M20+O20+Q20+S20+U20+W20+Y20+AA20+AC20+AE20+AG20</f>
        <v>35</v>
      </c>
      <c r="H20" s="10" t="n">
        <f aca="false">L20+N20+P20+R20+T20+V20+X20+Z20+AB20+AD20+AF20+AH20</f>
        <v>96</v>
      </c>
      <c r="I20" s="10" t="n">
        <f aca="false">AI20+AK20+AM20+AO20+AQ20+AS20+AU20+AW20+AY20+BA20+BC20+BE20</f>
        <v>0</v>
      </c>
      <c r="J20" s="10" t="n">
        <f aca="false">AJ20+AL20+AN20+AP20+AR20+AT20+AV20+AX20+AZ20+BB20+BD20+BF20</f>
        <v>0</v>
      </c>
      <c r="K20" s="9"/>
      <c r="L20" s="10"/>
      <c r="M20" s="10"/>
      <c r="N20" s="10"/>
      <c r="O20" s="10"/>
      <c r="P20" s="10"/>
      <c r="Q20" s="12" t="n">
        <v>6</v>
      </c>
      <c r="R20" s="12" t="n">
        <v>20</v>
      </c>
      <c r="S20" s="12" t="n">
        <v>6</v>
      </c>
      <c r="T20" s="12" t="n">
        <v>20</v>
      </c>
      <c r="U20" s="12" t="n">
        <v>5</v>
      </c>
      <c r="V20" s="12" t="n">
        <v>20</v>
      </c>
      <c r="W20" s="12" t="n">
        <v>4</v>
      </c>
      <c r="X20" s="12" t="n">
        <v>8</v>
      </c>
      <c r="Y20" s="13"/>
      <c r="Z20" s="13"/>
      <c r="AA20" s="12" t="n">
        <v>4</v>
      </c>
      <c r="AB20" s="12" t="n">
        <v>6</v>
      </c>
      <c r="AC20" s="12" t="n">
        <v>3</v>
      </c>
      <c r="AD20" s="12" t="n">
        <v>8</v>
      </c>
      <c r="AE20" s="12" t="n">
        <v>3</v>
      </c>
      <c r="AF20" s="12" t="n">
        <v>8</v>
      </c>
      <c r="AG20" s="12" t="n">
        <v>4</v>
      </c>
      <c r="AH20" s="15" t="n">
        <v>6</v>
      </c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0"/>
      <c r="BB20" s="10"/>
      <c r="BC20" s="10"/>
      <c r="BD20" s="10"/>
      <c r="BE20" s="10"/>
      <c r="BF20" s="8"/>
      <c r="BG20" s="8"/>
    </row>
    <row r="21" customFormat="false" ht="13.8" hidden="false" customHeight="false" outlineLevel="0" collapsed="false">
      <c r="A21" s="9" t="s">
        <v>51</v>
      </c>
      <c r="B21" s="10" t="s">
        <v>155</v>
      </c>
      <c r="C21" s="10" t="s">
        <v>156</v>
      </c>
      <c r="D21" s="10" t="s">
        <v>48</v>
      </c>
      <c r="E21" s="10" t="s">
        <v>49</v>
      </c>
      <c r="F21" s="10" t="n">
        <f aca="false">SUM(G21:J21)</f>
        <v>41</v>
      </c>
      <c r="G21" s="10" t="n">
        <f aca="false">K21+M21+O21+Q21+S21+U21+W21+Y21+AA21+AC21+AE21+AG21</f>
        <v>7</v>
      </c>
      <c r="H21" s="10" t="n">
        <f aca="false">L21+N21+P21+R21+T21+V21+X21+Z21+AB21+AD21+AF21+AH21</f>
        <v>34</v>
      </c>
      <c r="I21" s="10" t="n">
        <f aca="false">AI21+AK21+AM21+AO21+AQ21+AS21+AU21+AW21+AY21+BA21+BC21+BE21</f>
        <v>0</v>
      </c>
      <c r="J21" s="10" t="n">
        <f aca="false">AJ21+AL21+AN21+AP21+AR21+AT21+AV21+AX21+AZ21+BB21+BD21+BF21</f>
        <v>0</v>
      </c>
      <c r="K21" s="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2" t="n">
        <v>2</v>
      </c>
      <c r="X21" s="12" t="n">
        <v>20</v>
      </c>
      <c r="Y21" s="13"/>
      <c r="Z21" s="13"/>
      <c r="AA21" s="12"/>
      <c r="AB21" s="12"/>
      <c r="AC21" s="12" t="n">
        <v>3</v>
      </c>
      <c r="AD21" s="12" t="n">
        <v>8</v>
      </c>
      <c r="AE21" s="12"/>
      <c r="AF21" s="12"/>
      <c r="AG21" s="12" t="n">
        <v>2</v>
      </c>
      <c r="AH21" s="15" t="n">
        <v>6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0"/>
      <c r="BB21" s="10"/>
      <c r="BC21" s="10"/>
      <c r="BD21" s="10"/>
      <c r="BE21" s="10"/>
      <c r="BF21" s="8"/>
      <c r="BG21" s="8"/>
    </row>
    <row r="22" customFormat="false" ht="13.8" hidden="false" customHeight="false" outlineLevel="0" collapsed="false">
      <c r="A22" s="9" t="s">
        <v>51</v>
      </c>
      <c r="B22" s="10" t="s">
        <v>157</v>
      </c>
      <c r="C22" s="10" t="s">
        <v>158</v>
      </c>
      <c r="D22" s="10" t="s">
        <v>48</v>
      </c>
      <c r="E22" s="10" t="s">
        <v>49</v>
      </c>
      <c r="F22" s="10" t="n">
        <f aca="false">SUM(G22:J22)</f>
        <v>72</v>
      </c>
      <c r="G22" s="10" t="n">
        <f aca="false">K22+M22+O22+Q22+S22+U22+W22+Y22+AA22+AC22+AE22+AG22</f>
        <v>10</v>
      </c>
      <c r="H22" s="10" t="n">
        <f aca="false">L22+N22+P22+R22+T22+V22+X22+Z22+AB22+AD22+AF22+AH22</f>
        <v>62</v>
      </c>
      <c r="I22" s="10" t="n">
        <f aca="false">AI22+AK22+AM22+AO22+AQ22+AS22+AU22+AW22+AY22+BA22+BC22+BE22</f>
        <v>0</v>
      </c>
      <c r="J22" s="10" t="n">
        <f aca="false">AJ22+AL22+AN22+AP22+AR22+AT22+AV22+AX22+AZ22+BB22+BD22+BF22</f>
        <v>0</v>
      </c>
      <c r="K22" s="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2" t="n">
        <v>2</v>
      </c>
      <c r="X22" s="12" t="n">
        <v>20</v>
      </c>
      <c r="Y22" s="13"/>
      <c r="Z22" s="13"/>
      <c r="AA22" s="12" t="n">
        <v>2</v>
      </c>
      <c r="AB22" s="12" t="n">
        <v>20</v>
      </c>
      <c r="AC22" s="12" t="n">
        <v>2</v>
      </c>
      <c r="AD22" s="12" t="n">
        <v>8</v>
      </c>
      <c r="AE22" s="12" t="n">
        <v>2</v>
      </c>
      <c r="AF22" s="12" t="n">
        <v>8</v>
      </c>
      <c r="AG22" s="12" t="n">
        <v>2</v>
      </c>
      <c r="AH22" s="15" t="n">
        <v>6</v>
      </c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5"/>
      <c r="BG22" s="8"/>
    </row>
    <row r="23" customFormat="false" ht="13.8" hidden="false" customHeight="false" outlineLevel="0" collapsed="false">
      <c r="A23" s="18" t="s">
        <v>51</v>
      </c>
      <c r="B23" s="19" t="s">
        <v>159</v>
      </c>
      <c r="C23" s="19" t="s">
        <v>160</v>
      </c>
      <c r="D23" s="19" t="s">
        <v>140</v>
      </c>
      <c r="E23" s="19" t="s">
        <v>49</v>
      </c>
      <c r="F23" s="19" t="n">
        <f aca="false">SUM(G23:J23)</f>
        <v>12</v>
      </c>
      <c r="G23" s="19" t="n">
        <f aca="false">K23+M23+O23+Q23+S23+U23+W23+Y23+AA23+AC23+AE23+AG23</f>
        <v>4</v>
      </c>
      <c r="H23" s="19" t="n">
        <f aca="false">L23+N23+P23+R23+T23+V23+X23+Z23+AB23+AD23+AF23+AH23</f>
        <v>8</v>
      </c>
      <c r="I23" s="19" t="n">
        <f aca="false">AI23+AK23+AM23+AO23+AQ23+AS23+AU23+AW23+AY23+BA23+BC23+BE23</f>
        <v>0</v>
      </c>
      <c r="J23" s="19" t="n">
        <f aca="false">AJ23+AL23+AN23+AP23+AR23+AT23+AV23+AX23+AZ23+BB23+BD23+BF23</f>
        <v>0</v>
      </c>
      <c r="K23" s="18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0"/>
      <c r="Z23" s="20"/>
      <c r="AA23" s="21" t="n">
        <v>2</v>
      </c>
      <c r="AB23" s="21" t="n">
        <v>4</v>
      </c>
      <c r="AC23" s="21"/>
      <c r="AD23" s="21"/>
      <c r="AE23" s="21"/>
      <c r="AF23" s="21"/>
      <c r="AG23" s="21" t="n">
        <v>2</v>
      </c>
      <c r="AH23" s="22" t="n">
        <v>4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2"/>
      <c r="BG23" s="8"/>
    </row>
    <row r="24" customFormat="false" ht="13.8" hidden="false" customHeight="false" outlineLevel="0" collapsed="false">
      <c r="C24" s="0" t="s">
        <v>161</v>
      </c>
      <c r="D24" s="0" t="s">
        <v>38</v>
      </c>
      <c r="E24" s="0" t="s">
        <v>49</v>
      </c>
      <c r="F24" s="0" t="n">
        <f aca="false">SUM(F2:F23)</f>
        <v>1674</v>
      </c>
      <c r="G24" s="0" t="n">
        <f aca="false">SUM(G2:G23)</f>
        <v>224</v>
      </c>
      <c r="H24" s="0" t="n">
        <f aca="false">SUM(H2:H23)</f>
        <v>1450</v>
      </c>
      <c r="I24" s="0" t="n">
        <f aca="false">SUM(I2:I23)</f>
        <v>0</v>
      </c>
      <c r="J24" s="0" t="n">
        <f aca="false">SUM(J2:J23)</f>
        <v>0</v>
      </c>
      <c r="K24" s="18" t="n">
        <f aca="false">SUM(K2:K23)</f>
        <v>32</v>
      </c>
      <c r="L24" s="18" t="n">
        <f aca="false">SUM(L2:L23)</f>
        <v>133</v>
      </c>
      <c r="M24" s="18" t="n">
        <f aca="false">SUM(M2:M23)</f>
        <v>16</v>
      </c>
      <c r="N24" s="18" t="n">
        <f aca="false">SUM(N2:N23)</f>
        <v>128</v>
      </c>
      <c r="O24" s="18" t="n">
        <f aca="false">SUM(O2:O23)</f>
        <v>24</v>
      </c>
      <c r="P24" s="18" t="n">
        <f aca="false">SUM(P2:P23)</f>
        <v>128</v>
      </c>
      <c r="Q24" s="18" t="n">
        <f aca="false">SUM(Q2:Q23)</f>
        <v>22</v>
      </c>
      <c r="R24" s="18" t="n">
        <f aca="false">SUM(R2:R23)</f>
        <v>128</v>
      </c>
      <c r="S24" s="18" t="n">
        <f aca="false">SUM(S2:S23)</f>
        <v>16</v>
      </c>
      <c r="T24" s="18" t="n">
        <f aca="false">SUM(T2:T23)</f>
        <v>128</v>
      </c>
      <c r="U24" s="18" t="n">
        <f aca="false">SUM(U2:U23)</f>
        <v>15</v>
      </c>
      <c r="V24" s="18" t="n">
        <f aca="false">SUM(V2:V23)</f>
        <v>128</v>
      </c>
      <c r="W24" s="18" t="n">
        <f aca="false">SUM(W2:W23)</f>
        <v>28</v>
      </c>
      <c r="X24" s="18" t="n">
        <f aca="false">SUM(X2:X23)</f>
        <v>134</v>
      </c>
      <c r="Y24" s="23" t="n">
        <f aca="false">SUM(Y2:Y23)</f>
        <v>0</v>
      </c>
      <c r="Z24" s="23" t="n">
        <f aca="false">SUM(Z2:Z23)</f>
        <v>0</v>
      </c>
      <c r="AA24" s="18" t="n">
        <f aca="false">SUM(AA2:AA23)</f>
        <v>20</v>
      </c>
      <c r="AB24" s="18" t="n">
        <f aca="false">SUM(AB2:AB23)</f>
        <v>138</v>
      </c>
      <c r="AC24" s="18" t="n">
        <f aca="false">SUM(AC2:AC23)</f>
        <v>20</v>
      </c>
      <c r="AD24" s="18" t="n">
        <f aca="false">SUM(AD2:AD23)</f>
        <v>139</v>
      </c>
      <c r="AE24" s="18" t="n">
        <f aca="false">SUM(AE2:AE23)</f>
        <v>15</v>
      </c>
      <c r="AF24" s="18" t="n">
        <f aca="false">SUM(AF2:AF23)</f>
        <v>138</v>
      </c>
      <c r="AG24" s="18" t="n">
        <f aca="false">SUM(AG2:AG23)</f>
        <v>16</v>
      </c>
      <c r="AH24" s="18" t="n">
        <f aca="false">SUM(AH2:AH23)</f>
        <v>128</v>
      </c>
      <c r="AI24" s="18"/>
      <c r="AJ24" s="19" t="n">
        <f aca="false">SUM(AJ12:AJ23)</f>
        <v>0</v>
      </c>
      <c r="AK24" s="19" t="n">
        <f aca="false">SUM(AK12:AK23)</f>
        <v>0</v>
      </c>
      <c r="AL24" s="19" t="n">
        <f aca="false">SUM(AL12:AL23)</f>
        <v>0</v>
      </c>
      <c r="AM24" s="19" t="n">
        <f aca="false">SUM(AM12:AM23)</f>
        <v>0</v>
      </c>
      <c r="AN24" s="19" t="n">
        <f aca="false">SUM(AN12:AN23)</f>
        <v>0</v>
      </c>
      <c r="AO24" s="19" t="n">
        <f aca="false">SUM(AO12:AO23)</f>
        <v>0</v>
      </c>
      <c r="AP24" s="19" t="n">
        <f aca="false">SUM(AP12:AP23)</f>
        <v>0</v>
      </c>
      <c r="AQ24" s="19" t="n">
        <f aca="false">SUM(AQ12:AQ23)</f>
        <v>0</v>
      </c>
      <c r="AR24" s="19" t="n">
        <f aca="false">SUM(AR12:AR23)</f>
        <v>0</v>
      </c>
      <c r="AS24" s="19" t="n">
        <f aca="false">SUM(AS12:AS23)</f>
        <v>0</v>
      </c>
      <c r="AT24" s="19" t="n">
        <f aca="false">SUM(AT12:AT23)</f>
        <v>0</v>
      </c>
      <c r="AU24" s="19" t="n">
        <f aca="false">SUM(AU12:AU23)</f>
        <v>0</v>
      </c>
      <c r="AV24" s="19" t="n">
        <f aca="false">SUM(AV12:AV23)</f>
        <v>0</v>
      </c>
      <c r="AW24" s="19" t="n">
        <f aca="false">SUM(AW12:AW23)</f>
        <v>0</v>
      </c>
      <c r="AX24" s="19" t="n">
        <f aca="false">SUM(AX12:AX23)</f>
        <v>0</v>
      </c>
      <c r="AY24" s="19" t="n">
        <f aca="false">SUM(AY12:AY23)</f>
        <v>0</v>
      </c>
      <c r="AZ24" s="19" t="n">
        <f aca="false">SUM(AZ12:AZ23)</f>
        <v>0</v>
      </c>
      <c r="BA24" s="19" t="n">
        <f aca="false">SUM(BA12:BA23)</f>
        <v>0</v>
      </c>
      <c r="BB24" s="19" t="n">
        <f aca="false">SUM(BB12:BB23)</f>
        <v>0</v>
      </c>
      <c r="BC24" s="19" t="n">
        <f aca="false">SUM(BC12:BC23)</f>
        <v>0</v>
      </c>
      <c r="BD24" s="19" t="n">
        <f aca="false">SUM(BD12:BD23)</f>
        <v>0</v>
      </c>
      <c r="BE24" s="19" t="n">
        <f aca="false">SUM(BE12:BE23)</f>
        <v>0</v>
      </c>
      <c r="BF24" s="19" t="n">
        <f aca="false">SUM(BF12:BF23)</f>
        <v>0</v>
      </c>
      <c r="BG24" s="24"/>
    </row>
    <row r="26" customFormat="false" ht="13.8" hidden="false" customHeight="false" outlineLevel="0" collapsed="false">
      <c r="G26" s="0" t="n">
        <f aca="false">G24*22.73</f>
        <v>5091.52</v>
      </c>
      <c r="I26" s="0" t="n">
        <f aca="false">I24*22.73</f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8" activeCellId="0" sqref="C18"/>
    </sheetView>
  </sheetViews>
  <sheetFormatPr defaultRowHeight="15"/>
  <cols>
    <col collapsed="false" hidden="false" max="1" min="1" style="0" width="20.3826530612245"/>
    <col collapsed="false" hidden="false" max="2" min="2" style="0" width="26.4591836734694"/>
    <col collapsed="false" hidden="false" max="3" min="3" style="0" width="29.4285714285714"/>
    <col collapsed="false" hidden="false" max="1025" min="4" style="0" width="8.50510204081633"/>
  </cols>
  <sheetData>
    <row r="1" customFormat="false" ht="15" hidden="false" customHeight="false" outlineLevel="0" collapsed="false">
      <c r="A1" s="0" t="s">
        <v>162</v>
      </c>
      <c r="B1" s="0" t="s">
        <v>163</v>
      </c>
      <c r="C1" s="0" t="s">
        <v>164</v>
      </c>
    </row>
    <row r="2" customFormat="false" ht="15" hidden="false" customHeight="false" outlineLevel="0" collapsed="false">
      <c r="A2" s="0" t="s">
        <v>165</v>
      </c>
      <c r="B2" s="0" t="s">
        <v>166</v>
      </c>
      <c r="C2" s="0" t="s">
        <v>167</v>
      </c>
    </row>
    <row r="3" customFormat="false" ht="15" hidden="false" customHeight="false" outlineLevel="0" collapsed="false">
      <c r="A3" s="0" t="s">
        <v>165</v>
      </c>
      <c r="B3" s="0" t="s">
        <v>168</v>
      </c>
      <c r="C3" s="0" t="s">
        <v>167</v>
      </c>
    </row>
    <row r="4" customFormat="false" ht="15" hidden="false" customHeight="false" outlineLevel="0" collapsed="false">
      <c r="A4" s="0" t="s">
        <v>165</v>
      </c>
      <c r="B4" s="0" t="s">
        <v>169</v>
      </c>
      <c r="C4" s="0" t="s">
        <v>167</v>
      </c>
    </row>
    <row r="5" customFormat="false" ht="15" hidden="false" customHeight="false" outlineLevel="0" collapsed="false">
      <c r="A5" s="0" t="s">
        <v>165</v>
      </c>
      <c r="B5" s="0" t="s">
        <v>170</v>
      </c>
      <c r="C5" s="0" t="s">
        <v>167</v>
      </c>
    </row>
    <row r="6" customFormat="false" ht="15" hidden="false" customHeight="false" outlineLevel="0" collapsed="false">
      <c r="A6" s="0" t="s">
        <v>165</v>
      </c>
      <c r="B6" s="0" t="s">
        <v>171</v>
      </c>
      <c r="C6" s="0" t="s">
        <v>167</v>
      </c>
    </row>
    <row r="7" customFormat="false" ht="15" hidden="false" customHeight="false" outlineLevel="0" collapsed="false">
      <c r="A7" s="0" t="s">
        <v>172</v>
      </c>
      <c r="B7" s="0" t="s">
        <v>173</v>
      </c>
      <c r="C7" s="0" t="s">
        <v>167</v>
      </c>
    </row>
    <row r="8" customFormat="false" ht="15" hidden="false" customHeight="false" outlineLevel="0" collapsed="false">
      <c r="A8" s="0" t="s">
        <v>174</v>
      </c>
      <c r="B8" s="0" t="s">
        <v>175</v>
      </c>
      <c r="C8" s="0" t="s">
        <v>167</v>
      </c>
    </row>
    <row r="9" customFormat="false" ht="15" hidden="false" customHeight="false" outlineLevel="0" collapsed="false">
      <c r="A9" s="0" t="s">
        <v>174</v>
      </c>
      <c r="B9" s="0" t="s">
        <v>176</v>
      </c>
      <c r="C9" s="0" t="s">
        <v>167</v>
      </c>
    </row>
    <row r="10" customFormat="false" ht="15" hidden="false" customHeight="false" outlineLevel="0" collapsed="false">
      <c r="A10" s="0" t="s">
        <v>174</v>
      </c>
      <c r="B10" s="0" t="s">
        <v>177</v>
      </c>
      <c r="C10" s="0" t="s">
        <v>178</v>
      </c>
    </row>
    <row r="11" customFormat="false" ht="15" hidden="false" customHeight="false" outlineLevel="0" collapsed="false">
      <c r="A11" s="0" t="s">
        <v>174</v>
      </c>
      <c r="B11" s="0" t="s">
        <v>179</v>
      </c>
      <c r="C11" s="0" t="s">
        <v>178</v>
      </c>
    </row>
    <row r="12" customFormat="false" ht="15" hidden="false" customHeight="false" outlineLevel="0" collapsed="false">
      <c r="A12" s="0" t="s">
        <v>180</v>
      </c>
      <c r="B12" s="0" t="s">
        <v>181</v>
      </c>
      <c r="C12" s="0" t="s">
        <v>182</v>
      </c>
    </row>
    <row r="13" customFormat="false" ht="15" hidden="false" customHeight="false" outlineLevel="0" collapsed="false">
      <c r="A13" s="0" t="s">
        <v>180</v>
      </c>
      <c r="B13" s="0" t="s">
        <v>183</v>
      </c>
      <c r="C13" s="0" t="s">
        <v>184</v>
      </c>
    </row>
    <row r="14" customFormat="false" ht="15" hidden="false" customHeight="false" outlineLevel="0" collapsed="false">
      <c r="A14" s="0" t="s">
        <v>180</v>
      </c>
      <c r="B14" s="0" t="s">
        <v>185</v>
      </c>
      <c r="C14" s="0" t="s">
        <v>186</v>
      </c>
    </row>
    <row r="15" customFormat="false" ht="15" hidden="false" customHeight="false" outlineLevel="0" collapsed="false">
      <c r="A15" s="0" t="s">
        <v>180</v>
      </c>
      <c r="B15" s="0" t="s">
        <v>187</v>
      </c>
      <c r="C15" s="0" t="s">
        <v>188</v>
      </c>
    </row>
    <row r="16" customFormat="false" ht="15" hidden="false" customHeight="false" outlineLevel="0" collapsed="false">
      <c r="A16" s="0" t="s">
        <v>180</v>
      </c>
      <c r="B16" s="0" t="s">
        <v>189</v>
      </c>
      <c r="C16" s="0" t="s">
        <v>190</v>
      </c>
    </row>
    <row r="17" customFormat="false" ht="15" hidden="false" customHeight="false" outlineLevel="0" collapsed="false">
      <c r="A17" s="0" t="s">
        <v>174</v>
      </c>
      <c r="B17" s="0" t="s">
        <v>191</v>
      </c>
      <c r="C17" s="0" t="s">
        <v>192</v>
      </c>
    </row>
    <row r="18" customFormat="false" ht="15" hidden="false" customHeight="false" outlineLevel="0" collapsed="false">
      <c r="A18" s="0" t="s">
        <v>180</v>
      </c>
      <c r="B18" s="0" t="s">
        <v>193</v>
      </c>
      <c r="C18" s="0" t="s">
        <v>194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8.2244897959184"/>
    <col collapsed="false" hidden="false" max="2" min="2" style="25" width="15.5255102040816"/>
    <col collapsed="false" hidden="false" max="3" min="3" style="25" width="12.5561224489796"/>
    <col collapsed="false" hidden="false" max="1025" min="4" style="0" width="8.50510204081633"/>
  </cols>
  <sheetData>
    <row r="1" customFormat="false" ht="15" hidden="false" customHeight="false" outlineLevel="0" collapsed="false">
      <c r="B1" s="25" t="s">
        <v>195</v>
      </c>
      <c r="C1" s="25" t="s">
        <v>196</v>
      </c>
    </row>
    <row r="2" customFormat="false" ht="13.8" hidden="false" customHeight="false" outlineLevel="0" collapsed="false">
      <c r="A2" s="0" t="s">
        <v>197</v>
      </c>
      <c r="B2" s="25" t="n">
        <v>19608.77</v>
      </c>
      <c r="C2" s="25" t="n">
        <v>40000</v>
      </c>
    </row>
    <row r="3" customFormat="false" ht="15" hidden="false" customHeight="false" outlineLevel="0" collapsed="false">
      <c r="A3" s="26" t="n">
        <v>0.02</v>
      </c>
      <c r="B3" s="25" t="n">
        <f aca="false">B2*(1+A3)</f>
        <v>20000.9454</v>
      </c>
      <c r="C3" s="25" t="n">
        <v>40000</v>
      </c>
    </row>
    <row r="4" customFormat="false" ht="13.8" hidden="false" customHeight="false" outlineLevel="0" collapsed="false">
      <c r="A4" s="0" t="s">
        <v>198</v>
      </c>
      <c r="B4" s="25" t="n">
        <v>1634.06</v>
      </c>
    </row>
    <row r="5" customFormat="false" ht="13.8" hidden="false" customHeight="false" outlineLevel="0" collapsed="false">
      <c r="A5" s="0" t="s">
        <v>199</v>
      </c>
      <c r="B5" s="25" t="n">
        <v>1034.53</v>
      </c>
    </row>
    <row r="7" customFormat="false" ht="15" hidden="false" customHeight="false" outlineLevel="0" collapsed="false">
      <c r="A7" s="0" t="s">
        <v>200</v>
      </c>
      <c r="B7" s="27" t="n">
        <f aca="false">35*(52-8)</f>
        <v>1540</v>
      </c>
      <c r="C7" s="27" t="n">
        <f aca="false">40*(52-8)</f>
        <v>1760</v>
      </c>
    </row>
    <row r="8" customFormat="false" ht="15" hidden="false" customHeight="false" outlineLevel="0" collapsed="false">
      <c r="A8" s="0" t="s">
        <v>201</v>
      </c>
      <c r="B8" s="25" t="n">
        <f aca="false">B3/B7</f>
        <v>12.9876268831169</v>
      </c>
      <c r="C8" s="25" t="n">
        <f aca="false">C3/C7</f>
        <v>22.7272727272727</v>
      </c>
    </row>
    <row r="9" customFormat="false" ht="15" hidden="false" customHeight="false" outlineLevel="0" collapsed="false">
      <c r="A9" s="0" t="s">
        <v>202</v>
      </c>
      <c r="B9" s="28" t="n">
        <f aca="false">B7/12</f>
        <v>128.333333333333</v>
      </c>
      <c r="C9" s="28" t="n">
        <f aca="false">C7/12</f>
        <v>146.666666666667</v>
      </c>
    </row>
    <row r="10" customFormat="false" ht="15" hidden="false" customHeight="false" outlineLevel="0" collapsed="false">
      <c r="A10" s="0" t="s">
        <v>203</v>
      </c>
      <c r="B10" s="27" t="n">
        <f aca="false">B7*1</f>
        <v>1540</v>
      </c>
      <c r="C10" s="27" t="n">
        <f aca="false">summary!C7/C8</f>
        <v>224</v>
      </c>
    </row>
    <row r="11" customFormat="false" ht="13.8" hidden="false" customHeight="false" outlineLevel="0" collapsed="false">
      <c r="A11" s="0" t="s">
        <v>204</v>
      </c>
      <c r="B11" s="28" t="n">
        <f aca="false">B10/B17</f>
        <v>140</v>
      </c>
      <c r="C11" s="28" t="n">
        <f aca="false">C10/B17</f>
        <v>20.3636363636364</v>
      </c>
    </row>
    <row r="12" customFormat="false" ht="15" hidden="false" customHeight="false" outlineLevel="0" collapsed="false">
      <c r="A12" s="0" t="s">
        <v>205</v>
      </c>
      <c r="B12" s="25" t="n">
        <f aca="false">summary!C12*0.33</f>
        <v>1032.242148</v>
      </c>
    </row>
    <row r="14" customFormat="false" ht="13.8" hidden="false" customHeight="false" outlineLevel="0" collapsed="false">
      <c r="A14" s="0" t="s">
        <v>206</v>
      </c>
      <c r="B14" s="27" t="n">
        <v>6</v>
      </c>
    </row>
    <row r="15" customFormat="false" ht="15" hidden="false" customHeight="false" outlineLevel="0" collapsed="false">
      <c r="A15" s="0" t="s">
        <v>207</v>
      </c>
      <c r="B15" s="25" t="n">
        <f aca="false">B4*B14</f>
        <v>9804.36</v>
      </c>
    </row>
    <row r="17" customFormat="false" ht="15" hidden="false" customHeight="false" outlineLevel="0" collapsed="false">
      <c r="A17" s="0" t="s">
        <v>208</v>
      </c>
      <c r="B17" s="27" t="n">
        <v>11</v>
      </c>
      <c r="C17" s="25" t="s">
        <v>209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6.3214285714286"/>
    <col collapsed="false" hidden="false" max="2" min="2" style="0" width="31.1836734693878"/>
    <col collapsed="false" hidden="false" max="3" min="3" style="0" width="15.2551020408163"/>
    <col collapsed="false" hidden="false" max="4" min="4" style="0" width="52.2397959183674"/>
    <col collapsed="false" hidden="false" max="1025" min="5" style="0" width="8.50510204081633"/>
  </cols>
  <sheetData>
    <row r="1" customFormat="false" ht="15" hidden="false" customHeight="false" outlineLevel="0" collapsed="false">
      <c r="A1" s="0" t="s">
        <v>210</v>
      </c>
      <c r="B1" s="0" t="s">
        <v>211</v>
      </c>
      <c r="C1" s="0" t="s">
        <v>212</v>
      </c>
      <c r="D1" s="0" t="s">
        <v>213</v>
      </c>
    </row>
    <row r="2" customFormat="false" ht="15" hidden="false" customHeight="false" outlineLevel="0" collapsed="false">
      <c r="A2" s="0" t="s">
        <v>214</v>
      </c>
      <c r="B2" s="29" t="s">
        <v>215</v>
      </c>
      <c r="C2" s="29" t="s">
        <v>216</v>
      </c>
    </row>
    <row r="3" customFormat="false" ht="15" hidden="false" customHeight="false" outlineLevel="0" collapsed="false">
      <c r="A3" s="0" t="s">
        <v>217</v>
      </c>
      <c r="B3" s="29" t="s">
        <v>218</v>
      </c>
      <c r="D3" s="29" t="s">
        <v>219</v>
      </c>
    </row>
  </sheetData>
  <hyperlinks>
    <hyperlink ref="B2" r:id="rId1" display="http://www.seio.es/"/>
    <hyperlink ref="C2" r:id="rId2" display="oficina@seio.es"/>
    <hyperlink ref="B3" r:id="rId3" display="http://www.worldofstatistics.org/"/>
    <hyperlink ref="D3" r:id="rId4" display="http://www.worldofstatistics.org/wos/submitarticle.cf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2017-02-14T09:47:50Z</dcterms:created>
  <dc:creator>Emilio L. Cano</dc:creator>
  <dc:description/>
  <dc:language>es-ES</dc:language>
  <cp:lastModifiedBy/>
  <dcterms:modified xsi:type="dcterms:W3CDTF">2017-09-15T00:47:01Z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