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C:\Users\emilykokolrivera\Downloads\"/>
    </mc:Choice>
  </mc:AlternateContent>
  <xr:revisionPtr revIDLastSave="0" documentId="8_{994DACF3-D7F8-4290-84C6-6B0B223E04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Cost">Sheet1!$M$6</definedName>
    <definedName name="Fixed">Sheet1!$M$7</definedName>
    <definedName name="Price">Sheet1!$M$5</definedName>
    <definedName name="ScenarioSel">Sheet1!$P$8</definedName>
    <definedName name="Share">Sheet1!$M$4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" i="1" l="1"/>
  <c r="G4" i="1" s="1"/>
  <c r="M7" i="1"/>
  <c r="M6" i="1"/>
  <c r="M5" i="1"/>
  <c r="I4" i="1" l="1"/>
  <c r="G7" i="1"/>
  <c r="H7" i="1" s="1"/>
  <c r="G6" i="1"/>
  <c r="H6" i="1" s="1"/>
  <c r="G5" i="1"/>
  <c r="I5" i="1" s="1"/>
  <c r="G8" i="1"/>
  <c r="H8" i="1" s="1"/>
  <c r="H4" i="1"/>
  <c r="I6" i="1" l="1"/>
  <c r="J6" i="1" s="1"/>
  <c r="J4" i="1"/>
  <c r="I7" i="1"/>
  <c r="J7" i="1" s="1"/>
  <c r="I8" i="1"/>
  <c r="J8" i="1" s="1"/>
  <c r="H5" i="1"/>
  <c r="J5" i="1" s="1"/>
  <c r="R13" i="1" l="1"/>
  <c r="P12" i="1" s="1"/>
</calcChain>
</file>

<file path=xl/sharedStrings.xml><?xml version="1.0" encoding="utf-8"?>
<sst xmlns="http://schemas.openxmlformats.org/spreadsheetml/2006/main" count="32" uniqueCount="28">
  <si>
    <t>Year</t>
  </si>
  <si>
    <t>Market Size</t>
  </si>
  <si>
    <t>Market Share %</t>
  </si>
  <si>
    <t>Price</t>
  </si>
  <si>
    <t>Cost</t>
  </si>
  <si>
    <t>Fixed Costs</t>
  </si>
  <si>
    <t>Label</t>
  </si>
  <si>
    <t>Value</t>
  </si>
  <si>
    <t>Market Share</t>
  </si>
  <si>
    <t>Price per Unit</t>
  </si>
  <si>
    <t>Cost per Unit</t>
  </si>
  <si>
    <t>Units</t>
  </si>
  <si>
    <t>Revenue</t>
  </si>
  <si>
    <t>Variable Cost</t>
  </si>
  <si>
    <t>Profit</t>
  </si>
  <si>
    <t>Scenario</t>
  </si>
  <si>
    <t>Share</t>
  </si>
  <si>
    <t>Fixed</t>
  </si>
  <si>
    <t>Base</t>
  </si>
  <si>
    <t>Best</t>
  </si>
  <si>
    <t>Worst</t>
  </si>
  <si>
    <t>Scenario Selector</t>
  </si>
  <si>
    <t>Sensitivity Analysis</t>
  </si>
  <si>
    <t>Share Change</t>
  </si>
  <si>
    <t>Total Profit (all years)</t>
  </si>
  <si>
    <t>Scenario Table</t>
  </si>
  <si>
    <t>Assumptions</t>
  </si>
  <si>
    <t>Core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</si>
</sst>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2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/>
    <xf numFmtId="10" fontId="0" fillId="2" borderId="1" xfId="0" applyNumberFormat="1" applyFill="1" applyBorder="1"/>
    <xf numFmtId="0" fontId="0" fillId="2" borderId="1" xfId="0" applyFill="1" applyBorder="1"/>
    <xf numFmtId="0" fontId="0" fillId="2" borderId="0" xfId="0" applyFill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>
      <alignment horizontal="center"/>
    </xf>
    <xf numFmtId="0" fontId="2" fillId="0" borderId="10" xfId="0" applyFont="1" applyBorder="1" applyAlignment="1">
      <alignment horizontal="center"/>
    </xf>
  </cellXfs>
  <cellStyles count="1">
    <cellStyle name="Normal" xfId="0" builtinId="0"/>
  </cellStyles>
  <dxfs count="16">
    <dxf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Profit by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Sheet1!$J$3</c:f>
              <c:strCache>
                <c:ptCount val="1"/>
                <c:pt idx="0">
                  <c:v>Profit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Sheet1!$A$3:$A$8</c:f>
              <c:strCache>
                <c:ptCount val="6"/>
                <c:pt idx="0">
                  <c:v>Year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</c:strCache>
            </c:strRef>
          </c:cat>
          <c:val>
            <c:numRef>
              <c:f>Sheet1!$J$4:$J$8</c:f>
              <c:numCache>
                <c:formatCode>General</c:formatCode>
                <c:ptCount val="5"/>
                <c:pt idx="0">
                  <c:v>5515191.5999999996</c:v>
                </c:pt>
                <c:pt idx="1">
                  <c:v>5969078</c:v>
                </c:pt>
                <c:pt idx="2">
                  <c:v>2306462.8000000003</c:v>
                </c:pt>
                <c:pt idx="3">
                  <c:v>6068904</c:v>
                </c:pt>
                <c:pt idx="4">
                  <c:v>6361159.6000000015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42-4FB8-A771-0AC8624D60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0275231"/>
        <c:axId val="500277631"/>
      </c:barChart>
      <c:catAx>
        <c:axId val="500275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277631"/>
        <c:crosses val="autoZero"/>
        <c:auto val="1"/>
        <c:lblAlgn val="ctr"/>
        <c:lblOffset val="100"/>
        <c:noMultiLvlLbl val="0"/>
      </c:catAx>
      <c:valAx>
        <c:axId val="500277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2752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 by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Sheet1!$H$3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Sheet1!$A$3:$A$8</c:f>
              <c:strCache>
                <c:ptCount val="6"/>
                <c:pt idx="0">
                  <c:v>Year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</c:strCache>
            </c:strRef>
          </c:cat>
          <c:val>
            <c:numRef>
              <c:f>Sheet1!$H$4:$H$8</c:f>
              <c:numCache>
                <c:formatCode>General</c:formatCode>
                <c:ptCount val="5"/>
                <c:pt idx="0">
                  <c:v>8339474</c:v>
                </c:pt>
                <c:pt idx="1">
                  <c:v>9014170</c:v>
                </c:pt>
                <c:pt idx="2">
                  <c:v>3569742.0000000005</c:v>
                </c:pt>
                <c:pt idx="3">
                  <c:v>9162560</c:v>
                </c:pt>
                <c:pt idx="4">
                  <c:v>9596994.0000000019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8D-4CA6-BC40-3FED878E69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0268159"/>
        <c:axId val="1120262399"/>
      </c:barChart>
      <c:catAx>
        <c:axId val="1120268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0262399"/>
        <c:crosses val="autoZero"/>
        <c:auto val="1"/>
        <c:lblAlgn val="ctr"/>
        <c:lblOffset val="100"/>
        <c:noMultiLvlLbl val="0"/>
      </c:catAx>
      <c:valAx>
        <c:axId val="1120262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0268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11</xdr:row>
      <xdr:rowOff>14287</xdr:rowOff>
    </xdr:from>
    <xdr:to>
      <xdr:col>6</xdr:col>
      <xdr:colOff>447675</xdr:colOff>
      <xdr:row>25</xdr:row>
      <xdr:rowOff>90487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EBAADD6-06F1-6308-3516-D65442A722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852487</xdr:colOff>
      <xdr:row>11</xdr:row>
      <xdr:rowOff>14287</xdr:rowOff>
    </xdr:from>
    <xdr:to>
      <xdr:col>12</xdr:col>
      <xdr:colOff>461962</xdr:colOff>
      <xdr:row>25</xdr:row>
      <xdr:rowOff>90487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8AD4D05-0C6A-B70F-5115-46A1DE8FB4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354D21-1EF5-4E1D-A3FA-5E992E357A3B}" name="MarketTbl" displayName="MarketTbl" ref="A3:J8" totalsRowShown="0" headerRowDxfId="13" headerRowBorderDxfId="14" tableBorderDxfId="15">
  <autoFilter ref="A3:J8" xr:uid="{72354D21-1EF5-4E1D-A3FA-5E992E357A3B}"/>
  <tableColumns count="10">
    <tableColumn id="1" xr3:uid="{F1EA9EF3-C293-4B78-8EBA-FF908451A12A}" name="Year"/>
    <tableColumn id="2" xr3:uid="{8E287347-3B77-4188-92E9-93937A1B2817}" name="Market Size"/>
    <tableColumn id="3" xr3:uid="{18BA940F-7A3A-4A85-9C60-7649294BF1D4}" name="Market Share %"/>
    <tableColumn id="4" xr3:uid="{C8C49B70-2BC2-470C-9071-76A9A36491B7}" name="Price"/>
    <tableColumn id="5" xr3:uid="{D632EC52-0088-43DC-8416-A7AADE436735}" name="Cost"/>
    <tableColumn id="6" xr3:uid="{A1D161CC-5FAC-4F6C-A916-20FBB622B42F}" name="Fixed Costs"/>
    <tableColumn id="7" xr3:uid="{0FF601B2-B894-4E16-B560-09209F8A0D86}" name="Units" dataDxfId="12">
      <calculatedColumnFormula>MarketTbl[[#This Row],[Market Size]]*Share</calculatedColumnFormula>
    </tableColumn>
    <tableColumn id="8" xr3:uid="{6035C5D6-C5EC-4EB4-8A86-F2BCA5E95801}" name="Revenue" dataDxfId="11">
      <calculatedColumnFormula>MarketTbl[[#This Row],[Units]]*Price</calculatedColumnFormula>
    </tableColumn>
    <tableColumn id="9" xr3:uid="{40D8AE00-D22F-469F-B6BD-7972F9598824}" name="Variable Cost" dataDxfId="10">
      <calculatedColumnFormula>MarketTbl[[#This Row],[Units]]*Cost</calculatedColumnFormula>
    </tableColumn>
    <tableColumn id="10" xr3:uid="{F1375E43-3294-4533-95EB-082E2637E577}" name="Profit" dataDxfId="9">
      <calculatedColumnFormula>MarketTbl[[#This Row],[Revenue]]-MarketTbl[[#This Row],[Variable Cost]]-Fixed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C8D4CE-0D1E-4C84-8655-913A961BE36E}" name="ScenarioTbl" displayName="ScenarioTbl" ref="O3:S6" totalsRowShown="0" headerRowDxfId="0" headerRowBorderDxfId="7" tableBorderDxfId="8" totalsRowBorderDxfId="6">
  <autoFilter ref="O3:S6" xr:uid="{32C8D4CE-0D1E-4C84-8655-913A961BE36E}"/>
  <tableColumns count="5">
    <tableColumn id="1" xr3:uid="{9E556F4A-8C8C-4044-BF72-F9777E751882}" name="Scenario" dataDxfId="5"/>
    <tableColumn id="2" xr3:uid="{ADD0AF8A-0EAD-4A08-BA54-75936884050F}" name="Share" dataDxfId="4"/>
    <tableColumn id="3" xr3:uid="{19ACA945-ED1C-4C37-828D-FAC4D2B4C51F}" name="Price" dataDxfId="3"/>
    <tableColumn id="4" xr3:uid="{3402DB41-CF5C-4E69-AB04-DD4FFF6D67A7}" name="Cost" dataDxfId="2"/>
    <tableColumn id="5" xr3:uid="{C424731D-1D52-418E-A12E-E1B42A158842}" name="Fixed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17"/>
  <sheetViews>
    <sheetView showGridLines="0" tabSelected="1" workbookViewId="0">
      <selection activeCell="R28" sqref="R28"/>
    </sheetView>
  </sheetViews>
  <sheetFormatPr defaultRowHeight="15" x14ac:dyDescent="0.25"/>
  <cols>
    <col min="2" max="2" width="13.5703125" customWidth="1"/>
    <col min="3" max="3" width="17" customWidth="1"/>
    <col min="6" max="10" width="13.140625" customWidth="1"/>
    <col min="12" max="12" width="12.7109375" bestFit="1" customWidth="1"/>
    <col min="15" max="15" width="18" customWidth="1"/>
    <col min="18" max="18" width="21" customWidth="1"/>
  </cols>
  <sheetData>
    <row r="2" spans="1:19" x14ac:dyDescent="0.25">
      <c r="A2" s="15" t="s">
        <v>27</v>
      </c>
      <c r="B2" s="15"/>
      <c r="C2" s="15"/>
      <c r="D2" s="15"/>
      <c r="E2" s="15"/>
      <c r="F2" s="15"/>
      <c r="G2" s="15"/>
      <c r="H2" s="15"/>
      <c r="I2" s="15"/>
      <c r="J2" s="15"/>
      <c r="L2" s="16" t="s">
        <v>26</v>
      </c>
      <c r="M2" s="16"/>
      <c r="O2" s="15" t="s">
        <v>25</v>
      </c>
      <c r="P2" s="15"/>
      <c r="Q2" s="15"/>
      <c r="R2" s="15"/>
      <c r="S2" s="15"/>
    </row>
    <row r="3" spans="1:19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  <c r="H3" s="1" t="s">
        <v>12</v>
      </c>
      <c r="I3" s="1" t="s">
        <v>13</v>
      </c>
      <c r="J3" s="1" t="s">
        <v>14</v>
      </c>
      <c r="L3" s="3" t="s">
        <v>6</v>
      </c>
      <c r="M3" s="3" t="s">
        <v>7</v>
      </c>
      <c r="O3" s="9" t="s">
        <v>15</v>
      </c>
      <c r="P3" s="10" t="s">
        <v>16</v>
      </c>
      <c r="Q3" s="10" t="s">
        <v>3</v>
      </c>
      <c r="R3" s="10" t="s">
        <v>4</v>
      </c>
      <c r="S3" s="11" t="s">
        <v>17</v>
      </c>
    </row>
    <row r="4" spans="1:19" x14ac:dyDescent="0.25">
      <c r="A4">
        <v>2025</v>
      </c>
      <c r="B4">
        <v>379067</v>
      </c>
      <c r="C4">
        <v>7.0000000000000007E-2</v>
      </c>
      <c r="D4">
        <v>152</v>
      </c>
      <c r="E4">
        <v>95</v>
      </c>
      <c r="F4">
        <v>18016</v>
      </c>
      <c r="G4">
        <f>MarketTbl[[#This Row],[Market Size]]*Share</f>
        <v>30325.360000000001</v>
      </c>
      <c r="H4">
        <f>MarketTbl[[#This Row],[Units]]*Price</f>
        <v>8339474</v>
      </c>
      <c r="I4">
        <f>MarketTbl[[#This Row],[Units]]*Cost</f>
        <v>2729282.4</v>
      </c>
      <c r="J4">
        <f>MarketTbl[[#This Row],[Revenue]]-MarketTbl[[#This Row],[Variable Cost]]-Fixed</f>
        <v>5515191.5999999996</v>
      </c>
      <c r="L4" s="3" t="s">
        <v>8</v>
      </c>
      <c r="M4" s="4">
        <f>_xlfn.XLOOKUP(TRIM(ScenarioSel), ScenarioTbl[Scenario], ScenarioTbl[Share])</f>
        <v>0.08</v>
      </c>
      <c r="O4" s="7" t="s">
        <v>18</v>
      </c>
      <c r="P4" s="2">
        <v>0.05</v>
      </c>
      <c r="Q4" s="2">
        <v>250</v>
      </c>
      <c r="R4" s="2">
        <v>100</v>
      </c>
      <c r="S4" s="8">
        <v>100000</v>
      </c>
    </row>
    <row r="5" spans="1:19" x14ac:dyDescent="0.25">
      <c r="A5">
        <v>2026</v>
      </c>
      <c r="B5">
        <v>409735</v>
      </c>
      <c r="C5">
        <v>0.06</v>
      </c>
      <c r="D5">
        <v>143</v>
      </c>
      <c r="E5">
        <v>62</v>
      </c>
      <c r="F5">
        <v>49779</v>
      </c>
      <c r="G5">
        <f>MarketTbl[[#This Row],[Market Size]]*Share</f>
        <v>32778.800000000003</v>
      </c>
      <c r="H5">
        <f>MarketTbl[[#This Row],[Units]]*Price</f>
        <v>9014170</v>
      </c>
      <c r="I5">
        <f>MarketTbl[[#This Row],[Units]]*Cost</f>
        <v>2950092.0000000005</v>
      </c>
      <c r="J5">
        <f>MarketTbl[[#This Row],[Revenue]]-MarketTbl[[#This Row],[Variable Cost]]-Fixed</f>
        <v>5969078</v>
      </c>
      <c r="L5" s="3" t="s">
        <v>9</v>
      </c>
      <c r="M5" s="5">
        <f>_xlfn.XLOOKUP(TRIM(ScenarioSel), ScenarioTbl[Scenario], ScenarioTbl[Price])</f>
        <v>275</v>
      </c>
      <c r="O5" s="7" t="s">
        <v>19</v>
      </c>
      <c r="P5" s="2">
        <v>0.08</v>
      </c>
      <c r="Q5" s="2">
        <v>275</v>
      </c>
      <c r="R5" s="2">
        <v>90</v>
      </c>
      <c r="S5" s="8">
        <v>95000</v>
      </c>
    </row>
    <row r="6" spans="1:19" x14ac:dyDescent="0.25">
      <c r="A6">
        <v>2027</v>
      </c>
      <c r="B6">
        <v>162261</v>
      </c>
      <c r="C6">
        <v>0.18</v>
      </c>
      <c r="D6">
        <v>146</v>
      </c>
      <c r="E6">
        <v>151</v>
      </c>
      <c r="F6">
        <v>47261</v>
      </c>
      <c r="G6">
        <f>MarketTbl[[#This Row],[Market Size]]*Share</f>
        <v>12980.880000000001</v>
      </c>
      <c r="H6">
        <f>MarketTbl[[#This Row],[Units]]*Price</f>
        <v>3569742.0000000005</v>
      </c>
      <c r="I6">
        <f>MarketTbl[[#This Row],[Units]]*Cost</f>
        <v>1168279.2000000002</v>
      </c>
      <c r="J6">
        <f>MarketTbl[[#This Row],[Revenue]]-MarketTbl[[#This Row],[Variable Cost]]-Fixed</f>
        <v>2306462.8000000003</v>
      </c>
      <c r="L6" s="3" t="s">
        <v>10</v>
      </c>
      <c r="M6" s="5">
        <f>_xlfn.XLOOKUP(TRIM(ScenarioSel), ScenarioTbl[Scenario], ScenarioTbl[Cost])</f>
        <v>90</v>
      </c>
      <c r="O6" s="12" t="s">
        <v>20</v>
      </c>
      <c r="P6" s="13">
        <v>0.03</v>
      </c>
      <c r="Q6" s="13">
        <v>225</v>
      </c>
      <c r="R6" s="13">
        <v>110</v>
      </c>
      <c r="S6" s="14">
        <v>110000</v>
      </c>
    </row>
    <row r="7" spans="1:19" x14ac:dyDescent="0.25">
      <c r="A7">
        <v>2028</v>
      </c>
      <c r="B7">
        <v>416480</v>
      </c>
      <c r="C7">
        <v>0.21</v>
      </c>
      <c r="D7">
        <v>152</v>
      </c>
      <c r="E7">
        <v>73</v>
      </c>
      <c r="F7">
        <v>41881</v>
      </c>
      <c r="G7">
        <f>MarketTbl[[#This Row],[Market Size]]*Share</f>
        <v>33318.400000000001</v>
      </c>
      <c r="H7">
        <f>MarketTbl[[#This Row],[Units]]*Price</f>
        <v>9162560</v>
      </c>
      <c r="I7">
        <f>MarketTbl[[#This Row],[Units]]*Cost</f>
        <v>2998656</v>
      </c>
      <c r="J7">
        <f>MarketTbl[[#This Row],[Revenue]]-MarketTbl[[#This Row],[Variable Cost]]-Fixed</f>
        <v>6068904</v>
      </c>
      <c r="L7" s="3" t="s">
        <v>5</v>
      </c>
      <c r="M7" s="5">
        <f>_xlfn.XLOOKUP(TRIM(ScenarioSel), ScenarioTbl[Scenario], ScenarioTbl[Fixed])</f>
        <v>95000</v>
      </c>
    </row>
    <row r="8" spans="1:19" x14ac:dyDescent="0.25">
      <c r="A8">
        <v>2029</v>
      </c>
      <c r="B8">
        <v>436227</v>
      </c>
      <c r="C8">
        <v>0.21</v>
      </c>
      <c r="D8">
        <v>173</v>
      </c>
      <c r="E8">
        <v>51</v>
      </c>
      <c r="F8">
        <v>27058</v>
      </c>
      <c r="G8">
        <f>MarketTbl[[#This Row],[Market Size]]*Share</f>
        <v>34898.160000000003</v>
      </c>
      <c r="H8">
        <f>MarketTbl[[#This Row],[Units]]*Price</f>
        <v>9596994.0000000019</v>
      </c>
      <c r="I8">
        <f>MarketTbl[[#This Row],[Units]]*Cost</f>
        <v>3140834.4000000004</v>
      </c>
      <c r="J8">
        <f>MarketTbl[[#This Row],[Revenue]]-MarketTbl[[#This Row],[Variable Cost]]-Fixed</f>
        <v>6361159.6000000015</v>
      </c>
      <c r="O8" t="s">
        <v>21</v>
      </c>
      <c r="P8" s="6" t="s">
        <v>19</v>
      </c>
    </row>
    <row r="11" spans="1:19" x14ac:dyDescent="0.25">
      <c r="O11" t="s">
        <v>22</v>
      </c>
    </row>
    <row r="12" spans="1:19" x14ac:dyDescent="0.25">
      <c r="O12" s="2" t="s">
        <v>23</v>
      </c>
      <c r="P12" s="2">
        <f>R13</f>
        <v>26220796</v>
      </c>
      <c r="R12" s="2" t="s">
        <v>24</v>
      </c>
    </row>
    <row r="13" spans="1:19" x14ac:dyDescent="0.25">
      <c r="O13" s="2">
        <v>0.03</v>
      </c>
      <c r="P13" s="2">
        <f t="dataTable" ref="P13:P17" dt2D="0" dtr="0" r1="M4"/>
        <v>9535923.5</v>
      </c>
      <c r="R13" s="2">
        <f>SUM(MarketTbl[Profit])</f>
        <v>26220796</v>
      </c>
    </row>
    <row r="14" spans="1:19" x14ac:dyDescent="0.25">
      <c r="O14" s="2">
        <v>0.04</v>
      </c>
      <c r="P14" s="2">
        <v>12872898</v>
      </c>
    </row>
    <row r="15" spans="1:19" x14ac:dyDescent="0.25">
      <c r="O15" s="2">
        <v>0.05</v>
      </c>
      <c r="P15" s="2">
        <v>16209872.5</v>
      </c>
    </row>
    <row r="16" spans="1:19" x14ac:dyDescent="0.25">
      <c r="O16" s="2">
        <v>0.06</v>
      </c>
      <c r="P16" s="2">
        <v>19546847</v>
      </c>
    </row>
    <row r="17" spans="15:16" x14ac:dyDescent="0.25">
      <c r="O17" s="2">
        <v>7.0000000000000007E-2</v>
      </c>
      <c r="P17" s="2">
        <v>22883821.5</v>
      </c>
    </row>
  </sheetData>
  <mergeCells count="3">
    <mergeCell ref="A2:J2"/>
    <mergeCell ref="L2:M2"/>
    <mergeCell ref="O2:S2"/>
  </mergeCells>
  <dataValidations count="1">
    <dataValidation type="list" allowBlank="1" showInputMessage="1" showErrorMessage="1" sqref="P8" xr:uid="{B3019A44-7D2C-46E6-8207-6428756700CF}">
      <formula1>$O$4:$O$6</formula1>
    </dataValidation>
  </dataValidations>
  <pageMargins left="0.7" right="0.7" top="0.75" bottom="0.75" header="0.3" footer="0.3"/>
  <drawing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3F1772F6715C449F0A9DDE4097766E" ma:contentTypeVersion="11" ma:contentTypeDescription="Create a new document." ma:contentTypeScope="" ma:versionID="ebd5763b2a95fa8d11a29df13fc40789">
  <xsd:schema xmlns:xsd="http://www.w3.org/2001/XMLSchema" xmlns:xs="http://www.w3.org/2001/XMLSchema" xmlns:p="http://schemas.microsoft.com/office/2006/metadata/properties" xmlns:ns3="690a9bb5-babd-4a91-bf29-faeecd303630" targetNamespace="http://schemas.microsoft.com/office/2006/metadata/properties" ma:root="true" ma:fieldsID="1f84e7ae14fd26f855bf0c7aafe57739" ns3:_="">
    <xsd:import namespace="690a9bb5-babd-4a91-bf29-faeecd303630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0a9bb5-babd-4a91-bf29-faeecd303630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90a9bb5-babd-4a91-bf29-faeecd303630" xsi:nil="true"/>
  </documentManagement>
</p:properties>
</file>

<file path=customXml/itemProps1.xml><?xml version="1.0" encoding="utf-8"?>
<ds:datastoreItem xmlns:ds="http://schemas.openxmlformats.org/officeDocument/2006/customXml" ds:itemID="{2093C1C9-D57B-4B83-8746-001874DE30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0a9bb5-babd-4a91-bf29-faeecd3036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4B0D0B-0F2A-4F97-87B2-AAFB34FACF6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1B865CC-23DA-4227-8B54-ABBBE2FC48DB}">
  <ds:schemaRefs>
    <ds:schemaRef ds:uri="690a9bb5-babd-4a91-bf29-faeecd303630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purl.org/dc/terms/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Cost</vt:lpstr>
      <vt:lpstr>Fixed</vt:lpstr>
      <vt:lpstr>Price</vt:lpstr>
      <vt:lpstr>ScenarioSel</vt:lpstr>
      <vt:lpstr>Share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Kokol-Rivera, Emily</dc:creator>
  <cp:keywords/>
  <dc:description/>
  <cp:lastModifiedBy>Emily Kokol-Rivera</cp:lastModifiedBy>
  <cp:revision/>
  <dcterms:created xsi:type="dcterms:W3CDTF">2025-10-06T15:13:47Z</dcterms:created>
  <dcterms:modified xsi:type="dcterms:W3CDTF">2025-10-14T18:05:52Z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0x010100303F1772F6715C449F0A9DDE4097766E</vt:lpwstr>
  </property>
</Properties>
</file>