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3444A7A0-3591-4596-8A7D-68D52CFF87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es" sheetId="2" r:id="rId1"/>
    <sheet name="Data" sheetId="1" r:id="rId2"/>
  </sheets>
  <definedNames>
    <definedName name="Dept">Cases!$B$4:$B$4</definedName>
    <definedName name="EmpID">Cases!$B$2:$B$2</definedName>
    <definedName name="EmpName">Cases!$B$3:$B$3</definedName>
    <definedName name="FindKey">Cases!#REF!</definedName>
    <definedName name="Key">Data!#REF!</definedName>
    <definedName name="ManagerID">Cases!$B$5:$B$5</definedName>
    <definedName name="PartialName">Cases!$B$6</definedName>
    <definedName name="ReturnHeader">Cases!$B$7:$B$7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 a="1"/>
  <c r="G21" i="2"/>
  <c r="F21" i="2" a="1"/>
  <c r="F21" i="2"/>
  <c r="E21" i="2" a="1"/>
  <c r="E21" i="2"/>
  <c r="G20" i="2" a="1"/>
  <c r="G20" i="2"/>
  <c r="F20" i="2" a="1"/>
  <c r="F20" i="2"/>
  <c r="E20" i="2" a="1"/>
  <c r="E20" i="2"/>
  <c r="G19" i="2" a="1"/>
  <c r="G19" i="2"/>
  <c r="F19" i="2"/>
  <c r="G18" i="2" a="1"/>
  <c r="G18" i="2"/>
  <c r="F18" i="2"/>
  <c r="F15" i="2" a="1"/>
  <c r="F15" i="2"/>
  <c r="E15" i="2" a="1"/>
  <c r="E15" i="2"/>
  <c r="G17" i="2" a="1"/>
  <c r="G17" i="2"/>
  <c r="F17" i="2" a="1"/>
  <c r="F17" i="2"/>
  <c r="E17" i="2" a="1"/>
  <c r="E17" i="2"/>
  <c r="G16" i="2" a="1"/>
  <c r="G16" i="2"/>
  <c r="G15" i="2" a="1"/>
  <c r="G15" i="2"/>
  <c r="E14" i="2"/>
  <c r="G14" i="2" a="1"/>
  <c r="G14" i="2"/>
  <c r="F14" i="2"/>
  <c r="G13" i="2" a="1"/>
  <c r="G13" i="2"/>
  <c r="F13" i="2" a="1"/>
  <c r="F13" i="2"/>
  <c r="G12" i="2" a="1"/>
  <c r="G12" i="2"/>
  <c r="F12" i="2" a="1"/>
  <c r="F12" i="2"/>
  <c r="E12" i="2" a="1"/>
  <c r="E12" i="2"/>
  <c r="G11" i="2" a="1"/>
  <c r="G11" i="2"/>
  <c r="F11" i="2" a="1"/>
  <c r="F11" i="2"/>
  <c r="E11" i="2" a="1"/>
  <c r="E11" i="2"/>
  <c r="G10" i="2" a="1"/>
  <c r="G10" i="2"/>
  <c r="F10" i="2" a="1"/>
  <c r="F10" i="2"/>
  <c r="E10" i="2" a="1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<sst xmlns="http://schemas.openxmlformats.org/spreadsheetml/2006/main" count="277" uniqueCount="157">
  <si>
    <t>Input</t>
  </si>
  <si>
    <t>Example Value</t>
  </si>
  <si>
    <t>Purpose</t>
  </si>
  <si>
    <t>Skills Demonstrated:</t>
  </si>
  <si>
    <t>EmpID</t>
  </si>
  <si>
    <t>Base lookup ID for most cases</t>
  </si>
  <si>
    <t>VLOOKUP, XLOOKUP, INDEX+MATCH, FILTER, EXACT, Wildcard</t>
  </si>
  <si>
    <t>EmpName</t>
  </si>
  <si>
    <t>Employee_4</t>
  </si>
  <si>
    <t>Used in case-sensitive and wildcard lookups</t>
  </si>
  <si>
    <t>Dept 
(Dropdown)</t>
  </si>
  <si>
    <t>Finance</t>
  </si>
  <si>
    <t>Used for department-based lookups</t>
  </si>
  <si>
    <t>ManagerID</t>
  </si>
  <si>
    <t>Used in self-lookup (Employee → Manager Name)</t>
  </si>
  <si>
    <t>PartialName</t>
  </si>
  <si>
    <t>Used in wildcard lookups</t>
  </si>
  <si>
    <t>ReturnHeader (Drop Down)</t>
  </si>
  <si>
    <t>Department</t>
  </si>
  <si>
    <t>Used for dynamic column lookup</t>
  </si>
  <si>
    <t>Case#</t>
  </si>
  <si>
    <t>Goal</t>
  </si>
  <si>
    <t>Inputs</t>
  </si>
  <si>
    <t>Expected Output</t>
  </si>
  <si>
    <t>VLOOKUP</t>
  </si>
  <si>
    <t>XLOOKUP</t>
  </si>
  <si>
    <t>INDEX+MATCH</t>
  </si>
  <si>
    <t>EmployeeID → Name (exact match)</t>
  </si>
  <si>
    <t>EmployeeID → Department (exact match)</t>
  </si>
  <si>
    <t>EmployeeID → Salary (exact match)</t>
  </si>
  <si>
    <t>Left lookup: Name → EmployeeID</t>
  </si>
  <si>
    <t>NA</t>
  </si>
  <si>
    <t>Wildcard match on Name</t>
  </si>
  <si>
    <t>EmployeeID → Chosen Field</t>
  </si>
  <si>
    <t>Employee_4, Salary</t>
  </si>
  <si>
    <t>Case-sensitive Name → EmployeeID</t>
  </si>
  <si>
    <t>N/A</t>
  </si>
  <si>
    <t>Self-lookup: EmployeeID → Manager Name</t>
  </si>
  <si>
    <t>Manager_1</t>
  </si>
  <si>
    <t>First employee found in a Department</t>
  </si>
  <si>
    <t>Last employee found in a Department</t>
  </si>
  <si>
    <t>Employee_93</t>
  </si>
  <si>
    <t>Dynamic column by header</t>
  </si>
  <si>
    <t>Department, Employee_4</t>
  </si>
  <si>
    <t>Friendly default when not found</t>
  </si>
  <si>
    <t>Not found</t>
  </si>
  <si>
    <t>EmployeeID</t>
  </si>
  <si>
    <t>Name</t>
  </si>
  <si>
    <t>Salary</t>
  </si>
  <si>
    <t>Employee_1</t>
  </si>
  <si>
    <t>Marketing</t>
  </si>
  <si>
    <t>Employee_2</t>
  </si>
  <si>
    <t>IT</t>
  </si>
  <si>
    <t>Employee_3</t>
  </si>
  <si>
    <t>HR</t>
  </si>
  <si>
    <t>Employee_5</t>
  </si>
  <si>
    <t>Employee_6</t>
  </si>
  <si>
    <t>Operations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</si>
  <si>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</si>
  <si>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</si>
  <si>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</si>
  <si>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</si>
  <si>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</si>
  <si>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</si>
  <si>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</si>
  <si>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</si>
  <si>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</si>
  <si>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</si>
  <si>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</si>
  <si>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</si>
  <si>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</si>
  <si>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</si>
  <si>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</si>
  <si>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</si>
  <si>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</si>
  <si>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</si>
  <si>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</si>
  <si>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</si>
  <si>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</si>
  <si>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</si>
  <si>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</si>
  <si>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</si>
  <si>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</si>
  <si>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</si>
  <si>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</si>
  <si>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</si>
  <si>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</si>
  <si>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</si>
  <si>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</si>
  <si>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</si>
  <si>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</si>
  <si>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</si>
  <si>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</si>
  <si>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</si>
  <si>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</si>
  <si>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</si>
  <si>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</si>
  <si>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</si>
  <si>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</si>
  <si>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</si>
  <si>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</si>
  <si>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</si>
  <si>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</si>
  <si>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</si>
  <si>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</si>
  <si>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</si>
  <si>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</si>
  <si>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</si>
  <si>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</si>
  <si>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</si>
  <si>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</si>
  <si>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</si>
  <si>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</si>
  <si>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</si>
  <si>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</si>
  <si>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</si>
  <si>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</si>
  <si>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</si>
  <si>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</si>
  <si>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</si>
  <si>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</si>
  <si>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</si>
  <si>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</si>
  <si>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</si>
  <si>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</si>
  <si>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</si>
  <si>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</si>
  <si>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</si>
  <si>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</si>
  <si>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</si>
  <si>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</si>
  <si>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</si>
  <si>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</si>
  <si>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</si>
  <si>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</si>
  <si>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</si>
  <si>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</si>
  <si>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</si>
  <si>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</si>
  <si>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</si>
  <si>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</si>
  <si>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</si>
  <si>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</si>
  <si>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</si>
  <si>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</si>
  <si>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</si>
  <si>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</si>
  <si>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</si>
  <si>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</si>
  <si>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</si>
  <si>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</si>
  <si>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Leadership</t>
  </si>
  <si>
    <t>—</t>
  </si>
  <si>
    <t>Manager_2</t>
  </si>
  <si>
    <t>Manager_3</t>
  </si>
  <si>
    <t>Manager_4</t>
  </si>
  <si>
    <t>Manager_5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</si>
</sst>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C9E4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colors>
    <mruColors>
      <color rgb="FFC9E4FF"/>
      <color rgb="FFE8F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16A41-306A-4118-A8F0-50BECB82AA47}" name="T_Employees" displayName="T_Employees" ref="A1:E106" totalsRowShown="0" headerRowDxfId="8" dataDxfId="7" headerRowBorderDxfId="5" tableBorderDxfId="6">
  <autoFilter ref="A1:E106" xr:uid="{D7E16A41-306A-4118-A8F0-50BECB82AA47}"/>
  <tableColumns count="5">
    <tableColumn id="1" xr3:uid="{A53A8E31-336B-4BF9-9373-699587B12909}" name="EmployeeID" dataDxfId="4"/>
    <tableColumn id="2" xr3:uid="{A1B1580E-D98E-449A-9C55-8F1E0553F9FA}" name="Name" dataDxfId="3"/>
    <tableColumn id="3" xr3:uid="{16585FA8-CFB7-4D2A-AE5B-454B1F15A4BC}" name="Department" dataDxfId="2"/>
    <tableColumn id="4" xr3:uid="{FDA67C7D-A7A7-4658-A409-523CE12A720A}" name="Salary" dataDxfId="1"/>
    <tableColumn id="5" xr3:uid="{9EFAD6AE-6065-4099-B495-ECCA497CB2D1}" name="Manage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373-B4E9-4ABB-AE36-55DD6BBE3630}">
  <dimension ref="A1:G21"/>
  <sheetViews>
    <sheetView showGridLines="0" showRowColHeaders="0" tabSelected="1" workbookViewId="0">
      <pane ySplit="9" topLeftCell="A10" activePane="bottomLeft" state="frozen"/>
      <selection pane="bottomLeft" activeCell="A4" sqref="A4"/>
    </sheetView>
  </sheetViews>
  <sheetFormatPr defaultRowHeight="15"/>
  <cols>
    <col min="1" max="1" width="16" style="2" bestFit="1" customWidth="1"/>
    <col min="2" max="2" width="43.85546875" style="2" bestFit="1" customWidth="1"/>
    <col min="3" max="3" width="31.7109375" style="2" customWidth="1"/>
    <col min="4" max="4" width="15.5703125" style="2" bestFit="1" customWidth="1"/>
    <col min="5" max="5" width="12.42578125" style="2" customWidth="1"/>
    <col min="6" max="6" width="11.5703125" style="2" bestFit="1" customWidth="1"/>
    <col min="7" max="7" width="14.140625" style="2" bestFit="1" customWidth="1"/>
    <col min="8" max="16384" width="9.140625" style="2"/>
  </cols>
  <sheetData>
    <row r="1" spans="1:7">
      <c r="A1" s="5" t="s">
        <v>0</v>
      </c>
      <c r="B1" s="8" t="s">
        <v>1</v>
      </c>
      <c r="C1" s="4" t="s">
        <v>2</v>
      </c>
      <c r="E1" s="11"/>
      <c r="F1" s="11" t="s">
        <v>3</v>
      </c>
      <c r="G1" s="12"/>
    </row>
    <row r="2" spans="1:7" ht="36.75" customHeight="1">
      <c r="A2" s="6" t="s">
        <v>4</v>
      </c>
      <c r="B2" s="15">
        <v>1004</v>
      </c>
      <c r="C2" s="9" t="s">
        <v>5</v>
      </c>
      <c r="E2" s="17" t="s">
        <v>6</v>
      </c>
      <c r="F2" s="18"/>
      <c r="G2" s="19"/>
    </row>
    <row r="3" spans="1:7" ht="29.25">
      <c r="A3" s="6" t="s">
        <v>7</v>
      </c>
      <c r="B3" s="15" t="s">
        <v>8</v>
      </c>
      <c r="C3" s="9" t="s">
        <v>9</v>
      </c>
    </row>
    <row r="4" spans="1:7" ht="29.25">
      <c r="A4" s="6" t="s">
        <v>10</v>
      </c>
      <c r="B4" s="15" t="s">
        <v>11</v>
      </c>
      <c r="C4" s="9" t="s">
        <v>12</v>
      </c>
    </row>
    <row r="5" spans="1:7" ht="29.25">
      <c r="A5" s="6" t="s">
        <v>13</v>
      </c>
      <c r="B5" s="15">
        <v>2001</v>
      </c>
      <c r="C5" s="9" t="s">
        <v>14</v>
      </c>
    </row>
    <row r="6" spans="1:7">
      <c r="A6" s="6" t="s">
        <v>15</v>
      </c>
      <c r="B6" s="15">
        <v>4</v>
      </c>
      <c r="C6" s="9" t="s">
        <v>16</v>
      </c>
    </row>
    <row r="7" spans="1:7" ht="29.25">
      <c r="A7" s="7" t="s">
        <v>17</v>
      </c>
      <c r="B7" s="16" t="s">
        <v>18</v>
      </c>
      <c r="C7" s="13" t="s">
        <v>19</v>
      </c>
    </row>
    <row r="9" spans="1:7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24</v>
      </c>
      <c r="F9" s="10" t="s">
        <v>25</v>
      </c>
      <c r="G9" s="10" t="s">
        <v>26</v>
      </c>
    </row>
    <row r="10" spans="1:7">
      <c r="A10" s="2">
        <v>1</v>
      </c>
      <c r="B10" s="2" t="s">
        <v>27</v>
      </c>
      <c r="C10" s="2">
        <v>1004</v>
      </c>
      <c r="D10" s="2" t="s">
        <v>8</v>
      </c>
      <c r="E10" s="14" t="str" cm="1">
        <f t="array" ref="E10">VLOOKUP(EmpID, T_Employees[[EmployeeID]:[Name]], 2,FALSE)</f>
        <v>Employee_4</v>
      </c>
      <c r="F10" s="14" t="str" cm="1">
        <f t="array" ref="F10">_xlfn.XLOOKUP(EmpID, T_Employees[EmployeeID], T_Employees[Name])</f>
        <v>Employee_4</v>
      </c>
      <c r="G10" s="14" t="str" cm="1">
        <f t="array" ref="G10">INDEX(T_Employees[Name], MATCH(EmpID, T_Employees[EmployeeID], 0))</f>
        <v>Employee_4</v>
      </c>
    </row>
    <row r="11" spans="1:7">
      <c r="A11" s="2">
        <v>2</v>
      </c>
      <c r="B11" s="2" t="s">
        <v>28</v>
      </c>
      <c r="C11" s="2">
        <v>1004</v>
      </c>
      <c r="D11" s="2" t="s">
        <v>11</v>
      </c>
      <c r="E11" s="14" t="str" cm="1">
        <f t="array" ref="E11">VLOOKUP(EmpID,T_Employees[[EmployeeID]:[Department]],3,FALSE)</f>
        <v>Finance</v>
      </c>
      <c r="F11" s="14" t="str" cm="1">
        <f t="array" ref="F11">_xlfn.XLOOKUP(EmpID, T_Employees[EmployeeID], T_Employees[Department])</f>
        <v>Finance</v>
      </c>
      <c r="G11" s="14" t="str" cm="1">
        <f t="array" ref="G11">INDEX(T_Employees[Department], MATCH(EmpID, T_Employees[EmployeeID], 0))</f>
        <v>Finance</v>
      </c>
    </row>
    <row r="12" spans="1:7">
      <c r="A12" s="2">
        <v>3</v>
      </c>
      <c r="B12" s="2" t="s">
        <v>29</v>
      </c>
      <c r="C12" s="2">
        <v>1004</v>
      </c>
      <c r="D12" s="2">
        <v>111975</v>
      </c>
      <c r="E12" s="14" cm="1">
        <f t="array" ref="E12">VLOOKUP(EmpID,T_Employees[[EmployeeID]:[Salary]], 4, FALSE)</f>
        <v>111975</v>
      </c>
      <c r="F12" s="14" cm="1">
        <f t="array" ref="F12">_xlfn.XLOOKUP(EmpID, T_Employees[EmployeeID], T_Employees[Salary])</f>
        <v>111975</v>
      </c>
      <c r="G12" s="14" cm="1">
        <f t="array" ref="G12">INDEX(T_Employees[Salary], MATCH(EmpID, T_Employees[EmployeeID], 0))</f>
        <v>111975</v>
      </c>
    </row>
    <row r="13" spans="1:7">
      <c r="A13" s="2">
        <v>4</v>
      </c>
      <c r="B13" s="2" t="s">
        <v>30</v>
      </c>
      <c r="C13" s="2" t="s">
        <v>8</v>
      </c>
      <c r="D13" s="2">
        <v>1004</v>
      </c>
      <c r="E13" s="14" t="s">
        <v>31</v>
      </c>
      <c r="F13" s="14" cm="1">
        <f t="array" ref="F13">_xlfn.XLOOKUP(EmpName, T_Employees[Name], T_Employees[EmployeeID])</f>
        <v>1004</v>
      </c>
      <c r="G13" s="14" cm="1">
        <f t="array" ref="G13">INDEX(T_Employees[EmployeeID], MATCH(EmpName, T_Employees[Name], 0))</f>
        <v>1004</v>
      </c>
    </row>
    <row r="14" spans="1:7">
      <c r="A14" s="2">
        <v>5</v>
      </c>
      <c r="B14" s="2" t="s">
        <v>32</v>
      </c>
      <c r="C14" s="2">
        <v>4</v>
      </c>
      <c r="D14" s="2">
        <v>1004</v>
      </c>
      <c r="E14" s="14">
        <f>VLOOKUP("*"&amp;PartialName&amp;"*", CHOOSE({1,2}, T_Employees[Name],T_Employees[EmployeeID]),2, FALSE)</f>
        <v>1004</v>
      </c>
      <c r="F14" s="14">
        <f>_xlfn.XLOOKUP("*"&amp;PartialName&amp;"*", T_Employees[Name], T_Employees[EmployeeID], , 2)</f>
        <v>1004</v>
      </c>
      <c r="G14" s="14" cm="1">
        <f t="array" ref="G14">INDEX(T_Employees[EmployeeID],MATCH(TRUE, ISNUMBER(SEARCH(PartialName, T_Employees[Name])), 0))</f>
        <v>1004</v>
      </c>
    </row>
    <row r="15" spans="1:7">
      <c r="A15" s="2">
        <v>6</v>
      </c>
      <c r="B15" s="3" t="s">
        <v>33</v>
      </c>
      <c r="C15" s="2" t="s">
        <v>34</v>
      </c>
      <c r="D15" s="2">
        <v>111975</v>
      </c>
      <c r="E15" s="14" t="str" cm="1">
        <f t="array" ref="E15">VLOOKUP(EmpID,T_Employees[#All],MATCH(ReturnHeader,T_Employees[#Headers],0),FALSE)</f>
        <v>Finance</v>
      </c>
      <c r="F15" s="14" t="str" cm="1">
        <f t="array" ref="F15">_xlfn.XLOOKUP(EmpID,T_Employees[EmployeeID],INDEX(T_Employees[],0,MATCH(ReturnHeader,T_Employees[#Headers],0)),"Not found")</f>
        <v>Finance</v>
      </c>
      <c r="G15" s="14" t="str" cm="1">
        <f t="array" ref="G15">INDEX(T_Employees[], MATCH(EmpID,T_Employees[EmployeeID], 0), MATCH(ReturnHeader,T_Employees[#Headers],0))</f>
        <v>Finance</v>
      </c>
    </row>
    <row r="16" spans="1:7">
      <c r="A16" s="2">
        <v>7</v>
      </c>
      <c r="B16" s="3" t="s">
        <v>35</v>
      </c>
      <c r="C16" s="2" t="s">
        <v>8</v>
      </c>
      <c r="D16" s="2">
        <v>1004</v>
      </c>
      <c r="E16" s="14" t="s">
        <v>36</v>
      </c>
      <c r="F16" s="14" t="s">
        <v>36</v>
      </c>
      <c r="G16" s="14" cm="1">
        <f t="array" ref="G16">INDEX(T_Employees[EmployeeID], MATCH(TRUE,EXACT(T_Employees[Name],EmpName),0))</f>
        <v>1004</v>
      </c>
    </row>
    <row r="17" spans="1:7">
      <c r="A17" s="2">
        <v>8</v>
      </c>
      <c r="B17" s="3" t="s">
        <v>37</v>
      </c>
      <c r="C17" s="2">
        <v>1004</v>
      </c>
      <c r="D17" s="2" t="s">
        <v>38</v>
      </c>
      <c r="E17" s="14" t="str" cm="1">
        <f t="array" ref="E17">VLOOKUP(VLOOKUP(EmpID,T_Employees[[EmployeeID]:[ManagerID]], 5,FALSE),T_Employees[[EmployeeID]:[Name]],2,FALSE)</f>
        <v>Manager_1</v>
      </c>
      <c r="F17" s="14" t="str" cm="1">
        <f t="array" ref="F17">_xlfn.XLOOKUP(_xlfn.XLOOKUP(EmpID, T_Employees[EmployeeID], T_Employees[ManagerID]),T_Employees[EmployeeID],T_Employees[Name])</f>
        <v>Manager_1</v>
      </c>
      <c r="G17" s="14" t="str" cm="1">
        <f t="array" ref="G17">INDEX(T_Employees[Name],MATCH(INDEX(T_Employees[ManagerID], MATCH(EmpID, T_Employees[EmployeeID],0)),T_Employees[EmployeeID],0))</f>
        <v>Manager_1</v>
      </c>
    </row>
    <row r="18" spans="1:7">
      <c r="A18" s="2">
        <v>9</v>
      </c>
      <c r="B18" s="2" t="s">
        <v>39</v>
      </c>
      <c r="C18" s="2" t="s">
        <v>11</v>
      </c>
      <c r="D18" s="2" t="s">
        <v>8</v>
      </c>
      <c r="E18" s="14" t="s">
        <v>36</v>
      </c>
      <c r="F18" s="14" t="str">
        <f>_xlfn.XLOOKUP("Finance",T_Employees[Department], T_Employees[Name], "Not found", 0,1)</f>
        <v>Employee_4</v>
      </c>
      <c r="G18" s="14" t="str" cm="1">
        <f t="array" ref="G18">INDEX(T_Employees[Name],MATCH(Dept, T_Employees[Department],0))</f>
        <v>Employee_4</v>
      </c>
    </row>
    <row r="19" spans="1:7">
      <c r="A19" s="2">
        <v>10</v>
      </c>
      <c r="B19" s="2" t="s">
        <v>40</v>
      </c>
      <c r="C19" s="2" t="s">
        <v>11</v>
      </c>
      <c r="D19" s="2" t="s">
        <v>41</v>
      </c>
      <c r="E19" s="14" t="s">
        <v>36</v>
      </c>
      <c r="F19" s="14" t="str">
        <f>_xlfn.XLOOKUP("Finance", T_Employees[Department], T_Employees[Name], ,0,-1)</f>
        <v>Employee_93</v>
      </c>
      <c r="G19" s="14" t="str" cm="1">
        <f t="array" ref="G19">INDEX(T_Employees[Name], MAX(_xlfn._xlws.FILTER(ROW(T_Employees[Department])-MIN(ROW(T_Employees[Department]))+1, T_Employees[Department]=Dept)))</f>
        <v>Employee_93</v>
      </c>
    </row>
    <row r="20" spans="1:7">
      <c r="A20" s="2">
        <v>12</v>
      </c>
      <c r="B20" s="2" t="s">
        <v>42</v>
      </c>
      <c r="C20" s="2" t="s">
        <v>43</v>
      </c>
      <c r="D20" s="2" t="s">
        <v>11</v>
      </c>
      <c r="E20" s="14" t="str" cm="1">
        <f t="array" ref="E20">VLOOKUP(EmpID,T_Employees[#All],MATCH(ReturnHeader, T_Employees[#Headers], 0), FALSE)</f>
        <v>Finance</v>
      </c>
      <c r="F20" s="14" t="str" cm="1">
        <f t="array" ref="F20">_xlfn.XLOOKUP(EmpID,T_Employees[EmployeeID], INDEX(T_Employees[], 0, MATCH(ReturnHeader, T_Employees[#Headers], 0))
)</f>
        <v>Finance</v>
      </c>
      <c r="G20" s="14" t="str" cm="1">
        <f t="array" ref="G20">INDEX(T_Employees[], MATCH(EmpID, T_Employees[EmployeeID],0),MATCH(ReturnHeader,T_Employees[#Headers],0))</f>
        <v>Finance</v>
      </c>
    </row>
    <row r="21" spans="1:7">
      <c r="A21" s="2">
        <v>13</v>
      </c>
      <c r="B21" s="2" t="s">
        <v>44</v>
      </c>
      <c r="C21" s="2">
        <v>2000</v>
      </c>
      <c r="D21" s="2" t="s">
        <v>45</v>
      </c>
      <c r="E21" s="14" t="str" cm="1">
        <f t="array" ref="E21">IFERROR(VLOOKUP(EmpID, T_Employees[[EmployeeID]:[Name]],2,FALSE), "Not found")</f>
        <v>Employee_4</v>
      </c>
      <c r="F21" s="14" t="str" cm="1">
        <f t="array" ref="F21">_xlfn.XLOOKUP(EmpID, T_Employees[EmployeeID], T_Employees[Name], "Not found")</f>
        <v>Employee_4</v>
      </c>
      <c r="G21" s="14" t="str" cm="1">
        <f t="array" ref="G21">IFERROR(INDEX(T_Employees[Name], MATCH(EmpID, T_Employees[EmployeeID],0)), "Not found")</f>
        <v>Employee_4</v>
      </c>
    </row>
  </sheetData>
  <mergeCells count="1">
    <mergeCell ref="E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C4B185-3B39-4549-8A9F-DB44468ED8D2}">
          <x14:formula1>
            <xm:f>Data!$A$1:$E$1</xm:f>
          </x14:formula1>
          <xm:sqref>B7</xm:sqref>
        </x14:dataValidation>
        <x14:dataValidation type="list" allowBlank="1" showInputMessage="1" showErrorMessage="1" xr:uid="{C5C04168-EF8F-4768-AE7D-993DB4D90CD0}">
          <x14:formula1>
            <xm:f>Data!$C:$C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workbookViewId="0">
      <selection activeCell="G7" sqref="G7"/>
    </sheetView>
  </sheetViews>
  <sheetFormatPr defaultRowHeight="15"/>
  <cols>
    <col min="1" max="1" width="14.140625" bestFit="1" customWidth="1"/>
    <col min="2" max="2" width="13.85546875" bestFit="1" customWidth="1"/>
    <col min="3" max="3" width="14.28515625" bestFit="1" customWidth="1"/>
    <col min="5" max="5" width="13.28515625" bestFit="1" customWidth="1"/>
  </cols>
  <sheetData>
    <row r="1" spans="1:5">
      <c r="A1" s="1" t="s">
        <v>46</v>
      </c>
      <c r="B1" s="1" t="s">
        <v>47</v>
      </c>
      <c r="C1" s="1" t="s">
        <v>18</v>
      </c>
      <c r="D1" s="1" t="s">
        <v>48</v>
      </c>
      <c r="E1" s="1" t="s">
        <v>13</v>
      </c>
    </row>
    <row r="2" spans="1:5">
      <c r="A2" s="3">
        <v>1001</v>
      </c>
      <c r="B2" s="3" t="s">
        <v>49</v>
      </c>
      <c r="C2" s="3" t="s">
        <v>50</v>
      </c>
      <c r="D2" s="3">
        <v>70373</v>
      </c>
      <c r="E2" s="3">
        <v>2004</v>
      </c>
    </row>
    <row r="3" spans="1:5">
      <c r="A3" s="3">
        <v>1002</v>
      </c>
      <c r="B3" s="3" t="s">
        <v>51</v>
      </c>
      <c r="C3" s="3" t="s">
        <v>52</v>
      </c>
      <c r="D3" s="3">
        <v>73154</v>
      </c>
      <c r="E3" s="3">
        <v>2005</v>
      </c>
    </row>
    <row r="4" spans="1:5">
      <c r="A4" s="3">
        <v>1003</v>
      </c>
      <c r="B4" s="3" t="s">
        <v>53</v>
      </c>
      <c r="C4" s="3" t="s">
        <v>54</v>
      </c>
      <c r="D4" s="3">
        <v>46031</v>
      </c>
      <c r="E4" s="3">
        <v>2005</v>
      </c>
    </row>
    <row r="5" spans="1:5">
      <c r="A5" s="3">
        <v>1004</v>
      </c>
      <c r="B5" s="3" t="s">
        <v>8</v>
      </c>
      <c r="C5" s="3" t="s">
        <v>11</v>
      </c>
      <c r="D5" s="3">
        <v>111975</v>
      </c>
      <c r="E5" s="3">
        <v>2001</v>
      </c>
    </row>
    <row r="6" spans="1:5">
      <c r="A6" s="3">
        <v>1005</v>
      </c>
      <c r="B6" s="3" t="s">
        <v>55</v>
      </c>
      <c r="C6" s="3" t="s">
        <v>11</v>
      </c>
      <c r="D6" s="3">
        <v>62785</v>
      </c>
      <c r="E6" s="3">
        <v>2001</v>
      </c>
    </row>
    <row r="7" spans="1:5">
      <c r="A7" s="3">
        <v>1006</v>
      </c>
      <c r="B7" s="3" t="s">
        <v>56</v>
      </c>
      <c r="C7" s="3" t="s">
        <v>57</v>
      </c>
      <c r="D7" s="3">
        <v>118928</v>
      </c>
      <c r="E7" s="3">
        <v>2005</v>
      </c>
    </row>
    <row r="8" spans="1:5">
      <c r="A8" s="3">
        <v>1007</v>
      </c>
      <c r="B8" s="3" t="s">
        <v>58</v>
      </c>
      <c r="C8" s="3" t="s">
        <v>57</v>
      </c>
      <c r="D8" s="3">
        <v>68669</v>
      </c>
      <c r="E8" s="3">
        <v>2002</v>
      </c>
    </row>
    <row r="9" spans="1:5">
      <c r="A9" s="3">
        <v>1008</v>
      </c>
      <c r="B9" s="3" t="s">
        <v>59</v>
      </c>
      <c r="C9" s="3" t="s">
        <v>11</v>
      </c>
      <c r="D9" s="3">
        <v>42282</v>
      </c>
      <c r="E9" s="3">
        <v>2005</v>
      </c>
    </row>
    <row r="10" spans="1:5">
      <c r="A10" s="3">
        <v>1009</v>
      </c>
      <c r="B10" s="3" t="s">
        <v>60</v>
      </c>
      <c r="C10" s="3" t="s">
        <v>50</v>
      </c>
      <c r="D10" s="3">
        <v>74624</v>
      </c>
      <c r="E10" s="3">
        <v>2005</v>
      </c>
    </row>
    <row r="11" spans="1:5">
      <c r="A11" s="3">
        <v>1010</v>
      </c>
      <c r="B11" s="3" t="s">
        <v>61</v>
      </c>
      <c r="C11" s="3" t="s">
        <v>50</v>
      </c>
      <c r="D11" s="3">
        <v>88438</v>
      </c>
      <c r="E11" s="3">
        <v>2003</v>
      </c>
    </row>
    <row r="12" spans="1:5">
      <c r="A12" s="3">
        <v>1011</v>
      </c>
      <c r="B12" s="3" t="s">
        <v>62</v>
      </c>
      <c r="C12" s="3" t="s">
        <v>57</v>
      </c>
      <c r="D12" s="3">
        <v>107534</v>
      </c>
      <c r="E12" s="3">
        <v>2003</v>
      </c>
    </row>
    <row r="13" spans="1:5">
      <c r="A13" s="3">
        <v>1012</v>
      </c>
      <c r="B13" s="3" t="s">
        <v>63</v>
      </c>
      <c r="C13" s="3" t="s">
        <v>52</v>
      </c>
      <c r="D13" s="3">
        <v>71705</v>
      </c>
      <c r="E13" s="3">
        <v>2003</v>
      </c>
    </row>
    <row r="14" spans="1:5">
      <c r="A14" s="3">
        <v>1013</v>
      </c>
      <c r="B14" s="3" t="s">
        <v>64</v>
      </c>
      <c r="C14" s="3" t="s">
        <v>11</v>
      </c>
      <c r="D14" s="3">
        <v>78244</v>
      </c>
      <c r="E14" s="3">
        <v>2002</v>
      </c>
    </row>
    <row r="15" spans="1:5">
      <c r="A15" s="3">
        <v>1014</v>
      </c>
      <c r="B15" s="3" t="s">
        <v>65</v>
      </c>
      <c r="C15" s="3" t="s">
        <v>57</v>
      </c>
      <c r="D15" s="3">
        <v>114964</v>
      </c>
      <c r="E15" s="3">
        <v>2002</v>
      </c>
    </row>
    <row r="16" spans="1:5">
      <c r="A16" s="3">
        <v>1015</v>
      </c>
      <c r="B16" s="3" t="s">
        <v>66</v>
      </c>
      <c r="C16" s="3" t="s">
        <v>57</v>
      </c>
      <c r="D16" s="3">
        <v>77437</v>
      </c>
      <c r="E16" s="3">
        <v>2005</v>
      </c>
    </row>
    <row r="17" spans="1:5">
      <c r="A17" s="3">
        <v>1016</v>
      </c>
      <c r="B17" s="3" t="s">
        <v>67</v>
      </c>
      <c r="C17" s="3" t="s">
        <v>11</v>
      </c>
      <c r="D17" s="3">
        <v>117872</v>
      </c>
      <c r="E17" s="3">
        <v>2003</v>
      </c>
    </row>
    <row r="18" spans="1:5">
      <c r="A18" s="3">
        <v>1017</v>
      </c>
      <c r="B18" s="3" t="s">
        <v>68</v>
      </c>
      <c r="C18" s="3" t="s">
        <v>11</v>
      </c>
      <c r="D18" s="3">
        <v>114878</v>
      </c>
      <c r="E18" s="3">
        <v>2002</v>
      </c>
    </row>
    <row r="19" spans="1:5">
      <c r="A19" s="3">
        <v>1018</v>
      </c>
      <c r="B19" s="3" t="s">
        <v>69</v>
      </c>
      <c r="C19" s="3" t="s">
        <v>50</v>
      </c>
      <c r="D19" s="3">
        <v>112982</v>
      </c>
      <c r="E19" s="3">
        <v>2001</v>
      </c>
    </row>
    <row r="20" spans="1:5">
      <c r="A20" s="3">
        <v>1019</v>
      </c>
      <c r="B20" s="3" t="s">
        <v>70</v>
      </c>
      <c r="C20" s="3" t="s">
        <v>52</v>
      </c>
      <c r="D20" s="3">
        <v>90583</v>
      </c>
      <c r="E20" s="3">
        <v>2005</v>
      </c>
    </row>
    <row r="21" spans="1:5">
      <c r="A21" s="3">
        <v>1020</v>
      </c>
      <c r="B21" s="3" t="s">
        <v>71</v>
      </c>
      <c r="C21" s="3" t="s">
        <v>52</v>
      </c>
      <c r="D21" s="3">
        <v>78392</v>
      </c>
      <c r="E21" s="3">
        <v>2004</v>
      </c>
    </row>
    <row r="22" spans="1:5">
      <c r="A22" s="3">
        <v>1021</v>
      </c>
      <c r="B22" s="3" t="s">
        <v>72</v>
      </c>
      <c r="C22" s="3" t="s">
        <v>11</v>
      </c>
      <c r="D22" s="3">
        <v>47461</v>
      </c>
      <c r="E22" s="3">
        <v>2005</v>
      </c>
    </row>
    <row r="23" spans="1:5">
      <c r="A23" s="3">
        <v>1022</v>
      </c>
      <c r="B23" s="3" t="s">
        <v>73</v>
      </c>
      <c r="C23" s="3" t="s">
        <v>54</v>
      </c>
      <c r="D23" s="3">
        <v>50516</v>
      </c>
      <c r="E23" s="3">
        <v>2004</v>
      </c>
    </row>
    <row r="24" spans="1:5">
      <c r="A24" s="3">
        <v>1023</v>
      </c>
      <c r="B24" s="3" t="s">
        <v>74</v>
      </c>
      <c r="C24" s="3" t="s">
        <v>57</v>
      </c>
      <c r="D24" s="3">
        <v>119285</v>
      </c>
      <c r="E24" s="3">
        <v>2003</v>
      </c>
    </row>
    <row r="25" spans="1:5">
      <c r="A25" s="3">
        <v>1024</v>
      </c>
      <c r="B25" s="3" t="s">
        <v>75</v>
      </c>
      <c r="C25" s="3" t="s">
        <v>57</v>
      </c>
      <c r="D25" s="3">
        <v>57514</v>
      </c>
      <c r="E25" s="3">
        <v>2004</v>
      </c>
    </row>
    <row r="26" spans="1:5">
      <c r="A26" s="3">
        <v>1025</v>
      </c>
      <c r="B26" s="3" t="s">
        <v>76</v>
      </c>
      <c r="C26" s="3" t="s">
        <v>11</v>
      </c>
      <c r="D26" s="3">
        <v>76268</v>
      </c>
      <c r="E26" s="3">
        <v>2003</v>
      </c>
    </row>
    <row r="27" spans="1:5">
      <c r="A27" s="3">
        <v>1026</v>
      </c>
      <c r="B27" s="3" t="s">
        <v>77</v>
      </c>
      <c r="C27" s="3" t="s">
        <v>54</v>
      </c>
      <c r="D27" s="3">
        <v>76788</v>
      </c>
      <c r="E27" s="3">
        <v>2001</v>
      </c>
    </row>
    <row r="28" spans="1:5">
      <c r="A28" s="3">
        <v>1027</v>
      </c>
      <c r="B28" s="3" t="s">
        <v>78</v>
      </c>
      <c r="C28" s="3" t="s">
        <v>50</v>
      </c>
      <c r="D28" s="3">
        <v>115749</v>
      </c>
      <c r="E28" s="3">
        <v>2004</v>
      </c>
    </row>
    <row r="29" spans="1:5">
      <c r="A29" s="3">
        <v>1028</v>
      </c>
      <c r="B29" s="3" t="s">
        <v>79</v>
      </c>
      <c r="C29" s="3" t="s">
        <v>11</v>
      </c>
      <c r="D29" s="3">
        <v>101049</v>
      </c>
      <c r="E29" s="3">
        <v>2005</v>
      </c>
    </row>
    <row r="30" spans="1:5">
      <c r="A30" s="3">
        <v>1029</v>
      </c>
      <c r="B30" s="3" t="s">
        <v>80</v>
      </c>
      <c r="C30" s="3" t="s">
        <v>11</v>
      </c>
      <c r="D30" s="3">
        <v>102493</v>
      </c>
      <c r="E30" s="3">
        <v>2003</v>
      </c>
    </row>
    <row r="31" spans="1:5">
      <c r="A31" s="3">
        <v>1030</v>
      </c>
      <c r="B31" s="3" t="s">
        <v>81</v>
      </c>
      <c r="C31" s="3" t="s">
        <v>57</v>
      </c>
      <c r="D31" s="3">
        <v>76027</v>
      </c>
      <c r="E31" s="3">
        <v>2005</v>
      </c>
    </row>
    <row r="32" spans="1:5">
      <c r="A32" s="3">
        <v>1031</v>
      </c>
      <c r="B32" s="3" t="s">
        <v>82</v>
      </c>
      <c r="C32" s="3" t="s">
        <v>11</v>
      </c>
      <c r="D32" s="3">
        <v>82849</v>
      </c>
      <c r="E32" s="3">
        <v>2002</v>
      </c>
    </row>
    <row r="33" spans="1:5">
      <c r="A33" s="3">
        <v>1032</v>
      </c>
      <c r="B33" s="3" t="s">
        <v>83</v>
      </c>
      <c r="C33" s="3" t="s">
        <v>11</v>
      </c>
      <c r="D33" s="3">
        <v>57858</v>
      </c>
      <c r="E33" s="3">
        <v>2003</v>
      </c>
    </row>
    <row r="34" spans="1:5">
      <c r="A34" s="3">
        <v>1033</v>
      </c>
      <c r="B34" s="3" t="s">
        <v>84</v>
      </c>
      <c r="C34" s="3" t="s">
        <v>11</v>
      </c>
      <c r="D34" s="3">
        <v>119003</v>
      </c>
      <c r="E34" s="3">
        <v>2004</v>
      </c>
    </row>
    <row r="35" spans="1:5">
      <c r="A35" s="3">
        <v>1034</v>
      </c>
      <c r="B35" s="3" t="s">
        <v>85</v>
      </c>
      <c r="C35" s="3" t="s">
        <v>57</v>
      </c>
      <c r="D35" s="3">
        <v>92395</v>
      </c>
      <c r="E35" s="3">
        <v>2003</v>
      </c>
    </row>
    <row r="36" spans="1:5">
      <c r="A36" s="3">
        <v>1035</v>
      </c>
      <c r="B36" s="3" t="s">
        <v>86</v>
      </c>
      <c r="C36" s="3" t="s">
        <v>50</v>
      </c>
      <c r="D36" s="3">
        <v>79758</v>
      </c>
      <c r="E36" s="3">
        <v>2005</v>
      </c>
    </row>
    <row r="37" spans="1:5">
      <c r="A37" s="3">
        <v>1036</v>
      </c>
      <c r="B37" s="3" t="s">
        <v>87</v>
      </c>
      <c r="C37" s="3" t="s">
        <v>50</v>
      </c>
      <c r="D37" s="3">
        <v>94312</v>
      </c>
      <c r="E37" s="3">
        <v>2001</v>
      </c>
    </row>
    <row r="38" spans="1:5">
      <c r="A38" s="3">
        <v>1037</v>
      </c>
      <c r="B38" s="3" t="s">
        <v>88</v>
      </c>
      <c r="C38" s="3" t="s">
        <v>11</v>
      </c>
      <c r="D38" s="3">
        <v>108670</v>
      </c>
      <c r="E38" s="3">
        <v>2003</v>
      </c>
    </row>
    <row r="39" spans="1:5">
      <c r="A39" s="3">
        <v>1038</v>
      </c>
      <c r="B39" s="3" t="s">
        <v>89</v>
      </c>
      <c r="C39" s="3" t="s">
        <v>57</v>
      </c>
      <c r="D39" s="3">
        <v>55434</v>
      </c>
      <c r="E39" s="3">
        <v>2004</v>
      </c>
    </row>
    <row r="40" spans="1:5">
      <c r="A40" s="3">
        <v>1039</v>
      </c>
      <c r="B40" s="3" t="s">
        <v>90</v>
      </c>
      <c r="C40" s="3" t="s">
        <v>50</v>
      </c>
      <c r="D40" s="3">
        <v>104047</v>
      </c>
      <c r="E40" s="3">
        <v>2002</v>
      </c>
    </row>
    <row r="41" spans="1:5">
      <c r="A41" s="3">
        <v>1040</v>
      </c>
      <c r="B41" s="3" t="s">
        <v>91</v>
      </c>
      <c r="C41" s="3" t="s">
        <v>50</v>
      </c>
      <c r="D41" s="3">
        <v>87775</v>
      </c>
      <c r="E41" s="3">
        <v>2001</v>
      </c>
    </row>
    <row r="42" spans="1:5">
      <c r="A42" s="3">
        <v>1041</v>
      </c>
      <c r="B42" s="3" t="s">
        <v>92</v>
      </c>
      <c r="C42" s="3" t="s">
        <v>50</v>
      </c>
      <c r="D42" s="3">
        <v>115769</v>
      </c>
      <c r="E42" s="3">
        <v>2002</v>
      </c>
    </row>
    <row r="43" spans="1:5">
      <c r="A43" s="3">
        <v>1042</v>
      </c>
      <c r="B43" s="3" t="s">
        <v>93</v>
      </c>
      <c r="C43" s="3" t="s">
        <v>57</v>
      </c>
      <c r="D43" s="3">
        <v>106677</v>
      </c>
      <c r="E43" s="3">
        <v>2003</v>
      </c>
    </row>
    <row r="44" spans="1:5">
      <c r="A44" s="3">
        <v>1043</v>
      </c>
      <c r="B44" s="3" t="s">
        <v>94</v>
      </c>
      <c r="C44" s="3" t="s">
        <v>57</v>
      </c>
      <c r="D44" s="3">
        <v>85734</v>
      </c>
      <c r="E44" s="3">
        <v>2005</v>
      </c>
    </row>
    <row r="45" spans="1:5">
      <c r="A45" s="3">
        <v>1044</v>
      </c>
      <c r="B45" s="3" t="s">
        <v>95</v>
      </c>
      <c r="C45" s="3" t="s">
        <v>11</v>
      </c>
      <c r="D45" s="3">
        <v>80603</v>
      </c>
      <c r="E45" s="3">
        <v>2005</v>
      </c>
    </row>
    <row r="46" spans="1:5">
      <c r="A46" s="3">
        <v>1045</v>
      </c>
      <c r="B46" s="3" t="s">
        <v>96</v>
      </c>
      <c r="C46" s="3" t="s">
        <v>52</v>
      </c>
      <c r="D46" s="3">
        <v>116708</v>
      </c>
      <c r="E46" s="3">
        <v>2004</v>
      </c>
    </row>
    <row r="47" spans="1:5">
      <c r="A47" s="3">
        <v>1046</v>
      </c>
      <c r="B47" s="3" t="s">
        <v>97</v>
      </c>
      <c r="C47" s="3" t="s">
        <v>50</v>
      </c>
      <c r="D47" s="3">
        <v>108803</v>
      </c>
      <c r="E47" s="3">
        <v>2005</v>
      </c>
    </row>
    <row r="48" spans="1:5">
      <c r="A48" s="3">
        <v>1047</v>
      </c>
      <c r="B48" s="3" t="s">
        <v>98</v>
      </c>
      <c r="C48" s="3" t="s">
        <v>52</v>
      </c>
      <c r="D48" s="3">
        <v>79332</v>
      </c>
      <c r="E48" s="3">
        <v>2001</v>
      </c>
    </row>
    <row r="49" spans="1:5">
      <c r="A49" s="3">
        <v>1048</v>
      </c>
      <c r="B49" s="3" t="s">
        <v>99</v>
      </c>
      <c r="C49" s="3" t="s">
        <v>57</v>
      </c>
      <c r="D49" s="3">
        <v>61312</v>
      </c>
      <c r="E49" s="3">
        <v>2005</v>
      </c>
    </row>
    <row r="50" spans="1:5">
      <c r="A50" s="3">
        <v>1049</v>
      </c>
      <c r="B50" s="3" t="s">
        <v>100</v>
      </c>
      <c r="C50" s="3" t="s">
        <v>57</v>
      </c>
      <c r="D50" s="3">
        <v>84179</v>
      </c>
      <c r="E50" s="3">
        <v>2004</v>
      </c>
    </row>
    <row r="51" spans="1:5">
      <c r="A51" s="3">
        <v>1050</v>
      </c>
      <c r="B51" s="3" t="s">
        <v>101</v>
      </c>
      <c r="C51" s="3" t="s">
        <v>57</v>
      </c>
      <c r="D51" s="3">
        <v>111442</v>
      </c>
      <c r="E51" s="3">
        <v>2003</v>
      </c>
    </row>
    <row r="52" spans="1:5">
      <c r="A52" s="3">
        <v>1051</v>
      </c>
      <c r="B52" s="3" t="s">
        <v>102</v>
      </c>
      <c r="C52" s="3" t="s">
        <v>52</v>
      </c>
      <c r="D52" s="3">
        <v>80379</v>
      </c>
      <c r="E52" s="3">
        <v>2003</v>
      </c>
    </row>
    <row r="53" spans="1:5">
      <c r="A53" s="3">
        <v>1052</v>
      </c>
      <c r="B53" s="3" t="s">
        <v>103</v>
      </c>
      <c r="C53" s="3" t="s">
        <v>57</v>
      </c>
      <c r="D53" s="3">
        <v>57297</v>
      </c>
      <c r="E53" s="3">
        <v>2005</v>
      </c>
    </row>
    <row r="54" spans="1:5">
      <c r="A54" s="3">
        <v>1053</v>
      </c>
      <c r="B54" s="3" t="s">
        <v>104</v>
      </c>
      <c r="C54" s="3" t="s">
        <v>11</v>
      </c>
      <c r="D54" s="3">
        <v>42011</v>
      </c>
      <c r="E54" s="3">
        <v>2002</v>
      </c>
    </row>
    <row r="55" spans="1:5">
      <c r="A55" s="3">
        <v>1054</v>
      </c>
      <c r="B55" s="3" t="s">
        <v>105</v>
      </c>
      <c r="C55" s="3" t="s">
        <v>57</v>
      </c>
      <c r="D55" s="3">
        <v>84014</v>
      </c>
      <c r="E55" s="3">
        <v>2003</v>
      </c>
    </row>
    <row r="56" spans="1:5">
      <c r="A56" s="3">
        <v>1055</v>
      </c>
      <c r="B56" s="3" t="s">
        <v>106</v>
      </c>
      <c r="C56" s="3" t="s">
        <v>54</v>
      </c>
      <c r="D56" s="3">
        <v>51738</v>
      </c>
      <c r="E56" s="3">
        <v>2005</v>
      </c>
    </row>
    <row r="57" spans="1:5">
      <c r="A57" s="3">
        <v>1056</v>
      </c>
      <c r="B57" s="3" t="s">
        <v>107</v>
      </c>
      <c r="C57" s="3" t="s">
        <v>52</v>
      </c>
      <c r="D57" s="3">
        <v>87498</v>
      </c>
      <c r="E57" s="3">
        <v>2004</v>
      </c>
    </row>
    <row r="58" spans="1:5">
      <c r="A58" s="3">
        <v>1057</v>
      </c>
      <c r="B58" s="3" t="s">
        <v>108</v>
      </c>
      <c r="C58" s="3" t="s">
        <v>54</v>
      </c>
      <c r="D58" s="3">
        <v>51120</v>
      </c>
      <c r="E58" s="3">
        <v>2005</v>
      </c>
    </row>
    <row r="59" spans="1:5">
      <c r="A59" s="3">
        <v>1058</v>
      </c>
      <c r="B59" s="3" t="s">
        <v>109</v>
      </c>
      <c r="C59" s="3" t="s">
        <v>57</v>
      </c>
      <c r="D59" s="3">
        <v>48767</v>
      </c>
      <c r="E59" s="3">
        <v>2003</v>
      </c>
    </row>
    <row r="60" spans="1:5">
      <c r="A60" s="3">
        <v>1059</v>
      </c>
      <c r="B60" s="3" t="s">
        <v>110</v>
      </c>
      <c r="C60" s="3" t="s">
        <v>11</v>
      </c>
      <c r="D60" s="3">
        <v>62852</v>
      </c>
      <c r="E60" s="3">
        <v>2004</v>
      </c>
    </row>
    <row r="61" spans="1:5">
      <c r="A61" s="3">
        <v>1060</v>
      </c>
      <c r="B61" s="3" t="s">
        <v>111</v>
      </c>
      <c r="C61" s="3" t="s">
        <v>50</v>
      </c>
      <c r="D61" s="3">
        <v>119239</v>
      </c>
      <c r="E61" s="3">
        <v>2005</v>
      </c>
    </row>
    <row r="62" spans="1:5">
      <c r="A62" s="3">
        <v>1061</v>
      </c>
      <c r="B62" s="3" t="s">
        <v>112</v>
      </c>
      <c r="C62" s="3" t="s">
        <v>57</v>
      </c>
      <c r="D62" s="3">
        <v>40929</v>
      </c>
      <c r="E62" s="3">
        <v>2001</v>
      </c>
    </row>
    <row r="63" spans="1:5">
      <c r="A63" s="3">
        <v>1062</v>
      </c>
      <c r="B63" s="3" t="s">
        <v>113</v>
      </c>
      <c r="C63" s="3" t="s">
        <v>11</v>
      </c>
      <c r="D63" s="3">
        <v>117487</v>
      </c>
      <c r="E63" s="3">
        <v>2004</v>
      </c>
    </row>
    <row r="64" spans="1:5">
      <c r="A64" s="3">
        <v>1063</v>
      </c>
      <c r="B64" s="3" t="s">
        <v>114</v>
      </c>
      <c r="C64" s="3" t="s">
        <v>52</v>
      </c>
      <c r="D64" s="3">
        <v>57438</v>
      </c>
      <c r="E64" s="3">
        <v>2001</v>
      </c>
    </row>
    <row r="65" spans="1:5">
      <c r="A65" s="3">
        <v>1064</v>
      </c>
      <c r="B65" s="3" t="s">
        <v>115</v>
      </c>
      <c r="C65" s="3" t="s">
        <v>54</v>
      </c>
      <c r="D65" s="3">
        <v>88515</v>
      </c>
      <c r="E65" s="3">
        <v>2002</v>
      </c>
    </row>
    <row r="66" spans="1:5">
      <c r="A66" s="3">
        <v>1065</v>
      </c>
      <c r="B66" s="3" t="s">
        <v>116</v>
      </c>
      <c r="C66" s="3" t="s">
        <v>54</v>
      </c>
      <c r="D66" s="3">
        <v>45744</v>
      </c>
      <c r="E66" s="3">
        <v>2004</v>
      </c>
    </row>
    <row r="67" spans="1:5">
      <c r="A67" s="3">
        <v>1066</v>
      </c>
      <c r="B67" s="3" t="s">
        <v>117</v>
      </c>
      <c r="C67" s="3" t="s">
        <v>54</v>
      </c>
      <c r="D67" s="3">
        <v>82417</v>
      </c>
      <c r="E67" s="3">
        <v>2001</v>
      </c>
    </row>
    <row r="68" spans="1:5">
      <c r="A68" s="3">
        <v>1067</v>
      </c>
      <c r="B68" s="3" t="s">
        <v>118</v>
      </c>
      <c r="C68" s="3" t="s">
        <v>52</v>
      </c>
      <c r="D68" s="3">
        <v>47069</v>
      </c>
      <c r="E68" s="3">
        <v>2003</v>
      </c>
    </row>
    <row r="69" spans="1:5">
      <c r="A69" s="3">
        <v>1068</v>
      </c>
      <c r="B69" s="3" t="s">
        <v>119</v>
      </c>
      <c r="C69" s="3" t="s">
        <v>11</v>
      </c>
      <c r="D69" s="3">
        <v>82359</v>
      </c>
      <c r="E69" s="3">
        <v>2003</v>
      </c>
    </row>
    <row r="70" spans="1:5">
      <c r="A70" s="3">
        <v>1069</v>
      </c>
      <c r="B70" s="3" t="s">
        <v>120</v>
      </c>
      <c r="C70" s="3" t="s">
        <v>52</v>
      </c>
      <c r="D70" s="3">
        <v>59799</v>
      </c>
      <c r="E70" s="3">
        <v>2002</v>
      </c>
    </row>
    <row r="71" spans="1:5">
      <c r="A71" s="3">
        <v>1070</v>
      </c>
      <c r="B71" s="3" t="s">
        <v>121</v>
      </c>
      <c r="C71" s="3" t="s">
        <v>54</v>
      </c>
      <c r="D71" s="3">
        <v>110188</v>
      </c>
      <c r="E71" s="3">
        <v>2004</v>
      </c>
    </row>
    <row r="72" spans="1:5">
      <c r="A72" s="3">
        <v>1071</v>
      </c>
      <c r="B72" s="3" t="s">
        <v>122</v>
      </c>
      <c r="C72" s="3" t="s">
        <v>57</v>
      </c>
      <c r="D72" s="3">
        <v>47597</v>
      </c>
      <c r="E72" s="3">
        <v>2004</v>
      </c>
    </row>
    <row r="73" spans="1:5">
      <c r="A73" s="3">
        <v>1072</v>
      </c>
      <c r="B73" s="3" t="s">
        <v>123</v>
      </c>
      <c r="C73" s="3" t="s">
        <v>50</v>
      </c>
      <c r="D73" s="3">
        <v>87093</v>
      </c>
      <c r="E73" s="3">
        <v>2004</v>
      </c>
    </row>
    <row r="74" spans="1:5">
      <c r="A74" s="3">
        <v>1073</v>
      </c>
      <c r="B74" s="3" t="s">
        <v>124</v>
      </c>
      <c r="C74" s="3" t="s">
        <v>52</v>
      </c>
      <c r="D74" s="3">
        <v>77226</v>
      </c>
      <c r="E74" s="3">
        <v>2002</v>
      </c>
    </row>
    <row r="75" spans="1:5">
      <c r="A75" s="3">
        <v>1074</v>
      </c>
      <c r="B75" s="3" t="s">
        <v>125</v>
      </c>
      <c r="C75" s="3" t="s">
        <v>52</v>
      </c>
      <c r="D75" s="3">
        <v>112127</v>
      </c>
      <c r="E75" s="3">
        <v>2004</v>
      </c>
    </row>
    <row r="76" spans="1:5">
      <c r="A76" s="3">
        <v>1075</v>
      </c>
      <c r="B76" s="3" t="s">
        <v>126</v>
      </c>
      <c r="C76" s="3" t="s">
        <v>11</v>
      </c>
      <c r="D76" s="3">
        <v>117362</v>
      </c>
      <c r="E76" s="3">
        <v>2003</v>
      </c>
    </row>
    <row r="77" spans="1:5">
      <c r="A77" s="3">
        <v>1076</v>
      </c>
      <c r="B77" s="3" t="s">
        <v>127</v>
      </c>
      <c r="C77" s="3" t="s">
        <v>11</v>
      </c>
      <c r="D77" s="3">
        <v>66417</v>
      </c>
      <c r="E77" s="3">
        <v>2001</v>
      </c>
    </row>
    <row r="78" spans="1:5">
      <c r="A78" s="3">
        <v>1077</v>
      </c>
      <c r="B78" s="3" t="s">
        <v>128</v>
      </c>
      <c r="C78" s="3" t="s">
        <v>52</v>
      </c>
      <c r="D78" s="3">
        <v>58693</v>
      </c>
      <c r="E78" s="3">
        <v>2003</v>
      </c>
    </row>
    <row r="79" spans="1:5">
      <c r="A79" s="3">
        <v>1078</v>
      </c>
      <c r="B79" s="3" t="s">
        <v>129</v>
      </c>
      <c r="C79" s="3" t="s">
        <v>54</v>
      </c>
      <c r="D79" s="3">
        <v>119674</v>
      </c>
      <c r="E79" s="3">
        <v>2003</v>
      </c>
    </row>
    <row r="80" spans="1:5">
      <c r="A80" s="3">
        <v>1079</v>
      </c>
      <c r="B80" s="3" t="s">
        <v>130</v>
      </c>
      <c r="C80" s="3" t="s">
        <v>50</v>
      </c>
      <c r="D80" s="3">
        <v>93161</v>
      </c>
      <c r="E80" s="3">
        <v>2001</v>
      </c>
    </row>
    <row r="81" spans="1:5">
      <c r="A81" s="3">
        <v>1080</v>
      </c>
      <c r="B81" s="3" t="s">
        <v>131</v>
      </c>
      <c r="C81" s="3" t="s">
        <v>11</v>
      </c>
      <c r="D81" s="3">
        <v>42169</v>
      </c>
      <c r="E81" s="3">
        <v>2003</v>
      </c>
    </row>
    <row r="82" spans="1:5">
      <c r="A82" s="3">
        <v>1081</v>
      </c>
      <c r="B82" s="3" t="s">
        <v>132</v>
      </c>
      <c r="C82" s="3" t="s">
        <v>54</v>
      </c>
      <c r="D82" s="3">
        <v>62052</v>
      </c>
      <c r="E82" s="3">
        <v>2002</v>
      </c>
    </row>
    <row r="83" spans="1:5">
      <c r="A83" s="3">
        <v>1082</v>
      </c>
      <c r="B83" s="3" t="s">
        <v>133</v>
      </c>
      <c r="C83" s="3" t="s">
        <v>57</v>
      </c>
      <c r="D83" s="3">
        <v>111849</v>
      </c>
      <c r="E83" s="3">
        <v>2001</v>
      </c>
    </row>
    <row r="84" spans="1:5">
      <c r="A84" s="3">
        <v>1083</v>
      </c>
      <c r="B84" s="3" t="s">
        <v>134</v>
      </c>
      <c r="C84" s="3" t="s">
        <v>11</v>
      </c>
      <c r="D84" s="3">
        <v>113851</v>
      </c>
      <c r="E84" s="3">
        <v>2003</v>
      </c>
    </row>
    <row r="85" spans="1:5">
      <c r="A85" s="3">
        <v>1084</v>
      </c>
      <c r="B85" s="3" t="s">
        <v>135</v>
      </c>
      <c r="C85" s="3" t="s">
        <v>54</v>
      </c>
      <c r="D85" s="3">
        <v>48036</v>
      </c>
      <c r="E85" s="3">
        <v>2005</v>
      </c>
    </row>
    <row r="86" spans="1:5">
      <c r="A86" s="3">
        <v>1085</v>
      </c>
      <c r="B86" s="3" t="s">
        <v>136</v>
      </c>
      <c r="C86" s="3" t="s">
        <v>54</v>
      </c>
      <c r="D86" s="3">
        <v>71778</v>
      </c>
      <c r="E86" s="3">
        <v>2003</v>
      </c>
    </row>
    <row r="87" spans="1:5">
      <c r="A87" s="3">
        <v>1086</v>
      </c>
      <c r="B87" s="3" t="s">
        <v>137</v>
      </c>
      <c r="C87" s="3" t="s">
        <v>50</v>
      </c>
      <c r="D87" s="3">
        <v>67734</v>
      </c>
      <c r="E87" s="3">
        <v>2002</v>
      </c>
    </row>
    <row r="88" spans="1:5">
      <c r="A88" s="3">
        <v>1087</v>
      </c>
      <c r="B88" s="3" t="s">
        <v>138</v>
      </c>
      <c r="C88" s="3" t="s">
        <v>50</v>
      </c>
      <c r="D88" s="3">
        <v>63173</v>
      </c>
      <c r="E88" s="3">
        <v>2004</v>
      </c>
    </row>
    <row r="89" spans="1:5">
      <c r="A89" s="3">
        <v>1088</v>
      </c>
      <c r="B89" s="3" t="s">
        <v>139</v>
      </c>
      <c r="C89" s="3" t="s">
        <v>57</v>
      </c>
      <c r="D89" s="3">
        <v>70403</v>
      </c>
      <c r="E89" s="3">
        <v>2003</v>
      </c>
    </row>
    <row r="90" spans="1:5">
      <c r="A90" s="3">
        <v>1089</v>
      </c>
      <c r="B90" s="3" t="s">
        <v>140</v>
      </c>
      <c r="C90" s="3" t="s">
        <v>54</v>
      </c>
      <c r="D90" s="3">
        <v>106321</v>
      </c>
      <c r="E90" s="3">
        <v>2004</v>
      </c>
    </row>
    <row r="91" spans="1:5">
      <c r="A91" s="3">
        <v>1090</v>
      </c>
      <c r="B91" s="3" t="s">
        <v>141</v>
      </c>
      <c r="C91" s="3" t="s">
        <v>54</v>
      </c>
      <c r="D91" s="3">
        <v>111675</v>
      </c>
      <c r="E91" s="3">
        <v>2005</v>
      </c>
    </row>
    <row r="92" spans="1:5">
      <c r="A92" s="3">
        <v>1091</v>
      </c>
      <c r="B92" s="3" t="s">
        <v>142</v>
      </c>
      <c r="C92" s="3" t="s">
        <v>50</v>
      </c>
      <c r="D92" s="3">
        <v>46344</v>
      </c>
      <c r="E92" s="3">
        <v>2003</v>
      </c>
    </row>
    <row r="93" spans="1:5">
      <c r="A93" s="3">
        <v>1092</v>
      </c>
      <c r="B93" s="3" t="s">
        <v>143</v>
      </c>
      <c r="C93" s="3" t="s">
        <v>11</v>
      </c>
      <c r="D93" s="3">
        <v>58800</v>
      </c>
      <c r="E93" s="3">
        <v>2001</v>
      </c>
    </row>
    <row r="94" spans="1:5">
      <c r="A94" s="3">
        <v>1093</v>
      </c>
      <c r="B94" s="3" t="s">
        <v>41</v>
      </c>
      <c r="C94" s="3" t="s">
        <v>11</v>
      </c>
      <c r="D94" s="3">
        <v>65372</v>
      </c>
      <c r="E94" s="3">
        <v>2004</v>
      </c>
    </row>
    <row r="95" spans="1:5">
      <c r="A95" s="3">
        <v>1094</v>
      </c>
      <c r="B95" s="3" t="s">
        <v>144</v>
      </c>
      <c r="C95" s="3" t="s">
        <v>52</v>
      </c>
      <c r="D95" s="3">
        <v>101516</v>
      </c>
      <c r="E95" s="3">
        <v>2005</v>
      </c>
    </row>
    <row r="96" spans="1:5">
      <c r="A96" s="3">
        <v>1095</v>
      </c>
      <c r="B96" s="3" t="s">
        <v>145</v>
      </c>
      <c r="C96" s="3" t="s">
        <v>50</v>
      </c>
      <c r="D96" s="3">
        <v>60538</v>
      </c>
      <c r="E96" s="3">
        <v>2001</v>
      </c>
    </row>
    <row r="97" spans="1:5">
      <c r="A97" s="3">
        <v>1096</v>
      </c>
      <c r="B97" s="3" t="s">
        <v>146</v>
      </c>
      <c r="C97" s="3" t="s">
        <v>52</v>
      </c>
      <c r="D97" s="3">
        <v>103918</v>
      </c>
      <c r="E97" s="3">
        <v>2001</v>
      </c>
    </row>
    <row r="98" spans="1:5">
      <c r="A98" s="3">
        <v>1097</v>
      </c>
      <c r="B98" s="3" t="s">
        <v>147</v>
      </c>
      <c r="C98" s="3" t="s">
        <v>50</v>
      </c>
      <c r="D98" s="3">
        <v>54973</v>
      </c>
      <c r="E98" s="3">
        <v>2001</v>
      </c>
    </row>
    <row r="99" spans="1:5">
      <c r="A99" s="3">
        <v>1098</v>
      </c>
      <c r="B99" s="3" t="s">
        <v>148</v>
      </c>
      <c r="C99" s="3" t="s">
        <v>57</v>
      </c>
      <c r="D99" s="3">
        <v>111155</v>
      </c>
      <c r="E99" s="3">
        <v>2001</v>
      </c>
    </row>
    <row r="100" spans="1:5">
      <c r="A100" s="3">
        <v>1099</v>
      </c>
      <c r="B100" s="3" t="s">
        <v>149</v>
      </c>
      <c r="C100" s="3" t="s">
        <v>54</v>
      </c>
      <c r="D100" s="3">
        <v>99500</v>
      </c>
      <c r="E100" s="3">
        <v>2003</v>
      </c>
    </row>
    <row r="101" spans="1:5">
      <c r="A101" s="3">
        <v>1100</v>
      </c>
      <c r="B101" s="3" t="s">
        <v>150</v>
      </c>
      <c r="C101" s="3" t="s">
        <v>57</v>
      </c>
      <c r="D101" s="3">
        <v>76575</v>
      </c>
      <c r="E101" s="3">
        <v>2003</v>
      </c>
    </row>
    <row r="102" spans="1:5">
      <c r="A102" s="3">
        <v>2001</v>
      </c>
      <c r="B102" s="3" t="s">
        <v>38</v>
      </c>
      <c r="C102" s="3" t="s">
        <v>151</v>
      </c>
      <c r="D102" s="3">
        <v>130000</v>
      </c>
      <c r="E102" s="3" t="s">
        <v>152</v>
      </c>
    </row>
    <row r="103" spans="1:5">
      <c r="A103" s="3">
        <v>2002</v>
      </c>
      <c r="B103" s="3" t="s">
        <v>153</v>
      </c>
      <c r="C103" s="3" t="s">
        <v>151</v>
      </c>
      <c r="D103" s="3">
        <v>128000</v>
      </c>
      <c r="E103" s="3" t="s">
        <v>152</v>
      </c>
    </row>
    <row r="104" spans="1:5">
      <c r="A104" s="3">
        <v>2003</v>
      </c>
      <c r="B104" s="3" t="s">
        <v>154</v>
      </c>
      <c r="C104" s="3" t="s">
        <v>151</v>
      </c>
      <c r="D104" s="3">
        <v>127500</v>
      </c>
      <c r="E104" s="3" t="s">
        <v>152</v>
      </c>
    </row>
    <row r="105" spans="1:5">
      <c r="A105" s="3">
        <v>2004</v>
      </c>
      <c r="B105" s="3" t="s">
        <v>155</v>
      </c>
      <c r="C105" s="3" t="s">
        <v>151</v>
      </c>
      <c r="D105" s="3">
        <v>126000</v>
      </c>
      <c r="E105" s="3" t="s">
        <v>152</v>
      </c>
    </row>
    <row r="106" spans="1:5">
      <c r="A106" s="3">
        <v>2005</v>
      </c>
      <c r="B106" s="3" t="s">
        <v>156</v>
      </c>
      <c r="C106" s="3" t="s">
        <v>151</v>
      </c>
      <c r="D106" s="3">
        <v>125000</v>
      </c>
      <c r="E106" s="3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2025-10-03T17:46:16Z</dcterms:created>
  <dcterms:modified xsi:type="dcterms:W3CDTF">2025-10-05T15:04:35Z</dcterms:modified>
  <cp:category/>
  <cp:contentStatus/>
</cp:coreProperties>
</file>