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13_ncr:1_{88DB0429-3A2A-49C6-B0E9-8278A0A97BE1}" xr6:coauthVersionLast="45" xr6:coauthVersionMax="45" xr10:uidLastSave="{00000000-0000-0000-0000-000000000000}"/>
  <bookViews>
    <workbookView xWindow="28680" yWindow="-120" windowWidth="25440" windowHeight="15390" firstSheet="2" activeTab="5" xr2:uid="{00000000-000D-0000-FFFF-FFFF00000000}"/>
  </bookViews>
  <sheets>
    <sheet name="2.27.20_BITC_psr_bead_psr_fullp" sheetId="1" r:id="rId1"/>
    <sheet name="Sheet1" sheetId="6" r:id="rId2"/>
    <sheet name="Median MFI" sheetId="4" r:id="rId3"/>
    <sheet name="Mean MFI" sheetId="5" r:id="rId4"/>
    <sheet name="Mean MFI...Loading MFI" sheetId="2" r:id="rId5"/>
    <sheet name="Median MFI...Loading MFI" sheetId="3" r:id="rId6"/>
    <sheet name="Sheet3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8" l="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2" i="8"/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2" i="4"/>
  <c r="E33" i="4" l="1"/>
  <c r="D33" i="4"/>
  <c r="G34" i="4"/>
  <c r="F34" i="4"/>
  <c r="G33" i="4"/>
  <c r="F33" i="4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2" i="3"/>
  <c r="C33" i="3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" i="1"/>
  <c r="H33" i="2"/>
  <c r="G3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2" i="2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" i="1"/>
  <c r="F34" i="2" l="1"/>
</calcChain>
</file>

<file path=xl/sharedStrings.xml><?xml version="1.0" encoding="utf-8"?>
<sst xmlns="http://schemas.openxmlformats.org/spreadsheetml/2006/main" count="263" uniqueCount="109">
  <si>
    <t>2.27.20_BITC_psr_bead_psr_fullpanel_plate1</t>
  </si>
  <si>
    <t>Well ID</t>
  </si>
  <si>
    <t>Sample Name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</si>
  <si>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</si>
  <si>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</si>
  <si>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</si>
  <si>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</si>
  <si>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</si>
  <si>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</si>
  <si>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</si>
  <si>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</si>
  <si>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</si>
  <si>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</si>
  <si>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</si>
  <si>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</si>
  <si>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</si>
  <si>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</si>
  <si>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R3_Count</t>
  </si>
  <si>
    <t>R3_Median X</t>
  </si>
  <si>
    <t>R3_Median Y</t>
  </si>
  <si>
    <t>R3_Mean X</t>
  </si>
  <si>
    <t>R3_Mean Y</t>
  </si>
  <si>
    <t>R3_%Total</t>
  </si>
  <si>
    <t>R3_%Plot</t>
  </si>
  <si>
    <t>R4_Count</t>
  </si>
  <si>
    <t>R4_Median X</t>
  </si>
  <si>
    <t>R4_Median Y</t>
  </si>
  <si>
    <t>R4_Mean X</t>
  </si>
  <si>
    <t>R4_Mean Y</t>
  </si>
  <si>
    <t>R4_%Total</t>
  </si>
  <si>
    <t>R4_%Plot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</si>
  <si>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</si>
  <si>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</si>
  <si>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</si>
  <si>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</si>
  <si>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</si>
  <si>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</si>
  <si>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</si>
  <si>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</si>
  <si>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</si>
  <si>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</si>
  <si>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</si>
  <si>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</si>
  <si>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</si>
  <si>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</si>
  <si>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</si>
  <si>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</si>
  <si>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</si>
  <si>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</si>
  <si>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</si>
  <si>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</si>
  <si>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</si>
  <si>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</si>
  <si>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</si>
  <si>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</si>
  <si>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</si>
  <si>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</si>
  <si>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</si>
  <si>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</si>
  <si>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</si>
  <si>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</si>
  <si>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Elot</t>
  </si>
  <si>
    <t>Abit</t>
  </si>
  <si>
    <t>Cren</t>
  </si>
  <si>
    <t>Duli</t>
  </si>
  <si>
    <t>Emi</t>
  </si>
  <si>
    <t>Ixe</t>
  </si>
  <si>
    <t>Ibal</t>
  </si>
  <si>
    <t>Mat</t>
  </si>
  <si>
    <t>Trem</t>
  </si>
  <si>
    <t>Goli</t>
  </si>
  <si>
    <t>Visi</t>
  </si>
  <si>
    <t>Patri</t>
  </si>
  <si>
    <t>Ficla</t>
  </si>
  <si>
    <t>Romo</t>
  </si>
  <si>
    <t>Atel</t>
  </si>
  <si>
    <t>Rad</t>
  </si>
  <si>
    <t>Gani</t>
  </si>
  <si>
    <t>Boco</t>
  </si>
  <si>
    <t>Mepo</t>
  </si>
  <si>
    <t>Nata</t>
  </si>
  <si>
    <t>Pina</t>
  </si>
  <si>
    <t>Bren</t>
  </si>
  <si>
    <t>Sim</t>
  </si>
  <si>
    <t>Ola</t>
  </si>
  <si>
    <t>Otler</t>
  </si>
  <si>
    <t>Velt</t>
  </si>
  <si>
    <t>Carl</t>
  </si>
  <si>
    <t>Brod</t>
  </si>
  <si>
    <t>Ritux</t>
  </si>
  <si>
    <t>Lenzi</t>
  </si>
  <si>
    <t>PSR/Loading</t>
  </si>
  <si>
    <t>Adimab PSR</t>
  </si>
  <si>
    <t>BVP</t>
  </si>
  <si>
    <t>ELISA</t>
  </si>
  <si>
    <t>Adimab PSR Rank</t>
  </si>
  <si>
    <t>PSR Rank</t>
  </si>
  <si>
    <t>Median</t>
  </si>
  <si>
    <t>PSR Mean MFI</t>
  </si>
  <si>
    <t>PSR Median MFI</t>
  </si>
  <si>
    <t>paneer makhni</t>
  </si>
  <si>
    <t>onion kulcha</t>
  </si>
  <si>
    <t>karachi chicken - hot spics</t>
  </si>
  <si>
    <t>2.27.20</t>
  </si>
  <si>
    <t>3.7.20</t>
  </si>
  <si>
    <t>mAb</t>
  </si>
  <si>
    <t>3.10.20</t>
  </si>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</sst>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4" borderId="0" xfId="0" applyFill="1"/>
    <xf numFmtId="0" fontId="18" fillId="0" borderId="0" xfId="0" applyFont="1" applyAlignment="1">
      <alignment horizontal="right"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Mean Loading MFI (15.26 ug/mL)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Sheet1!$A$1:$A$30</c:f>
              <c:strCache>
                <c:ptCount val="30"/>
                <c:pt idx="0">
                  <c:v>Elot</c:v>
                </c:pt>
                <c:pt idx="1">
                  <c:v>Cren</c:v>
                </c:pt>
                <c:pt idx="2">
                  <c:v>Abit</c:v>
                </c:pt>
                <c:pt idx="3">
                  <c:v>Duli</c:v>
                </c:pt>
                <c:pt idx="4">
                  <c:v>Emi</c:v>
                </c:pt>
                <c:pt idx="5">
                  <c:v>Ixe</c:v>
                </c:pt>
                <c:pt idx="6">
                  <c:v>Ibal</c:v>
                </c:pt>
                <c:pt idx="7">
                  <c:v>Mat</c:v>
                </c:pt>
                <c:pt idx="8">
                  <c:v>Trem</c:v>
                </c:pt>
                <c:pt idx="9">
                  <c:v>Goli</c:v>
                </c:pt>
                <c:pt idx="10">
                  <c:v>Visi</c:v>
                </c:pt>
                <c:pt idx="11">
                  <c:v>Patri</c:v>
                </c:pt>
                <c:pt idx="12">
                  <c:v>Ficla</c:v>
                </c:pt>
                <c:pt idx="13">
                  <c:v>Romo</c:v>
                </c:pt>
                <c:pt idx="14">
                  <c:v>Atel</c:v>
                </c:pt>
                <c:pt idx="15">
                  <c:v>Rad</c:v>
                </c:pt>
                <c:pt idx="16">
                  <c:v>Gani</c:v>
                </c:pt>
                <c:pt idx="17">
                  <c:v>Boco</c:v>
                </c:pt>
                <c:pt idx="18">
                  <c:v>Mepo</c:v>
                </c:pt>
                <c:pt idx="19">
                  <c:v>Nata</c:v>
                </c:pt>
                <c:pt idx="20">
                  <c:v>Pina</c:v>
                </c:pt>
                <c:pt idx="21">
                  <c:v>Bren</c:v>
                </c:pt>
                <c:pt idx="22">
                  <c:v>Sim</c:v>
                </c:pt>
                <c:pt idx="23">
                  <c:v>Ola</c:v>
                </c:pt>
                <c:pt idx="24">
                  <c:v>Otler</c:v>
                </c:pt>
                <c:pt idx="25">
                  <c:v>Velt</c:v>
                </c:pt>
                <c:pt idx="26">
                  <c:v>Brod</c:v>
                </c:pt>
                <c:pt idx="27">
                  <c:v>Ritux</c:v>
                </c:pt>
                <c:pt idx="28">
                  <c:v>Carl</c:v>
                </c:pt>
                <c:pt idx="29">
                  <c:v>Lenzi</c:v>
                </c:pt>
              </c:strCache>
            </c:strRef>
          </c:cat>
          <c:val>
            <c:numRef>
              <c:f>Sheet1!$B$1:$B$30</c:f>
              <c:numCache>
                <c:formatCode>General</c:formatCode>
                <c:ptCount val="30"/>
                <c:pt idx="0">
                  <c:v>639.12</c:v>
                </c:pt>
                <c:pt idx="1">
                  <c:v>639.25</c:v>
                </c:pt>
                <c:pt idx="2">
                  <c:v>694.5</c:v>
                </c:pt>
                <c:pt idx="3">
                  <c:v>699.31</c:v>
                </c:pt>
                <c:pt idx="4">
                  <c:v>800.93</c:v>
                </c:pt>
                <c:pt idx="5">
                  <c:v>1160.83</c:v>
                </c:pt>
                <c:pt idx="6">
                  <c:v>808.35</c:v>
                </c:pt>
                <c:pt idx="7">
                  <c:v>739.6</c:v>
                </c:pt>
                <c:pt idx="8">
                  <c:v>852.8</c:v>
                </c:pt>
                <c:pt idx="9">
                  <c:v>1271.54</c:v>
                </c:pt>
                <c:pt idx="10">
                  <c:v>1111.45</c:v>
                </c:pt>
                <c:pt idx="11">
                  <c:v>1381.09</c:v>
                </c:pt>
                <c:pt idx="12">
                  <c:v>1289.3599999999999</c:v>
                </c:pt>
                <c:pt idx="13">
                  <c:v>847.53</c:v>
                </c:pt>
                <c:pt idx="14">
                  <c:v>936.48</c:v>
                </c:pt>
                <c:pt idx="15">
                  <c:v>1100.1199999999999</c:v>
                </c:pt>
                <c:pt idx="16">
                  <c:v>1029.19</c:v>
                </c:pt>
                <c:pt idx="17">
                  <c:v>1288.52</c:v>
                </c:pt>
                <c:pt idx="18">
                  <c:v>787.62</c:v>
                </c:pt>
                <c:pt idx="19">
                  <c:v>1208</c:v>
                </c:pt>
                <c:pt idx="20">
                  <c:v>1068.0899999999999</c:v>
                </c:pt>
                <c:pt idx="21">
                  <c:v>719.59</c:v>
                </c:pt>
                <c:pt idx="22">
                  <c:v>537.41</c:v>
                </c:pt>
                <c:pt idx="23">
                  <c:v>1004.06</c:v>
                </c:pt>
                <c:pt idx="24">
                  <c:v>858.41</c:v>
                </c:pt>
                <c:pt idx="25">
                  <c:v>930.23</c:v>
                </c:pt>
                <c:pt idx="26">
                  <c:v>782.51</c:v>
                </c:pt>
                <c:pt idx="27">
                  <c:v>487.84</c:v>
                </c:pt>
                <c:pt idx="28">
                  <c:v>926.53</c:v>
                </c:pt>
                <c:pt idx="29">
                  <c:v>283.79000000000002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BB-4ACD-9CE6-3CE27A613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2"/>
        <c:overlap val="-16"/>
        <c:axId val="501382296"/>
        <c:axId val="501377048"/>
      </c:barChart>
      <c:catAx>
        <c:axId val="501382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377048"/>
        <c:crosses val="autoZero"/>
        <c:auto val="1"/>
        <c:lblAlgn val="ctr"/>
        <c:lblOffset val="100"/>
        <c:noMultiLvlLbl val="0"/>
      </c:catAx>
      <c:valAx>
        <c:axId val="50137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MFI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382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Un-Normalized Median</a:t>
            </a:r>
            <a:r>
              <a:rPr lang="en-US" baseline="0"/>
              <a:t> Analysis - Full Panel (15.26 ug/mL mAb incubation)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365005757679499"/>
                  <c:y val="-3.7844644419447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'Median MFI'!$B$2:$B$31</c:f>
              <c:numCache>
                <c:formatCode>General</c:formatCode>
                <c:ptCount val="30"/>
                <c:pt idx="0">
                  <c:v>0</c:v>
                </c:pt>
                <c:pt idx="1">
                  <c:v>0.1</c:v>
                </c:pt>
                <c:pt idx="2">
                  <c:v>0.17</c:v>
                </c:pt>
                <c:pt idx="3">
                  <c:v>0.33</c:v>
                </c:pt>
                <c:pt idx="4">
                  <c:v>0.64</c:v>
                </c:pt>
                <c:pt idx="5">
                  <c:v>0.81</c:v>
                </c:pt>
                <c:pt idx="6">
                  <c:v>0</c:v>
                </c:pt>
                <c:pt idx="7">
                  <c:v>0</c:v>
                </c:pt>
                <c:pt idx="8">
                  <c:v>0.15</c:v>
                </c:pt>
                <c:pt idx="9">
                  <c:v>0.23</c:v>
                </c:pt>
                <c:pt idx="10">
                  <c:v>0.42</c:v>
                </c:pt>
                <c:pt idx="11">
                  <c:v>0.52</c:v>
                </c:pt>
                <c:pt idx="12">
                  <c:v>0</c:v>
                </c:pt>
                <c:pt idx="13">
                  <c:v>0</c:v>
                </c:pt>
                <c:pt idx="14">
                  <c:v>7.0000000000000007E-2</c:v>
                </c:pt>
                <c:pt idx="15">
                  <c:v>0.13</c:v>
                </c:pt>
                <c:pt idx="16">
                  <c:v>0.55000000000000004</c:v>
                </c:pt>
                <c:pt idx="17">
                  <c:v>0.76</c:v>
                </c:pt>
                <c:pt idx="18">
                  <c:v>0</c:v>
                </c:pt>
                <c:pt idx="19">
                  <c:v>0</c:v>
                </c:pt>
                <c:pt idx="20">
                  <c:v>0.01</c:v>
                </c:pt>
                <c:pt idx="21">
                  <c:v>0.25</c:v>
                </c:pt>
                <c:pt idx="22">
                  <c:v>0.34</c:v>
                </c:pt>
                <c:pt idx="23">
                  <c:v>0.48</c:v>
                </c:pt>
                <c:pt idx="24">
                  <c:v>0</c:v>
                </c:pt>
                <c:pt idx="25">
                  <c:v>0</c:v>
                </c:pt>
                <c:pt idx="26">
                  <c:v>0.27</c:v>
                </c:pt>
                <c:pt idx="27">
                  <c:v>0.38</c:v>
                </c:pt>
                <c:pt idx="28">
                  <c:v>0.21</c:v>
                </c:pt>
                <c:pt idx="29">
                  <c:v>0.66</c:v>
                </c:pt>
              </c:numCache>
            </c:numRef>
          </c:xVal>
          <c:yVal>
            <c:numRef>
              <c:f>'Median MFI'!$D$2:$D$31</c:f>
              <c:numCache>
                <c:formatCode>General</c:formatCode>
                <c:ptCount val="30"/>
                <c:pt idx="0">
                  <c:v>17</c:v>
                </c:pt>
                <c:pt idx="1">
                  <c:v>46</c:v>
                </c:pt>
                <c:pt idx="2">
                  <c:v>75</c:v>
                </c:pt>
                <c:pt idx="3">
                  <c:v>3278</c:v>
                </c:pt>
                <c:pt idx="4">
                  <c:v>3752</c:v>
                </c:pt>
                <c:pt idx="5">
                  <c:v>6153</c:v>
                </c:pt>
                <c:pt idx="6">
                  <c:v>20</c:v>
                </c:pt>
                <c:pt idx="7">
                  <c:v>414</c:v>
                </c:pt>
                <c:pt idx="8">
                  <c:v>519</c:v>
                </c:pt>
                <c:pt idx="9">
                  <c:v>46</c:v>
                </c:pt>
                <c:pt idx="10">
                  <c:v>5140</c:v>
                </c:pt>
                <c:pt idx="11">
                  <c:v>3278</c:v>
                </c:pt>
                <c:pt idx="12">
                  <c:v>63</c:v>
                </c:pt>
                <c:pt idx="13">
                  <c:v>211</c:v>
                </c:pt>
                <c:pt idx="14">
                  <c:v>21</c:v>
                </c:pt>
                <c:pt idx="15">
                  <c:v>19</c:v>
                </c:pt>
                <c:pt idx="16">
                  <c:v>6153</c:v>
                </c:pt>
                <c:pt idx="17">
                  <c:v>7041</c:v>
                </c:pt>
                <c:pt idx="18">
                  <c:v>20</c:v>
                </c:pt>
                <c:pt idx="19">
                  <c:v>3752</c:v>
                </c:pt>
                <c:pt idx="20">
                  <c:v>35</c:v>
                </c:pt>
                <c:pt idx="21">
                  <c:v>4105</c:v>
                </c:pt>
                <c:pt idx="22">
                  <c:v>1747</c:v>
                </c:pt>
                <c:pt idx="23">
                  <c:v>3278</c:v>
                </c:pt>
                <c:pt idx="24">
                  <c:v>86</c:v>
                </c:pt>
                <c:pt idx="25">
                  <c:v>31</c:v>
                </c:pt>
                <c:pt idx="26">
                  <c:v>5623</c:v>
                </c:pt>
                <c:pt idx="27">
                  <c:v>3924</c:v>
                </c:pt>
                <c:pt idx="28">
                  <c:v>4294</c:v>
                </c:pt>
                <c:pt idx="29">
                  <c:v>4294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80-418E-ADEA-E717D6029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338632"/>
        <c:axId val="894344208"/>
      </c:scatterChart>
      <c:valAx>
        <c:axId val="894338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Adimab PSR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344208"/>
        <c:crosses val="autoZero"/>
        <c:crossBetween val="midCat"/>
      </c:valAx>
      <c:valAx>
        <c:axId val="89434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Raw</a:t>
                </a:r>
                <a:r>
                  <a:rPr lang="en-US" baseline="0"/>
                  <a:t> Median MFI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338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Un-Normalized Mean </a:t>
            </a:r>
            <a:r>
              <a:rPr lang="en-US" sz="1400" b="0" i="0" u="none" strike="noStrike" baseline="0">
                <a:effectLst/>
              </a:rPr>
              <a:t>Analysis - Full Panel (15.26 ug/mL mAb incubation)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448386930166824E-2"/>
                  <c:y val="-0.13553017195720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'Mean MFI'!$B$2:$B$31</c:f>
              <c:numCache>
                <c:formatCode>General</c:formatCode>
                <c:ptCount val="30"/>
                <c:pt idx="0">
                  <c:v>0</c:v>
                </c:pt>
                <c:pt idx="1">
                  <c:v>0.1</c:v>
                </c:pt>
                <c:pt idx="2">
                  <c:v>0.17</c:v>
                </c:pt>
                <c:pt idx="3">
                  <c:v>0.33</c:v>
                </c:pt>
                <c:pt idx="4">
                  <c:v>0.64</c:v>
                </c:pt>
                <c:pt idx="5">
                  <c:v>0.81</c:v>
                </c:pt>
                <c:pt idx="6">
                  <c:v>0</c:v>
                </c:pt>
                <c:pt idx="7">
                  <c:v>0</c:v>
                </c:pt>
                <c:pt idx="8">
                  <c:v>0.15</c:v>
                </c:pt>
                <c:pt idx="9">
                  <c:v>0.23</c:v>
                </c:pt>
                <c:pt idx="10">
                  <c:v>0.42</c:v>
                </c:pt>
                <c:pt idx="11">
                  <c:v>0.52</c:v>
                </c:pt>
                <c:pt idx="12">
                  <c:v>0</c:v>
                </c:pt>
                <c:pt idx="13">
                  <c:v>0</c:v>
                </c:pt>
                <c:pt idx="14">
                  <c:v>7.0000000000000007E-2</c:v>
                </c:pt>
                <c:pt idx="15">
                  <c:v>0.13</c:v>
                </c:pt>
                <c:pt idx="16">
                  <c:v>0.55000000000000004</c:v>
                </c:pt>
                <c:pt idx="17">
                  <c:v>0.76</c:v>
                </c:pt>
                <c:pt idx="18">
                  <c:v>0</c:v>
                </c:pt>
                <c:pt idx="19">
                  <c:v>0</c:v>
                </c:pt>
                <c:pt idx="20">
                  <c:v>0.01</c:v>
                </c:pt>
                <c:pt idx="21">
                  <c:v>0.25</c:v>
                </c:pt>
                <c:pt idx="22">
                  <c:v>0.34</c:v>
                </c:pt>
                <c:pt idx="23">
                  <c:v>0.48</c:v>
                </c:pt>
                <c:pt idx="24">
                  <c:v>0</c:v>
                </c:pt>
                <c:pt idx="25">
                  <c:v>0</c:v>
                </c:pt>
                <c:pt idx="26">
                  <c:v>0.27</c:v>
                </c:pt>
                <c:pt idx="27">
                  <c:v>0.38</c:v>
                </c:pt>
                <c:pt idx="28">
                  <c:v>0.21</c:v>
                </c:pt>
                <c:pt idx="29">
                  <c:v>0.66</c:v>
                </c:pt>
              </c:numCache>
            </c:numRef>
          </c:xVal>
          <c:yVal>
            <c:numRef>
              <c:f>'Mean MFI'!$C$2:$C$31</c:f>
              <c:numCache>
                <c:formatCode>General</c:formatCode>
                <c:ptCount val="30"/>
                <c:pt idx="0">
                  <c:v>45.1</c:v>
                </c:pt>
                <c:pt idx="1">
                  <c:v>447.67</c:v>
                </c:pt>
                <c:pt idx="2">
                  <c:v>597.21</c:v>
                </c:pt>
                <c:pt idx="3">
                  <c:v>66.849999999999994</c:v>
                </c:pt>
                <c:pt idx="4">
                  <c:v>5187.2299999999996</c:v>
                </c:pt>
                <c:pt idx="5">
                  <c:v>3250.35</c:v>
                </c:pt>
                <c:pt idx="6">
                  <c:v>27.45</c:v>
                </c:pt>
                <c:pt idx="7">
                  <c:v>244.82</c:v>
                </c:pt>
                <c:pt idx="8">
                  <c:v>54.98</c:v>
                </c:pt>
                <c:pt idx="9">
                  <c:v>23.96</c:v>
                </c:pt>
                <c:pt idx="10">
                  <c:v>6110.71</c:v>
                </c:pt>
                <c:pt idx="11">
                  <c:v>7210.74</c:v>
                </c:pt>
                <c:pt idx="12">
                  <c:v>107.52</c:v>
                </c:pt>
                <c:pt idx="13">
                  <c:v>3866.56</c:v>
                </c:pt>
                <c:pt idx="14">
                  <c:v>55.17</c:v>
                </c:pt>
                <c:pt idx="15">
                  <c:v>4116.5200000000004</c:v>
                </c:pt>
                <c:pt idx="16">
                  <c:v>1865.08</c:v>
                </c:pt>
                <c:pt idx="17">
                  <c:v>3341.51</c:v>
                </c:pt>
                <c:pt idx="18">
                  <c:v>77.88</c:v>
                </c:pt>
                <c:pt idx="19">
                  <c:v>1127.99</c:v>
                </c:pt>
                <c:pt idx="20">
                  <c:v>5809.44</c:v>
                </c:pt>
                <c:pt idx="21">
                  <c:v>4252.5200000000004</c:v>
                </c:pt>
                <c:pt idx="22">
                  <c:v>4189.49</c:v>
                </c:pt>
                <c:pt idx="23">
                  <c:v>4382.12</c:v>
                </c:pt>
                <c:pt idx="24">
                  <c:v>140.69</c:v>
                </c:pt>
                <c:pt idx="25">
                  <c:v>107.26</c:v>
                </c:pt>
                <c:pt idx="26">
                  <c:v>3240.67</c:v>
                </c:pt>
                <c:pt idx="27">
                  <c:v>3913.52</c:v>
                </c:pt>
                <c:pt idx="28">
                  <c:v>6236.37</c:v>
                </c:pt>
                <c:pt idx="29">
                  <c:v>4382.12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64-42AC-9DEA-0388EDAA5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3440920"/>
        <c:axId val="903440592"/>
      </c:scatterChart>
      <c:valAx>
        <c:axId val="90344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Adimab PSR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40592"/>
        <c:crosses val="autoZero"/>
        <c:crossBetween val="midCat"/>
      </c:valAx>
      <c:valAx>
        <c:axId val="90344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Raw</a:t>
                </a:r>
                <a:r>
                  <a:rPr lang="en-US" baseline="0"/>
                  <a:t> Mean MFI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4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Loading Normalized Mean Analysis -</a:t>
            </a:r>
            <a:r>
              <a:rPr lang="en-US" baseline="0"/>
              <a:t> </a:t>
            </a:r>
            <a:r>
              <a:rPr lang="en-US" sz="1400" b="0" i="0" u="none" strike="noStrike" baseline="0">
                <a:effectLst/>
              </a:rPr>
              <a:t>Full Panel (15.26 ug/mL mAb incubation)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4934809285203"/>
                  <c:y val="-0.125354556002388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'Mean MFI...Loading MFI'!$B$2:$B$31</c:f>
              <c:numCache>
                <c:formatCode>General</c:formatCode>
                <c:ptCount val="30"/>
                <c:pt idx="0">
                  <c:v>0</c:v>
                </c:pt>
                <c:pt idx="1">
                  <c:v>0.1</c:v>
                </c:pt>
                <c:pt idx="2">
                  <c:v>0.17</c:v>
                </c:pt>
                <c:pt idx="3">
                  <c:v>0.33</c:v>
                </c:pt>
                <c:pt idx="4">
                  <c:v>0.64</c:v>
                </c:pt>
                <c:pt idx="5">
                  <c:v>0.81</c:v>
                </c:pt>
                <c:pt idx="6">
                  <c:v>0</c:v>
                </c:pt>
                <c:pt idx="7">
                  <c:v>0</c:v>
                </c:pt>
                <c:pt idx="8">
                  <c:v>0.15</c:v>
                </c:pt>
                <c:pt idx="9">
                  <c:v>0.23</c:v>
                </c:pt>
                <c:pt idx="10">
                  <c:v>0.42</c:v>
                </c:pt>
                <c:pt idx="11">
                  <c:v>0.52</c:v>
                </c:pt>
                <c:pt idx="12">
                  <c:v>0</c:v>
                </c:pt>
                <c:pt idx="13">
                  <c:v>0</c:v>
                </c:pt>
                <c:pt idx="14">
                  <c:v>7.0000000000000007E-2</c:v>
                </c:pt>
                <c:pt idx="15">
                  <c:v>0.13</c:v>
                </c:pt>
                <c:pt idx="16">
                  <c:v>0.55000000000000004</c:v>
                </c:pt>
                <c:pt idx="17">
                  <c:v>0.76</c:v>
                </c:pt>
                <c:pt idx="18">
                  <c:v>0</c:v>
                </c:pt>
                <c:pt idx="19">
                  <c:v>0</c:v>
                </c:pt>
                <c:pt idx="20">
                  <c:v>0.01</c:v>
                </c:pt>
                <c:pt idx="21">
                  <c:v>0.25</c:v>
                </c:pt>
                <c:pt idx="22">
                  <c:v>0.34</c:v>
                </c:pt>
                <c:pt idx="23">
                  <c:v>0.48</c:v>
                </c:pt>
                <c:pt idx="24">
                  <c:v>0</c:v>
                </c:pt>
                <c:pt idx="25">
                  <c:v>0</c:v>
                </c:pt>
                <c:pt idx="26">
                  <c:v>0.27</c:v>
                </c:pt>
                <c:pt idx="27">
                  <c:v>0.38</c:v>
                </c:pt>
                <c:pt idx="28">
                  <c:v>0.21</c:v>
                </c:pt>
                <c:pt idx="29">
                  <c:v>0.66</c:v>
                </c:pt>
              </c:numCache>
            </c:numRef>
          </c:xVal>
          <c:yVal>
            <c:numRef>
              <c:f>'Mean MFI...Loading MFI'!$D$2:$D$31</c:f>
              <c:numCache>
                <c:formatCode>0.00</c:formatCode>
                <c:ptCount val="30"/>
                <c:pt idx="0">
                  <c:v>7.0565777944673932E-2</c:v>
                </c:pt>
                <c:pt idx="1">
                  <c:v>8.3836565216267672E-2</c:v>
                </c:pt>
                <c:pt idx="2">
                  <c:v>9.6504566107337264E-2</c:v>
                </c:pt>
                <c:pt idx="3">
                  <c:v>2.9457422826600737</c:v>
                </c:pt>
                <c:pt idx="4">
                  <c:v>3.6640358022264046</c:v>
                </c:pt>
                <c:pt idx="5">
                  <c:v>6.7041161863195118</c:v>
                </c:pt>
                <c:pt idx="6">
                  <c:v>4.29409464215878E-2</c:v>
                </c:pt>
                <c:pt idx="7">
                  <c:v>0.55380713799715475</c:v>
                </c:pt>
                <c:pt idx="8">
                  <c:v>0.43241932097111707</c:v>
                </c:pt>
                <c:pt idx="9">
                  <c:v>6.4953992945908909E-2</c:v>
                </c:pt>
                <c:pt idx="10">
                  <c:v>7.2085910032101603</c:v>
                </c:pt>
                <c:pt idx="11">
                  <c:v>4.1537488338807167</c:v>
                </c:pt>
                <c:pt idx="12">
                  <c:v>0.15481641468682505</c:v>
                </c:pt>
                <c:pt idx="13">
                  <c:v>0.33101676581936179</c:v>
                </c:pt>
                <c:pt idx="14">
                  <c:v>4.2641310417571507E-2</c:v>
                </c:pt>
                <c:pt idx="15">
                  <c:v>1.8594977183124826E-2</c:v>
                </c:pt>
                <c:pt idx="16">
                  <c:v>11.37066671628738</c:v>
                </c:pt>
                <c:pt idx="17">
                  <c:v>14.780952771400459</c:v>
                </c:pt>
                <c:pt idx="18">
                  <c:v>0.11136691881997969</c:v>
                </c:pt>
                <c:pt idx="19">
                  <c:v>4.5339587242026269</c:v>
                </c:pt>
                <c:pt idx="20">
                  <c:v>6.5095040883508551E-2</c:v>
                </c:pt>
                <c:pt idx="21">
                  <c:v>5.2265305604225389</c:v>
                </c:pt>
                <c:pt idx="22">
                  <c:v>1.8575383941198733</c:v>
                </c:pt>
                <c:pt idx="23">
                  <c:v>3.606477933795992</c:v>
                </c:pt>
                <c:pt idx="24">
                  <c:v>0.17565829722947074</c:v>
                </c:pt>
                <c:pt idx="25">
                  <c:v>0.8871053997514825</c:v>
                </c:pt>
                <c:pt idx="26">
                  <c:v>6.2034853921066118</c:v>
                </c:pt>
                <c:pt idx="27">
                  <c:v>3.5202980132450334</c:v>
                </c:pt>
                <c:pt idx="28">
                  <c:v>4.8805232930650853</c:v>
                </c:pt>
                <c:pt idx="29">
                  <c:v>15.441417949892525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74-4C14-97A8-1AF3139CB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409760"/>
        <c:axId val="1637410744"/>
      </c:scatterChart>
      <c:valAx>
        <c:axId val="163740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Adimab</a:t>
                </a:r>
                <a:r>
                  <a:rPr lang="en-US" baseline="0"/>
                  <a:t> PSR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410744"/>
        <c:crosses val="autoZero"/>
        <c:crossBetween val="midCat"/>
      </c:valAx>
      <c:valAx>
        <c:axId val="163741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  <a:r>
                  <a:rPr lang="en-US" baseline="0"/>
                  <a:t> MFI/Loading MFI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40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95594925634296"/>
                  <c:y val="-0.138268810148731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'Median MFI...Loading MFI'!$C$2:$C$31</c:f>
              <c:numCache>
                <c:formatCode>General</c:formatCode>
                <c:ptCount val="30"/>
                <c:pt idx="0">
                  <c:v>0</c:v>
                </c:pt>
                <c:pt idx="1">
                  <c:v>0.1</c:v>
                </c:pt>
                <c:pt idx="2">
                  <c:v>0.17</c:v>
                </c:pt>
                <c:pt idx="3">
                  <c:v>0.33</c:v>
                </c:pt>
                <c:pt idx="4">
                  <c:v>0.64</c:v>
                </c:pt>
                <c:pt idx="5">
                  <c:v>0.81</c:v>
                </c:pt>
                <c:pt idx="6">
                  <c:v>0</c:v>
                </c:pt>
                <c:pt idx="7">
                  <c:v>0</c:v>
                </c:pt>
                <c:pt idx="8">
                  <c:v>0.15</c:v>
                </c:pt>
                <c:pt idx="9">
                  <c:v>0.23</c:v>
                </c:pt>
                <c:pt idx="10">
                  <c:v>0.42</c:v>
                </c:pt>
                <c:pt idx="11">
                  <c:v>0.52</c:v>
                </c:pt>
                <c:pt idx="12">
                  <c:v>0</c:v>
                </c:pt>
                <c:pt idx="13">
                  <c:v>0</c:v>
                </c:pt>
                <c:pt idx="14">
                  <c:v>7.0000000000000007E-2</c:v>
                </c:pt>
                <c:pt idx="15">
                  <c:v>0.13</c:v>
                </c:pt>
                <c:pt idx="16">
                  <c:v>0.55000000000000004</c:v>
                </c:pt>
                <c:pt idx="17">
                  <c:v>0.76</c:v>
                </c:pt>
                <c:pt idx="18">
                  <c:v>0</c:v>
                </c:pt>
                <c:pt idx="19">
                  <c:v>0</c:v>
                </c:pt>
                <c:pt idx="20">
                  <c:v>0.01</c:v>
                </c:pt>
                <c:pt idx="21">
                  <c:v>0.25</c:v>
                </c:pt>
                <c:pt idx="22">
                  <c:v>0.34</c:v>
                </c:pt>
                <c:pt idx="23">
                  <c:v>0.48</c:v>
                </c:pt>
                <c:pt idx="24">
                  <c:v>0</c:v>
                </c:pt>
                <c:pt idx="25">
                  <c:v>0</c:v>
                </c:pt>
                <c:pt idx="26">
                  <c:v>0.27</c:v>
                </c:pt>
                <c:pt idx="27">
                  <c:v>0.38</c:v>
                </c:pt>
                <c:pt idx="28">
                  <c:v>0.21</c:v>
                </c:pt>
                <c:pt idx="29">
                  <c:v>0.66</c:v>
                </c:pt>
              </c:numCache>
            </c:numRef>
          </c:xVal>
          <c:yVal>
            <c:numRef>
              <c:f>'Median MFI...Loading MFI'!$E$2:$E$31</c:f>
              <c:numCache>
                <c:formatCode>General</c:formatCode>
                <c:ptCount val="30"/>
                <c:pt idx="0">
                  <c:v>0</c:v>
                </c:pt>
                <c:pt idx="1">
                  <c:v>1.8399310384107851E-3</c:v>
                </c:pt>
                <c:pt idx="2">
                  <c:v>6.0698715189410586E-3</c:v>
                </c:pt>
                <c:pt idx="3">
                  <c:v>0.44292469849290561</c:v>
                </c:pt>
                <c:pt idx="4">
                  <c:v>0.53111771338482372</c:v>
                </c:pt>
                <c:pt idx="5">
                  <c:v>1</c:v>
                </c:pt>
                <c:pt idx="6">
                  <c:v>7.3399828549773876E-4</c:v>
                </c:pt>
                <c:pt idx="7">
                  <c:v>7.3211137723612749E-2</c:v>
                </c:pt>
                <c:pt idx="8">
                  <c:v>5.236801531112472E-2</c:v>
                </c:pt>
                <c:pt idx="9">
                  <c:v>2.7062281253125557E-3</c:v>
                </c:pt>
                <c:pt idx="10">
                  <c:v>1.0957836282186366</c:v>
                </c:pt>
                <c:pt idx="11">
                  <c:v>0.60845027125468731</c:v>
                </c:pt>
                <c:pt idx="12">
                  <c:v>9.9379836593164704E-3</c:v>
                </c:pt>
                <c:pt idx="13">
                  <c:v>4.0993976545115746E-2</c:v>
                </c:pt>
                <c:pt idx="14">
                  <c:v>-1.6568212279705829E-3</c:v>
                </c:pt>
                <c:pt idx="15">
                  <c:v>-1.8951547889086724E-3</c:v>
                </c:pt>
                <c:pt idx="16">
                  <c:v>1.7206973743308713</c:v>
                </c:pt>
                <c:pt idx="17">
                  <c:v>2.252787847553579</c:v>
                </c:pt>
                <c:pt idx="18">
                  <c:v>3.1601202571503043E-4</c:v>
                </c:pt>
                <c:pt idx="19">
                  <c:v>0.66572321975211601</c:v>
                </c:pt>
                <c:pt idx="20">
                  <c:v>2.0895807046602305E-3</c:v>
                </c:pt>
                <c:pt idx="21">
                  <c:v>0.76300430876523162</c:v>
                </c:pt>
                <c:pt idx="22">
                  <c:v>0.25658239149638573</c:v>
                </c:pt>
                <c:pt idx="23">
                  <c:v>0.53080480165752741</c:v>
                </c:pt>
                <c:pt idx="24">
                  <c:v>1.265745563369911E-2</c:v>
                </c:pt>
                <c:pt idx="25">
                  <c:v>7.7347849630860256E-3</c:v>
                </c:pt>
                <c:pt idx="26">
                  <c:v>0.95577930378244236</c:v>
                </c:pt>
                <c:pt idx="27">
                  <c:v>0.5815020902964011</c:v>
                </c:pt>
                <c:pt idx="28">
                  <c:v>0.76249196668881813</c:v>
                </c:pt>
                <c:pt idx="29">
                  <c:v>2.3596821548276488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0A-4885-9960-56536FE6F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83424"/>
        <c:axId val="631483752"/>
      </c:scatterChart>
      <c:valAx>
        <c:axId val="63148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483752"/>
        <c:crosses val="autoZero"/>
        <c:crossBetween val="midCat"/>
      </c:valAx>
      <c:valAx>
        <c:axId val="63148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48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4</xdr:row>
      <xdr:rowOff>129540</xdr:rowOff>
    </xdr:from>
    <xdr:to>
      <xdr:col>16</xdr:col>
      <xdr:colOff>487680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EE1B04-49D1-4F21-B716-24497D614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434340</xdr:colOff>
      <xdr:row>7</xdr:row>
      <xdr:rowOff>38100</xdr:rowOff>
    </xdr:from>
    <xdr:to>
      <xdr:col>15</xdr:col>
      <xdr:colOff>45720</xdr:colOff>
      <xdr:row>22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A518A9-633E-4674-90A9-D596ABCC4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5</xdr:row>
      <xdr:rowOff>15240</xdr:rowOff>
    </xdr:from>
    <xdr:to>
      <xdr:col>12</xdr:col>
      <xdr:colOff>518160</xdr:colOff>
      <xdr:row>23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8F877B-631F-475F-8FC3-3244F2897A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213360</xdr:colOff>
      <xdr:row>5</xdr:row>
      <xdr:rowOff>152400</xdr:rowOff>
    </xdr:from>
    <xdr:to>
      <xdr:col>18</xdr:col>
      <xdr:colOff>0</xdr:colOff>
      <xdr:row>21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6F34B1-FB12-4153-B4B7-2F12338E7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7</xdr:row>
      <xdr:rowOff>121920</xdr:rowOff>
    </xdr:from>
    <xdr:to>
      <xdr:col>14</xdr:col>
      <xdr:colOff>281940</xdr:colOff>
      <xdr:row>25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32A680-9218-43AD-B93C-F4CDA1007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workbookViewId="0">
      <selection activeCellId="1" sqref="N1:N1048576 A1:A1048576"/>
    </sheetView>
  </sheetViews>
  <sheetFormatPr defaultRowHeight="14.4" x14ac:dyDescent="0.3"/>
  <sheetData>
    <row r="1" spans="1:32" x14ac:dyDescent="0.3">
      <c r="A1" t="s">
        <v>0</v>
      </c>
    </row>
    <row r="2" spans="1:3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N2" t="s">
        <v>13</v>
      </c>
      <c r="O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</row>
    <row r="3" spans="1:32" x14ac:dyDescent="0.3">
      <c r="A3" t="s">
        <v>31</v>
      </c>
      <c r="C3">
        <v>5000</v>
      </c>
      <c r="D3">
        <v>79</v>
      </c>
      <c r="E3">
        <v>88</v>
      </c>
      <c r="F3">
        <v>78.98</v>
      </c>
      <c r="G3">
        <v>88.06</v>
      </c>
      <c r="H3" s="1">
        <v>0.94</v>
      </c>
      <c r="I3" s="1">
        <v>0.94</v>
      </c>
      <c r="J3">
        <v>5000</v>
      </c>
      <c r="K3">
        <v>621</v>
      </c>
      <c r="L3">
        <v>17</v>
      </c>
      <c r="M3">
        <f>L3/K3</f>
        <v>2.7375201288244767E-2</v>
      </c>
      <c r="N3">
        <v>639.12</v>
      </c>
      <c r="O3">
        <v>45.1</v>
      </c>
      <c r="P3">
        <f>O3/N3</f>
        <v>7.0565777944673932E-2</v>
      </c>
      <c r="Q3" s="1">
        <v>0.94</v>
      </c>
      <c r="R3" s="1">
        <v>1</v>
      </c>
      <c r="S3">
        <v>3</v>
      </c>
      <c r="T3">
        <v>46</v>
      </c>
      <c r="U3">
        <v>94</v>
      </c>
      <c r="V3">
        <v>36.94</v>
      </c>
      <c r="W3">
        <v>3111.36</v>
      </c>
      <c r="X3" s="1">
        <v>5.9999999999999995E-4</v>
      </c>
      <c r="Y3" s="1">
        <v>5.9999999999999995E-4</v>
      </c>
      <c r="Z3">
        <v>4997</v>
      </c>
      <c r="AA3">
        <v>621</v>
      </c>
      <c r="AB3">
        <v>17</v>
      </c>
      <c r="AC3">
        <v>639.49</v>
      </c>
      <c r="AD3">
        <v>43.26</v>
      </c>
      <c r="AE3" s="1">
        <v>0.9395</v>
      </c>
      <c r="AF3" s="1">
        <v>0.99939999999999996</v>
      </c>
    </row>
    <row r="4" spans="1:32" x14ac:dyDescent="0.3">
      <c r="A4" t="s">
        <v>32</v>
      </c>
      <c r="C4">
        <v>5000</v>
      </c>
      <c r="D4">
        <v>79</v>
      </c>
      <c r="E4">
        <v>87</v>
      </c>
      <c r="F4">
        <v>78.58</v>
      </c>
      <c r="G4">
        <v>87.67</v>
      </c>
      <c r="H4" s="1">
        <v>0.9597</v>
      </c>
      <c r="I4" s="1">
        <v>0.9597</v>
      </c>
      <c r="J4">
        <v>5000</v>
      </c>
      <c r="K4">
        <v>621</v>
      </c>
      <c r="L4">
        <v>20</v>
      </c>
      <c r="M4">
        <f t="shared" ref="M4:M32" si="0">L4/K4</f>
        <v>3.2206119162640899E-2</v>
      </c>
      <c r="N4">
        <v>639.25</v>
      </c>
      <c r="O4">
        <v>27.45</v>
      </c>
      <c r="P4">
        <f t="shared" ref="P4:P32" si="1">O4/N4</f>
        <v>4.29409464215878E-2</v>
      </c>
      <c r="Q4" s="1">
        <v>0.9597</v>
      </c>
      <c r="R4" s="1">
        <v>1</v>
      </c>
      <c r="S4">
        <v>3</v>
      </c>
      <c r="T4">
        <v>69</v>
      </c>
      <c r="U4">
        <v>90</v>
      </c>
      <c r="V4">
        <v>54.04</v>
      </c>
      <c r="W4">
        <v>82.95</v>
      </c>
      <c r="X4" s="1">
        <v>5.9999999999999995E-4</v>
      </c>
      <c r="Y4" s="1">
        <v>5.9999999999999995E-4</v>
      </c>
      <c r="Z4">
        <v>4997</v>
      </c>
      <c r="AA4">
        <v>621</v>
      </c>
      <c r="AB4">
        <v>20</v>
      </c>
      <c r="AC4">
        <v>639.6</v>
      </c>
      <c r="AD4">
        <v>27.42</v>
      </c>
      <c r="AE4" s="1">
        <v>0.95909999999999995</v>
      </c>
      <c r="AF4" s="1">
        <v>0.99939999999999996</v>
      </c>
    </row>
    <row r="5" spans="1:32" x14ac:dyDescent="0.3">
      <c r="A5" t="s">
        <v>33</v>
      </c>
      <c r="C5">
        <v>5000</v>
      </c>
      <c r="D5">
        <v>79</v>
      </c>
      <c r="E5">
        <v>88</v>
      </c>
      <c r="F5">
        <v>79.180000000000007</v>
      </c>
      <c r="G5">
        <v>88.3</v>
      </c>
      <c r="H5" s="1">
        <v>0.91420000000000001</v>
      </c>
      <c r="I5" s="1">
        <v>0.91420000000000001</v>
      </c>
      <c r="J5">
        <v>5000</v>
      </c>
      <c r="K5">
        <v>679</v>
      </c>
      <c r="L5">
        <v>63</v>
      </c>
      <c r="M5">
        <f t="shared" si="0"/>
        <v>9.2783505154639179E-2</v>
      </c>
      <c r="N5">
        <v>694.5</v>
      </c>
      <c r="O5">
        <v>107.52</v>
      </c>
      <c r="P5">
        <f t="shared" si="1"/>
        <v>0.15481641468682505</v>
      </c>
      <c r="Q5" s="1">
        <v>0.91420000000000001</v>
      </c>
      <c r="R5" s="1">
        <v>1</v>
      </c>
      <c r="S5">
        <v>4</v>
      </c>
      <c r="T5">
        <v>41</v>
      </c>
      <c r="U5">
        <v>5</v>
      </c>
      <c r="V5">
        <v>51.85</v>
      </c>
      <c r="W5">
        <v>1294.76</v>
      </c>
      <c r="X5" s="1">
        <v>6.9999999999999999E-4</v>
      </c>
      <c r="Y5" s="1">
        <v>8.0000000000000004E-4</v>
      </c>
      <c r="Z5">
        <v>4996</v>
      </c>
      <c r="AA5">
        <v>679</v>
      </c>
      <c r="AB5">
        <v>63</v>
      </c>
      <c r="AC5">
        <v>695.02</v>
      </c>
      <c r="AD5">
        <v>106.56</v>
      </c>
      <c r="AE5" s="1">
        <v>0.91349999999999998</v>
      </c>
      <c r="AF5" s="1">
        <v>0.99919999999999998</v>
      </c>
    </row>
    <row r="6" spans="1:32" x14ac:dyDescent="0.3">
      <c r="A6" t="s">
        <v>34</v>
      </c>
      <c r="C6">
        <v>5000</v>
      </c>
      <c r="D6">
        <v>80</v>
      </c>
      <c r="E6">
        <v>87</v>
      </c>
      <c r="F6">
        <v>79.44</v>
      </c>
      <c r="G6">
        <v>87.73</v>
      </c>
      <c r="H6" s="1">
        <v>0.78169999999999995</v>
      </c>
      <c r="I6" s="1">
        <v>0.78169999999999995</v>
      </c>
      <c r="J6">
        <v>5000</v>
      </c>
      <c r="K6">
        <v>679</v>
      </c>
      <c r="L6">
        <v>20</v>
      </c>
      <c r="M6">
        <f t="shared" si="0"/>
        <v>2.9455081001472753E-2</v>
      </c>
      <c r="N6">
        <v>699.31</v>
      </c>
      <c r="O6">
        <v>77.88</v>
      </c>
      <c r="P6">
        <f t="shared" si="1"/>
        <v>0.11136691881997969</v>
      </c>
      <c r="Q6" s="1">
        <v>0.78169999999999995</v>
      </c>
      <c r="R6" s="1">
        <v>1</v>
      </c>
      <c r="S6">
        <v>5</v>
      </c>
      <c r="T6">
        <v>60</v>
      </c>
      <c r="U6">
        <v>40</v>
      </c>
      <c r="V6">
        <v>66.19</v>
      </c>
      <c r="W6">
        <v>10712.01</v>
      </c>
      <c r="X6" s="1">
        <v>8.0000000000000004E-4</v>
      </c>
      <c r="Y6" s="1">
        <v>1E-3</v>
      </c>
      <c r="Z6">
        <v>4994</v>
      </c>
      <c r="AA6">
        <v>679</v>
      </c>
      <c r="AB6">
        <v>20</v>
      </c>
      <c r="AC6">
        <v>699.93</v>
      </c>
      <c r="AD6">
        <v>67.25</v>
      </c>
      <c r="AE6" s="1">
        <v>0.78080000000000005</v>
      </c>
      <c r="AF6" s="1">
        <v>0.99880000000000002</v>
      </c>
    </row>
    <row r="7" spans="1:32" x14ac:dyDescent="0.3">
      <c r="A7" t="s">
        <v>35</v>
      </c>
      <c r="C7">
        <v>5000</v>
      </c>
      <c r="D7">
        <v>80</v>
      </c>
      <c r="E7">
        <v>88</v>
      </c>
      <c r="F7">
        <v>79.489999999999995</v>
      </c>
      <c r="G7">
        <v>88.51</v>
      </c>
      <c r="H7" s="1">
        <v>0.81059999999999999</v>
      </c>
      <c r="I7" s="1">
        <v>0.81059999999999999</v>
      </c>
      <c r="J7">
        <v>5000</v>
      </c>
      <c r="K7">
        <v>777</v>
      </c>
      <c r="L7">
        <v>86</v>
      </c>
      <c r="M7">
        <f t="shared" si="0"/>
        <v>0.11068211068211069</v>
      </c>
      <c r="N7">
        <v>800.93</v>
      </c>
      <c r="O7">
        <v>140.69</v>
      </c>
      <c r="P7">
        <f t="shared" si="1"/>
        <v>0.17565829722947074</v>
      </c>
      <c r="Q7" s="1">
        <v>0.81059999999999999</v>
      </c>
      <c r="R7" s="1">
        <v>1</v>
      </c>
      <c r="S7">
        <v>7</v>
      </c>
      <c r="T7">
        <v>52</v>
      </c>
      <c r="U7">
        <v>28</v>
      </c>
      <c r="V7">
        <v>59.12</v>
      </c>
      <c r="W7">
        <v>25.46</v>
      </c>
      <c r="X7" s="1">
        <v>1.1000000000000001E-3</v>
      </c>
      <c r="Y7" s="1">
        <v>1.4E-3</v>
      </c>
      <c r="Z7">
        <v>4993</v>
      </c>
      <c r="AA7">
        <v>777</v>
      </c>
      <c r="AB7">
        <v>86</v>
      </c>
      <c r="AC7">
        <v>801.97</v>
      </c>
      <c r="AD7">
        <v>140.85</v>
      </c>
      <c r="AE7" s="1">
        <v>0.8095</v>
      </c>
      <c r="AF7" s="1">
        <v>0.99860000000000004</v>
      </c>
    </row>
    <row r="8" spans="1:32" x14ac:dyDescent="0.3">
      <c r="A8" t="s">
        <v>36</v>
      </c>
      <c r="C8">
        <v>5000</v>
      </c>
      <c r="D8">
        <v>79</v>
      </c>
      <c r="E8">
        <v>88</v>
      </c>
      <c r="F8">
        <v>78.930000000000007</v>
      </c>
      <c r="G8">
        <v>88.37</v>
      </c>
      <c r="H8" s="1">
        <v>0.85529999999999995</v>
      </c>
      <c r="I8" s="1">
        <v>0.85529999999999995</v>
      </c>
      <c r="J8">
        <v>5000</v>
      </c>
      <c r="K8">
        <v>1165</v>
      </c>
      <c r="L8">
        <v>46</v>
      </c>
      <c r="M8">
        <f t="shared" si="0"/>
        <v>3.9484978540772535E-2</v>
      </c>
      <c r="N8">
        <v>1160.83</v>
      </c>
      <c r="O8">
        <v>97.32</v>
      </c>
      <c r="P8">
        <f t="shared" si="1"/>
        <v>8.3836565216267672E-2</v>
      </c>
      <c r="Q8" s="1">
        <v>0.85529999999999995</v>
      </c>
      <c r="R8" s="1">
        <v>1</v>
      </c>
      <c r="S8">
        <v>3</v>
      </c>
      <c r="T8">
        <v>72</v>
      </c>
      <c r="U8">
        <v>221</v>
      </c>
      <c r="V8">
        <v>65.989999999999995</v>
      </c>
      <c r="W8">
        <v>1042.28</v>
      </c>
      <c r="X8" s="1">
        <v>5.0000000000000001E-4</v>
      </c>
      <c r="Y8" s="1">
        <v>5.9999999999999995E-4</v>
      </c>
      <c r="Z8">
        <v>4997</v>
      </c>
      <c r="AA8">
        <v>1165</v>
      </c>
      <c r="AB8">
        <v>46</v>
      </c>
      <c r="AC8">
        <v>1161.49</v>
      </c>
      <c r="AD8">
        <v>96.75</v>
      </c>
      <c r="AE8" s="1">
        <v>0.8548</v>
      </c>
      <c r="AF8" s="1">
        <v>0.99939999999999996</v>
      </c>
    </row>
    <row r="9" spans="1:32" x14ac:dyDescent="0.3">
      <c r="A9" t="s">
        <v>37</v>
      </c>
      <c r="C9">
        <v>5000</v>
      </c>
      <c r="D9">
        <v>79</v>
      </c>
      <c r="E9">
        <v>88</v>
      </c>
      <c r="F9">
        <v>78.989999999999995</v>
      </c>
      <c r="G9">
        <v>88.28</v>
      </c>
      <c r="H9" s="1">
        <v>0.72119999999999995</v>
      </c>
      <c r="I9" s="1">
        <v>0.72119999999999995</v>
      </c>
      <c r="J9">
        <v>5000</v>
      </c>
      <c r="K9">
        <v>813</v>
      </c>
      <c r="L9">
        <v>414</v>
      </c>
      <c r="M9">
        <f t="shared" si="0"/>
        <v>0.5092250922509225</v>
      </c>
      <c r="N9">
        <v>808.35</v>
      </c>
      <c r="O9">
        <v>447.67</v>
      </c>
      <c r="P9">
        <f t="shared" si="1"/>
        <v>0.55380713799715475</v>
      </c>
      <c r="Q9" s="1">
        <v>0.72119999999999995</v>
      </c>
      <c r="R9" s="1">
        <v>1</v>
      </c>
      <c r="S9">
        <v>4</v>
      </c>
      <c r="T9">
        <v>23</v>
      </c>
      <c r="U9">
        <v>43</v>
      </c>
      <c r="V9">
        <v>38.979999999999997</v>
      </c>
      <c r="W9">
        <v>38.53</v>
      </c>
      <c r="X9" s="1">
        <v>5.9999999999999995E-4</v>
      </c>
      <c r="Y9" s="1">
        <v>8.0000000000000004E-4</v>
      </c>
      <c r="Z9">
        <v>4996</v>
      </c>
      <c r="AA9">
        <v>813</v>
      </c>
      <c r="AB9">
        <v>414</v>
      </c>
      <c r="AC9">
        <v>808.97</v>
      </c>
      <c r="AD9">
        <v>448</v>
      </c>
      <c r="AE9" s="1">
        <v>0.72060000000000002</v>
      </c>
      <c r="AF9" s="1">
        <v>0.99919999999999998</v>
      </c>
    </row>
    <row r="10" spans="1:32" x14ac:dyDescent="0.3">
      <c r="A10" t="s">
        <v>38</v>
      </c>
      <c r="C10">
        <v>5000</v>
      </c>
      <c r="D10">
        <v>79</v>
      </c>
      <c r="E10">
        <v>88</v>
      </c>
      <c r="F10">
        <v>79.38</v>
      </c>
      <c r="G10">
        <v>88.26</v>
      </c>
      <c r="H10" s="1">
        <v>0.62790000000000001</v>
      </c>
      <c r="I10" s="1">
        <v>0.62790000000000001</v>
      </c>
      <c r="J10">
        <v>5000</v>
      </c>
      <c r="K10">
        <v>710</v>
      </c>
      <c r="L10">
        <v>211</v>
      </c>
      <c r="M10">
        <f t="shared" si="0"/>
        <v>0.29718309859154929</v>
      </c>
      <c r="N10">
        <v>739.6</v>
      </c>
      <c r="O10">
        <v>244.82</v>
      </c>
      <c r="P10">
        <f t="shared" si="1"/>
        <v>0.33101676581936179</v>
      </c>
      <c r="Q10" s="1">
        <v>0.62790000000000001</v>
      </c>
      <c r="R10" s="1">
        <v>1</v>
      </c>
      <c r="S10">
        <v>12</v>
      </c>
      <c r="T10">
        <v>41</v>
      </c>
      <c r="U10">
        <v>43</v>
      </c>
      <c r="V10">
        <v>51.21</v>
      </c>
      <c r="W10">
        <v>1009.03</v>
      </c>
      <c r="X10" s="1">
        <v>1.5E-3</v>
      </c>
      <c r="Y10" s="1">
        <v>2.3999999999999998E-3</v>
      </c>
      <c r="Z10">
        <v>4988</v>
      </c>
      <c r="AA10">
        <v>710</v>
      </c>
      <c r="AB10">
        <v>211</v>
      </c>
      <c r="AC10">
        <v>741.26</v>
      </c>
      <c r="AD10">
        <v>242.98</v>
      </c>
      <c r="AE10" s="1">
        <v>0.62639999999999996</v>
      </c>
      <c r="AF10" s="1">
        <v>0.99760000000000004</v>
      </c>
    </row>
    <row r="11" spans="1:32" x14ac:dyDescent="0.3">
      <c r="A11" t="s">
        <v>39</v>
      </c>
      <c r="C11">
        <v>5000</v>
      </c>
      <c r="D11">
        <v>80</v>
      </c>
      <c r="E11">
        <v>89</v>
      </c>
      <c r="F11">
        <v>79.569999999999993</v>
      </c>
      <c r="G11">
        <v>89.25</v>
      </c>
      <c r="H11" s="1">
        <v>0.74219999999999997</v>
      </c>
      <c r="I11" s="1">
        <v>0.74219999999999997</v>
      </c>
      <c r="J11">
        <v>5000</v>
      </c>
      <c r="K11">
        <v>851</v>
      </c>
      <c r="L11">
        <v>3752</v>
      </c>
      <c r="M11">
        <f t="shared" si="0"/>
        <v>4.4089306698002346</v>
      </c>
      <c r="N11">
        <v>852.8</v>
      </c>
      <c r="O11">
        <v>3866.56</v>
      </c>
      <c r="P11">
        <f t="shared" si="1"/>
        <v>4.5339587242026269</v>
      </c>
      <c r="Q11" s="1">
        <v>0.74219999999999997</v>
      </c>
      <c r="R11" s="1">
        <v>1</v>
      </c>
      <c r="S11">
        <v>5</v>
      </c>
      <c r="T11">
        <v>63</v>
      </c>
      <c r="U11">
        <v>23</v>
      </c>
      <c r="V11">
        <v>62.7</v>
      </c>
      <c r="W11">
        <v>29.37</v>
      </c>
      <c r="X11" s="1">
        <v>6.9999999999999999E-4</v>
      </c>
      <c r="Y11" s="1">
        <v>1E-3</v>
      </c>
      <c r="Z11">
        <v>4995</v>
      </c>
      <c r="AA11">
        <v>851</v>
      </c>
      <c r="AB11">
        <v>3752</v>
      </c>
      <c r="AC11">
        <v>853.59</v>
      </c>
      <c r="AD11">
        <v>3870.4</v>
      </c>
      <c r="AE11" s="1">
        <v>0.74139999999999995</v>
      </c>
      <c r="AF11" s="1">
        <v>0.999</v>
      </c>
    </row>
    <row r="12" spans="1:32" x14ac:dyDescent="0.3">
      <c r="A12" t="s">
        <v>40</v>
      </c>
      <c r="C12">
        <v>930</v>
      </c>
      <c r="D12">
        <v>78</v>
      </c>
      <c r="E12">
        <v>89</v>
      </c>
      <c r="F12">
        <v>76.92</v>
      </c>
      <c r="G12">
        <v>89.28</v>
      </c>
      <c r="H12" s="1">
        <v>0.44819999999999999</v>
      </c>
      <c r="I12" s="1">
        <v>0.44819999999999999</v>
      </c>
      <c r="J12">
        <v>930</v>
      </c>
      <c r="K12">
        <v>396</v>
      </c>
      <c r="L12">
        <v>31</v>
      </c>
      <c r="M12">
        <f t="shared" si="0"/>
        <v>7.8282828282828287E-2</v>
      </c>
      <c r="N12">
        <v>1271.54</v>
      </c>
      <c r="O12">
        <v>1127.99</v>
      </c>
      <c r="P12">
        <f t="shared" si="1"/>
        <v>0.8871053997514825</v>
      </c>
      <c r="Q12" s="1">
        <v>0.44819999999999999</v>
      </c>
      <c r="R12" s="1">
        <v>1</v>
      </c>
      <c r="S12">
        <v>119</v>
      </c>
      <c r="T12">
        <v>107</v>
      </c>
      <c r="U12">
        <v>20</v>
      </c>
      <c r="V12">
        <v>100.36</v>
      </c>
      <c r="W12">
        <v>72.06</v>
      </c>
      <c r="X12" s="1">
        <v>5.7299999999999997E-2</v>
      </c>
      <c r="Y12" s="1">
        <v>0.128</v>
      </c>
      <c r="Z12">
        <v>818</v>
      </c>
      <c r="AA12">
        <v>453</v>
      </c>
      <c r="AB12">
        <v>32</v>
      </c>
      <c r="AC12">
        <v>1432.24</v>
      </c>
      <c r="AD12">
        <v>1272.06</v>
      </c>
      <c r="AE12" s="1">
        <v>0.39419999999999999</v>
      </c>
      <c r="AF12" s="1">
        <v>0.87960000000000005</v>
      </c>
    </row>
    <row r="13" spans="1:32" x14ac:dyDescent="0.3">
      <c r="A13" t="s">
        <v>41</v>
      </c>
      <c r="C13">
        <v>5000</v>
      </c>
      <c r="D13">
        <v>79</v>
      </c>
      <c r="E13">
        <v>88</v>
      </c>
      <c r="F13">
        <v>78.959999999999994</v>
      </c>
      <c r="G13">
        <v>88.43</v>
      </c>
      <c r="H13" s="1">
        <v>0.8861</v>
      </c>
      <c r="I13" s="1">
        <v>0.8861</v>
      </c>
      <c r="J13">
        <v>5000</v>
      </c>
      <c r="K13">
        <v>1114</v>
      </c>
      <c r="L13">
        <v>75</v>
      </c>
      <c r="M13">
        <f t="shared" si="0"/>
        <v>6.7324955116696589E-2</v>
      </c>
      <c r="N13">
        <v>1111.45</v>
      </c>
      <c r="O13">
        <v>107.26</v>
      </c>
      <c r="P13">
        <f t="shared" si="1"/>
        <v>9.6504566107337264E-2</v>
      </c>
      <c r="Q13" s="1">
        <v>0.8861</v>
      </c>
      <c r="R13" s="1">
        <v>1</v>
      </c>
      <c r="S13">
        <v>3</v>
      </c>
      <c r="T13">
        <v>37</v>
      </c>
      <c r="U13">
        <v>19</v>
      </c>
      <c r="V13">
        <v>32.46</v>
      </c>
      <c r="W13">
        <v>18.579999999999998</v>
      </c>
      <c r="X13" s="1">
        <v>5.0000000000000001E-4</v>
      </c>
      <c r="Y13" s="1">
        <v>5.9999999999999995E-4</v>
      </c>
      <c r="Z13">
        <v>4997</v>
      </c>
      <c r="AA13">
        <v>1114</v>
      </c>
      <c r="AB13">
        <v>75</v>
      </c>
      <c r="AC13">
        <v>1112.0999999999999</v>
      </c>
      <c r="AD13">
        <v>107.31</v>
      </c>
      <c r="AE13" s="1">
        <v>0.88549999999999995</v>
      </c>
      <c r="AF13" s="1">
        <v>0.99939999999999996</v>
      </c>
    </row>
    <row r="14" spans="1:32" x14ac:dyDescent="0.3">
      <c r="A14" t="s">
        <v>42</v>
      </c>
      <c r="C14">
        <v>5000</v>
      </c>
      <c r="D14">
        <v>79</v>
      </c>
      <c r="E14">
        <v>88</v>
      </c>
      <c r="F14">
        <v>79.05</v>
      </c>
      <c r="G14">
        <v>88.38</v>
      </c>
      <c r="H14" s="1">
        <v>0.80679999999999996</v>
      </c>
      <c r="I14" s="1">
        <v>0.80679999999999996</v>
      </c>
      <c r="J14">
        <v>5000</v>
      </c>
      <c r="K14">
        <v>1395</v>
      </c>
      <c r="L14">
        <v>519</v>
      </c>
      <c r="M14">
        <f t="shared" si="0"/>
        <v>0.3720430107526882</v>
      </c>
      <c r="N14">
        <v>1381.09</v>
      </c>
      <c r="O14">
        <v>597.21</v>
      </c>
      <c r="P14">
        <f t="shared" si="1"/>
        <v>0.43241932097111707</v>
      </c>
      <c r="Q14" s="1">
        <v>0.80679999999999996</v>
      </c>
      <c r="R14" s="1">
        <v>1</v>
      </c>
      <c r="S14">
        <v>4</v>
      </c>
      <c r="T14">
        <v>27</v>
      </c>
      <c r="U14">
        <v>5</v>
      </c>
      <c r="V14">
        <v>28.58</v>
      </c>
      <c r="W14">
        <v>1474.89</v>
      </c>
      <c r="X14" s="1">
        <v>5.9999999999999995E-4</v>
      </c>
      <c r="Y14" s="1">
        <v>8.0000000000000004E-4</v>
      </c>
      <c r="Z14">
        <v>4996</v>
      </c>
      <c r="AA14">
        <v>1395</v>
      </c>
      <c r="AB14">
        <v>519</v>
      </c>
      <c r="AC14">
        <v>1382.17</v>
      </c>
      <c r="AD14">
        <v>596.5</v>
      </c>
      <c r="AE14" s="1">
        <v>0.80620000000000003</v>
      </c>
      <c r="AF14" s="1">
        <v>0.99919999999999998</v>
      </c>
    </row>
    <row r="15" spans="1:32" x14ac:dyDescent="0.3">
      <c r="A15" t="s">
        <v>43</v>
      </c>
      <c r="C15">
        <v>5000</v>
      </c>
      <c r="D15">
        <v>80</v>
      </c>
      <c r="E15">
        <v>88</v>
      </c>
      <c r="F15">
        <v>79.52</v>
      </c>
      <c r="G15">
        <v>88.25</v>
      </c>
      <c r="H15" s="1">
        <v>0.84560000000000002</v>
      </c>
      <c r="I15" s="1">
        <v>0.84560000000000002</v>
      </c>
      <c r="J15">
        <v>5000</v>
      </c>
      <c r="K15">
        <v>1275</v>
      </c>
      <c r="L15">
        <v>21</v>
      </c>
      <c r="M15">
        <f t="shared" si="0"/>
        <v>1.6470588235294119E-2</v>
      </c>
      <c r="N15">
        <v>1289.3599999999999</v>
      </c>
      <c r="O15">
        <v>54.98</v>
      </c>
      <c r="P15">
        <f t="shared" si="1"/>
        <v>4.2641310417571507E-2</v>
      </c>
      <c r="Q15" s="1">
        <v>0.84560000000000002</v>
      </c>
      <c r="R15" s="1">
        <v>1</v>
      </c>
      <c r="S15">
        <v>2</v>
      </c>
      <c r="T15">
        <v>8</v>
      </c>
      <c r="U15">
        <v>21</v>
      </c>
      <c r="V15">
        <v>55.51</v>
      </c>
      <c r="W15">
        <v>496.86</v>
      </c>
      <c r="X15" s="1">
        <v>2.9999999999999997E-4</v>
      </c>
      <c r="Y15" s="1">
        <v>4.0000000000000002E-4</v>
      </c>
      <c r="Z15">
        <v>4998</v>
      </c>
      <c r="AA15">
        <v>1275</v>
      </c>
      <c r="AB15">
        <v>21</v>
      </c>
      <c r="AC15">
        <v>1289.8599999999999</v>
      </c>
      <c r="AD15">
        <v>54.8</v>
      </c>
      <c r="AE15" s="1">
        <v>0.84530000000000005</v>
      </c>
      <c r="AF15" s="1">
        <v>0.99960000000000004</v>
      </c>
    </row>
    <row r="16" spans="1:32" x14ac:dyDescent="0.3">
      <c r="A16" t="s">
        <v>44</v>
      </c>
      <c r="C16">
        <v>5000</v>
      </c>
      <c r="D16">
        <v>80</v>
      </c>
      <c r="E16">
        <v>88</v>
      </c>
      <c r="F16">
        <v>79.67</v>
      </c>
      <c r="G16">
        <v>88.13</v>
      </c>
      <c r="H16" s="1">
        <v>0.66100000000000003</v>
      </c>
      <c r="I16" s="1">
        <v>0.66100000000000003</v>
      </c>
      <c r="J16">
        <v>5000</v>
      </c>
      <c r="K16">
        <v>851</v>
      </c>
      <c r="L16">
        <v>35</v>
      </c>
      <c r="M16">
        <f t="shared" si="0"/>
        <v>4.1128084606345476E-2</v>
      </c>
      <c r="N16">
        <v>847.53</v>
      </c>
      <c r="O16">
        <v>55.17</v>
      </c>
      <c r="P16">
        <f t="shared" si="1"/>
        <v>6.5095040883508551E-2</v>
      </c>
      <c r="Q16" s="1">
        <v>0.66100000000000003</v>
      </c>
      <c r="R16" s="1">
        <v>1</v>
      </c>
      <c r="S16">
        <v>2</v>
      </c>
      <c r="T16">
        <v>6</v>
      </c>
      <c r="U16">
        <v>3206</v>
      </c>
      <c r="V16">
        <v>15.76</v>
      </c>
      <c r="W16">
        <v>7340.89</v>
      </c>
      <c r="X16" s="1">
        <v>2.9999999999999997E-4</v>
      </c>
      <c r="Y16" s="1">
        <v>4.0000000000000002E-4</v>
      </c>
      <c r="Z16">
        <v>4998</v>
      </c>
      <c r="AA16">
        <v>851</v>
      </c>
      <c r="AB16">
        <v>35</v>
      </c>
      <c r="AC16">
        <v>847.87</v>
      </c>
      <c r="AD16">
        <v>52.25</v>
      </c>
      <c r="AE16" s="1">
        <v>0.66080000000000005</v>
      </c>
      <c r="AF16" s="1">
        <v>0.99960000000000004</v>
      </c>
    </row>
    <row r="17" spans="1:32" x14ac:dyDescent="0.3">
      <c r="A17" t="s">
        <v>45</v>
      </c>
      <c r="C17">
        <v>5000</v>
      </c>
      <c r="D17">
        <v>80</v>
      </c>
      <c r="E17">
        <v>89</v>
      </c>
      <c r="F17">
        <v>79.7</v>
      </c>
      <c r="G17">
        <v>90.04</v>
      </c>
      <c r="H17" s="1">
        <v>0.78029999999999999</v>
      </c>
      <c r="I17" s="1">
        <v>0.78029999999999999</v>
      </c>
      <c r="J17">
        <v>5000</v>
      </c>
      <c r="K17">
        <v>890</v>
      </c>
      <c r="L17">
        <v>5623</v>
      </c>
      <c r="M17">
        <f t="shared" si="0"/>
        <v>6.3179775280898873</v>
      </c>
      <c r="N17">
        <v>936.48</v>
      </c>
      <c r="O17">
        <v>5809.44</v>
      </c>
      <c r="P17">
        <f t="shared" si="1"/>
        <v>6.2034853921066118</v>
      </c>
      <c r="Q17" s="1">
        <v>0.78029999999999999</v>
      </c>
      <c r="R17" s="1">
        <v>1</v>
      </c>
      <c r="S17">
        <v>13</v>
      </c>
      <c r="T17">
        <v>40</v>
      </c>
      <c r="U17">
        <v>16</v>
      </c>
      <c r="V17">
        <v>40.93</v>
      </c>
      <c r="W17">
        <v>239.76</v>
      </c>
      <c r="X17" s="1">
        <v>2E-3</v>
      </c>
      <c r="Y17" s="1">
        <v>2.5999999999999999E-3</v>
      </c>
      <c r="Z17">
        <v>4987</v>
      </c>
      <c r="AA17">
        <v>890</v>
      </c>
      <c r="AB17">
        <v>5623</v>
      </c>
      <c r="AC17">
        <v>938.82</v>
      </c>
      <c r="AD17">
        <v>5823.96</v>
      </c>
      <c r="AE17" s="1">
        <v>0.7782</v>
      </c>
      <c r="AF17" s="1">
        <v>0.99739999999999995</v>
      </c>
    </row>
    <row r="18" spans="1:32" x14ac:dyDescent="0.3">
      <c r="A18" t="s">
        <v>46</v>
      </c>
      <c r="C18">
        <v>5000</v>
      </c>
      <c r="D18">
        <v>79</v>
      </c>
      <c r="E18">
        <v>89</v>
      </c>
      <c r="F18">
        <v>78.8</v>
      </c>
      <c r="G18">
        <v>89.04</v>
      </c>
      <c r="H18" s="1">
        <v>0.84670000000000001</v>
      </c>
      <c r="I18" s="1">
        <v>0.84670000000000001</v>
      </c>
      <c r="J18">
        <v>5000</v>
      </c>
      <c r="K18">
        <v>1114</v>
      </c>
      <c r="L18">
        <v>3278</v>
      </c>
      <c r="M18">
        <f t="shared" si="0"/>
        <v>2.9425493716337523</v>
      </c>
      <c r="N18">
        <v>1100.1199999999999</v>
      </c>
      <c r="O18">
        <v>3240.67</v>
      </c>
      <c r="P18">
        <f t="shared" si="1"/>
        <v>2.9457422826600737</v>
      </c>
      <c r="Q18" s="1">
        <v>0.84670000000000001</v>
      </c>
      <c r="R18" s="1">
        <v>1</v>
      </c>
      <c r="S18">
        <v>14</v>
      </c>
      <c r="T18">
        <v>20</v>
      </c>
      <c r="U18">
        <v>21</v>
      </c>
      <c r="V18">
        <v>35.29</v>
      </c>
      <c r="W18">
        <v>422.33</v>
      </c>
      <c r="X18" s="1">
        <v>2.3999999999999998E-3</v>
      </c>
      <c r="Y18" s="1">
        <v>2.8E-3</v>
      </c>
      <c r="Z18">
        <v>4986</v>
      </c>
      <c r="AA18">
        <v>1114</v>
      </c>
      <c r="AB18">
        <v>3278</v>
      </c>
      <c r="AC18">
        <v>1103.1099999999999</v>
      </c>
      <c r="AD18">
        <v>3248.58</v>
      </c>
      <c r="AE18" s="1">
        <v>0.84440000000000004</v>
      </c>
      <c r="AF18" s="1">
        <v>0.99719999999999998</v>
      </c>
    </row>
    <row r="19" spans="1:32" x14ac:dyDescent="0.3">
      <c r="A19" t="s">
        <v>47</v>
      </c>
      <c r="C19">
        <v>5000</v>
      </c>
      <c r="D19">
        <v>80</v>
      </c>
      <c r="E19">
        <v>88</v>
      </c>
      <c r="F19">
        <v>79.150000000000006</v>
      </c>
      <c r="G19">
        <v>88.3</v>
      </c>
      <c r="H19" s="1">
        <v>0.80800000000000005</v>
      </c>
      <c r="I19" s="1">
        <v>0.80800000000000005</v>
      </c>
      <c r="J19">
        <v>5000</v>
      </c>
      <c r="K19">
        <v>1018</v>
      </c>
      <c r="L19">
        <v>46</v>
      </c>
      <c r="M19">
        <f t="shared" si="0"/>
        <v>4.5186640471512773E-2</v>
      </c>
      <c r="N19">
        <v>1029.19</v>
      </c>
      <c r="O19">
        <v>66.849999999999994</v>
      </c>
      <c r="P19">
        <f t="shared" si="1"/>
        <v>6.4953992945908909E-2</v>
      </c>
      <c r="Q19" s="1">
        <v>0.80800000000000005</v>
      </c>
      <c r="R19" s="1">
        <v>1</v>
      </c>
      <c r="S19">
        <v>6</v>
      </c>
      <c r="T19">
        <v>47</v>
      </c>
      <c r="U19">
        <v>15</v>
      </c>
      <c r="V19">
        <v>52.1</v>
      </c>
      <c r="W19">
        <v>21.37</v>
      </c>
      <c r="X19" s="1">
        <v>1E-3</v>
      </c>
      <c r="Y19" s="1">
        <v>1.1999999999999999E-3</v>
      </c>
      <c r="Z19">
        <v>4994</v>
      </c>
      <c r="AA19">
        <v>1018</v>
      </c>
      <c r="AB19">
        <v>46</v>
      </c>
      <c r="AC19">
        <v>1030.3599999999999</v>
      </c>
      <c r="AD19">
        <v>66.91</v>
      </c>
      <c r="AE19" s="1">
        <v>0.80700000000000005</v>
      </c>
      <c r="AF19" s="1">
        <v>0.99880000000000002</v>
      </c>
    </row>
    <row r="20" spans="1:32" x14ac:dyDescent="0.3">
      <c r="A20" t="s">
        <v>48</v>
      </c>
      <c r="C20">
        <v>5000</v>
      </c>
      <c r="D20">
        <v>80</v>
      </c>
      <c r="E20">
        <v>88</v>
      </c>
      <c r="F20">
        <v>79.3</v>
      </c>
      <c r="G20">
        <v>88.31</v>
      </c>
      <c r="H20" s="1">
        <v>0.88229999999999997</v>
      </c>
      <c r="I20" s="1">
        <v>0.88229999999999997</v>
      </c>
      <c r="J20">
        <v>5000</v>
      </c>
      <c r="K20">
        <v>1275</v>
      </c>
      <c r="L20">
        <v>19</v>
      </c>
      <c r="M20">
        <f t="shared" si="0"/>
        <v>1.4901960784313726E-2</v>
      </c>
      <c r="N20">
        <v>1288.52</v>
      </c>
      <c r="O20">
        <v>23.96</v>
      </c>
      <c r="P20">
        <f t="shared" si="1"/>
        <v>1.8594977183124826E-2</v>
      </c>
      <c r="Q20" s="1">
        <v>0.88229999999999997</v>
      </c>
      <c r="R20" s="1">
        <v>1</v>
      </c>
      <c r="S20">
        <v>1</v>
      </c>
      <c r="T20">
        <v>12</v>
      </c>
      <c r="U20">
        <v>31</v>
      </c>
      <c r="V20">
        <v>12.41</v>
      </c>
      <c r="W20">
        <v>30.51</v>
      </c>
      <c r="X20" s="1">
        <v>2.0000000000000001E-4</v>
      </c>
      <c r="Y20" s="1">
        <v>2.0000000000000001E-4</v>
      </c>
      <c r="Z20">
        <v>4999</v>
      </c>
      <c r="AA20">
        <v>1275</v>
      </c>
      <c r="AB20">
        <v>19</v>
      </c>
      <c r="AC20">
        <v>1288.78</v>
      </c>
      <c r="AD20">
        <v>23.96</v>
      </c>
      <c r="AE20" s="1">
        <v>0.8821</v>
      </c>
      <c r="AF20" s="1">
        <v>0.99980000000000002</v>
      </c>
    </row>
    <row r="21" spans="1:32" x14ac:dyDescent="0.3">
      <c r="A21" t="s">
        <v>49</v>
      </c>
      <c r="C21">
        <v>5000</v>
      </c>
      <c r="D21">
        <v>80</v>
      </c>
      <c r="E21">
        <v>89</v>
      </c>
      <c r="F21">
        <v>79.64</v>
      </c>
      <c r="G21">
        <v>89.33</v>
      </c>
      <c r="H21" s="1">
        <v>0.81630000000000003</v>
      </c>
      <c r="I21" s="1">
        <v>0.81630000000000003</v>
      </c>
      <c r="J21">
        <v>5000</v>
      </c>
      <c r="K21">
        <v>813</v>
      </c>
      <c r="L21">
        <v>4105</v>
      </c>
      <c r="M21">
        <f t="shared" si="0"/>
        <v>5.0492004920049203</v>
      </c>
      <c r="N21">
        <v>787.62</v>
      </c>
      <c r="O21">
        <v>4116.5200000000004</v>
      </c>
      <c r="P21">
        <f t="shared" si="1"/>
        <v>5.2265305604225389</v>
      </c>
      <c r="Q21" s="1">
        <v>0.81630000000000003</v>
      </c>
      <c r="R21" s="1">
        <v>1</v>
      </c>
      <c r="S21">
        <v>4</v>
      </c>
      <c r="T21">
        <v>56</v>
      </c>
      <c r="U21">
        <v>17</v>
      </c>
      <c r="V21">
        <v>58.09</v>
      </c>
      <c r="W21">
        <v>19.47</v>
      </c>
      <c r="X21" s="1">
        <v>6.9999999999999999E-4</v>
      </c>
      <c r="Y21" s="1">
        <v>8.0000000000000004E-4</v>
      </c>
      <c r="Z21">
        <v>4996</v>
      </c>
      <c r="AA21">
        <v>813</v>
      </c>
      <c r="AB21">
        <v>4105</v>
      </c>
      <c r="AC21">
        <v>788.2</v>
      </c>
      <c r="AD21">
        <v>4119.8</v>
      </c>
      <c r="AE21" s="1">
        <v>0.81569999999999998</v>
      </c>
      <c r="AF21" s="1">
        <v>0.99919999999999998</v>
      </c>
    </row>
    <row r="22" spans="1:32" x14ac:dyDescent="0.3">
      <c r="A22" t="s">
        <v>50</v>
      </c>
      <c r="C22">
        <v>5000</v>
      </c>
      <c r="D22">
        <v>79</v>
      </c>
      <c r="E22">
        <v>89</v>
      </c>
      <c r="F22">
        <v>79.12</v>
      </c>
      <c r="G22">
        <v>89.98</v>
      </c>
      <c r="H22" s="1">
        <v>0.61</v>
      </c>
      <c r="I22" s="1">
        <v>0.61</v>
      </c>
      <c r="J22">
        <v>5000</v>
      </c>
      <c r="K22">
        <v>1018</v>
      </c>
      <c r="L22">
        <v>3924</v>
      </c>
      <c r="M22">
        <f t="shared" si="0"/>
        <v>3.8546168958742633</v>
      </c>
      <c r="N22">
        <v>1208</v>
      </c>
      <c r="O22">
        <v>4252.5200000000004</v>
      </c>
      <c r="P22">
        <f t="shared" si="1"/>
        <v>3.5202980132450334</v>
      </c>
      <c r="Q22" s="1">
        <v>0.61</v>
      </c>
      <c r="R22" s="1">
        <v>1</v>
      </c>
      <c r="S22">
        <v>21</v>
      </c>
      <c r="T22">
        <v>57</v>
      </c>
      <c r="U22">
        <v>33</v>
      </c>
      <c r="V22">
        <v>69.12</v>
      </c>
      <c r="W22">
        <v>212.42</v>
      </c>
      <c r="X22" s="1">
        <v>2.5999999999999999E-3</v>
      </c>
      <c r="Y22" s="1">
        <v>4.1999999999999997E-3</v>
      </c>
      <c r="Z22">
        <v>4979</v>
      </c>
      <c r="AA22">
        <v>1018</v>
      </c>
      <c r="AB22">
        <v>3924</v>
      </c>
      <c r="AC22">
        <v>1212.8</v>
      </c>
      <c r="AD22">
        <v>4269.5600000000004</v>
      </c>
      <c r="AE22" s="1">
        <v>0.60740000000000005</v>
      </c>
      <c r="AF22" s="1">
        <v>0.99580000000000002</v>
      </c>
    </row>
    <row r="23" spans="1:32" x14ac:dyDescent="0.3">
      <c r="A23" t="s">
        <v>51</v>
      </c>
      <c r="C23">
        <v>5000</v>
      </c>
      <c r="D23">
        <v>79</v>
      </c>
      <c r="E23">
        <v>89</v>
      </c>
      <c r="F23">
        <v>78.97</v>
      </c>
      <c r="G23">
        <v>89.58</v>
      </c>
      <c r="H23" s="1">
        <v>0.79300000000000004</v>
      </c>
      <c r="I23" s="1">
        <v>0.79300000000000004</v>
      </c>
      <c r="J23">
        <v>5000</v>
      </c>
      <c r="K23">
        <v>1065</v>
      </c>
      <c r="L23">
        <v>3752</v>
      </c>
      <c r="M23">
        <f t="shared" si="0"/>
        <v>3.5230046948356808</v>
      </c>
      <c r="N23">
        <v>1068.0899999999999</v>
      </c>
      <c r="O23">
        <v>3913.52</v>
      </c>
      <c r="P23">
        <f t="shared" si="1"/>
        <v>3.6640358022264046</v>
      </c>
      <c r="Q23" s="1">
        <v>0.79300000000000004</v>
      </c>
      <c r="R23" s="1">
        <v>1</v>
      </c>
      <c r="S23">
        <v>4</v>
      </c>
      <c r="T23">
        <v>47</v>
      </c>
      <c r="U23">
        <v>11</v>
      </c>
      <c r="V23">
        <v>42.76</v>
      </c>
      <c r="W23">
        <v>137</v>
      </c>
      <c r="X23" s="1">
        <v>5.9999999999999995E-4</v>
      </c>
      <c r="Y23" s="1">
        <v>8.0000000000000004E-4</v>
      </c>
      <c r="Z23">
        <v>4996</v>
      </c>
      <c r="AA23">
        <v>1065</v>
      </c>
      <c r="AB23">
        <v>3752</v>
      </c>
      <c r="AC23">
        <v>1068.9100000000001</v>
      </c>
      <c r="AD23">
        <v>3916.55</v>
      </c>
      <c r="AE23" s="1">
        <v>0.79239999999999999</v>
      </c>
      <c r="AF23" s="1">
        <v>0.99919999999999998</v>
      </c>
    </row>
    <row r="24" spans="1:32" x14ac:dyDescent="0.3">
      <c r="A24" t="s">
        <v>52</v>
      </c>
      <c r="C24">
        <v>5000</v>
      </c>
      <c r="D24">
        <v>79</v>
      </c>
      <c r="E24">
        <v>89</v>
      </c>
      <c r="F24">
        <v>78.97</v>
      </c>
      <c r="G24">
        <v>89.65</v>
      </c>
      <c r="H24" s="1">
        <v>0.87839999999999996</v>
      </c>
      <c r="I24" s="1">
        <v>0.87839999999999996</v>
      </c>
      <c r="J24">
        <v>5000</v>
      </c>
      <c r="K24">
        <v>710</v>
      </c>
      <c r="L24">
        <v>5140</v>
      </c>
      <c r="M24">
        <f t="shared" si="0"/>
        <v>7.23943661971831</v>
      </c>
      <c r="N24">
        <v>719.59</v>
      </c>
      <c r="O24">
        <v>5187.2299999999996</v>
      </c>
      <c r="P24">
        <f t="shared" si="1"/>
        <v>7.2085910032101603</v>
      </c>
      <c r="Q24" s="1">
        <v>0.87839999999999996</v>
      </c>
      <c r="R24" s="1">
        <v>1</v>
      </c>
      <c r="S24">
        <v>6</v>
      </c>
      <c r="T24">
        <v>54</v>
      </c>
      <c r="U24">
        <v>26</v>
      </c>
      <c r="V24">
        <v>59.48</v>
      </c>
      <c r="W24">
        <v>42.91</v>
      </c>
      <c r="X24" s="1">
        <v>1.1000000000000001E-3</v>
      </c>
      <c r="Y24" s="1">
        <v>1.1999999999999999E-3</v>
      </c>
      <c r="Z24">
        <v>4994</v>
      </c>
      <c r="AA24">
        <v>710</v>
      </c>
      <c r="AB24">
        <v>5140</v>
      </c>
      <c r="AC24">
        <v>720.38</v>
      </c>
      <c r="AD24">
        <v>5193.41</v>
      </c>
      <c r="AE24" s="1">
        <v>0.87739999999999996</v>
      </c>
      <c r="AF24" s="1">
        <v>0.99880000000000002</v>
      </c>
    </row>
    <row r="25" spans="1:32" x14ac:dyDescent="0.3">
      <c r="A25" t="s">
        <v>53</v>
      </c>
      <c r="C25">
        <v>5000</v>
      </c>
      <c r="D25">
        <v>79</v>
      </c>
      <c r="E25">
        <v>90</v>
      </c>
      <c r="F25">
        <v>79</v>
      </c>
      <c r="G25">
        <v>90.09</v>
      </c>
      <c r="H25" s="1">
        <v>0.79730000000000001</v>
      </c>
      <c r="I25" s="1">
        <v>0.79730000000000001</v>
      </c>
      <c r="J25">
        <v>5000</v>
      </c>
      <c r="K25">
        <v>542</v>
      </c>
      <c r="L25">
        <v>6153</v>
      </c>
      <c r="M25">
        <f t="shared" si="0"/>
        <v>11.35239852398524</v>
      </c>
      <c r="N25">
        <v>537.41</v>
      </c>
      <c r="O25">
        <v>6110.71</v>
      </c>
      <c r="P25">
        <f t="shared" si="1"/>
        <v>11.37066671628738</v>
      </c>
      <c r="Q25" s="1">
        <v>0.79730000000000001</v>
      </c>
      <c r="R25" s="1">
        <v>1</v>
      </c>
      <c r="S25">
        <v>37</v>
      </c>
      <c r="T25">
        <v>82</v>
      </c>
      <c r="U25">
        <v>135</v>
      </c>
      <c r="V25">
        <v>79.599999999999994</v>
      </c>
      <c r="W25">
        <v>365.92</v>
      </c>
      <c r="X25" s="1">
        <v>5.8999999999999999E-3</v>
      </c>
      <c r="Y25" s="1">
        <v>7.4000000000000003E-3</v>
      </c>
      <c r="Z25">
        <v>4964</v>
      </c>
      <c r="AA25">
        <v>542</v>
      </c>
      <c r="AB25">
        <v>6153</v>
      </c>
      <c r="AC25">
        <v>540.74</v>
      </c>
      <c r="AD25">
        <v>6152.33</v>
      </c>
      <c r="AE25" s="1">
        <v>0.79159999999999997</v>
      </c>
      <c r="AF25" s="1">
        <v>0.99280000000000002</v>
      </c>
    </row>
    <row r="26" spans="1:32" x14ac:dyDescent="0.3">
      <c r="A26" t="s">
        <v>54</v>
      </c>
      <c r="C26">
        <v>5000</v>
      </c>
      <c r="D26">
        <v>79</v>
      </c>
      <c r="E26">
        <v>88</v>
      </c>
      <c r="F26">
        <v>79.34</v>
      </c>
      <c r="G26">
        <v>88.58</v>
      </c>
      <c r="H26" s="1">
        <v>0.88859999999999995</v>
      </c>
      <c r="I26" s="1">
        <v>0.88859999999999995</v>
      </c>
      <c r="J26">
        <v>5000</v>
      </c>
      <c r="K26">
        <v>1018</v>
      </c>
      <c r="L26">
        <v>1747</v>
      </c>
      <c r="M26">
        <f t="shared" si="0"/>
        <v>1.7161100196463654</v>
      </c>
      <c r="N26">
        <v>1004.06</v>
      </c>
      <c r="O26">
        <v>1865.08</v>
      </c>
      <c r="P26">
        <f t="shared" si="1"/>
        <v>1.8575383941198733</v>
      </c>
      <c r="Q26" s="1">
        <v>0.88859999999999995</v>
      </c>
      <c r="R26" s="1">
        <v>1</v>
      </c>
      <c r="S26">
        <v>5</v>
      </c>
      <c r="T26">
        <v>66</v>
      </c>
      <c r="U26">
        <v>55</v>
      </c>
      <c r="V26">
        <v>76.53</v>
      </c>
      <c r="W26">
        <v>58.71</v>
      </c>
      <c r="X26" s="1">
        <v>8.9999999999999998E-4</v>
      </c>
      <c r="Y26" s="1">
        <v>1E-3</v>
      </c>
      <c r="Z26">
        <v>4995</v>
      </c>
      <c r="AA26">
        <v>1018</v>
      </c>
      <c r="AB26">
        <v>1747</v>
      </c>
      <c r="AC26">
        <v>1004.99</v>
      </c>
      <c r="AD26">
        <v>1866.89</v>
      </c>
      <c r="AE26" s="1">
        <v>0.88770000000000004</v>
      </c>
      <c r="AF26" s="1">
        <v>0.999</v>
      </c>
    </row>
    <row r="27" spans="1:32" x14ac:dyDescent="0.3">
      <c r="A27" t="s">
        <v>55</v>
      </c>
      <c r="C27">
        <v>5000</v>
      </c>
      <c r="D27">
        <v>79</v>
      </c>
      <c r="E27">
        <v>90</v>
      </c>
      <c r="F27">
        <v>79.02</v>
      </c>
      <c r="G27">
        <v>90</v>
      </c>
      <c r="H27" s="1">
        <v>0.61470000000000002</v>
      </c>
      <c r="I27" s="1">
        <v>0.61470000000000002</v>
      </c>
      <c r="J27">
        <v>5000</v>
      </c>
      <c r="K27">
        <v>851</v>
      </c>
      <c r="L27">
        <v>4294</v>
      </c>
      <c r="M27">
        <f t="shared" si="0"/>
        <v>5.0458284371327853</v>
      </c>
      <c r="N27">
        <v>858.41</v>
      </c>
      <c r="O27">
        <v>4189.49</v>
      </c>
      <c r="P27">
        <f t="shared" si="1"/>
        <v>4.8805232930650853</v>
      </c>
      <c r="Q27" s="1">
        <v>0.61470000000000002</v>
      </c>
      <c r="R27" s="1">
        <v>1</v>
      </c>
      <c r="S27">
        <v>71</v>
      </c>
      <c r="T27">
        <v>98</v>
      </c>
      <c r="U27">
        <v>90</v>
      </c>
      <c r="V27">
        <v>92.47</v>
      </c>
      <c r="W27">
        <v>224.25</v>
      </c>
      <c r="X27" s="1">
        <v>8.6999999999999994E-3</v>
      </c>
      <c r="Y27" s="1">
        <v>1.4200000000000001E-2</v>
      </c>
      <c r="Z27">
        <v>4939</v>
      </c>
      <c r="AA27">
        <v>851</v>
      </c>
      <c r="AB27">
        <v>4294</v>
      </c>
      <c r="AC27">
        <v>867.97</v>
      </c>
      <c r="AD27">
        <v>4238.95</v>
      </c>
      <c r="AE27" s="1">
        <v>0.60719999999999996</v>
      </c>
      <c r="AF27" s="1">
        <v>0.98780000000000001</v>
      </c>
    </row>
    <row r="28" spans="1:32" x14ac:dyDescent="0.3">
      <c r="A28" t="s">
        <v>56</v>
      </c>
      <c r="C28">
        <v>5000</v>
      </c>
      <c r="D28">
        <v>79</v>
      </c>
      <c r="E28">
        <v>89</v>
      </c>
      <c r="F28">
        <v>79.31</v>
      </c>
      <c r="G28">
        <v>89.71</v>
      </c>
      <c r="H28" s="1">
        <v>0.78490000000000004</v>
      </c>
      <c r="I28" s="1">
        <v>0.78490000000000004</v>
      </c>
      <c r="J28">
        <v>5000</v>
      </c>
      <c r="K28">
        <v>931</v>
      </c>
      <c r="L28">
        <v>6153</v>
      </c>
      <c r="M28">
        <f t="shared" si="0"/>
        <v>6.6090225563909772</v>
      </c>
      <c r="N28">
        <v>930.23</v>
      </c>
      <c r="O28">
        <v>6236.37</v>
      </c>
      <c r="P28">
        <f t="shared" si="1"/>
        <v>6.7041161863195118</v>
      </c>
      <c r="Q28" s="1">
        <v>0.78490000000000004</v>
      </c>
      <c r="R28" s="1">
        <v>1</v>
      </c>
      <c r="S28">
        <v>13</v>
      </c>
      <c r="T28">
        <v>29</v>
      </c>
      <c r="U28">
        <v>14</v>
      </c>
      <c r="V28">
        <v>38.03</v>
      </c>
      <c r="W28">
        <v>7061.47</v>
      </c>
      <c r="X28" s="1">
        <v>2E-3</v>
      </c>
      <c r="Y28" s="1">
        <v>2.5999999999999999E-3</v>
      </c>
      <c r="Z28">
        <v>4988</v>
      </c>
      <c r="AA28">
        <v>931</v>
      </c>
      <c r="AB28">
        <v>6153</v>
      </c>
      <c r="AC28">
        <v>932.4</v>
      </c>
      <c r="AD28">
        <v>6233.01</v>
      </c>
      <c r="AE28" s="1">
        <v>0.78300000000000003</v>
      </c>
      <c r="AF28" s="1">
        <v>0.99760000000000004</v>
      </c>
    </row>
    <row r="29" spans="1:32" x14ac:dyDescent="0.3">
      <c r="A29" t="s">
        <v>57</v>
      </c>
      <c r="C29">
        <v>5000</v>
      </c>
      <c r="D29">
        <v>79</v>
      </c>
      <c r="E29">
        <v>89</v>
      </c>
      <c r="F29">
        <v>79.03</v>
      </c>
      <c r="G29">
        <v>89.44</v>
      </c>
      <c r="H29" s="1">
        <v>0.75270000000000004</v>
      </c>
      <c r="I29" s="1">
        <v>0.75270000000000004</v>
      </c>
      <c r="J29">
        <v>5000</v>
      </c>
      <c r="K29">
        <v>813</v>
      </c>
      <c r="L29">
        <v>3278</v>
      </c>
      <c r="M29">
        <f t="shared" si="0"/>
        <v>4.031980319803198</v>
      </c>
      <c r="N29">
        <v>782.51</v>
      </c>
      <c r="O29">
        <v>3250.35</v>
      </c>
      <c r="P29">
        <f t="shared" si="1"/>
        <v>4.1537488338807167</v>
      </c>
      <c r="Q29" s="1">
        <v>0.75270000000000004</v>
      </c>
      <c r="R29" s="1">
        <v>1</v>
      </c>
      <c r="S29">
        <v>14</v>
      </c>
      <c r="T29">
        <v>51</v>
      </c>
      <c r="U29">
        <v>26</v>
      </c>
      <c r="V29">
        <v>45.21</v>
      </c>
      <c r="W29">
        <v>993.44</v>
      </c>
      <c r="X29" s="1">
        <v>2.0999999999999999E-3</v>
      </c>
      <c r="Y29" s="1">
        <v>2.8E-3</v>
      </c>
      <c r="Z29">
        <v>4986</v>
      </c>
      <c r="AA29">
        <v>813</v>
      </c>
      <c r="AB29">
        <v>3278</v>
      </c>
      <c r="AC29">
        <v>784.58</v>
      </c>
      <c r="AD29">
        <v>3256.68</v>
      </c>
      <c r="AE29" s="1">
        <v>0.75060000000000004</v>
      </c>
      <c r="AF29" s="1">
        <v>0.99719999999999998</v>
      </c>
    </row>
    <row r="30" spans="1:32" x14ac:dyDescent="0.3">
      <c r="A30" t="s">
        <v>58</v>
      </c>
      <c r="C30">
        <v>5000</v>
      </c>
      <c r="D30">
        <v>79</v>
      </c>
      <c r="E30">
        <v>90</v>
      </c>
      <c r="F30">
        <v>79.33</v>
      </c>
      <c r="G30">
        <v>90.52</v>
      </c>
      <c r="H30" s="1">
        <v>0.79300000000000004</v>
      </c>
      <c r="I30" s="1">
        <v>0.79300000000000004</v>
      </c>
      <c r="J30">
        <v>5000</v>
      </c>
      <c r="K30">
        <v>474</v>
      </c>
      <c r="L30">
        <v>7041</v>
      </c>
      <c r="M30">
        <f t="shared" si="0"/>
        <v>14.854430379746836</v>
      </c>
      <c r="N30">
        <v>487.84</v>
      </c>
      <c r="O30">
        <v>7210.74</v>
      </c>
      <c r="P30">
        <f t="shared" si="1"/>
        <v>14.780952771400459</v>
      </c>
      <c r="Q30" s="1">
        <v>0.79300000000000004</v>
      </c>
      <c r="R30" s="1">
        <v>1</v>
      </c>
      <c r="S30">
        <v>38</v>
      </c>
      <c r="T30">
        <v>55</v>
      </c>
      <c r="U30">
        <v>39</v>
      </c>
      <c r="V30">
        <v>70.11</v>
      </c>
      <c r="W30">
        <v>357.18</v>
      </c>
      <c r="X30" s="1">
        <v>6.0000000000000001E-3</v>
      </c>
      <c r="Y30" s="1">
        <v>7.6E-3</v>
      </c>
      <c r="Z30">
        <v>4964</v>
      </c>
      <c r="AA30">
        <v>496</v>
      </c>
      <c r="AB30">
        <v>7041</v>
      </c>
      <c r="AC30">
        <v>490.9</v>
      </c>
      <c r="AD30">
        <v>7260.46</v>
      </c>
      <c r="AE30" s="1">
        <v>0.7873</v>
      </c>
      <c r="AF30" s="1">
        <v>0.99280000000000002</v>
      </c>
    </row>
    <row r="31" spans="1:32" x14ac:dyDescent="0.3">
      <c r="A31" t="s">
        <v>59</v>
      </c>
      <c r="C31">
        <v>5000</v>
      </c>
      <c r="D31">
        <v>79</v>
      </c>
      <c r="E31">
        <v>89</v>
      </c>
      <c r="F31">
        <v>79.34</v>
      </c>
      <c r="G31">
        <v>89.17</v>
      </c>
      <c r="H31" s="1">
        <v>0.81420000000000003</v>
      </c>
      <c r="I31" s="1">
        <v>0.81420000000000003</v>
      </c>
      <c r="J31">
        <v>5000</v>
      </c>
      <c r="K31">
        <v>931</v>
      </c>
      <c r="L31">
        <v>3278</v>
      </c>
      <c r="M31">
        <f t="shared" si="0"/>
        <v>3.5209452201933407</v>
      </c>
      <c r="N31">
        <v>926.53</v>
      </c>
      <c r="O31">
        <v>3341.51</v>
      </c>
      <c r="P31">
        <f t="shared" si="1"/>
        <v>3.606477933795992</v>
      </c>
      <c r="Q31" s="1">
        <v>0.81420000000000003</v>
      </c>
      <c r="R31" s="1">
        <v>1</v>
      </c>
      <c r="S31">
        <v>4</v>
      </c>
      <c r="T31">
        <v>61</v>
      </c>
      <c r="U31">
        <v>27</v>
      </c>
      <c r="V31">
        <v>55.92</v>
      </c>
      <c r="W31">
        <v>25.75</v>
      </c>
      <c r="X31" s="1">
        <v>6.9999999999999999E-4</v>
      </c>
      <c r="Y31" s="1">
        <v>8.0000000000000004E-4</v>
      </c>
      <c r="Z31">
        <v>4996</v>
      </c>
      <c r="AA31">
        <v>931</v>
      </c>
      <c r="AB31">
        <v>3278</v>
      </c>
      <c r="AC31">
        <v>927.23</v>
      </c>
      <c r="AD31">
        <v>3344.16</v>
      </c>
      <c r="AE31" s="1">
        <v>0.8135</v>
      </c>
      <c r="AF31" s="1">
        <v>0.99919999999999998</v>
      </c>
    </row>
    <row r="32" spans="1:32" x14ac:dyDescent="0.3">
      <c r="A32" t="s">
        <v>60</v>
      </c>
      <c r="C32">
        <v>5000</v>
      </c>
      <c r="D32">
        <v>80</v>
      </c>
      <c r="E32">
        <v>90</v>
      </c>
      <c r="F32">
        <v>79.650000000000006</v>
      </c>
      <c r="G32">
        <v>90.22</v>
      </c>
      <c r="H32" s="1">
        <v>0.86970000000000003</v>
      </c>
      <c r="I32" s="1">
        <v>0.86970000000000003</v>
      </c>
      <c r="J32">
        <v>5000</v>
      </c>
      <c r="K32">
        <v>276</v>
      </c>
      <c r="L32">
        <v>4294</v>
      </c>
      <c r="M32">
        <f t="shared" si="0"/>
        <v>15.557971014492754</v>
      </c>
      <c r="N32">
        <v>283.79000000000002</v>
      </c>
      <c r="O32">
        <v>4382.12</v>
      </c>
      <c r="P32">
        <f t="shared" si="1"/>
        <v>15.441417949892525</v>
      </c>
      <c r="Q32" s="1">
        <v>0.86970000000000003</v>
      </c>
      <c r="R32" s="1">
        <v>1</v>
      </c>
      <c r="S32">
        <v>13</v>
      </c>
      <c r="T32">
        <v>69</v>
      </c>
      <c r="U32">
        <v>72</v>
      </c>
      <c r="V32">
        <v>86.39</v>
      </c>
      <c r="W32">
        <v>475.3</v>
      </c>
      <c r="X32" s="1">
        <v>2.3E-3</v>
      </c>
      <c r="Y32" s="1">
        <v>2.5999999999999999E-3</v>
      </c>
      <c r="Z32">
        <v>4987</v>
      </c>
      <c r="AA32">
        <v>276</v>
      </c>
      <c r="AB32">
        <v>4294</v>
      </c>
      <c r="AC32">
        <v>284.31</v>
      </c>
      <c r="AD32">
        <v>4392.3100000000004</v>
      </c>
      <c r="AE32" s="1">
        <v>0.86750000000000005</v>
      </c>
      <c r="AF32" s="1">
        <v>0.99739999999999995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8656-67DB-4E86-A14F-BB86618FA999}">
  <dimension ref="A1:B30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61</v>
      </c>
      <c r="B1">
        <v>639.12</v>
      </c>
    </row>
    <row r="2" spans="1:2" x14ac:dyDescent="0.3">
      <c r="A2" t="s">
        <v>63</v>
      </c>
      <c r="B2">
        <v>639.25</v>
      </c>
    </row>
    <row r="3" spans="1:2" x14ac:dyDescent="0.3">
      <c r="A3" t="s">
        <v>62</v>
      </c>
      <c r="B3">
        <v>694.5</v>
      </c>
    </row>
    <row r="4" spans="1:2" x14ac:dyDescent="0.3">
      <c r="A4" t="s">
        <v>64</v>
      </c>
      <c r="B4">
        <v>699.31</v>
      </c>
    </row>
    <row r="5" spans="1:2" x14ac:dyDescent="0.3">
      <c r="A5" t="s">
        <v>65</v>
      </c>
      <c r="B5">
        <v>800.93</v>
      </c>
    </row>
    <row r="6" spans="1:2" x14ac:dyDescent="0.3">
      <c r="A6" t="s">
        <v>66</v>
      </c>
      <c r="B6">
        <v>1160.83</v>
      </c>
    </row>
    <row r="7" spans="1:2" x14ac:dyDescent="0.3">
      <c r="A7" t="s">
        <v>67</v>
      </c>
      <c r="B7">
        <v>808.35</v>
      </c>
    </row>
    <row r="8" spans="1:2" x14ac:dyDescent="0.3">
      <c r="A8" t="s">
        <v>68</v>
      </c>
      <c r="B8">
        <v>739.6</v>
      </c>
    </row>
    <row r="9" spans="1:2" x14ac:dyDescent="0.3">
      <c r="A9" t="s">
        <v>69</v>
      </c>
      <c r="B9">
        <v>852.8</v>
      </c>
    </row>
    <row r="10" spans="1:2" x14ac:dyDescent="0.3">
      <c r="A10" t="s">
        <v>70</v>
      </c>
      <c r="B10">
        <v>1271.54</v>
      </c>
    </row>
    <row r="11" spans="1:2" x14ac:dyDescent="0.3">
      <c r="A11" t="s">
        <v>71</v>
      </c>
      <c r="B11">
        <v>1111.45</v>
      </c>
    </row>
    <row r="12" spans="1:2" x14ac:dyDescent="0.3">
      <c r="A12" t="s">
        <v>72</v>
      </c>
      <c r="B12">
        <v>1381.09</v>
      </c>
    </row>
    <row r="13" spans="1:2" x14ac:dyDescent="0.3">
      <c r="A13" t="s">
        <v>73</v>
      </c>
      <c r="B13">
        <v>1289.3599999999999</v>
      </c>
    </row>
    <row r="14" spans="1:2" x14ac:dyDescent="0.3">
      <c r="A14" t="s">
        <v>74</v>
      </c>
      <c r="B14">
        <v>847.53</v>
      </c>
    </row>
    <row r="15" spans="1:2" x14ac:dyDescent="0.3">
      <c r="A15" t="s">
        <v>75</v>
      </c>
      <c r="B15">
        <v>936.48</v>
      </c>
    </row>
    <row r="16" spans="1:2" x14ac:dyDescent="0.3">
      <c r="A16" t="s">
        <v>76</v>
      </c>
      <c r="B16">
        <v>1100.1199999999999</v>
      </c>
    </row>
    <row r="17" spans="1:2" x14ac:dyDescent="0.3">
      <c r="A17" t="s">
        <v>77</v>
      </c>
      <c r="B17">
        <v>1029.19</v>
      </c>
    </row>
    <row r="18" spans="1:2" x14ac:dyDescent="0.3">
      <c r="A18" t="s">
        <v>78</v>
      </c>
      <c r="B18">
        <v>1288.52</v>
      </c>
    </row>
    <row r="19" spans="1:2" x14ac:dyDescent="0.3">
      <c r="A19" t="s">
        <v>79</v>
      </c>
      <c r="B19">
        <v>787.62</v>
      </c>
    </row>
    <row r="20" spans="1:2" x14ac:dyDescent="0.3">
      <c r="A20" t="s">
        <v>80</v>
      </c>
      <c r="B20">
        <v>1208</v>
      </c>
    </row>
    <row r="21" spans="1:2" x14ac:dyDescent="0.3">
      <c r="A21" t="s">
        <v>81</v>
      </c>
      <c r="B21">
        <v>1068.0899999999999</v>
      </c>
    </row>
    <row r="22" spans="1:2" x14ac:dyDescent="0.3">
      <c r="A22" t="s">
        <v>82</v>
      </c>
      <c r="B22">
        <v>719.59</v>
      </c>
    </row>
    <row r="23" spans="1:2" x14ac:dyDescent="0.3">
      <c r="A23" t="s">
        <v>83</v>
      </c>
      <c r="B23">
        <v>537.41</v>
      </c>
    </row>
    <row r="24" spans="1:2" x14ac:dyDescent="0.3">
      <c r="A24" t="s">
        <v>84</v>
      </c>
      <c r="B24">
        <v>1004.06</v>
      </c>
    </row>
    <row r="25" spans="1:2" x14ac:dyDescent="0.3">
      <c r="A25" t="s">
        <v>85</v>
      </c>
      <c r="B25">
        <v>858.41</v>
      </c>
    </row>
    <row r="26" spans="1:2" x14ac:dyDescent="0.3">
      <c r="A26" t="s">
        <v>86</v>
      </c>
      <c r="B26">
        <v>930.23</v>
      </c>
    </row>
    <row r="27" spans="1:2" x14ac:dyDescent="0.3">
      <c r="A27" t="s">
        <v>88</v>
      </c>
      <c r="B27">
        <v>782.51</v>
      </c>
    </row>
    <row r="28" spans="1:2" x14ac:dyDescent="0.3">
      <c r="A28" t="s">
        <v>89</v>
      </c>
      <c r="B28">
        <v>487.84</v>
      </c>
    </row>
    <row r="29" spans="1:2" x14ac:dyDescent="0.3">
      <c r="A29" t="s">
        <v>87</v>
      </c>
      <c r="B29">
        <v>926.53</v>
      </c>
    </row>
    <row r="30" spans="1:2" x14ac:dyDescent="0.3">
      <c r="A30" t="s">
        <v>90</v>
      </c>
      <c r="B30">
        <v>283.79000000000002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workbookViewId="0">
      <selection activeCell="D2" sqref="D2"/>
    </sheetView>
  </sheetViews>
  <sheetFormatPr defaultRowHeight="14.4" x14ac:dyDescent="0.3"/>
  <sheetData>
    <row r="1" spans="1:7" x14ac:dyDescent="0.3">
      <c r="B1" t="s">
        <v>92</v>
      </c>
      <c r="D1" t="s">
        <v>99</v>
      </c>
      <c r="F1" t="s">
        <v>93</v>
      </c>
      <c r="G1" t="s">
        <v>94</v>
      </c>
    </row>
    <row r="2" spans="1:7" x14ac:dyDescent="0.3">
      <c r="A2" t="s">
        <v>61</v>
      </c>
      <c r="B2">
        <v>0</v>
      </c>
      <c r="C2">
        <f>RANK(B2,$B$2:$B$31)</f>
        <v>22</v>
      </c>
      <c r="D2">
        <v>17</v>
      </c>
      <c r="E2">
        <f>RANK(D2,$D$2:$D$31)</f>
        <v>30</v>
      </c>
      <c r="F2">
        <v>1.26</v>
      </c>
      <c r="G2">
        <v>0.98</v>
      </c>
    </row>
    <row r="3" spans="1:7" x14ac:dyDescent="0.3">
      <c r="A3" t="s">
        <v>63</v>
      </c>
      <c r="B3">
        <v>0.1</v>
      </c>
      <c r="C3">
        <f t="shared" ref="C3:C31" si="0">RANK(B3,$B$2:$B$31)</f>
        <v>19</v>
      </c>
      <c r="D3">
        <v>46</v>
      </c>
      <c r="E3">
        <f t="shared" ref="E3:E31" si="1">RANK(D3,$D$2:$D$31)</f>
        <v>22</v>
      </c>
      <c r="F3">
        <v>2.78</v>
      </c>
      <c r="G3">
        <v>1.1299999999999999</v>
      </c>
    </row>
    <row r="4" spans="1:7" x14ac:dyDescent="0.3">
      <c r="A4" t="s">
        <v>62</v>
      </c>
      <c r="B4">
        <v>0.17</v>
      </c>
      <c r="C4">
        <f t="shared" si="0"/>
        <v>16</v>
      </c>
      <c r="D4">
        <v>75</v>
      </c>
      <c r="E4">
        <f t="shared" si="1"/>
        <v>20</v>
      </c>
      <c r="F4">
        <v>2.72</v>
      </c>
      <c r="G4">
        <v>1.1399999999999999</v>
      </c>
    </row>
    <row r="5" spans="1:7" x14ac:dyDescent="0.3">
      <c r="A5" t="s">
        <v>64</v>
      </c>
      <c r="B5">
        <v>0.33</v>
      </c>
      <c r="C5">
        <f t="shared" si="0"/>
        <v>11</v>
      </c>
      <c r="D5">
        <v>3278</v>
      </c>
      <c r="E5">
        <f t="shared" si="1"/>
        <v>12</v>
      </c>
      <c r="F5">
        <v>9.6300000000000008</v>
      </c>
      <c r="G5">
        <v>8.5399999999999991</v>
      </c>
    </row>
    <row r="6" spans="1:7" x14ac:dyDescent="0.3">
      <c r="A6" t="s">
        <v>65</v>
      </c>
      <c r="B6">
        <v>0.64</v>
      </c>
      <c r="C6">
        <f t="shared" si="0"/>
        <v>4</v>
      </c>
      <c r="D6">
        <v>3752</v>
      </c>
      <c r="E6">
        <f t="shared" si="1"/>
        <v>10</v>
      </c>
      <c r="F6">
        <v>8.33</v>
      </c>
      <c r="G6">
        <v>3.3</v>
      </c>
    </row>
    <row r="7" spans="1:7" x14ac:dyDescent="0.3">
      <c r="A7" t="s">
        <v>66</v>
      </c>
      <c r="B7">
        <v>0.81</v>
      </c>
      <c r="C7">
        <f t="shared" si="0"/>
        <v>1</v>
      </c>
      <c r="D7">
        <v>6153</v>
      </c>
      <c r="E7">
        <f t="shared" si="1"/>
        <v>2</v>
      </c>
      <c r="F7">
        <v>10.4</v>
      </c>
      <c r="G7">
        <v>8.8000000000000007</v>
      </c>
    </row>
    <row r="8" spans="1:7" x14ac:dyDescent="0.3">
      <c r="A8" t="s">
        <v>67</v>
      </c>
      <c r="B8">
        <v>0</v>
      </c>
      <c r="C8">
        <f t="shared" si="0"/>
        <v>22</v>
      </c>
      <c r="D8">
        <v>20</v>
      </c>
      <c r="E8">
        <f t="shared" si="1"/>
        <v>27</v>
      </c>
      <c r="F8">
        <v>1.1299999999999999</v>
      </c>
      <c r="G8">
        <v>0.99</v>
      </c>
    </row>
    <row r="9" spans="1:7" x14ac:dyDescent="0.3">
      <c r="A9" t="s">
        <v>68</v>
      </c>
      <c r="B9">
        <v>0</v>
      </c>
      <c r="C9">
        <f t="shared" si="0"/>
        <v>22</v>
      </c>
      <c r="D9">
        <v>414</v>
      </c>
      <c r="E9">
        <f t="shared" si="1"/>
        <v>17</v>
      </c>
      <c r="F9">
        <v>1.03</v>
      </c>
      <c r="G9">
        <v>1.06</v>
      </c>
    </row>
    <row r="10" spans="1:7" x14ac:dyDescent="0.3">
      <c r="A10" t="s">
        <v>69</v>
      </c>
      <c r="B10">
        <v>0.15</v>
      </c>
      <c r="C10">
        <f t="shared" si="0"/>
        <v>17</v>
      </c>
      <c r="D10">
        <v>519</v>
      </c>
      <c r="E10">
        <f t="shared" si="1"/>
        <v>16</v>
      </c>
      <c r="F10">
        <v>1.97</v>
      </c>
      <c r="G10">
        <v>1.21</v>
      </c>
    </row>
    <row r="11" spans="1:7" x14ac:dyDescent="0.3">
      <c r="A11" t="s">
        <v>70</v>
      </c>
      <c r="B11">
        <v>0.23</v>
      </c>
      <c r="C11">
        <f t="shared" si="0"/>
        <v>14</v>
      </c>
      <c r="D11">
        <v>46</v>
      </c>
      <c r="E11">
        <f t="shared" si="1"/>
        <v>22</v>
      </c>
      <c r="F11">
        <v>2.71</v>
      </c>
      <c r="G11">
        <v>1.31</v>
      </c>
    </row>
    <row r="12" spans="1:7" x14ac:dyDescent="0.3">
      <c r="A12" t="s">
        <v>71</v>
      </c>
      <c r="B12">
        <v>0.42</v>
      </c>
      <c r="C12">
        <f t="shared" si="0"/>
        <v>8</v>
      </c>
      <c r="D12">
        <v>5140</v>
      </c>
      <c r="E12">
        <f t="shared" si="1"/>
        <v>5</v>
      </c>
      <c r="F12">
        <v>4.8</v>
      </c>
      <c r="G12">
        <v>1.88</v>
      </c>
    </row>
    <row r="13" spans="1:7" x14ac:dyDescent="0.3">
      <c r="A13" t="s">
        <v>72</v>
      </c>
      <c r="B13">
        <v>0.52</v>
      </c>
      <c r="C13">
        <f t="shared" si="0"/>
        <v>6</v>
      </c>
      <c r="D13">
        <v>3278</v>
      </c>
      <c r="E13">
        <f t="shared" si="1"/>
        <v>12</v>
      </c>
      <c r="F13">
        <v>4.3499999999999996</v>
      </c>
      <c r="G13">
        <v>2.35</v>
      </c>
    </row>
    <row r="14" spans="1:7" x14ac:dyDescent="0.3">
      <c r="A14" t="s">
        <v>73</v>
      </c>
      <c r="B14">
        <v>0</v>
      </c>
      <c r="C14">
        <f t="shared" si="0"/>
        <v>22</v>
      </c>
      <c r="D14">
        <v>63</v>
      </c>
      <c r="E14">
        <f t="shared" si="1"/>
        <v>21</v>
      </c>
      <c r="F14">
        <v>1.23</v>
      </c>
      <c r="G14">
        <v>1.1299999999999999</v>
      </c>
    </row>
    <row r="15" spans="1:7" x14ac:dyDescent="0.3">
      <c r="A15" t="s">
        <v>74</v>
      </c>
      <c r="B15">
        <v>0</v>
      </c>
      <c r="C15">
        <f t="shared" si="0"/>
        <v>22</v>
      </c>
      <c r="D15">
        <v>211</v>
      </c>
      <c r="E15">
        <f t="shared" si="1"/>
        <v>18</v>
      </c>
      <c r="F15">
        <v>1.47</v>
      </c>
      <c r="G15">
        <v>1.01</v>
      </c>
    </row>
    <row r="16" spans="1:7" x14ac:dyDescent="0.3">
      <c r="A16" t="s">
        <v>75</v>
      </c>
      <c r="B16">
        <v>7.0000000000000007E-2</v>
      </c>
      <c r="C16">
        <f t="shared" si="0"/>
        <v>20</v>
      </c>
      <c r="D16">
        <v>21</v>
      </c>
      <c r="E16">
        <f t="shared" si="1"/>
        <v>26</v>
      </c>
      <c r="F16">
        <v>6.2</v>
      </c>
      <c r="G16">
        <v>1.29</v>
      </c>
    </row>
    <row r="17" spans="1:10" x14ac:dyDescent="0.3">
      <c r="A17" t="s">
        <v>76</v>
      </c>
      <c r="B17">
        <v>0.13</v>
      </c>
      <c r="C17">
        <f t="shared" si="0"/>
        <v>18</v>
      </c>
      <c r="D17">
        <v>19</v>
      </c>
      <c r="E17">
        <f t="shared" si="1"/>
        <v>29</v>
      </c>
      <c r="F17">
        <v>3.29</v>
      </c>
      <c r="G17">
        <v>1.26</v>
      </c>
    </row>
    <row r="18" spans="1:10" x14ac:dyDescent="0.3">
      <c r="A18" t="s">
        <v>77</v>
      </c>
      <c r="B18">
        <v>0.55000000000000004</v>
      </c>
      <c r="C18">
        <f t="shared" si="0"/>
        <v>5</v>
      </c>
      <c r="D18">
        <v>6153</v>
      </c>
      <c r="E18">
        <f t="shared" si="1"/>
        <v>2</v>
      </c>
      <c r="F18">
        <v>4.91</v>
      </c>
      <c r="G18">
        <v>1.3</v>
      </c>
    </row>
    <row r="19" spans="1:10" x14ac:dyDescent="0.3">
      <c r="A19" t="s">
        <v>78</v>
      </c>
      <c r="B19">
        <v>0.76</v>
      </c>
      <c r="C19">
        <f t="shared" si="0"/>
        <v>2</v>
      </c>
      <c r="D19">
        <v>7041</v>
      </c>
      <c r="E19">
        <f t="shared" si="1"/>
        <v>1</v>
      </c>
      <c r="F19">
        <v>18.88</v>
      </c>
      <c r="G19">
        <v>13.5</v>
      </c>
    </row>
    <row r="20" spans="1:10" x14ac:dyDescent="0.3">
      <c r="A20" t="s">
        <v>79</v>
      </c>
      <c r="B20">
        <v>0</v>
      </c>
      <c r="C20">
        <f t="shared" si="0"/>
        <v>22</v>
      </c>
      <c r="D20">
        <v>20</v>
      </c>
      <c r="E20">
        <f t="shared" si="1"/>
        <v>27</v>
      </c>
      <c r="F20">
        <v>1.05</v>
      </c>
      <c r="G20">
        <v>1.1299999999999999</v>
      </c>
    </row>
    <row r="21" spans="1:10" x14ac:dyDescent="0.3">
      <c r="A21" t="s">
        <v>80</v>
      </c>
      <c r="B21">
        <v>0</v>
      </c>
      <c r="C21">
        <f t="shared" si="0"/>
        <v>22</v>
      </c>
      <c r="D21">
        <v>3752</v>
      </c>
      <c r="E21">
        <f t="shared" si="1"/>
        <v>10</v>
      </c>
      <c r="F21">
        <v>1.52</v>
      </c>
      <c r="G21">
        <v>1.06</v>
      </c>
    </row>
    <row r="22" spans="1:10" x14ac:dyDescent="0.3">
      <c r="A22" t="s">
        <v>81</v>
      </c>
      <c r="B22">
        <v>0.01</v>
      </c>
      <c r="C22">
        <f t="shared" si="0"/>
        <v>21</v>
      </c>
      <c r="D22">
        <v>35</v>
      </c>
      <c r="E22">
        <f t="shared" si="1"/>
        <v>24</v>
      </c>
      <c r="F22">
        <v>2.4900000000000002</v>
      </c>
      <c r="G22">
        <v>1.27</v>
      </c>
    </row>
    <row r="23" spans="1:10" x14ac:dyDescent="0.3">
      <c r="A23" t="s">
        <v>82</v>
      </c>
      <c r="B23">
        <v>0.25</v>
      </c>
      <c r="C23">
        <f t="shared" si="0"/>
        <v>13</v>
      </c>
      <c r="D23">
        <v>4105</v>
      </c>
      <c r="E23">
        <f t="shared" si="1"/>
        <v>8</v>
      </c>
      <c r="F23">
        <v>2.2400000000000002</v>
      </c>
      <c r="G23">
        <v>4.21</v>
      </c>
    </row>
    <row r="24" spans="1:10" x14ac:dyDescent="0.3">
      <c r="A24" t="s">
        <v>83</v>
      </c>
      <c r="B24">
        <v>0.34</v>
      </c>
      <c r="C24">
        <f t="shared" si="0"/>
        <v>10</v>
      </c>
      <c r="D24">
        <v>1747</v>
      </c>
      <c r="E24">
        <f t="shared" si="1"/>
        <v>15</v>
      </c>
      <c r="F24">
        <v>1.55</v>
      </c>
      <c r="G24">
        <v>6.01</v>
      </c>
    </row>
    <row r="25" spans="1:10" x14ac:dyDescent="0.3">
      <c r="A25" t="s">
        <v>84</v>
      </c>
      <c r="B25">
        <v>0.48</v>
      </c>
      <c r="C25">
        <f t="shared" si="0"/>
        <v>7</v>
      </c>
      <c r="D25">
        <v>3278</v>
      </c>
      <c r="E25">
        <f t="shared" si="1"/>
        <v>12</v>
      </c>
      <c r="F25">
        <v>2.58</v>
      </c>
      <c r="G25">
        <v>1.32</v>
      </c>
    </row>
    <row r="26" spans="1:10" x14ac:dyDescent="0.3">
      <c r="A26" t="s">
        <v>85</v>
      </c>
      <c r="B26">
        <v>0</v>
      </c>
      <c r="C26">
        <f t="shared" si="0"/>
        <v>22</v>
      </c>
      <c r="D26">
        <v>86</v>
      </c>
      <c r="E26">
        <f t="shared" si="1"/>
        <v>19</v>
      </c>
      <c r="F26">
        <v>1.78</v>
      </c>
      <c r="G26">
        <v>1.17</v>
      </c>
    </row>
    <row r="27" spans="1:10" x14ac:dyDescent="0.3">
      <c r="A27" t="s">
        <v>86</v>
      </c>
      <c r="B27">
        <v>0</v>
      </c>
      <c r="C27">
        <f t="shared" si="0"/>
        <v>22</v>
      </c>
      <c r="D27">
        <v>31</v>
      </c>
      <c r="E27">
        <f t="shared" si="1"/>
        <v>25</v>
      </c>
      <c r="F27">
        <v>1.21</v>
      </c>
      <c r="G27">
        <v>0.89</v>
      </c>
      <c r="J27" t="s">
        <v>102</v>
      </c>
    </row>
    <row r="28" spans="1:10" x14ac:dyDescent="0.3">
      <c r="A28" t="s">
        <v>88</v>
      </c>
      <c r="B28">
        <v>0.27</v>
      </c>
      <c r="C28">
        <f t="shared" si="0"/>
        <v>12</v>
      </c>
      <c r="D28">
        <v>5623</v>
      </c>
      <c r="E28">
        <f t="shared" si="1"/>
        <v>4</v>
      </c>
      <c r="F28">
        <v>2.93</v>
      </c>
      <c r="G28">
        <v>1.48</v>
      </c>
      <c r="J28" t="s">
        <v>100</v>
      </c>
    </row>
    <row r="29" spans="1:10" x14ac:dyDescent="0.3">
      <c r="A29" t="s">
        <v>89</v>
      </c>
      <c r="B29">
        <v>0.38</v>
      </c>
      <c r="C29">
        <f t="shared" si="0"/>
        <v>9</v>
      </c>
      <c r="D29">
        <v>3924</v>
      </c>
      <c r="E29">
        <f t="shared" si="1"/>
        <v>9</v>
      </c>
      <c r="F29">
        <v>2.93</v>
      </c>
      <c r="G29">
        <v>1.19</v>
      </c>
      <c r="J29" t="s">
        <v>101</v>
      </c>
    </row>
    <row r="30" spans="1:10" x14ac:dyDescent="0.3">
      <c r="A30" t="s">
        <v>87</v>
      </c>
      <c r="B30">
        <v>0.21</v>
      </c>
      <c r="C30">
        <f t="shared" si="0"/>
        <v>15</v>
      </c>
      <c r="D30">
        <v>4294</v>
      </c>
      <c r="E30">
        <f t="shared" si="1"/>
        <v>6</v>
      </c>
      <c r="F30">
        <v>8.8800000000000008</v>
      </c>
      <c r="G30">
        <v>2.76</v>
      </c>
    </row>
    <row r="31" spans="1:10" x14ac:dyDescent="0.3">
      <c r="A31" t="s">
        <v>90</v>
      </c>
      <c r="B31">
        <v>0.66</v>
      </c>
      <c r="C31">
        <f t="shared" si="0"/>
        <v>3</v>
      </c>
      <c r="D31">
        <v>4294</v>
      </c>
      <c r="E31">
        <f t="shared" si="1"/>
        <v>6</v>
      </c>
      <c r="F31">
        <v>19.600000000000001</v>
      </c>
      <c r="G31">
        <v>14.46</v>
      </c>
    </row>
    <row r="33" spans="4:7" x14ac:dyDescent="0.3">
      <c r="D33">
        <f>CORREL(B2:B31,D2:D31)</f>
        <v>0.81277584098629141</v>
      </c>
      <c r="E33">
        <f>CORREL(C2:C31,E2:E31)</f>
        <v>0.78686351626609718</v>
      </c>
      <c r="F33">
        <f>CORREL(B2:B31,F2:F31)</f>
        <v>0.73230020926975636</v>
      </c>
      <c r="G33">
        <f>CORREL(B2:B31,G2:G31)</f>
        <v>0.69024056414562363</v>
      </c>
    </row>
    <row r="34" spans="4:7" x14ac:dyDescent="0.3">
      <c r="F34">
        <f>CORREL(D2:D31,F2:F31)</f>
        <v>0.6101860915658105</v>
      </c>
      <c r="G34">
        <f>CORREL(D2:D31,G2:G31)</f>
        <v>0.55289622188973575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selection activeCell="B4" sqref="B4"/>
    </sheetView>
  </sheetViews>
  <sheetFormatPr defaultRowHeight="14.4" x14ac:dyDescent="0.3"/>
  <sheetData>
    <row r="1" spans="1:3" x14ac:dyDescent="0.3">
      <c r="B1" t="s">
        <v>92</v>
      </c>
      <c r="C1" t="s">
        <v>98</v>
      </c>
    </row>
    <row r="2" spans="1:3" x14ac:dyDescent="0.3">
      <c r="A2" t="s">
        <v>61</v>
      </c>
      <c r="B2">
        <v>0</v>
      </c>
      <c r="C2">
        <v>45.1</v>
      </c>
    </row>
    <row r="3" spans="1:3" x14ac:dyDescent="0.3">
      <c r="A3" t="s">
        <v>63</v>
      </c>
      <c r="B3">
        <v>0.1</v>
      </c>
      <c r="C3">
        <v>447.67</v>
      </c>
    </row>
    <row r="4" spans="1:3" x14ac:dyDescent="0.3">
      <c r="A4" t="s">
        <v>62</v>
      </c>
      <c r="B4">
        <v>0.17</v>
      </c>
      <c r="C4">
        <v>597.21</v>
      </c>
    </row>
    <row r="5" spans="1:3" x14ac:dyDescent="0.3">
      <c r="A5" t="s">
        <v>64</v>
      </c>
      <c r="B5">
        <v>0.33</v>
      </c>
      <c r="C5">
        <v>66.849999999999994</v>
      </c>
    </row>
    <row r="6" spans="1:3" x14ac:dyDescent="0.3">
      <c r="A6" t="s">
        <v>65</v>
      </c>
      <c r="B6">
        <v>0.64</v>
      </c>
      <c r="C6">
        <v>5187.2299999999996</v>
      </c>
    </row>
    <row r="7" spans="1:3" x14ac:dyDescent="0.3">
      <c r="A7" t="s">
        <v>66</v>
      </c>
      <c r="B7">
        <v>0.81</v>
      </c>
      <c r="C7">
        <v>3250.35</v>
      </c>
    </row>
    <row r="8" spans="1:3" x14ac:dyDescent="0.3">
      <c r="A8" t="s">
        <v>67</v>
      </c>
      <c r="B8">
        <v>0</v>
      </c>
      <c r="C8">
        <v>27.45</v>
      </c>
    </row>
    <row r="9" spans="1:3" x14ac:dyDescent="0.3">
      <c r="A9" t="s">
        <v>68</v>
      </c>
      <c r="B9">
        <v>0</v>
      </c>
      <c r="C9">
        <v>244.82</v>
      </c>
    </row>
    <row r="10" spans="1:3" x14ac:dyDescent="0.3">
      <c r="A10" t="s">
        <v>69</v>
      </c>
      <c r="B10">
        <v>0.15</v>
      </c>
      <c r="C10">
        <v>54.98</v>
      </c>
    </row>
    <row r="11" spans="1:3" x14ac:dyDescent="0.3">
      <c r="A11" t="s">
        <v>70</v>
      </c>
      <c r="B11">
        <v>0.23</v>
      </c>
      <c r="C11">
        <v>23.96</v>
      </c>
    </row>
    <row r="12" spans="1:3" x14ac:dyDescent="0.3">
      <c r="A12" t="s">
        <v>71</v>
      </c>
      <c r="B12">
        <v>0.42</v>
      </c>
      <c r="C12">
        <v>6110.71</v>
      </c>
    </row>
    <row r="13" spans="1:3" x14ac:dyDescent="0.3">
      <c r="A13" t="s">
        <v>72</v>
      </c>
      <c r="B13">
        <v>0.52</v>
      </c>
      <c r="C13">
        <v>7210.74</v>
      </c>
    </row>
    <row r="14" spans="1:3" x14ac:dyDescent="0.3">
      <c r="A14" t="s">
        <v>73</v>
      </c>
      <c r="B14">
        <v>0</v>
      </c>
      <c r="C14">
        <v>107.52</v>
      </c>
    </row>
    <row r="15" spans="1:3" x14ac:dyDescent="0.3">
      <c r="A15" t="s">
        <v>74</v>
      </c>
      <c r="B15">
        <v>0</v>
      </c>
      <c r="C15">
        <v>3866.56</v>
      </c>
    </row>
    <row r="16" spans="1:3" x14ac:dyDescent="0.3">
      <c r="A16" t="s">
        <v>75</v>
      </c>
      <c r="B16">
        <v>7.0000000000000007E-2</v>
      </c>
      <c r="C16">
        <v>55.17</v>
      </c>
    </row>
    <row r="17" spans="1:3" x14ac:dyDescent="0.3">
      <c r="A17" t="s">
        <v>76</v>
      </c>
      <c r="B17">
        <v>0.13</v>
      </c>
      <c r="C17">
        <v>4116.5200000000004</v>
      </c>
    </row>
    <row r="18" spans="1:3" x14ac:dyDescent="0.3">
      <c r="A18" t="s">
        <v>77</v>
      </c>
      <c r="B18">
        <v>0.55000000000000004</v>
      </c>
      <c r="C18">
        <v>1865.08</v>
      </c>
    </row>
    <row r="19" spans="1:3" x14ac:dyDescent="0.3">
      <c r="A19" t="s">
        <v>78</v>
      </c>
      <c r="B19">
        <v>0.76</v>
      </c>
      <c r="C19">
        <v>3341.51</v>
      </c>
    </row>
    <row r="20" spans="1:3" x14ac:dyDescent="0.3">
      <c r="A20" t="s">
        <v>79</v>
      </c>
      <c r="B20">
        <v>0</v>
      </c>
      <c r="C20">
        <v>77.88</v>
      </c>
    </row>
    <row r="21" spans="1:3" x14ac:dyDescent="0.3">
      <c r="A21" t="s">
        <v>80</v>
      </c>
      <c r="B21">
        <v>0</v>
      </c>
      <c r="C21">
        <v>1127.99</v>
      </c>
    </row>
    <row r="22" spans="1:3" x14ac:dyDescent="0.3">
      <c r="A22" t="s">
        <v>81</v>
      </c>
      <c r="B22">
        <v>0.01</v>
      </c>
      <c r="C22">
        <v>5809.44</v>
      </c>
    </row>
    <row r="23" spans="1:3" x14ac:dyDescent="0.3">
      <c r="A23" t="s">
        <v>82</v>
      </c>
      <c r="B23">
        <v>0.25</v>
      </c>
      <c r="C23">
        <v>4252.5200000000004</v>
      </c>
    </row>
    <row r="24" spans="1:3" x14ac:dyDescent="0.3">
      <c r="A24" t="s">
        <v>83</v>
      </c>
      <c r="B24">
        <v>0.34</v>
      </c>
      <c r="C24">
        <v>4189.49</v>
      </c>
    </row>
    <row r="25" spans="1:3" x14ac:dyDescent="0.3">
      <c r="A25" t="s">
        <v>84</v>
      </c>
      <c r="B25">
        <v>0.48</v>
      </c>
      <c r="C25">
        <v>4382.12</v>
      </c>
    </row>
    <row r="26" spans="1:3" x14ac:dyDescent="0.3">
      <c r="A26" t="s">
        <v>85</v>
      </c>
      <c r="B26">
        <v>0</v>
      </c>
      <c r="C26">
        <v>140.69</v>
      </c>
    </row>
    <row r="27" spans="1:3" x14ac:dyDescent="0.3">
      <c r="A27" t="s">
        <v>86</v>
      </c>
      <c r="B27">
        <v>0</v>
      </c>
      <c r="C27">
        <v>107.26</v>
      </c>
    </row>
    <row r="28" spans="1:3" x14ac:dyDescent="0.3">
      <c r="A28" t="s">
        <v>88</v>
      </c>
      <c r="B28">
        <v>0.27</v>
      </c>
      <c r="C28">
        <v>3240.67</v>
      </c>
    </row>
    <row r="29" spans="1:3" x14ac:dyDescent="0.3">
      <c r="A29" t="s">
        <v>89</v>
      </c>
      <c r="B29">
        <v>0.38</v>
      </c>
      <c r="C29">
        <v>3913.52</v>
      </c>
    </row>
    <row r="30" spans="1:3" x14ac:dyDescent="0.3">
      <c r="A30" t="s">
        <v>87</v>
      </c>
      <c r="B30">
        <v>0.21</v>
      </c>
      <c r="C30">
        <v>6236.37</v>
      </c>
    </row>
    <row r="31" spans="1:3" x14ac:dyDescent="0.3">
      <c r="A31" t="s">
        <v>90</v>
      </c>
      <c r="B31">
        <v>0.66</v>
      </c>
      <c r="C31">
        <v>4382.12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"/>
  <sheetViews>
    <sheetView workbookViewId="0">
      <selection activeCell="B4" sqref="B4"/>
    </sheetView>
  </sheetViews>
  <sheetFormatPr defaultRowHeight="14.4" x14ac:dyDescent="0.3"/>
  <sheetData>
    <row r="1" spans="1:8" x14ac:dyDescent="0.3">
      <c r="B1" t="s">
        <v>92</v>
      </c>
      <c r="C1" t="s">
        <v>95</v>
      </c>
      <c r="D1" t="s">
        <v>91</v>
      </c>
      <c r="F1" t="s">
        <v>96</v>
      </c>
      <c r="G1" t="s">
        <v>93</v>
      </c>
      <c r="H1" t="s">
        <v>94</v>
      </c>
    </row>
    <row r="2" spans="1:8" x14ac:dyDescent="0.3">
      <c r="A2" t="s">
        <v>61</v>
      </c>
      <c r="B2">
        <v>0</v>
      </c>
      <c r="C2" s="6">
        <f>RANK(B2,$B$2:$B$31)</f>
        <v>22</v>
      </c>
      <c r="D2" s="2">
        <v>7.0565777944673932E-2</v>
      </c>
      <c r="E2" s="5">
        <v>7.0000000000000007E-2</v>
      </c>
      <c r="F2" s="5">
        <f>RANK(E2,$E$2:$E$31,0)</f>
        <v>25</v>
      </c>
      <c r="G2">
        <v>1.26</v>
      </c>
      <c r="H2">
        <v>0.98</v>
      </c>
    </row>
    <row r="3" spans="1:8" x14ac:dyDescent="0.3">
      <c r="A3" t="s">
        <v>63</v>
      </c>
      <c r="B3">
        <v>0.1</v>
      </c>
      <c r="C3" s="6">
        <f t="shared" ref="C3:C31" si="0">RANK(B3,$B$2:$B$31)</f>
        <v>19</v>
      </c>
      <c r="D3" s="2">
        <v>8.3836565216267672E-2</v>
      </c>
      <c r="E3" s="5">
        <v>0.08</v>
      </c>
      <c r="F3" s="5">
        <f t="shared" ref="F3:F31" si="1">RANK(E3,$E$2:$E$31,0)</f>
        <v>24</v>
      </c>
      <c r="G3">
        <v>2.78</v>
      </c>
      <c r="H3">
        <v>1.1299999999999999</v>
      </c>
    </row>
    <row r="4" spans="1:8" x14ac:dyDescent="0.3">
      <c r="A4" t="s">
        <v>62</v>
      </c>
      <c r="B4" s="4">
        <v>0.17</v>
      </c>
      <c r="C4" s="6">
        <f t="shared" si="0"/>
        <v>16</v>
      </c>
      <c r="D4" s="2">
        <v>9.6504566107337264E-2</v>
      </c>
      <c r="E4" s="5">
        <v>0.1</v>
      </c>
      <c r="F4" s="5">
        <f t="shared" si="1"/>
        <v>23</v>
      </c>
      <c r="G4">
        <v>2.72</v>
      </c>
      <c r="H4">
        <v>1.1399999999999999</v>
      </c>
    </row>
    <row r="5" spans="1:8" x14ac:dyDescent="0.3">
      <c r="A5" t="s">
        <v>64</v>
      </c>
      <c r="B5" s="4">
        <v>0.33</v>
      </c>
      <c r="C5" s="6">
        <f t="shared" si="0"/>
        <v>11</v>
      </c>
      <c r="D5" s="2">
        <v>2.9457422826600737</v>
      </c>
      <c r="E5" s="5">
        <v>2.95</v>
      </c>
      <c r="F5" s="5">
        <f t="shared" si="1"/>
        <v>14</v>
      </c>
      <c r="G5">
        <v>9.6300000000000008</v>
      </c>
      <c r="H5">
        <v>8.5399999999999991</v>
      </c>
    </row>
    <row r="6" spans="1:8" x14ac:dyDescent="0.3">
      <c r="A6" t="s">
        <v>65</v>
      </c>
      <c r="B6" s="4">
        <v>0.64</v>
      </c>
      <c r="C6" s="6">
        <f t="shared" si="0"/>
        <v>4</v>
      </c>
      <c r="D6" s="2">
        <v>3.6640358022264046</v>
      </c>
      <c r="E6" s="5">
        <v>3.66</v>
      </c>
      <c r="F6" s="5">
        <f t="shared" si="1"/>
        <v>11</v>
      </c>
      <c r="G6">
        <v>8.33</v>
      </c>
      <c r="H6">
        <v>3.3</v>
      </c>
    </row>
    <row r="7" spans="1:8" x14ac:dyDescent="0.3">
      <c r="A7" t="s">
        <v>66</v>
      </c>
      <c r="B7" s="4">
        <v>0.81</v>
      </c>
      <c r="C7" s="6">
        <f t="shared" si="0"/>
        <v>1</v>
      </c>
      <c r="D7" s="2">
        <v>6.7041161863195118</v>
      </c>
      <c r="E7" s="5">
        <v>6.7</v>
      </c>
      <c r="F7" s="5">
        <f t="shared" si="1"/>
        <v>5</v>
      </c>
      <c r="G7">
        <v>10.4</v>
      </c>
      <c r="H7">
        <v>8.8000000000000007</v>
      </c>
    </row>
    <row r="8" spans="1:8" x14ac:dyDescent="0.3">
      <c r="A8" t="s">
        <v>67</v>
      </c>
      <c r="B8">
        <v>0</v>
      </c>
      <c r="C8" s="6">
        <f t="shared" si="0"/>
        <v>22</v>
      </c>
      <c r="D8" s="2">
        <v>4.29409464215878E-2</v>
      </c>
      <c r="E8" s="5">
        <v>0.04</v>
      </c>
      <c r="F8" s="5">
        <f t="shared" si="1"/>
        <v>28</v>
      </c>
      <c r="G8">
        <v>1.1299999999999999</v>
      </c>
      <c r="H8">
        <v>0.99</v>
      </c>
    </row>
    <row r="9" spans="1:8" x14ac:dyDescent="0.3">
      <c r="A9" t="s">
        <v>68</v>
      </c>
      <c r="B9">
        <v>0</v>
      </c>
      <c r="C9" s="6">
        <f t="shared" si="0"/>
        <v>22</v>
      </c>
      <c r="D9" s="2">
        <v>0.55380713799715475</v>
      </c>
      <c r="E9" s="5">
        <v>0.55000000000000004</v>
      </c>
      <c r="F9" s="5">
        <f t="shared" si="1"/>
        <v>17</v>
      </c>
      <c r="G9">
        <v>1.03</v>
      </c>
      <c r="H9">
        <v>1.06</v>
      </c>
    </row>
    <row r="10" spans="1:8" x14ac:dyDescent="0.3">
      <c r="A10" t="s">
        <v>69</v>
      </c>
      <c r="B10" s="4">
        <v>0.15</v>
      </c>
      <c r="C10" s="6">
        <f t="shared" si="0"/>
        <v>17</v>
      </c>
      <c r="D10" s="2">
        <v>0.43241932097111707</v>
      </c>
      <c r="E10" s="5">
        <v>0.43</v>
      </c>
      <c r="F10" s="5">
        <f t="shared" si="1"/>
        <v>18</v>
      </c>
      <c r="G10">
        <v>1.97</v>
      </c>
      <c r="H10">
        <v>1.21</v>
      </c>
    </row>
    <row r="11" spans="1:8" x14ac:dyDescent="0.3">
      <c r="A11" t="s">
        <v>70</v>
      </c>
      <c r="B11" s="4">
        <v>0.23</v>
      </c>
      <c r="C11" s="6">
        <f t="shared" si="0"/>
        <v>14</v>
      </c>
      <c r="D11" s="2">
        <v>6.4953992945908909E-2</v>
      </c>
      <c r="E11" s="5">
        <v>0.06</v>
      </c>
      <c r="F11" s="5">
        <f t="shared" si="1"/>
        <v>27</v>
      </c>
      <c r="G11">
        <v>2.71</v>
      </c>
      <c r="H11">
        <v>1.31</v>
      </c>
    </row>
    <row r="12" spans="1:8" x14ac:dyDescent="0.3">
      <c r="A12" t="s">
        <v>71</v>
      </c>
      <c r="B12" s="3">
        <v>0.42</v>
      </c>
      <c r="C12" s="6">
        <f t="shared" si="0"/>
        <v>8</v>
      </c>
      <c r="D12" s="2">
        <v>7.2085910032101603</v>
      </c>
      <c r="E12" s="5">
        <v>7.21</v>
      </c>
      <c r="F12" s="5">
        <f t="shared" si="1"/>
        <v>4</v>
      </c>
      <c r="G12">
        <v>4.8</v>
      </c>
      <c r="H12">
        <v>1.88</v>
      </c>
    </row>
    <row r="13" spans="1:8" x14ac:dyDescent="0.3">
      <c r="A13" t="s">
        <v>72</v>
      </c>
      <c r="B13" s="4">
        <v>0.52</v>
      </c>
      <c r="C13" s="6">
        <f t="shared" si="0"/>
        <v>6</v>
      </c>
      <c r="D13" s="2">
        <v>4.1537488338807167</v>
      </c>
      <c r="E13" s="5">
        <v>4.1500000000000004</v>
      </c>
      <c r="F13" s="5">
        <f t="shared" si="1"/>
        <v>10</v>
      </c>
      <c r="G13">
        <v>4.3499999999999996</v>
      </c>
      <c r="H13">
        <v>2.35</v>
      </c>
    </row>
    <row r="14" spans="1:8" x14ac:dyDescent="0.3">
      <c r="A14" t="s">
        <v>73</v>
      </c>
      <c r="B14">
        <v>0</v>
      </c>
      <c r="C14" s="6">
        <f t="shared" si="0"/>
        <v>22</v>
      </c>
      <c r="D14" s="2">
        <v>0.15481641468682505</v>
      </c>
      <c r="E14" s="5">
        <v>0.15</v>
      </c>
      <c r="F14" s="5">
        <f t="shared" si="1"/>
        <v>21</v>
      </c>
      <c r="G14">
        <v>1.23</v>
      </c>
      <c r="H14">
        <v>1.1299999999999999</v>
      </c>
    </row>
    <row r="15" spans="1:8" x14ac:dyDescent="0.3">
      <c r="A15" t="s">
        <v>74</v>
      </c>
      <c r="B15">
        <v>0</v>
      </c>
      <c r="C15" s="6">
        <f t="shared" si="0"/>
        <v>22</v>
      </c>
      <c r="D15" s="2">
        <v>0.33101676581936179</v>
      </c>
      <c r="E15" s="5">
        <v>0.33</v>
      </c>
      <c r="F15" s="5">
        <f t="shared" si="1"/>
        <v>19</v>
      </c>
      <c r="G15">
        <v>1.47</v>
      </c>
      <c r="H15">
        <v>1.01</v>
      </c>
    </row>
    <row r="16" spans="1:8" x14ac:dyDescent="0.3">
      <c r="A16" t="s">
        <v>75</v>
      </c>
      <c r="B16" s="4">
        <v>7.0000000000000007E-2</v>
      </c>
      <c r="C16" s="6">
        <f t="shared" si="0"/>
        <v>20</v>
      </c>
      <c r="D16" s="2">
        <v>4.2641310417571507E-2</v>
      </c>
      <c r="E16" s="5">
        <v>0.04</v>
      </c>
      <c r="F16" s="5">
        <f t="shared" si="1"/>
        <v>28</v>
      </c>
      <c r="G16">
        <v>6.2</v>
      </c>
      <c r="H16">
        <v>1.29</v>
      </c>
    </row>
    <row r="17" spans="1:8" x14ac:dyDescent="0.3">
      <c r="A17" t="s">
        <v>76</v>
      </c>
      <c r="B17" s="4">
        <v>0.13</v>
      </c>
      <c r="C17" s="6">
        <f t="shared" si="0"/>
        <v>18</v>
      </c>
      <c r="D17" s="2">
        <v>1.8594977183124826E-2</v>
      </c>
      <c r="E17" s="5">
        <v>0.02</v>
      </c>
      <c r="F17" s="5">
        <f t="shared" si="1"/>
        <v>30</v>
      </c>
      <c r="G17">
        <v>3.29</v>
      </c>
      <c r="H17">
        <v>1.26</v>
      </c>
    </row>
    <row r="18" spans="1:8" x14ac:dyDescent="0.3">
      <c r="A18" t="s">
        <v>77</v>
      </c>
      <c r="B18" s="3">
        <v>0.55000000000000004</v>
      </c>
      <c r="C18" s="6">
        <f t="shared" si="0"/>
        <v>5</v>
      </c>
      <c r="D18" s="2">
        <v>11.37066671628738</v>
      </c>
      <c r="E18" s="5">
        <v>11.37</v>
      </c>
      <c r="F18" s="5">
        <f t="shared" si="1"/>
        <v>3</v>
      </c>
      <c r="G18">
        <v>4.91</v>
      </c>
      <c r="H18">
        <v>1.3</v>
      </c>
    </row>
    <row r="19" spans="1:8" x14ac:dyDescent="0.3">
      <c r="A19" t="s">
        <v>78</v>
      </c>
      <c r="B19" s="3">
        <v>0.76</v>
      </c>
      <c r="C19" s="6">
        <f t="shared" si="0"/>
        <v>2</v>
      </c>
      <c r="D19" s="2">
        <v>14.780952771400459</v>
      </c>
      <c r="E19" s="5">
        <v>14.78</v>
      </c>
      <c r="F19" s="5">
        <f t="shared" si="1"/>
        <v>2</v>
      </c>
      <c r="G19">
        <v>18.88</v>
      </c>
      <c r="H19">
        <v>13.5</v>
      </c>
    </row>
    <row r="20" spans="1:8" x14ac:dyDescent="0.3">
      <c r="A20" t="s">
        <v>79</v>
      </c>
      <c r="B20">
        <v>0</v>
      </c>
      <c r="C20" s="6">
        <f t="shared" si="0"/>
        <v>22</v>
      </c>
      <c r="D20" s="2">
        <v>0.11136691881997969</v>
      </c>
      <c r="E20" s="5">
        <v>0.11</v>
      </c>
      <c r="F20" s="5">
        <f t="shared" si="1"/>
        <v>22</v>
      </c>
      <c r="G20">
        <v>1.05</v>
      </c>
      <c r="H20">
        <v>1.1299999999999999</v>
      </c>
    </row>
    <row r="21" spans="1:8" x14ac:dyDescent="0.3">
      <c r="A21" t="s">
        <v>80</v>
      </c>
      <c r="B21" s="3">
        <v>0</v>
      </c>
      <c r="C21" s="6">
        <f t="shared" si="0"/>
        <v>22</v>
      </c>
      <c r="D21" s="2">
        <v>4.5339587242026269</v>
      </c>
      <c r="E21" s="5">
        <v>4.53</v>
      </c>
      <c r="F21" s="5">
        <f t="shared" si="1"/>
        <v>9</v>
      </c>
      <c r="G21">
        <v>1.52</v>
      </c>
      <c r="H21">
        <v>1.06</v>
      </c>
    </row>
    <row r="22" spans="1:8" x14ac:dyDescent="0.3">
      <c r="A22" t="s">
        <v>81</v>
      </c>
      <c r="B22">
        <v>0.01</v>
      </c>
      <c r="C22" s="6">
        <f t="shared" si="0"/>
        <v>21</v>
      </c>
      <c r="D22" s="2">
        <v>6.5095040883508551E-2</v>
      </c>
      <c r="E22" s="5">
        <v>7.0000000000000007E-2</v>
      </c>
      <c r="F22" s="5">
        <f t="shared" si="1"/>
        <v>25</v>
      </c>
      <c r="G22">
        <v>2.4900000000000002</v>
      </c>
      <c r="H22">
        <v>1.27</v>
      </c>
    </row>
    <row r="23" spans="1:8" x14ac:dyDescent="0.3">
      <c r="A23" t="s">
        <v>82</v>
      </c>
      <c r="B23" s="3">
        <v>0.25</v>
      </c>
      <c r="C23" s="6">
        <f t="shared" si="0"/>
        <v>13</v>
      </c>
      <c r="D23" s="2">
        <v>5.2265305604225389</v>
      </c>
      <c r="E23" s="5">
        <v>5.23</v>
      </c>
      <c r="F23" s="5">
        <f t="shared" si="1"/>
        <v>7</v>
      </c>
      <c r="G23">
        <v>2.2400000000000002</v>
      </c>
      <c r="H23">
        <v>4.21</v>
      </c>
    </row>
    <row r="24" spans="1:8" x14ac:dyDescent="0.3">
      <c r="A24" t="s">
        <v>83</v>
      </c>
      <c r="B24" s="4">
        <v>0.34</v>
      </c>
      <c r="C24" s="6">
        <f t="shared" si="0"/>
        <v>10</v>
      </c>
      <c r="D24" s="2">
        <v>1.8575383941198733</v>
      </c>
      <c r="E24" s="5">
        <v>1.86</v>
      </c>
      <c r="F24" s="5">
        <f t="shared" si="1"/>
        <v>15</v>
      </c>
      <c r="G24">
        <v>1.55</v>
      </c>
      <c r="H24">
        <v>6.01</v>
      </c>
    </row>
    <row r="25" spans="1:8" x14ac:dyDescent="0.3">
      <c r="A25" t="s">
        <v>84</v>
      </c>
      <c r="B25" s="4">
        <v>0.48</v>
      </c>
      <c r="C25" s="6">
        <f t="shared" si="0"/>
        <v>7</v>
      </c>
      <c r="D25" s="2">
        <v>3.606477933795992</v>
      </c>
      <c r="E25" s="5">
        <v>3.61</v>
      </c>
      <c r="F25" s="5">
        <f t="shared" si="1"/>
        <v>12</v>
      </c>
      <c r="G25">
        <v>2.58</v>
      </c>
      <c r="H25">
        <v>1.32</v>
      </c>
    </row>
    <row r="26" spans="1:8" x14ac:dyDescent="0.3">
      <c r="A26" t="s">
        <v>85</v>
      </c>
      <c r="B26">
        <v>0</v>
      </c>
      <c r="C26" s="6">
        <f t="shared" si="0"/>
        <v>22</v>
      </c>
      <c r="D26" s="2">
        <v>0.17565829722947074</v>
      </c>
      <c r="E26" s="5">
        <v>0.18</v>
      </c>
      <c r="F26" s="5">
        <f t="shared" si="1"/>
        <v>20</v>
      </c>
      <c r="G26">
        <v>1.78</v>
      </c>
      <c r="H26">
        <v>1.17</v>
      </c>
    </row>
    <row r="27" spans="1:8" x14ac:dyDescent="0.3">
      <c r="A27" t="s">
        <v>86</v>
      </c>
      <c r="B27">
        <v>0</v>
      </c>
      <c r="C27" s="6">
        <f t="shared" si="0"/>
        <v>22</v>
      </c>
      <c r="D27" s="2">
        <v>0.8871053997514825</v>
      </c>
      <c r="E27" s="5">
        <v>0.89</v>
      </c>
      <c r="F27" s="5">
        <f t="shared" si="1"/>
        <v>16</v>
      </c>
      <c r="G27">
        <v>1.21</v>
      </c>
      <c r="H27">
        <v>0.89</v>
      </c>
    </row>
    <row r="28" spans="1:8" x14ac:dyDescent="0.3">
      <c r="A28" t="s">
        <v>88</v>
      </c>
      <c r="B28" s="3">
        <v>0.27</v>
      </c>
      <c r="C28" s="6">
        <f t="shared" si="0"/>
        <v>12</v>
      </c>
      <c r="D28" s="2">
        <v>6.2034853921066118</v>
      </c>
      <c r="E28" s="5">
        <v>6.2</v>
      </c>
      <c r="F28" s="5">
        <f t="shared" si="1"/>
        <v>6</v>
      </c>
      <c r="G28">
        <v>2.93</v>
      </c>
      <c r="H28">
        <v>1.48</v>
      </c>
    </row>
    <row r="29" spans="1:8" x14ac:dyDescent="0.3">
      <c r="A29" t="s">
        <v>89</v>
      </c>
      <c r="B29" s="4">
        <v>0.38</v>
      </c>
      <c r="C29" s="6">
        <f t="shared" si="0"/>
        <v>9</v>
      </c>
      <c r="D29" s="2">
        <v>3.5202980132450334</v>
      </c>
      <c r="E29" s="5">
        <v>3.52</v>
      </c>
      <c r="F29" s="5">
        <f t="shared" si="1"/>
        <v>13</v>
      </c>
      <c r="G29">
        <v>2.93</v>
      </c>
      <c r="H29">
        <v>1.19</v>
      </c>
    </row>
    <row r="30" spans="1:8" x14ac:dyDescent="0.3">
      <c r="A30" t="s">
        <v>87</v>
      </c>
      <c r="B30" s="3">
        <v>0.21</v>
      </c>
      <c r="C30" s="6">
        <f t="shared" si="0"/>
        <v>15</v>
      </c>
      <c r="D30" s="2">
        <v>4.8805232930650853</v>
      </c>
      <c r="E30" s="5">
        <v>4.88</v>
      </c>
      <c r="F30" s="5">
        <f t="shared" si="1"/>
        <v>8</v>
      </c>
      <c r="G30">
        <v>8.8800000000000008</v>
      </c>
      <c r="H30">
        <v>2.76</v>
      </c>
    </row>
    <row r="31" spans="1:8" x14ac:dyDescent="0.3">
      <c r="A31" t="s">
        <v>90</v>
      </c>
      <c r="B31" s="3">
        <v>0.66</v>
      </c>
      <c r="C31" s="6">
        <f t="shared" si="0"/>
        <v>3</v>
      </c>
      <c r="D31" s="2">
        <v>15.441417949892525</v>
      </c>
      <c r="E31" s="5">
        <v>15.44</v>
      </c>
      <c r="F31" s="5">
        <f t="shared" si="1"/>
        <v>1</v>
      </c>
      <c r="G31">
        <v>19.600000000000001</v>
      </c>
      <c r="H31">
        <v>14.46</v>
      </c>
    </row>
    <row r="33" spans="6:8" x14ac:dyDescent="0.3">
      <c r="G33">
        <f>RSQ(B2:B31,G2:G31)</f>
        <v>0.53626359649652899</v>
      </c>
      <c r="H33">
        <f>RSQ(D2:D31,H2:H31)</f>
        <v>0.54456374623691384</v>
      </c>
    </row>
    <row r="34" spans="6:8" x14ac:dyDescent="0.3">
      <c r="F34" s="5">
        <f>CORREL(C2:C31,F2:F31)</f>
        <v>0.73891376449422841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tabSelected="1" workbookViewId="0">
      <selection activeCell="C2" sqref="C2:C31"/>
    </sheetView>
  </sheetViews>
  <sheetFormatPr defaultRowHeight="14.4" x14ac:dyDescent="0.3"/>
  <sheetData>
    <row r="1" spans="1:5" x14ac:dyDescent="0.3">
      <c r="B1" t="s">
        <v>97</v>
      </c>
    </row>
    <row r="2" spans="1:5" x14ac:dyDescent="0.3">
      <c r="A2" t="s">
        <v>61</v>
      </c>
      <c r="B2">
        <v>2.7375201288244767E-2</v>
      </c>
      <c r="C2">
        <v>0</v>
      </c>
      <c r="D2">
        <v>2.7375201288244767E-2</v>
      </c>
      <c r="E2">
        <f>(D2-$D$2)/($D$7-$D$2)</f>
        <v>0</v>
      </c>
    </row>
    <row r="3" spans="1:5" x14ac:dyDescent="0.3">
      <c r="A3" t="s">
        <v>63</v>
      </c>
      <c r="B3">
        <v>3.9484978540772535E-2</v>
      </c>
      <c r="C3">
        <v>0.1</v>
      </c>
      <c r="D3">
        <v>3.9484978540772535E-2</v>
      </c>
      <c r="E3">
        <f t="shared" ref="E3:E31" si="0">(D3-$D$2)/($D$7-$D$2)</f>
        <v>1.8399310384107851E-3</v>
      </c>
    </row>
    <row r="4" spans="1:5" x14ac:dyDescent="0.3">
      <c r="A4" t="s">
        <v>62</v>
      </c>
      <c r="B4">
        <v>6.7324955116696589E-2</v>
      </c>
      <c r="C4">
        <v>0.17</v>
      </c>
      <c r="D4">
        <v>6.7324955116696589E-2</v>
      </c>
      <c r="E4">
        <f t="shared" si="0"/>
        <v>6.0698715189410586E-3</v>
      </c>
    </row>
    <row r="5" spans="1:5" x14ac:dyDescent="0.3">
      <c r="A5" t="s">
        <v>64</v>
      </c>
      <c r="B5">
        <v>2.9425493716337523</v>
      </c>
      <c r="C5">
        <v>0.33</v>
      </c>
      <c r="D5">
        <v>2.9425493716337523</v>
      </c>
      <c r="E5">
        <f t="shared" si="0"/>
        <v>0.44292469849290561</v>
      </c>
    </row>
    <row r="6" spans="1:5" x14ac:dyDescent="0.3">
      <c r="A6" t="s">
        <v>65</v>
      </c>
      <c r="B6">
        <v>3.5230046948356808</v>
      </c>
      <c r="C6">
        <v>0.64</v>
      </c>
      <c r="D6">
        <v>3.5230046948356808</v>
      </c>
      <c r="E6">
        <f t="shared" si="0"/>
        <v>0.53111771338482372</v>
      </c>
    </row>
    <row r="7" spans="1:5" x14ac:dyDescent="0.3">
      <c r="A7" t="s">
        <v>66</v>
      </c>
      <c r="B7">
        <v>6.6090225563909772</v>
      </c>
      <c r="C7">
        <v>0.81</v>
      </c>
      <c r="D7">
        <v>6.6090225563909772</v>
      </c>
      <c r="E7">
        <f t="shared" si="0"/>
        <v>1</v>
      </c>
    </row>
    <row r="8" spans="1:5" x14ac:dyDescent="0.3">
      <c r="A8" t="s">
        <v>67</v>
      </c>
      <c r="B8">
        <v>3.2206119162640899E-2</v>
      </c>
      <c r="C8">
        <v>0</v>
      </c>
      <c r="D8">
        <v>3.2206119162640899E-2</v>
      </c>
      <c r="E8">
        <f t="shared" si="0"/>
        <v>7.3399828549773876E-4</v>
      </c>
    </row>
    <row r="9" spans="1:5" x14ac:dyDescent="0.3">
      <c r="A9" t="s">
        <v>68</v>
      </c>
      <c r="B9">
        <v>0.5092250922509225</v>
      </c>
      <c r="C9">
        <v>0</v>
      </c>
      <c r="D9">
        <v>0.5092250922509225</v>
      </c>
      <c r="E9">
        <f t="shared" si="0"/>
        <v>7.3211137723612749E-2</v>
      </c>
    </row>
    <row r="10" spans="1:5" x14ac:dyDescent="0.3">
      <c r="A10" t="s">
        <v>69</v>
      </c>
      <c r="B10">
        <v>0.3720430107526882</v>
      </c>
      <c r="C10">
        <v>0.15</v>
      </c>
      <c r="D10">
        <v>0.3720430107526882</v>
      </c>
      <c r="E10">
        <f t="shared" si="0"/>
        <v>5.236801531112472E-2</v>
      </c>
    </row>
    <row r="11" spans="1:5" x14ac:dyDescent="0.3">
      <c r="A11" t="s">
        <v>70</v>
      </c>
      <c r="B11">
        <v>4.5186640471512773E-2</v>
      </c>
      <c r="C11">
        <v>0.23</v>
      </c>
      <c r="D11">
        <v>4.5186640471512773E-2</v>
      </c>
      <c r="E11">
        <f t="shared" si="0"/>
        <v>2.7062281253125557E-3</v>
      </c>
    </row>
    <row r="12" spans="1:5" x14ac:dyDescent="0.3">
      <c r="A12" t="s">
        <v>71</v>
      </c>
      <c r="B12">
        <v>7.23943661971831</v>
      </c>
      <c r="C12">
        <v>0.42</v>
      </c>
      <c r="D12">
        <v>7.23943661971831</v>
      </c>
      <c r="E12">
        <f t="shared" si="0"/>
        <v>1.0957836282186366</v>
      </c>
    </row>
    <row r="13" spans="1:5" x14ac:dyDescent="0.3">
      <c r="A13" t="s">
        <v>72</v>
      </c>
      <c r="B13">
        <v>4.031980319803198</v>
      </c>
      <c r="C13">
        <v>0.52</v>
      </c>
      <c r="D13">
        <v>4.031980319803198</v>
      </c>
      <c r="E13">
        <f t="shared" si="0"/>
        <v>0.60845027125468731</v>
      </c>
    </row>
    <row r="14" spans="1:5" x14ac:dyDescent="0.3">
      <c r="A14" t="s">
        <v>73</v>
      </c>
      <c r="B14">
        <v>9.2783505154639179E-2</v>
      </c>
      <c r="C14">
        <v>0</v>
      </c>
      <c r="D14">
        <v>9.2783505154639179E-2</v>
      </c>
      <c r="E14">
        <f t="shared" si="0"/>
        <v>9.9379836593164704E-3</v>
      </c>
    </row>
    <row r="15" spans="1:5" x14ac:dyDescent="0.3">
      <c r="A15" t="s">
        <v>74</v>
      </c>
      <c r="B15">
        <v>0.29718309859154929</v>
      </c>
      <c r="C15">
        <v>0</v>
      </c>
      <c r="D15">
        <v>0.29718309859154929</v>
      </c>
      <c r="E15">
        <f t="shared" si="0"/>
        <v>4.0993976545115746E-2</v>
      </c>
    </row>
    <row r="16" spans="1:5" x14ac:dyDescent="0.3">
      <c r="A16" t="s">
        <v>75</v>
      </c>
      <c r="B16">
        <v>1.6470588235294119E-2</v>
      </c>
      <c r="C16">
        <v>7.0000000000000007E-2</v>
      </c>
      <c r="D16">
        <v>1.6470588235294119E-2</v>
      </c>
      <c r="E16">
        <f t="shared" si="0"/>
        <v>-1.6568212279705829E-3</v>
      </c>
    </row>
    <row r="17" spans="1:5" x14ac:dyDescent="0.3">
      <c r="A17" t="s">
        <v>76</v>
      </c>
      <c r="B17">
        <v>1.4901960784313726E-2</v>
      </c>
      <c r="C17">
        <v>0.13</v>
      </c>
      <c r="D17">
        <v>1.4901960784313726E-2</v>
      </c>
      <c r="E17">
        <f t="shared" si="0"/>
        <v>-1.8951547889086724E-3</v>
      </c>
    </row>
    <row r="18" spans="1:5" x14ac:dyDescent="0.3">
      <c r="A18" t="s">
        <v>77</v>
      </c>
      <c r="B18">
        <v>11.35239852398524</v>
      </c>
      <c r="C18">
        <v>0.55000000000000004</v>
      </c>
      <c r="D18">
        <v>11.35239852398524</v>
      </c>
      <c r="E18">
        <f t="shared" si="0"/>
        <v>1.7206973743308713</v>
      </c>
    </row>
    <row r="19" spans="1:5" x14ac:dyDescent="0.3">
      <c r="A19" t="s">
        <v>78</v>
      </c>
      <c r="B19">
        <v>14.854430379746836</v>
      </c>
      <c r="C19">
        <v>0.76</v>
      </c>
      <c r="D19">
        <v>14.854430379746836</v>
      </c>
      <c r="E19">
        <f t="shared" si="0"/>
        <v>2.252787847553579</v>
      </c>
    </row>
    <row r="20" spans="1:5" x14ac:dyDescent="0.3">
      <c r="A20" t="s">
        <v>79</v>
      </c>
      <c r="B20">
        <v>2.9455081001472753E-2</v>
      </c>
      <c r="C20">
        <v>0</v>
      </c>
      <c r="D20">
        <v>2.9455081001472753E-2</v>
      </c>
      <c r="E20">
        <f t="shared" si="0"/>
        <v>3.1601202571503043E-4</v>
      </c>
    </row>
    <row r="21" spans="1:5" x14ac:dyDescent="0.3">
      <c r="A21" t="s">
        <v>80</v>
      </c>
      <c r="B21">
        <v>4.4089306698002346</v>
      </c>
      <c r="C21">
        <v>0</v>
      </c>
      <c r="D21">
        <v>4.4089306698002346</v>
      </c>
      <c r="E21">
        <f t="shared" si="0"/>
        <v>0.66572321975211601</v>
      </c>
    </row>
    <row r="22" spans="1:5" x14ac:dyDescent="0.3">
      <c r="A22" t="s">
        <v>81</v>
      </c>
      <c r="B22">
        <v>4.1128084606345476E-2</v>
      </c>
      <c r="C22">
        <v>0.01</v>
      </c>
      <c r="D22">
        <v>4.1128084606345476E-2</v>
      </c>
      <c r="E22">
        <f t="shared" si="0"/>
        <v>2.0895807046602305E-3</v>
      </c>
    </row>
    <row r="23" spans="1:5" x14ac:dyDescent="0.3">
      <c r="A23" t="s">
        <v>82</v>
      </c>
      <c r="B23">
        <v>5.0492004920049203</v>
      </c>
      <c r="C23">
        <v>0.25</v>
      </c>
      <c r="D23">
        <v>5.0492004920049203</v>
      </c>
      <c r="E23">
        <f t="shared" si="0"/>
        <v>0.76300430876523162</v>
      </c>
    </row>
    <row r="24" spans="1:5" x14ac:dyDescent="0.3">
      <c r="A24" t="s">
        <v>83</v>
      </c>
      <c r="B24">
        <v>1.7161100196463654</v>
      </c>
      <c r="C24">
        <v>0.34</v>
      </c>
      <c r="D24">
        <v>1.7161100196463654</v>
      </c>
      <c r="E24">
        <f t="shared" si="0"/>
        <v>0.25658239149638573</v>
      </c>
    </row>
    <row r="25" spans="1:5" x14ac:dyDescent="0.3">
      <c r="A25" t="s">
        <v>84</v>
      </c>
      <c r="B25">
        <v>3.5209452201933407</v>
      </c>
      <c r="C25">
        <v>0.48</v>
      </c>
      <c r="D25">
        <v>3.5209452201933407</v>
      </c>
      <c r="E25">
        <f t="shared" si="0"/>
        <v>0.53080480165752741</v>
      </c>
    </row>
    <row r="26" spans="1:5" x14ac:dyDescent="0.3">
      <c r="A26" t="s">
        <v>85</v>
      </c>
      <c r="B26">
        <v>0.11068211068211069</v>
      </c>
      <c r="C26">
        <v>0</v>
      </c>
      <c r="D26">
        <v>0.11068211068211069</v>
      </c>
      <c r="E26">
        <f t="shared" si="0"/>
        <v>1.265745563369911E-2</v>
      </c>
    </row>
    <row r="27" spans="1:5" x14ac:dyDescent="0.3">
      <c r="A27" t="s">
        <v>86</v>
      </c>
      <c r="B27">
        <v>7.8282828282828287E-2</v>
      </c>
      <c r="C27">
        <v>0</v>
      </c>
      <c r="D27">
        <v>7.8282828282828287E-2</v>
      </c>
      <c r="E27">
        <f t="shared" si="0"/>
        <v>7.7347849630860256E-3</v>
      </c>
    </row>
    <row r="28" spans="1:5" x14ac:dyDescent="0.3">
      <c r="A28" t="s">
        <v>88</v>
      </c>
      <c r="B28">
        <v>6.3179775280898873</v>
      </c>
      <c r="C28">
        <v>0.27</v>
      </c>
      <c r="D28">
        <v>6.3179775280898873</v>
      </c>
      <c r="E28">
        <f t="shared" si="0"/>
        <v>0.95577930378244236</v>
      </c>
    </row>
    <row r="29" spans="1:5" x14ac:dyDescent="0.3">
      <c r="A29" t="s">
        <v>89</v>
      </c>
      <c r="B29">
        <v>3.8546168958742633</v>
      </c>
      <c r="C29">
        <v>0.38</v>
      </c>
      <c r="D29">
        <v>3.8546168958742633</v>
      </c>
      <c r="E29">
        <f t="shared" si="0"/>
        <v>0.5815020902964011</v>
      </c>
    </row>
    <row r="30" spans="1:5" x14ac:dyDescent="0.3">
      <c r="A30" t="s">
        <v>87</v>
      </c>
      <c r="B30">
        <v>5.0458284371327853</v>
      </c>
      <c r="C30">
        <v>0.21</v>
      </c>
      <c r="D30">
        <v>5.0458284371327853</v>
      </c>
      <c r="E30">
        <f t="shared" si="0"/>
        <v>0.76249196668881813</v>
      </c>
    </row>
    <row r="31" spans="1:5" x14ac:dyDescent="0.3">
      <c r="A31" t="s">
        <v>90</v>
      </c>
      <c r="B31">
        <v>15.557971014492754</v>
      </c>
      <c r="C31">
        <v>0.66</v>
      </c>
      <c r="D31">
        <v>15.557971014492754</v>
      </c>
      <c r="E31">
        <f t="shared" si="0"/>
        <v>2.3596821548276488</v>
      </c>
    </row>
    <row r="33" spans="3:3" x14ac:dyDescent="0.3">
      <c r="C33">
        <f>RSQ(B2:B31,C2:C31)</f>
        <v>0.60735638330140174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4B88-3AB4-4283-9D54-4DCA51C470D4}">
  <dimension ref="A1:F31"/>
  <sheetViews>
    <sheetView workbookViewId="0">
      <selection activeCell="B2" sqref="B2:B31"/>
    </sheetView>
  </sheetViews>
  <sheetFormatPr defaultRowHeight="14.4" x14ac:dyDescent="0.3"/>
  <sheetData>
    <row r="1" spans="1:6" x14ac:dyDescent="0.3">
      <c r="A1" t="s">
        <v>105</v>
      </c>
      <c r="B1" t="s">
        <v>103</v>
      </c>
      <c r="C1" t="s">
        <v>104</v>
      </c>
      <c r="D1" t="s">
        <v>106</v>
      </c>
      <c r="E1" t="s">
        <v>107</v>
      </c>
      <c r="F1" t="s">
        <v>108</v>
      </c>
    </row>
    <row r="2" spans="1:6" x14ac:dyDescent="0.3">
      <c r="A2" t="s">
        <v>61</v>
      </c>
      <c r="B2">
        <v>0</v>
      </c>
      <c r="C2">
        <v>0</v>
      </c>
      <c r="D2">
        <v>0</v>
      </c>
      <c r="E2">
        <f>AVERAGE(B2:D2)</f>
        <v>0</v>
      </c>
      <c r="F2">
        <f>STDEV(B2:D2)</f>
        <v>0</v>
      </c>
    </row>
    <row r="3" spans="1:6" x14ac:dyDescent="0.3">
      <c r="A3" t="s">
        <v>63</v>
      </c>
      <c r="B3">
        <v>4.7262059973924384E-3</v>
      </c>
      <c r="C3">
        <v>3.5947712418300652E-3</v>
      </c>
      <c r="D3">
        <v>4.9928673323823107E-3</v>
      </c>
      <c r="E3">
        <f t="shared" ref="E3:E31" si="0">AVERAGE(B3:D3)</f>
        <v>4.4379481905349382E-3</v>
      </c>
      <c r="F3">
        <f t="shared" ref="F3:F31" si="1">STDEV(B3:D3)</f>
        <v>7.4228538448166284E-4</v>
      </c>
    </row>
    <row r="4" spans="1:6" x14ac:dyDescent="0.3">
      <c r="A4" t="s">
        <v>62</v>
      </c>
      <c r="B4">
        <v>9.4524119947848768E-3</v>
      </c>
      <c r="C4">
        <v>6.535947712418301E-2</v>
      </c>
      <c r="D4">
        <v>0.11697574893009986</v>
      </c>
      <c r="E4">
        <f t="shared" si="0"/>
        <v>6.3929212683022582E-2</v>
      </c>
      <c r="F4">
        <f t="shared" si="1"/>
        <v>5.3775935498185941E-2</v>
      </c>
    </row>
    <row r="5" spans="1:6" x14ac:dyDescent="0.3">
      <c r="A5" t="s">
        <v>64</v>
      </c>
      <c r="B5">
        <v>0.53145371577574962</v>
      </c>
      <c r="C5">
        <v>0.44199346405228757</v>
      </c>
      <c r="D5">
        <v>0.42296718972895864</v>
      </c>
      <c r="E5">
        <f t="shared" si="0"/>
        <v>0.46547145651899857</v>
      </c>
      <c r="F5">
        <f t="shared" si="1"/>
        <v>5.7928781112030717E-2</v>
      </c>
    </row>
    <row r="6" spans="1:6" x14ac:dyDescent="0.3">
      <c r="A6" t="s">
        <v>65</v>
      </c>
      <c r="B6">
        <v>0.60870273794002605</v>
      </c>
      <c r="C6">
        <v>0.55490196078431375</v>
      </c>
      <c r="D6">
        <v>0.6081312410841655</v>
      </c>
      <c r="E6">
        <f t="shared" si="0"/>
        <v>0.5905786466028351</v>
      </c>
      <c r="F6">
        <f t="shared" si="1"/>
        <v>3.0898237577719156E-2</v>
      </c>
    </row>
    <row r="7" spans="1:6" x14ac:dyDescent="0.3">
      <c r="A7" t="s">
        <v>66</v>
      </c>
      <c r="B7">
        <v>1</v>
      </c>
      <c r="C7">
        <v>1</v>
      </c>
      <c r="D7">
        <v>1</v>
      </c>
      <c r="E7">
        <f t="shared" si="0"/>
        <v>1</v>
      </c>
      <c r="F7">
        <f t="shared" si="1"/>
        <v>0</v>
      </c>
    </row>
    <row r="8" spans="1:6" x14ac:dyDescent="0.3">
      <c r="A8" t="s">
        <v>67</v>
      </c>
      <c r="B8">
        <v>4.8891786179921777E-4</v>
      </c>
      <c r="C8">
        <v>8.1699346405228761E-4</v>
      </c>
      <c r="D8">
        <v>5.7061340941512125E-4</v>
      </c>
      <c r="E8">
        <f t="shared" si="0"/>
        <v>6.2550824508887562E-4</v>
      </c>
      <c r="F8">
        <f t="shared" si="1"/>
        <v>1.7078782871201618E-4</v>
      </c>
    </row>
    <row r="9" spans="1:6" x14ac:dyDescent="0.3">
      <c r="A9" t="s">
        <v>68</v>
      </c>
      <c r="B9">
        <v>6.4700130378096479E-2</v>
      </c>
      <c r="C9">
        <v>9.166666666666666E-2</v>
      </c>
      <c r="D9">
        <v>0.13437945791726105</v>
      </c>
      <c r="E9">
        <f t="shared" si="0"/>
        <v>9.691541832067474E-2</v>
      </c>
      <c r="F9">
        <f t="shared" si="1"/>
        <v>3.5134942963119108E-2</v>
      </c>
    </row>
    <row r="10" spans="1:6" x14ac:dyDescent="0.3">
      <c r="A10" t="s">
        <v>69</v>
      </c>
      <c r="B10">
        <v>8.1812255541069107E-2</v>
      </c>
      <c r="C10">
        <v>4.1830065359477121E-2</v>
      </c>
      <c r="D10">
        <v>8.4165477888730383E-2</v>
      </c>
      <c r="E10">
        <f t="shared" si="0"/>
        <v>6.9269266263092197E-2</v>
      </c>
      <c r="F10">
        <f t="shared" si="1"/>
        <v>2.3792156764910918E-2</v>
      </c>
    </row>
    <row r="11" spans="1:6" x14ac:dyDescent="0.3">
      <c r="A11" t="s">
        <v>70</v>
      </c>
      <c r="B11">
        <v>4.7262059973924384E-3</v>
      </c>
      <c r="C11">
        <v>3.5947712418300652E-3</v>
      </c>
      <c r="D11">
        <v>5.4208273894436523E-3</v>
      </c>
      <c r="E11">
        <f t="shared" si="0"/>
        <v>4.5806015428887185E-3</v>
      </c>
      <c r="F11">
        <f t="shared" si="1"/>
        <v>9.2169450277075973E-4</v>
      </c>
    </row>
    <row r="12" spans="1:6" x14ac:dyDescent="0.3">
      <c r="A12" t="s">
        <v>71</v>
      </c>
      <c r="B12">
        <v>0.83490873533246412</v>
      </c>
      <c r="C12">
        <v>0.87303921568627452</v>
      </c>
      <c r="D12">
        <v>0.79771754636233949</v>
      </c>
      <c r="E12">
        <f t="shared" si="0"/>
        <v>0.83522183246035941</v>
      </c>
      <c r="F12">
        <f t="shared" si="1"/>
        <v>3.7661810760964157E-2</v>
      </c>
    </row>
    <row r="13" spans="1:6" x14ac:dyDescent="0.3">
      <c r="A13" t="s">
        <v>72</v>
      </c>
      <c r="B13">
        <v>0.53145371577574962</v>
      </c>
      <c r="C13">
        <v>0.60767973856209145</v>
      </c>
      <c r="D13">
        <v>0.15092724679029956</v>
      </c>
      <c r="E13">
        <f t="shared" si="0"/>
        <v>0.4300202337093802</v>
      </c>
      <c r="F13">
        <f t="shared" si="1"/>
        <v>0.24468811403093638</v>
      </c>
    </row>
    <row r="14" spans="1:6" x14ac:dyDescent="0.3">
      <c r="A14" t="s">
        <v>73</v>
      </c>
      <c r="B14">
        <v>7.4967405475880053E-3</v>
      </c>
      <c r="C14">
        <v>8.0065359477124176E-3</v>
      </c>
      <c r="D14">
        <v>8.416547788873038E-3</v>
      </c>
      <c r="E14">
        <f t="shared" si="0"/>
        <v>7.9732747613911539E-3</v>
      </c>
      <c r="F14">
        <f t="shared" si="1"/>
        <v>4.6080480701346743E-4</v>
      </c>
    </row>
    <row r="15" spans="1:6" x14ac:dyDescent="0.3">
      <c r="A15" t="s">
        <v>74</v>
      </c>
      <c r="B15">
        <v>3.1616688396349416E-2</v>
      </c>
      <c r="C15">
        <v>1.4705882352941176E-2</v>
      </c>
      <c r="D15">
        <v>2.5677603423680456E-2</v>
      </c>
      <c r="E15">
        <f t="shared" si="0"/>
        <v>2.4000058057657019E-2</v>
      </c>
      <c r="F15">
        <f t="shared" si="1"/>
        <v>8.5793041151799206E-3</v>
      </c>
    </row>
    <row r="16" spans="1:6" x14ac:dyDescent="0.3">
      <c r="A16" t="s">
        <v>75</v>
      </c>
      <c r="B16">
        <v>6.5189048239895696E-4</v>
      </c>
      <c r="C16">
        <v>3.2679738562091501E-4</v>
      </c>
      <c r="D16">
        <v>8.5592011412268193E-4</v>
      </c>
      <c r="E16">
        <f t="shared" si="0"/>
        <v>6.1153599404751788E-4</v>
      </c>
      <c r="F16">
        <f t="shared" si="1"/>
        <v>2.6685966162361157E-4</v>
      </c>
    </row>
    <row r="17" spans="1:6" x14ac:dyDescent="0.3">
      <c r="A17" t="s">
        <v>76</v>
      </c>
      <c r="B17">
        <v>3.2594524119947848E-4</v>
      </c>
      <c r="C17">
        <v>-1.6339869281045751E-4</v>
      </c>
      <c r="D17">
        <v>5.7061340941512125E-4</v>
      </c>
      <c r="E17">
        <f t="shared" si="0"/>
        <v>2.4438665260138073E-4</v>
      </c>
      <c r="F17">
        <f t="shared" si="1"/>
        <v>3.7374094515317519E-4</v>
      </c>
    </row>
    <row r="18" spans="1:6" x14ac:dyDescent="0.3">
      <c r="A18" t="s">
        <v>77</v>
      </c>
      <c r="B18">
        <v>1</v>
      </c>
      <c r="C18">
        <v>1.0462418300653595</v>
      </c>
      <c r="D18">
        <v>0.87332382310984313</v>
      </c>
      <c r="E18">
        <f t="shared" si="0"/>
        <v>0.97318855105840096</v>
      </c>
      <c r="F18">
        <f t="shared" si="1"/>
        <v>8.9522620762173766E-2</v>
      </c>
    </row>
    <row r="19" spans="1:6" x14ac:dyDescent="0.3">
      <c r="A19" t="s">
        <v>78</v>
      </c>
      <c r="B19">
        <v>1.1447196870925684</v>
      </c>
      <c r="C19">
        <v>1.1980392156862745</v>
      </c>
      <c r="D19">
        <v>1.0462196861626247</v>
      </c>
      <c r="E19">
        <f t="shared" si="0"/>
        <v>1.1296595296471559</v>
      </c>
      <c r="F19">
        <f t="shared" si="1"/>
        <v>7.702206594805186E-2</v>
      </c>
    </row>
    <row r="20" spans="1:6" x14ac:dyDescent="0.3">
      <c r="A20" t="s">
        <v>79</v>
      </c>
      <c r="B20">
        <v>4.8891786179921777E-4</v>
      </c>
      <c r="C20">
        <v>8.1699346405228761E-4</v>
      </c>
      <c r="D20">
        <v>8.5592011412268193E-4</v>
      </c>
      <c r="E20">
        <f t="shared" si="0"/>
        <v>7.206104799913957E-4</v>
      </c>
      <c r="F20">
        <f t="shared" si="1"/>
        <v>2.0159345975250665E-4</v>
      </c>
    </row>
    <row r="21" spans="1:6" x14ac:dyDescent="0.3">
      <c r="A21" t="s">
        <v>80</v>
      </c>
      <c r="B21">
        <v>0.60870273794002605</v>
      </c>
      <c r="C21">
        <v>0.63578431372549016</v>
      </c>
      <c r="D21">
        <v>0.66576319543509277</v>
      </c>
      <c r="E21">
        <f t="shared" si="0"/>
        <v>0.63675008236686959</v>
      </c>
      <c r="F21">
        <f t="shared" si="1"/>
        <v>2.8542485599332146E-2</v>
      </c>
    </row>
    <row r="22" spans="1:6" x14ac:dyDescent="0.3">
      <c r="A22" t="s">
        <v>81</v>
      </c>
      <c r="B22">
        <v>2.9335071707953064E-3</v>
      </c>
      <c r="C22">
        <v>1.1437908496732027E-3</v>
      </c>
      <c r="D22">
        <v>2.9957203994293866E-3</v>
      </c>
      <c r="E22">
        <f t="shared" si="0"/>
        <v>2.3576728066326317E-3</v>
      </c>
      <c r="F22">
        <f t="shared" si="1"/>
        <v>1.0517127343186491E-3</v>
      </c>
    </row>
    <row r="23" spans="1:6" x14ac:dyDescent="0.3">
      <c r="A23" t="s">
        <v>82</v>
      </c>
      <c r="B23">
        <v>0.66623207301173404</v>
      </c>
      <c r="C23">
        <v>0.69624183006535945</v>
      </c>
      <c r="D23">
        <v>0.63623395149786022</v>
      </c>
      <c r="E23">
        <f t="shared" si="0"/>
        <v>0.6662359515249846</v>
      </c>
      <c r="F23">
        <f t="shared" si="1"/>
        <v>3.0003939471760738E-2</v>
      </c>
    </row>
    <row r="24" spans="1:6" x14ac:dyDescent="0.3">
      <c r="A24" t="s">
        <v>83</v>
      </c>
      <c r="B24">
        <v>0.2819426336375489</v>
      </c>
      <c r="C24">
        <v>0.25539215686274508</v>
      </c>
      <c r="D24">
        <v>0.38616262482168329</v>
      </c>
      <c r="E24">
        <f t="shared" si="0"/>
        <v>0.30783247177399242</v>
      </c>
      <c r="F24">
        <f t="shared" si="1"/>
        <v>6.912265628285949E-2</v>
      </c>
    </row>
    <row r="25" spans="1:6" x14ac:dyDescent="0.3">
      <c r="A25" t="s">
        <v>84</v>
      </c>
      <c r="B25">
        <v>0.53145371577574962</v>
      </c>
      <c r="C25">
        <v>0.50669934640522873</v>
      </c>
      <c r="D25">
        <v>0.55534950071326672</v>
      </c>
      <c r="E25">
        <f t="shared" si="0"/>
        <v>0.5311675209647484</v>
      </c>
      <c r="F25">
        <f t="shared" si="1"/>
        <v>2.4326339822327563E-2</v>
      </c>
    </row>
    <row r="26" spans="1:6" x14ac:dyDescent="0.3">
      <c r="A26" t="s">
        <v>85</v>
      </c>
      <c r="B26">
        <v>1.1245110821382008E-2</v>
      </c>
      <c r="C26">
        <v>1.1437908496732025E-2</v>
      </c>
      <c r="D26">
        <v>8.9871611982881589E-3</v>
      </c>
      <c r="E26">
        <f t="shared" si="0"/>
        <v>1.0556726838800731E-2</v>
      </c>
      <c r="F26">
        <f t="shared" si="1"/>
        <v>1.362697677701596E-3</v>
      </c>
    </row>
    <row r="27" spans="1:6" x14ac:dyDescent="0.3">
      <c r="A27" t="s">
        <v>86</v>
      </c>
      <c r="B27">
        <v>2.2816166883963492E-3</v>
      </c>
      <c r="C27">
        <v>6.5359477124183002E-4</v>
      </c>
      <c r="D27">
        <v>1.2838801711840227E-3</v>
      </c>
      <c r="E27">
        <f t="shared" si="0"/>
        <v>1.4063638769407341E-3</v>
      </c>
      <c r="F27">
        <f t="shared" si="1"/>
        <v>8.2089313209198639E-4</v>
      </c>
    </row>
    <row r="28" spans="1:6" x14ac:dyDescent="0.3">
      <c r="A28" t="s">
        <v>88</v>
      </c>
      <c r="B28">
        <v>0.91362451108213816</v>
      </c>
      <c r="C28">
        <v>0.95571895424836606</v>
      </c>
      <c r="D28">
        <v>0.95592011412268185</v>
      </c>
      <c r="E28">
        <f t="shared" si="0"/>
        <v>0.94175452648439528</v>
      </c>
      <c r="F28">
        <f t="shared" si="1"/>
        <v>2.4361515577282524E-2</v>
      </c>
    </row>
    <row r="29" spans="1:6" x14ac:dyDescent="0.3">
      <c r="A29" t="s">
        <v>89</v>
      </c>
      <c r="B29">
        <v>0.63673402868318119</v>
      </c>
      <c r="C29">
        <v>0.66535947712418297</v>
      </c>
      <c r="D29">
        <v>0.76248216833095572</v>
      </c>
      <c r="E29">
        <f t="shared" si="0"/>
        <v>0.68819189137943992</v>
      </c>
      <c r="F29">
        <f t="shared" si="1"/>
        <v>6.5910075191595696E-2</v>
      </c>
    </row>
    <row r="30" spans="1:6" x14ac:dyDescent="0.3">
      <c r="A30" t="s">
        <v>87</v>
      </c>
      <c r="B30">
        <v>0.69703389830508478</v>
      </c>
      <c r="C30">
        <v>0.76225490196078427</v>
      </c>
      <c r="D30">
        <v>0.30756062767475034</v>
      </c>
      <c r="E30">
        <f t="shared" si="0"/>
        <v>0.5889498093135398</v>
      </c>
      <c r="F30">
        <f t="shared" si="1"/>
        <v>0.24586245847419425</v>
      </c>
    </row>
    <row r="31" spans="1:6" x14ac:dyDescent="0.3">
      <c r="A31" t="s">
        <v>90</v>
      </c>
      <c r="B31">
        <v>0.69703389830508478</v>
      </c>
      <c r="C31">
        <v>0.72843137254901957</v>
      </c>
      <c r="D31">
        <v>0.69657631954350929</v>
      </c>
      <c r="E31">
        <f t="shared" si="0"/>
        <v>0.70734719679920455</v>
      </c>
      <c r="F31">
        <f t="shared" si="1"/>
        <v>1.8260865118268008E-2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2.27.20_BITC_psr_bead_psr_fullp</vt:lpstr>
      <vt:lpstr>Sheet1</vt:lpstr>
      <vt:lpstr>Median MFI</vt:lpstr>
      <vt:lpstr>Mean MFI</vt:lpstr>
      <vt:lpstr>Mean MFI...Loading MFI</vt:lpstr>
      <vt:lpstr>Median MFI...Loading MFI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2020-03-04T02:15:54Z</dcterms:created>
  <dcterms:modified xsi:type="dcterms:W3CDTF">2020-03-24T19:38:16Z</dcterms:modified>
</cp:coreProperties>
</file>