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983F5F49-BEB6-40E4-B309-28DA7B48551F}" xr6:coauthVersionLast="45" xr6:coauthVersionMax="45" xr10:uidLastSave="{00000000-0000-0000-0000-000000000000}"/>
  <bookViews>
    <workbookView xWindow="-108" yWindow="-108" windowWidth="23256" windowHeight="12576" firstSheet="5" activeTab="6" xr2:uid="{B0657C90-9D1F-47C8-94D0-8DD7B6058EA6}"/>
  </bookViews>
  <sheets>
    <sheet name="Median Data - Fig 2" sheetId="11" r:id="rId1"/>
    <sheet name="Figure 2 - Loading Profile" sheetId="1" r:id="rId2"/>
    <sheet name="Figure 3 - PSR Dilutions" sheetId="2" r:id="rId3"/>
    <sheet name="mAb Status - 2017" sheetId="9" r:id="rId4"/>
    <sheet name="Figure 5 - SMP" sheetId="3" r:id="rId5"/>
    <sheet name="Figure 5 - Ovalbumin" sheetId="4" r:id="rId6"/>
    <sheet name="Figure 5 - SCP" sheetId="5" r:id="rId7"/>
    <sheet name="Reagent Combinations" sheetId="7" r:id="rId8"/>
    <sheet name="Status Coded" sheetId="10" r:id="rId9"/>
    <sheet name="Figure 3 Non-Normalize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4" l="1"/>
  <c r="M18" i="4"/>
  <c r="M21" i="4"/>
  <c r="I32" i="4"/>
  <c r="S2" i="7" l="1"/>
  <c r="Q2" i="7"/>
  <c r="C13" i="7"/>
  <c r="C16" i="7"/>
  <c r="C21" i="7"/>
  <c r="C28" i="7"/>
  <c r="C31" i="7"/>
  <c r="C3" i="7"/>
  <c r="C4" i="7"/>
  <c r="C15" i="7"/>
  <c r="C18" i="7"/>
  <c r="C24" i="7"/>
  <c r="C26" i="7"/>
  <c r="C5" i="7"/>
  <c r="C6" i="7"/>
  <c r="C12" i="7"/>
  <c r="C14" i="7"/>
  <c r="C27" i="7"/>
  <c r="C30" i="7"/>
  <c r="C7" i="7"/>
  <c r="C8" i="7"/>
  <c r="C11" i="7"/>
  <c r="C19" i="7"/>
  <c r="C22" i="7"/>
  <c r="C25" i="7"/>
  <c r="C9" i="7"/>
  <c r="C10" i="7"/>
  <c r="C20" i="7"/>
  <c r="C23" i="7"/>
  <c r="C17" i="7"/>
  <c r="C29" i="7"/>
  <c r="C2" i="7"/>
  <c r="C13" i="5"/>
  <c r="C16" i="5"/>
  <c r="C21" i="5"/>
  <c r="C28" i="5"/>
  <c r="C31" i="5"/>
  <c r="C7" i="5"/>
  <c r="C9" i="5"/>
  <c r="C15" i="5"/>
  <c r="C18" i="5"/>
  <c r="C24" i="5"/>
  <c r="C26" i="5"/>
  <c r="C4" i="5"/>
  <c r="C6" i="5"/>
  <c r="C12" i="5"/>
  <c r="C14" i="5"/>
  <c r="C27" i="5"/>
  <c r="C30" i="5"/>
  <c r="C3" i="5"/>
  <c r="C10" i="5"/>
  <c r="C11" i="5"/>
  <c r="C19" i="5"/>
  <c r="C22" i="5"/>
  <c r="C25" i="5"/>
  <c r="C8" i="5"/>
  <c r="C5" i="5"/>
  <c r="C20" i="5"/>
  <c r="C23" i="5"/>
  <c r="C17" i="5"/>
  <c r="C29" i="5"/>
  <c r="C2" i="5"/>
  <c r="I13" i="4"/>
  <c r="I16" i="4"/>
  <c r="I21" i="4"/>
  <c r="I28" i="4"/>
  <c r="I31" i="4"/>
  <c r="I3" i="4"/>
  <c r="I4" i="4"/>
  <c r="I15" i="4"/>
  <c r="I18" i="4"/>
  <c r="I24" i="4"/>
  <c r="I26" i="4"/>
  <c r="I5" i="4"/>
  <c r="I6" i="4"/>
  <c r="I12" i="4"/>
  <c r="I14" i="4"/>
  <c r="I27" i="4"/>
  <c r="I30" i="4"/>
  <c r="I7" i="4"/>
  <c r="I8" i="4"/>
  <c r="I11" i="4"/>
  <c r="I19" i="4"/>
  <c r="I22" i="4"/>
  <c r="I25" i="4"/>
  <c r="I9" i="4"/>
  <c r="I10" i="4"/>
  <c r="I20" i="4"/>
  <c r="I23" i="4"/>
  <c r="I17" i="4"/>
  <c r="I29" i="4"/>
  <c r="I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Q12" i="11" l="1"/>
  <c r="R12" i="11"/>
  <c r="S12" i="11"/>
  <c r="T12" i="11"/>
  <c r="U12" i="11"/>
  <c r="V12" i="11"/>
  <c r="W12" i="11"/>
  <c r="X12" i="11"/>
  <c r="Y12" i="11"/>
  <c r="Z12" i="11"/>
  <c r="AA12" i="11"/>
  <c r="Q13" i="11"/>
  <c r="R13" i="11"/>
  <c r="S13" i="11"/>
  <c r="T13" i="11"/>
  <c r="U13" i="11"/>
  <c r="V13" i="11"/>
  <c r="W13" i="11"/>
  <c r="X13" i="11"/>
  <c r="Y13" i="11"/>
  <c r="Z13" i="11"/>
  <c r="AA13" i="11"/>
  <c r="Q14" i="11"/>
  <c r="R14" i="11"/>
  <c r="S14" i="11"/>
  <c r="T14" i="11"/>
  <c r="U14" i="11"/>
  <c r="V14" i="11"/>
  <c r="W14" i="11"/>
  <c r="X14" i="11"/>
  <c r="Y14" i="11"/>
  <c r="Z14" i="11"/>
  <c r="AA14" i="11"/>
  <c r="Q15" i="11"/>
  <c r="R15" i="11"/>
  <c r="S15" i="11"/>
  <c r="T15" i="11"/>
  <c r="U15" i="11"/>
  <c r="V15" i="11"/>
  <c r="W15" i="11"/>
  <c r="X15" i="11"/>
  <c r="Y15" i="11"/>
  <c r="Z15" i="11"/>
  <c r="AA15" i="11"/>
  <c r="Q16" i="11"/>
  <c r="R16" i="11"/>
  <c r="S16" i="11"/>
  <c r="T16" i="11"/>
  <c r="U16" i="11"/>
  <c r="V16" i="11"/>
  <c r="W16" i="11"/>
  <c r="X16" i="11"/>
  <c r="Y16" i="11"/>
  <c r="Z16" i="11"/>
  <c r="AA16" i="11"/>
  <c r="Q17" i="11"/>
  <c r="R17" i="11"/>
  <c r="S17" i="11"/>
  <c r="T17" i="11"/>
  <c r="U17" i="11"/>
  <c r="V17" i="11"/>
  <c r="W17" i="11"/>
  <c r="X17" i="11"/>
  <c r="Y17" i="11"/>
  <c r="Z17" i="11"/>
  <c r="AA17" i="11"/>
  <c r="Q18" i="11"/>
  <c r="R18" i="11"/>
  <c r="S18" i="11"/>
  <c r="T18" i="11"/>
  <c r="U18" i="11"/>
  <c r="V18" i="11"/>
  <c r="W18" i="11"/>
  <c r="X18" i="11"/>
  <c r="Y18" i="11"/>
  <c r="Z18" i="11"/>
  <c r="AA18" i="11"/>
  <c r="Q19" i="11"/>
  <c r="R19" i="11"/>
  <c r="S19" i="11"/>
  <c r="T19" i="11"/>
  <c r="U19" i="11"/>
  <c r="V19" i="11"/>
  <c r="W19" i="11"/>
  <c r="X19" i="11"/>
  <c r="Y19" i="11"/>
  <c r="Z19" i="11"/>
  <c r="AA19" i="11"/>
  <c r="P13" i="11"/>
  <c r="P14" i="11"/>
  <c r="P15" i="11"/>
  <c r="P16" i="11"/>
  <c r="P17" i="11"/>
  <c r="P18" i="11"/>
  <c r="P19" i="11"/>
  <c r="P12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C15" i="11"/>
  <c r="D15" i="11"/>
  <c r="E15" i="11"/>
  <c r="F15" i="11"/>
  <c r="G15" i="11"/>
  <c r="H15" i="11"/>
  <c r="I15" i="11"/>
  <c r="J15" i="11"/>
  <c r="K15" i="11"/>
  <c r="L15" i="11"/>
  <c r="M15" i="11"/>
  <c r="C16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C18" i="11"/>
  <c r="D18" i="11"/>
  <c r="E18" i="11"/>
  <c r="F18" i="11"/>
  <c r="G18" i="11"/>
  <c r="H18" i="11"/>
  <c r="I18" i="11"/>
  <c r="J18" i="11"/>
  <c r="K18" i="11"/>
  <c r="L18" i="11"/>
  <c r="M18" i="11"/>
  <c r="C19" i="11"/>
  <c r="D19" i="11"/>
  <c r="E19" i="11"/>
  <c r="F19" i="11"/>
  <c r="G19" i="11"/>
  <c r="H19" i="11"/>
  <c r="I19" i="11"/>
  <c r="J19" i="11"/>
  <c r="K19" i="11"/>
  <c r="L19" i="11"/>
  <c r="M19" i="11"/>
  <c r="B13" i="11"/>
  <c r="B14" i="11"/>
  <c r="B15" i="11"/>
  <c r="B16" i="11"/>
  <c r="B17" i="11"/>
  <c r="B18" i="11"/>
  <c r="B19" i="11"/>
  <c r="B12" i="11"/>
  <c r="E2" i="3" l="1"/>
  <c r="E13" i="3"/>
  <c r="E16" i="3"/>
  <c r="E21" i="3"/>
  <c r="E28" i="3"/>
  <c r="E31" i="3"/>
  <c r="E3" i="3"/>
  <c r="E4" i="3"/>
  <c r="E15" i="3"/>
  <c r="E18" i="3"/>
  <c r="E24" i="3"/>
  <c r="E26" i="3"/>
  <c r="E5" i="3"/>
  <c r="E6" i="3"/>
  <c r="E12" i="3"/>
  <c r="E14" i="3"/>
  <c r="E27" i="3"/>
  <c r="E30" i="3"/>
  <c r="E7" i="3"/>
  <c r="E8" i="3"/>
  <c r="E11" i="3"/>
  <c r="E19" i="3"/>
  <c r="E22" i="3"/>
  <c r="E25" i="3"/>
  <c r="E9" i="3"/>
  <c r="E10" i="3"/>
  <c r="E20" i="3"/>
  <c r="E23" i="3"/>
  <c r="E17" i="3"/>
  <c r="E29" i="3"/>
  <c r="F31" i="4" l="1"/>
  <c r="F2" i="4"/>
  <c r="H13" i="7"/>
  <c r="H16" i="7"/>
  <c r="H21" i="7"/>
  <c r="H28" i="7"/>
  <c r="H31" i="7"/>
  <c r="H3" i="7"/>
  <c r="H4" i="7"/>
  <c r="H15" i="7"/>
  <c r="H18" i="7"/>
  <c r="H24" i="7"/>
  <c r="H26" i="7"/>
  <c r="H5" i="7"/>
  <c r="H6" i="7"/>
  <c r="H12" i="7"/>
  <c r="H14" i="7"/>
  <c r="H27" i="7"/>
  <c r="H30" i="7"/>
  <c r="H7" i="7"/>
  <c r="H8" i="7"/>
  <c r="H11" i="7"/>
  <c r="H19" i="7"/>
  <c r="H22" i="7"/>
  <c r="H25" i="7"/>
  <c r="H9" i="7"/>
  <c r="H10" i="7"/>
  <c r="H20" i="7"/>
  <c r="H23" i="7"/>
  <c r="H17" i="7"/>
  <c r="H29" i="7"/>
  <c r="H2" i="7"/>
  <c r="K13" i="7"/>
  <c r="K16" i="7"/>
  <c r="K21" i="7"/>
  <c r="K28" i="7"/>
  <c r="K31" i="7"/>
  <c r="K3" i="7"/>
  <c r="K4" i="7"/>
  <c r="K15" i="7"/>
  <c r="K18" i="7"/>
  <c r="K24" i="7"/>
  <c r="K26" i="7"/>
  <c r="K5" i="7"/>
  <c r="K6" i="7"/>
  <c r="K12" i="7"/>
  <c r="K14" i="7"/>
  <c r="K27" i="7"/>
  <c r="K30" i="7"/>
  <c r="K7" i="7"/>
  <c r="K8" i="7"/>
  <c r="K11" i="7"/>
  <c r="K19" i="7"/>
  <c r="K22" i="7"/>
  <c r="K25" i="7"/>
  <c r="K9" i="7"/>
  <c r="K10" i="7"/>
  <c r="K20" i="7"/>
  <c r="K23" i="7"/>
  <c r="K17" i="7"/>
  <c r="K29" i="7"/>
  <c r="K2" i="7"/>
  <c r="W2" i="7"/>
  <c r="X2" i="7" s="1"/>
  <c r="U2" i="7"/>
  <c r="V2" i="7" s="1"/>
  <c r="T2" i="7"/>
  <c r="R2" i="7"/>
  <c r="W13" i="7"/>
  <c r="X13" i="7" s="1"/>
  <c r="W16" i="7"/>
  <c r="X16" i="7" s="1"/>
  <c r="W21" i="7"/>
  <c r="X21" i="7" s="1"/>
  <c r="W28" i="7"/>
  <c r="X28" i="7" s="1"/>
  <c r="W31" i="7"/>
  <c r="X31" i="7" s="1"/>
  <c r="W3" i="7"/>
  <c r="X3" i="7" s="1"/>
  <c r="W4" i="7"/>
  <c r="X4" i="7" s="1"/>
  <c r="W15" i="7"/>
  <c r="X15" i="7" s="1"/>
  <c r="W18" i="7"/>
  <c r="X18" i="7" s="1"/>
  <c r="W24" i="7"/>
  <c r="X24" i="7" s="1"/>
  <c r="W26" i="7"/>
  <c r="X26" i="7" s="1"/>
  <c r="W5" i="7"/>
  <c r="X5" i="7" s="1"/>
  <c r="W6" i="7"/>
  <c r="X6" i="7" s="1"/>
  <c r="W12" i="7"/>
  <c r="X12" i="7" s="1"/>
  <c r="W14" i="7"/>
  <c r="X14" i="7" s="1"/>
  <c r="W27" i="7"/>
  <c r="X27" i="7" s="1"/>
  <c r="W30" i="7"/>
  <c r="X30" i="7" s="1"/>
  <c r="W7" i="7"/>
  <c r="X7" i="7" s="1"/>
  <c r="W8" i="7"/>
  <c r="X8" i="7" s="1"/>
  <c r="W11" i="7"/>
  <c r="X11" i="7" s="1"/>
  <c r="W19" i="7"/>
  <c r="X19" i="7" s="1"/>
  <c r="W22" i="7"/>
  <c r="X22" i="7" s="1"/>
  <c r="W25" i="7"/>
  <c r="X25" i="7" s="1"/>
  <c r="W9" i="7"/>
  <c r="X9" i="7" s="1"/>
  <c r="W10" i="7"/>
  <c r="X10" i="7" s="1"/>
  <c r="W20" i="7"/>
  <c r="X20" i="7" s="1"/>
  <c r="W23" i="7"/>
  <c r="X23" i="7" s="1"/>
  <c r="W17" i="7"/>
  <c r="X17" i="7" s="1"/>
  <c r="W29" i="7"/>
  <c r="X29" i="7" s="1"/>
  <c r="U13" i="7"/>
  <c r="V13" i="7" s="1"/>
  <c r="U16" i="7"/>
  <c r="V16" i="7" s="1"/>
  <c r="U21" i="7"/>
  <c r="V21" i="7" s="1"/>
  <c r="U28" i="7"/>
  <c r="V28" i="7" s="1"/>
  <c r="U31" i="7"/>
  <c r="V31" i="7" s="1"/>
  <c r="U3" i="7"/>
  <c r="V3" i="7" s="1"/>
  <c r="U4" i="7"/>
  <c r="V4" i="7" s="1"/>
  <c r="U15" i="7"/>
  <c r="V15" i="7" s="1"/>
  <c r="U18" i="7"/>
  <c r="V18" i="7" s="1"/>
  <c r="U24" i="7"/>
  <c r="V24" i="7" s="1"/>
  <c r="U26" i="7"/>
  <c r="V26" i="7" s="1"/>
  <c r="U5" i="7"/>
  <c r="V5" i="7" s="1"/>
  <c r="U6" i="7"/>
  <c r="V6" i="7" s="1"/>
  <c r="U12" i="7"/>
  <c r="V12" i="7" s="1"/>
  <c r="U14" i="7"/>
  <c r="V14" i="7" s="1"/>
  <c r="U27" i="7"/>
  <c r="V27" i="7" s="1"/>
  <c r="U30" i="7"/>
  <c r="V30" i="7" s="1"/>
  <c r="U7" i="7"/>
  <c r="V7" i="7" s="1"/>
  <c r="U8" i="7"/>
  <c r="V8" i="7" s="1"/>
  <c r="U11" i="7"/>
  <c r="V11" i="7" s="1"/>
  <c r="U19" i="7"/>
  <c r="V19" i="7" s="1"/>
  <c r="U22" i="7"/>
  <c r="V22" i="7" s="1"/>
  <c r="U25" i="7"/>
  <c r="V25" i="7" s="1"/>
  <c r="U9" i="7"/>
  <c r="V9" i="7" s="1"/>
  <c r="U10" i="7"/>
  <c r="V10" i="7" s="1"/>
  <c r="U20" i="7"/>
  <c r="V20" i="7" s="1"/>
  <c r="U23" i="7"/>
  <c r="V23" i="7" s="1"/>
  <c r="U17" i="7"/>
  <c r="V17" i="7" s="1"/>
  <c r="U29" i="7"/>
  <c r="V29" i="7" s="1"/>
  <c r="Q13" i="7"/>
  <c r="R13" i="7" s="1"/>
  <c r="Q16" i="7"/>
  <c r="R16" i="7" s="1"/>
  <c r="Q21" i="7"/>
  <c r="R21" i="7" s="1"/>
  <c r="Q28" i="7"/>
  <c r="R28" i="7" s="1"/>
  <c r="Q31" i="7"/>
  <c r="R31" i="7" s="1"/>
  <c r="Q3" i="7"/>
  <c r="R3" i="7" s="1"/>
  <c r="Q4" i="7"/>
  <c r="R4" i="7" s="1"/>
  <c r="Q15" i="7"/>
  <c r="R15" i="7" s="1"/>
  <c r="Q18" i="7"/>
  <c r="R18" i="7" s="1"/>
  <c r="Q24" i="7"/>
  <c r="R24" i="7" s="1"/>
  <c r="Q26" i="7"/>
  <c r="R26" i="7" s="1"/>
  <c r="Q5" i="7"/>
  <c r="R5" i="7" s="1"/>
  <c r="Q6" i="7"/>
  <c r="R6" i="7" s="1"/>
  <c r="Q12" i="7"/>
  <c r="R12" i="7" s="1"/>
  <c r="Q14" i="7"/>
  <c r="R14" i="7" s="1"/>
  <c r="Q27" i="7"/>
  <c r="R27" i="7" s="1"/>
  <c r="Q30" i="7"/>
  <c r="R30" i="7" s="1"/>
  <c r="Q7" i="7"/>
  <c r="R7" i="7" s="1"/>
  <c r="Q8" i="7"/>
  <c r="R8" i="7" s="1"/>
  <c r="Q11" i="7"/>
  <c r="R11" i="7" s="1"/>
  <c r="Q19" i="7"/>
  <c r="R19" i="7" s="1"/>
  <c r="Q22" i="7"/>
  <c r="R22" i="7" s="1"/>
  <c r="Q25" i="7"/>
  <c r="R25" i="7" s="1"/>
  <c r="Q9" i="7"/>
  <c r="R9" i="7" s="1"/>
  <c r="Q10" i="7"/>
  <c r="R10" i="7" s="1"/>
  <c r="Q20" i="7"/>
  <c r="R20" i="7" s="1"/>
  <c r="Q23" i="7"/>
  <c r="R23" i="7" s="1"/>
  <c r="Q17" i="7"/>
  <c r="R17" i="7" s="1"/>
  <c r="Q29" i="7"/>
  <c r="R29" i="7" s="1"/>
  <c r="N13" i="7"/>
  <c r="N16" i="7"/>
  <c r="N21" i="7"/>
  <c r="N28" i="7"/>
  <c r="N31" i="7"/>
  <c r="N3" i="7"/>
  <c r="N4" i="7"/>
  <c r="N15" i="7"/>
  <c r="N18" i="7"/>
  <c r="N24" i="7"/>
  <c r="N26" i="7"/>
  <c r="N5" i="7"/>
  <c r="N6" i="7"/>
  <c r="N12" i="7"/>
  <c r="N14" i="7"/>
  <c r="N27" i="7"/>
  <c r="N30" i="7"/>
  <c r="N7" i="7"/>
  <c r="N8" i="7"/>
  <c r="N11" i="7"/>
  <c r="N19" i="7"/>
  <c r="N22" i="7"/>
  <c r="N25" i="7"/>
  <c r="N9" i="7"/>
  <c r="N10" i="7"/>
  <c r="N20" i="7"/>
  <c r="N23" i="7"/>
  <c r="N17" i="7"/>
  <c r="N29" i="7"/>
  <c r="N2" i="7"/>
  <c r="B48" i="8"/>
  <c r="B49" i="8"/>
  <c r="B50" i="8"/>
  <c r="B51" i="8"/>
  <c r="B52" i="8"/>
  <c r="B53" i="8"/>
  <c r="B54" i="8"/>
  <c r="B55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C53" i="8"/>
  <c r="D53" i="8"/>
  <c r="E53" i="8"/>
  <c r="F53" i="8"/>
  <c r="G53" i="8"/>
  <c r="H53" i="8"/>
  <c r="I53" i="8"/>
  <c r="J53" i="8"/>
  <c r="K53" i="8"/>
  <c r="L53" i="8"/>
  <c r="M53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C40" i="8"/>
  <c r="D40" i="8"/>
  <c r="E40" i="8"/>
  <c r="F40" i="8"/>
  <c r="G40" i="8"/>
  <c r="H40" i="8"/>
  <c r="I40" i="8"/>
  <c r="J40" i="8"/>
  <c r="K40" i="8"/>
  <c r="L40" i="8"/>
  <c r="M40" i="8"/>
  <c r="C41" i="8"/>
  <c r="D41" i="8"/>
  <c r="E41" i="8"/>
  <c r="F41" i="8"/>
  <c r="G41" i="8"/>
  <c r="H41" i="8"/>
  <c r="I41" i="8"/>
  <c r="J41" i="8"/>
  <c r="K41" i="8"/>
  <c r="L41" i="8"/>
  <c r="M41" i="8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M43" i="8"/>
  <c r="C44" i="8"/>
  <c r="D44" i="8"/>
  <c r="E44" i="8"/>
  <c r="F44" i="8"/>
  <c r="G44" i="8"/>
  <c r="H44" i="8"/>
  <c r="I44" i="8"/>
  <c r="J44" i="8"/>
  <c r="K44" i="8"/>
  <c r="L44" i="8"/>
  <c r="M44" i="8"/>
  <c r="B38" i="8"/>
  <c r="B39" i="8"/>
  <c r="B40" i="8"/>
  <c r="B41" i="8"/>
  <c r="B42" i="8"/>
  <c r="B43" i="8"/>
  <c r="B44" i="8"/>
  <c r="B37" i="8"/>
  <c r="K29" i="5" l="1"/>
  <c r="L29" i="5" s="1"/>
  <c r="K13" i="5"/>
  <c r="L13" i="5" s="1"/>
  <c r="K16" i="5"/>
  <c r="L16" i="5" s="1"/>
  <c r="K21" i="5"/>
  <c r="L21" i="5" s="1"/>
  <c r="K28" i="5"/>
  <c r="L28" i="5" s="1"/>
  <c r="K31" i="5"/>
  <c r="L31" i="5" s="1"/>
  <c r="K7" i="5"/>
  <c r="L7" i="5" s="1"/>
  <c r="K9" i="5"/>
  <c r="L9" i="5" s="1"/>
  <c r="K15" i="5"/>
  <c r="L15" i="5" s="1"/>
  <c r="K18" i="5"/>
  <c r="L18" i="5" s="1"/>
  <c r="K24" i="5"/>
  <c r="L24" i="5" s="1"/>
  <c r="K26" i="5"/>
  <c r="L26" i="5" s="1"/>
  <c r="K4" i="5"/>
  <c r="L4" i="5" s="1"/>
  <c r="K6" i="5"/>
  <c r="L6" i="5" s="1"/>
  <c r="K12" i="5"/>
  <c r="L12" i="5" s="1"/>
  <c r="K14" i="5"/>
  <c r="L14" i="5" s="1"/>
  <c r="K27" i="5"/>
  <c r="L27" i="5" s="1"/>
  <c r="K30" i="5"/>
  <c r="L30" i="5" s="1"/>
  <c r="K3" i="5"/>
  <c r="L3" i="5" s="1"/>
  <c r="K10" i="5"/>
  <c r="L10" i="5" s="1"/>
  <c r="K11" i="5"/>
  <c r="L11" i="5" s="1"/>
  <c r="K19" i="5"/>
  <c r="L19" i="5" s="1"/>
  <c r="K22" i="5"/>
  <c r="L22" i="5" s="1"/>
  <c r="K25" i="5"/>
  <c r="L25" i="5" s="1"/>
  <c r="K8" i="5"/>
  <c r="L8" i="5" s="1"/>
  <c r="K5" i="5"/>
  <c r="L5" i="5" s="1"/>
  <c r="K20" i="5"/>
  <c r="L20" i="5" s="1"/>
  <c r="K23" i="5"/>
  <c r="L23" i="5" s="1"/>
  <c r="K17" i="5"/>
  <c r="L17" i="5" s="1"/>
  <c r="K2" i="5"/>
  <c r="L2" i="5" s="1"/>
  <c r="M13" i="4"/>
  <c r="M16" i="4"/>
  <c r="M28" i="4"/>
  <c r="M31" i="4"/>
  <c r="M3" i="4"/>
  <c r="M4" i="4"/>
  <c r="M15" i="4"/>
  <c r="M24" i="4"/>
  <c r="M26" i="4"/>
  <c r="M5" i="4"/>
  <c r="M6" i="4"/>
  <c r="M12" i="4"/>
  <c r="M14" i="4"/>
  <c r="M27" i="4"/>
  <c r="M30" i="4"/>
  <c r="M7" i="4"/>
  <c r="M8" i="4"/>
  <c r="M11" i="4"/>
  <c r="M19" i="4"/>
  <c r="M22" i="4"/>
  <c r="M25" i="4"/>
  <c r="M9" i="4"/>
  <c r="M10" i="4"/>
  <c r="M20" i="4"/>
  <c r="M23" i="4"/>
  <c r="M17" i="4"/>
  <c r="M29" i="4"/>
  <c r="M2" i="4"/>
  <c r="S13" i="7" l="1"/>
  <c r="T13" i="7" s="1"/>
  <c r="S16" i="7"/>
  <c r="T16" i="7" s="1"/>
  <c r="S21" i="7"/>
  <c r="T21" i="7" s="1"/>
  <c r="S28" i="7"/>
  <c r="T28" i="7" s="1"/>
  <c r="S31" i="7"/>
  <c r="T31" i="7" s="1"/>
  <c r="S3" i="7"/>
  <c r="T3" i="7" s="1"/>
  <c r="S4" i="7"/>
  <c r="T4" i="7" s="1"/>
  <c r="S15" i="7"/>
  <c r="T15" i="7" s="1"/>
  <c r="S18" i="7"/>
  <c r="T18" i="7" s="1"/>
  <c r="S24" i="7"/>
  <c r="T24" i="7" s="1"/>
  <c r="S26" i="7"/>
  <c r="T26" i="7" s="1"/>
  <c r="S5" i="7"/>
  <c r="T5" i="7" s="1"/>
  <c r="S6" i="7"/>
  <c r="T6" i="7" s="1"/>
  <c r="S12" i="7"/>
  <c r="T12" i="7" s="1"/>
  <c r="S14" i="7"/>
  <c r="T14" i="7" s="1"/>
  <c r="S27" i="7"/>
  <c r="T27" i="7" s="1"/>
  <c r="S30" i="7"/>
  <c r="T30" i="7" s="1"/>
  <c r="S7" i="7"/>
  <c r="T7" i="7" s="1"/>
  <c r="S8" i="7"/>
  <c r="T8" i="7" s="1"/>
  <c r="S11" i="7"/>
  <c r="T11" i="7" s="1"/>
  <c r="S19" i="7"/>
  <c r="T19" i="7" s="1"/>
  <c r="S22" i="7"/>
  <c r="T22" i="7" s="1"/>
  <c r="S25" i="7"/>
  <c r="T25" i="7" s="1"/>
  <c r="S9" i="7"/>
  <c r="T9" i="7" s="1"/>
  <c r="S10" i="7"/>
  <c r="T10" i="7" s="1"/>
  <c r="S20" i="7"/>
  <c r="T20" i="7" s="1"/>
  <c r="S23" i="7"/>
  <c r="T23" i="7" s="1"/>
  <c r="S17" i="7"/>
  <c r="T17" i="7" s="1"/>
  <c r="S29" i="7"/>
  <c r="T29" i="7" s="1"/>
  <c r="M13" i="5" l="1"/>
  <c r="M16" i="5"/>
  <c r="M21" i="5"/>
  <c r="M28" i="5"/>
  <c r="M31" i="5"/>
  <c r="M7" i="5"/>
  <c r="M9" i="5"/>
  <c r="M15" i="5"/>
  <c r="M18" i="5"/>
  <c r="M24" i="5"/>
  <c r="M26" i="5"/>
  <c r="M4" i="5"/>
  <c r="M6" i="5"/>
  <c r="M12" i="5"/>
  <c r="M14" i="5"/>
  <c r="M27" i="5"/>
  <c r="M30" i="5"/>
  <c r="M3" i="5"/>
  <c r="M10" i="5"/>
  <c r="M11" i="5"/>
  <c r="M19" i="5"/>
  <c r="M22" i="5"/>
  <c r="M25" i="5"/>
  <c r="M8" i="5"/>
  <c r="M5" i="5"/>
  <c r="M20" i="5"/>
  <c r="M23" i="5"/>
  <c r="M17" i="5"/>
  <c r="M29" i="5"/>
  <c r="M2" i="5"/>
  <c r="F4" i="3" l="1"/>
  <c r="F26" i="3"/>
  <c r="S8" i="1" l="1"/>
  <c r="E13" i="4" l="1"/>
  <c r="F13" i="4"/>
  <c r="E16" i="4"/>
  <c r="F16" i="4"/>
  <c r="E21" i="4"/>
  <c r="F21" i="4"/>
  <c r="E28" i="4"/>
  <c r="F28" i="4"/>
  <c r="E31" i="4"/>
  <c r="E3" i="4"/>
  <c r="F3" i="4"/>
  <c r="E4" i="4"/>
  <c r="E15" i="4"/>
  <c r="F15" i="4"/>
  <c r="E18" i="4"/>
  <c r="F18" i="4"/>
  <c r="E24" i="4"/>
  <c r="F24" i="4"/>
  <c r="E26" i="4"/>
  <c r="F26" i="4"/>
  <c r="E5" i="4"/>
  <c r="F5" i="4"/>
  <c r="E6" i="4"/>
  <c r="F6" i="4"/>
  <c r="E12" i="4"/>
  <c r="F12" i="4"/>
  <c r="E14" i="4"/>
  <c r="F14" i="4"/>
  <c r="E27" i="4"/>
  <c r="F27" i="4"/>
  <c r="E30" i="4"/>
  <c r="F30" i="4"/>
  <c r="E7" i="4"/>
  <c r="F7" i="4"/>
  <c r="E8" i="4"/>
  <c r="F8" i="4"/>
  <c r="E11" i="4"/>
  <c r="F11" i="4"/>
  <c r="E19" i="4"/>
  <c r="F19" i="4"/>
  <c r="E22" i="4"/>
  <c r="F22" i="4"/>
  <c r="E25" i="4"/>
  <c r="F25" i="4"/>
  <c r="E9" i="4"/>
  <c r="F9" i="4"/>
  <c r="E10" i="4"/>
  <c r="F10" i="4"/>
  <c r="E20" i="4"/>
  <c r="F20" i="4"/>
  <c r="E23" i="4"/>
  <c r="F23" i="4"/>
  <c r="E17" i="4"/>
  <c r="F17" i="4"/>
  <c r="E29" i="4"/>
  <c r="F29" i="4"/>
  <c r="E2" i="4"/>
  <c r="F13" i="3" l="1"/>
  <c r="F16" i="3"/>
  <c r="F21" i="3"/>
  <c r="F28" i="3"/>
  <c r="F31" i="3"/>
  <c r="F3" i="3"/>
  <c r="F15" i="3"/>
  <c r="F18" i="3"/>
  <c r="F24" i="3"/>
  <c r="F5" i="3"/>
  <c r="F6" i="3"/>
  <c r="F12" i="3"/>
  <c r="F14" i="3"/>
  <c r="F27" i="3"/>
  <c r="F30" i="3"/>
  <c r="F7" i="3"/>
  <c r="F8" i="3"/>
  <c r="F11" i="3"/>
  <c r="F19" i="3"/>
  <c r="F22" i="3"/>
  <c r="F25" i="3"/>
  <c r="F9" i="3"/>
  <c r="F10" i="3"/>
  <c r="F20" i="3"/>
  <c r="F23" i="3"/>
  <c r="F17" i="3"/>
  <c r="F29" i="3"/>
  <c r="F2" i="3"/>
  <c r="P5" i="3" l="1"/>
  <c r="P4" i="3"/>
  <c r="P3" i="3"/>
</calcChain>
</file>

<file path=xl/sharedStrings.xml><?xml version="1.0" encoding="utf-8"?>
<sst xmlns="http://schemas.openxmlformats.org/spreadsheetml/2006/main" count="807" uniqueCount="140">
  <si>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</si>
  <si>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</si>
  <si>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</si>
  <si>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</si>
  <si>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</si>
  <si>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</si>
  <si>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</si>
  <si>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</si>
  <si>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</si>
  <si>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</si>
  <si>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</si>
  <si>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</si>
  <si>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</si>
  <si>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</si>
  <si>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</si>
  <si>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</si>
  <si>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</si>
  <si>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</si>
  <si>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</si>
  <si>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</si>
  <si>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</si>
  <si>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</si>
  <si>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</si>
  <si>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</si>
  <si>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</si>
  <si>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</si>
  <si>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</si>
  <si>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</si>
  <si>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</si>
  <si>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</si>
  <si>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3.3.20</t>
  </si>
  <si>
    <t>3.9.10</t>
  </si>
  <si>
    <t>3.10.20</t>
  </si>
  <si>
    <t>Average</t>
  </si>
  <si>
    <t>STDEV</t>
  </si>
  <si>
    <t>3.7.20</t>
  </si>
  <si>
    <t>3.9.20</t>
  </si>
  <si>
    <t>2.27.20</t>
  </si>
  <si>
    <t>mAb</t>
  </si>
  <si>
    <t>[mAb]</t>
  </si>
  <si>
    <t>15.26 ug/mL</t>
  </si>
  <si>
    <t>4.579 ug/mL</t>
  </si>
  <si>
    <t>1.526 ug/mL</t>
  </si>
  <si>
    <t>0.4579 ug/mL</t>
  </si>
  <si>
    <t>1/3x</t>
  </si>
  <si>
    <t>1/10x</t>
  </si>
  <si>
    <t>1/30x</t>
  </si>
  <si>
    <t>BVP</t>
  </si>
  <si>
    <t>ELISA</t>
  </si>
  <si>
    <t>Adimab PSR</t>
  </si>
  <si>
    <t>Ovalbumin</t>
  </si>
  <si>
    <t>Normalized SCP Median MFI 3.19.20</t>
  </si>
  <si>
    <t>Normalized SCP Median MFI Rep 2 3.20.20</t>
  </si>
  <si>
    <t>Normalized SCP Median MFI Rep 3 3.20.20</t>
  </si>
  <si>
    <t>Normalized SCP Median MFI</t>
  </si>
  <si>
    <t>Average Normalized SCP Median MFI</t>
  </si>
  <si>
    <t>Adimab PSR Score</t>
  </si>
  <si>
    <t>Normalized PSR Median MFI</t>
  </si>
  <si>
    <t>Normalized Ovalbumin Median MFI</t>
  </si>
  <si>
    <t>PSR/SCP</t>
  </si>
  <si>
    <t>SCP/Ovalbumin</t>
  </si>
  <si>
    <t>PSR/Ovalbumin</t>
  </si>
  <si>
    <t>All Three</t>
  </si>
  <si>
    <t>Elotuzumab</t>
  </si>
  <si>
    <t>Abituzumab</t>
  </si>
  <si>
    <t>Crenezumab</t>
  </si>
  <si>
    <t>Duligotuzumab</t>
  </si>
  <si>
    <t>Emibetuzumab</t>
  </si>
  <si>
    <t>Ixekizumab</t>
  </si>
  <si>
    <t>Ibalizumab</t>
  </si>
  <si>
    <t>Matuzumab</t>
  </si>
  <si>
    <t>Tremelimumab</t>
  </si>
  <si>
    <t>Golilumab</t>
  </si>
  <si>
    <t>Patritumab</t>
  </si>
  <si>
    <t>Romosozumab</t>
  </si>
  <si>
    <t>Atezolimab</t>
  </si>
  <si>
    <t>Radretumab</t>
  </si>
  <si>
    <t>Bococizumab</t>
  </si>
  <si>
    <t>Ficlatuzumab</t>
  </si>
  <si>
    <t>Ganitumab</t>
  </si>
  <si>
    <t>Visilizumab</t>
  </si>
  <si>
    <t>SCP STDEV</t>
  </si>
  <si>
    <t>Ovalbumin STDEV</t>
  </si>
  <si>
    <t>PSR STDEV</t>
  </si>
  <si>
    <t>Phse 2</t>
  </si>
  <si>
    <t>Approved</t>
  </si>
  <si>
    <t>Phase 3</t>
  </si>
  <si>
    <t>Phase 2</t>
  </si>
  <si>
    <t>IgG2</t>
  </si>
  <si>
    <t>IgG1 - no glycan</t>
  </si>
  <si>
    <t>IgG1 - ADC</t>
  </si>
  <si>
    <t>IgG4 - CPPC</t>
  </si>
  <si>
    <t>IgG1</t>
  </si>
  <si>
    <t>IgG4</t>
  </si>
  <si>
    <t>IgG1AA - mut</t>
  </si>
  <si>
    <t>scFv-sc</t>
  </si>
  <si>
    <t>scFV-CH</t>
  </si>
  <si>
    <t>Subclass</t>
  </si>
  <si>
    <t>Failed</t>
  </si>
  <si>
    <t>Clinical Status 2017</t>
  </si>
  <si>
    <t>Clinical Status 2020</t>
  </si>
  <si>
    <t>Status</t>
  </si>
  <si>
    <t>SCP</t>
  </si>
  <si>
    <t>SMP</t>
  </si>
  <si>
    <t>OVA</t>
  </si>
  <si>
    <t>Alzheimers</t>
  </si>
  <si>
    <t>Cancer - Immunotherapy</t>
  </si>
  <si>
    <t>Osteoporosis</t>
  </si>
  <si>
    <t>Cholesterol</t>
  </si>
  <si>
    <t>Autoimmune Diseases</t>
  </si>
  <si>
    <t>Inflammation</t>
  </si>
  <si>
    <t>Autoimmune Diseases - Inflamation</t>
  </si>
  <si>
    <t>Immunomodulator</t>
  </si>
  <si>
    <t>Cancer - Immunomodulator</t>
  </si>
  <si>
    <t>Immunomodulator - Inflammation</t>
  </si>
  <si>
    <t>HIV</t>
  </si>
  <si>
    <t>Immunomodulator - Cancer</t>
  </si>
  <si>
    <t>Immunomodulator - Asthma</t>
  </si>
  <si>
    <t>Immunomodulator - Inflammation, MS</t>
  </si>
  <si>
    <t>Cancer - ADC</t>
  </si>
  <si>
    <t>Cancer - Integrins</t>
  </si>
  <si>
    <t>Cancer - EGFR,HER3</t>
  </si>
  <si>
    <t>Cancer - HGF</t>
  </si>
  <si>
    <t>Cancer - HGFR</t>
  </si>
  <si>
    <t>Cancer - IGF</t>
  </si>
  <si>
    <t>Cancer - Neoplasia, VEGF-like</t>
  </si>
  <si>
    <t>Cancer - PDGF</t>
  </si>
  <si>
    <t>Cancer - induces apoptosis of cancerous b cells</t>
  </si>
  <si>
    <t>Sum</t>
  </si>
  <si>
    <t>2.18.20 plate 1</t>
  </si>
  <si>
    <t>2.18.20 plate 2</t>
  </si>
  <si>
    <t>2.25.20 plate 1.1</t>
  </si>
  <si>
    <t>2.20.20 plate 2</t>
  </si>
  <si>
    <t>2.25.20 plate 1.2</t>
  </si>
  <si>
    <t>2.25.20 plate 2</t>
  </si>
  <si>
    <t xml:space="preserve">Plot </t>
  </si>
  <si>
    <t>Same but show quadrants and accuracy</t>
  </si>
  <si>
    <t>High (green) and low (red) specificity prediction, drop line, keep the spearman value for the SCP and SMP</t>
  </si>
  <si>
    <t>High (green) and low (red) specificity prediction, drop line, keep the spearman value, add pearson</t>
  </si>
  <si>
    <t>SMP/SCP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</si>
</sst>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89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43" borderId="0" xfId="0" applyNumberFormat="1" applyFill="1"/>
    <xf numFmtId="166" fontId="0" fillId="0" borderId="0" xfId="0" applyNumberFormat="1"/>
    <xf numFmtId="166" fontId="0" fillId="41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41" borderId="0" xfId="0" applyNumberFormat="1" applyFill="1"/>
    <xf numFmtId="165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800B8"/>
      <color rgb="FFF19999"/>
      <color rgb="FFCC00CC"/>
      <color rgb="FFFA9BFF"/>
      <color rgb="FFFF00FF"/>
      <color rgb="FFD76213"/>
      <color rgb="FF81ABFF"/>
      <color rgb="FFE19083"/>
      <color rgb="FFFF6D6D"/>
      <color rgb="FF6FF1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34925" cap="rnd">
              <a:solidFill>
                <a:srgbClr val="D9D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9D9FF"/>
              </a:solidFill>
              <a:ln w="9525">
                <a:solidFill>
                  <a:srgbClr val="D9D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DB4-A6A0-9B53B6CE7FA6}"/>
            </c:ext>
          </c:extLst>
        </c:ser>
        <c:ser>
          <c:idx val="1"/>
          <c:order val="1"/>
          <c:tx>
            <c:strRef>
              <c:f>'Figure 2 - Loading Profile'!$C$2</c:f>
              <c:strCache>
                <c:ptCount val="1"/>
                <c:pt idx="0">
                  <c:v>Abituzumab</c:v>
                </c:pt>
              </c:strCache>
            </c:strRef>
          </c:tx>
          <c:spPr>
            <a:ln w="34925" cap="rnd">
              <a:solidFill>
                <a:srgbClr val="ABAB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ABABFF"/>
              </a:solidFill>
              <a:ln w="9525">
                <a:solidFill>
                  <a:srgbClr val="ABAB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plus>
            <c:min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Profile'!$C$3:$C$9</c:f>
              <c:numCache>
                <c:formatCode>General</c:formatCode>
                <c:ptCount val="7"/>
                <c:pt idx="0">
                  <c:v>6.6668509999999997E-3</c:v>
                </c:pt>
                <c:pt idx="1">
                  <c:v>3.382117E-3</c:v>
                </c:pt>
                <c:pt idx="2">
                  <c:v>2.1187440000000001E-3</c:v>
                </c:pt>
                <c:pt idx="3">
                  <c:v>7.9378700000000001E-4</c:v>
                </c:pt>
                <c:pt idx="4">
                  <c:v>1.14898E-3</c:v>
                </c:pt>
                <c:pt idx="5">
                  <c:v>1.096938E-3</c:v>
                </c:pt>
                <c:pt idx="6">
                  <c:v>8.8257600000000004E-4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C-4DB4-A6A0-9B53B6CE7FA6}"/>
            </c:ext>
          </c:extLst>
        </c:ser>
        <c:ser>
          <c:idx val="2"/>
          <c:order val="2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34925" cap="rnd">
              <a:solidFill>
                <a:srgbClr val="797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979FF"/>
              </a:solidFill>
              <a:ln w="9525">
                <a:solidFill>
                  <a:srgbClr val="797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C-4DB4-A6A0-9B53B6CE7FA6}"/>
            </c:ext>
          </c:extLst>
        </c:ser>
        <c:ser>
          <c:idx val="3"/>
          <c:order val="3"/>
          <c:tx>
            <c:strRef>
              <c:f>'Figure 2 -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34925" cap="rnd">
              <a:solidFill>
                <a:srgbClr val="3737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3737FF"/>
              </a:solidFill>
              <a:ln w="9525">
                <a:solidFill>
                  <a:srgbClr val="3737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C-4DB4-A6A0-9B53B6CE7FA6}"/>
            </c:ext>
          </c:extLst>
        </c:ser>
        <c:ser>
          <c:idx val="4"/>
          <c:order val="4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34925" cap="rnd">
              <a:solidFill>
                <a:srgbClr val="0000D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D2"/>
              </a:solidFill>
              <a:ln w="9525">
                <a:solidFill>
                  <a:srgbClr val="0000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FC-4DB4-A6A0-9B53B6CE7FA6}"/>
            </c:ext>
          </c:extLst>
        </c:ser>
        <c:ser>
          <c:idx val="5"/>
          <c:order val="5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34925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C-4DB4-A6A0-9B53B6CE7FA6}"/>
            </c:ext>
          </c:extLst>
        </c:ser>
        <c:ser>
          <c:idx val="7"/>
          <c:order val="7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3492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FC-4DB4-A6A0-9B53B6CE7FA6}"/>
            </c:ext>
          </c:extLst>
        </c:ser>
        <c:ser>
          <c:idx val="9"/>
          <c:order val="9"/>
          <c:tx>
            <c:strRef>
              <c:f>'Figure 2 - Loading Profile'!$K$2</c:f>
              <c:strCache>
                <c:ptCount val="1"/>
                <c:pt idx="0">
                  <c:v>Golilumab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plus>
            <c:min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Profile'!$K$3:$K$9</c:f>
              <c:numCache>
                <c:formatCode>General</c:formatCode>
                <c:ptCount val="7"/>
                <c:pt idx="0">
                  <c:v>3.1167619999999999E-3</c:v>
                </c:pt>
                <c:pt idx="1">
                  <c:v>1.2500020000000001E-3</c:v>
                </c:pt>
                <c:pt idx="2">
                  <c:v>1.3030100000000001E-4</c:v>
                </c:pt>
                <c:pt idx="3">
                  <c:v>-5.3423499999999998E-4</c:v>
                </c:pt>
                <c:pt idx="4">
                  <c:v>-1.16692E-4</c:v>
                </c:pt>
                <c:pt idx="5">
                  <c:v>3.2026199999999998E-4</c:v>
                </c:pt>
                <c:pt idx="6">
                  <c:v>3.9171600000000002E-4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4FC-4DB4-A6A0-9B53B6CE7FA6}"/>
            </c:ext>
          </c:extLst>
        </c:ser>
        <c:ser>
          <c:idx val="10"/>
          <c:order val="10"/>
          <c:tx>
            <c:strRef>
              <c:f>'Figure 2 -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FC-4DB4-A6A0-9B53B6CE7FA6}"/>
            </c:ext>
          </c:extLst>
        </c:ser>
        <c:ser>
          <c:idx val="16"/>
          <c:order val="16"/>
          <c:tx>
            <c:strRef>
              <c:f>'Figure 2 - Loading Profile'!$R$2</c:f>
              <c:strCache>
                <c:ptCount val="1"/>
                <c:pt idx="0">
                  <c:v>Ganitumab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44FC-4DB4-A6A0-9B53B6CE7FA6}"/>
            </c:ext>
          </c:extLst>
        </c:ser>
        <c:ser>
          <c:idx val="17"/>
          <c:order val="17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FC-4DB4-A6A0-9B53B6CE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4FC-4DB4-A6A0-9B53B6CE7F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FC-4DB4-A6A0-9B53B6CE7F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FC-4DB4-A6A0-9B53B6CE7F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FC-4DB4-A6A0-9B53B6CE7F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FC-4DB4-A6A0-9B53B6CE7F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FC-4DB4-A6A0-9B53B6CE7F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FC-4DB4-A6A0-9B53B6CE7FA6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PSR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Comparison of Reagent Combinations vs Adimab</a:t>
            </a:r>
            <a:r>
              <a:rPr lang="en-US" sz="2000" baseline="0">
                <a:solidFill>
                  <a:schemeClr val="tx1"/>
                </a:solidFill>
              </a:rPr>
              <a:t> PSR Score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62567179102"/>
          <c:y val="0.11414152849872915"/>
          <c:w val="0.6877552805899263"/>
          <c:h val="0.76145204171549008"/>
        </c:manualLayout>
      </c:layout>
      <c:scatterChart>
        <c:scatterStyle val="lineMarker"/>
        <c:varyColors val="0"/>
        <c:ser>
          <c:idx val="4"/>
          <c:order val="0"/>
          <c:tx>
            <c:v>SMP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71541057367886E-2"/>
                  <c:y val="0.43968959609215508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FF0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Combinations'!$J$2:$J$31</c:f>
              <c:numCache>
                <c:formatCode>General</c:formatCode>
                <c:ptCount val="30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  <c:pt idx="19">
                  <c:v>0.45056141456508825</c:v>
                </c:pt>
                <c:pt idx="20">
                  <c:v>0.30340739231152514</c:v>
                </c:pt>
                <c:pt idx="21">
                  <c:v>0.69296279945294026</c:v>
                </c:pt>
                <c:pt idx="22">
                  <c:v>0.84157691251932787</c:v>
                </c:pt>
                <c:pt idx="23">
                  <c:v>0.52704179273632823</c:v>
                </c:pt>
                <c:pt idx="24">
                  <c:v>0.60463165569780319</c:v>
                </c:pt>
                <c:pt idx="25">
                  <c:v>0.9808955227359607</c:v>
                </c:pt>
                <c:pt idx="26">
                  <c:v>0.58161185041021635</c:v>
                </c:pt>
                <c:pt idx="27">
                  <c:v>0.7125801091731937</c:v>
                </c:pt>
                <c:pt idx="28">
                  <c:v>1.1385461177461067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4F-494D-8F61-9A02CD01560D}"/>
            </c:ext>
          </c:extLst>
        </c:ser>
        <c:ser>
          <c:idx val="5"/>
          <c:order val="1"/>
          <c:tx>
            <c:v>Ovalbumin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49443819522556E-2"/>
                  <c:y val="0.52355934674832316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Combinations'!$M$2:$M$31</c:f>
              <c:numCache>
                <c:formatCode>General</c:formatCode>
                <c:ptCount val="30"/>
                <c:pt idx="0">
                  <c:v>0</c:v>
                </c:pt>
                <c:pt idx="1">
                  <c:v>2.5909846251755044E-3</c:v>
                </c:pt>
                <c:pt idx="2">
                  <c:v>2.0054468927952464E-2</c:v>
                </c:pt>
                <c:pt idx="3">
                  <c:v>2.9529097831392792E-3</c:v>
                </c:pt>
                <c:pt idx="4">
                  <c:v>3.7499478676987739E-3</c:v>
                </c:pt>
                <c:pt idx="5">
                  <c:v>1.6324509236856192E-3</c:v>
                </c:pt>
                <c:pt idx="6">
                  <c:v>3.5563622228998414E-3</c:v>
                </c:pt>
                <c:pt idx="7">
                  <c:v>7.3562431843304313E-3</c:v>
                </c:pt>
                <c:pt idx="8">
                  <c:v>7.7059605741885116E-4</c:v>
                </c:pt>
                <c:pt idx="9">
                  <c:v>-9.5525154575674986E-4</c:v>
                </c:pt>
                <c:pt idx="10">
                  <c:v>-1.6889483288837057E-3</c:v>
                </c:pt>
                <c:pt idx="11">
                  <c:v>2.4080842018805223E-3</c:v>
                </c:pt>
                <c:pt idx="12">
                  <c:v>-1.2661788833368498E-3</c:v>
                </c:pt>
                <c:pt idx="13">
                  <c:v>1.089053474963058E-2</c:v>
                </c:pt>
                <c:pt idx="14">
                  <c:v>4.2685038266996121E-2</c:v>
                </c:pt>
                <c:pt idx="15">
                  <c:v>1.8256783608994035E-3</c:v>
                </c:pt>
                <c:pt idx="16">
                  <c:v>6.398915642397833E-2</c:v>
                </c:pt>
                <c:pt idx="17">
                  <c:v>7.4659558389934683E-3</c:v>
                </c:pt>
                <c:pt idx="18">
                  <c:v>0.92950073966042712</c:v>
                </c:pt>
                <c:pt idx="19">
                  <c:v>1.062954037764645E-3</c:v>
                </c:pt>
                <c:pt idx="20">
                  <c:v>0.77780716685116535</c:v>
                </c:pt>
                <c:pt idx="21">
                  <c:v>0.92955286450443408</c:v>
                </c:pt>
                <c:pt idx="22">
                  <c:v>0.87491549257557832</c:v>
                </c:pt>
                <c:pt idx="23">
                  <c:v>0.46449855914562921</c:v>
                </c:pt>
                <c:pt idx="24">
                  <c:v>0.16104150393912661</c:v>
                </c:pt>
                <c:pt idx="25">
                  <c:v>0.7902593490369284</c:v>
                </c:pt>
                <c:pt idx="26">
                  <c:v>0.95957184642914017</c:v>
                </c:pt>
                <c:pt idx="27">
                  <c:v>0.91382400839962941</c:v>
                </c:pt>
                <c:pt idx="28">
                  <c:v>0.97123161265809044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4F-494D-8F61-9A02CD01560D}"/>
            </c:ext>
          </c:extLst>
        </c:ser>
        <c:ser>
          <c:idx val="6"/>
          <c:order val="2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884014498187725E-2"/>
                  <c:y val="0.53760389326334213"/>
                </c:manualLayout>
              </c:layout>
              <c:numFmt formatCode="#,##0.00" sourceLinked="0"/>
              <c:spPr>
                <a:noFill/>
                <a:ln w="25400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Combinations'!$G$2:$G$31</c:f>
              <c:numCache>
                <c:formatCode>General</c:formatCode>
                <c:ptCount val="30"/>
                <c:pt idx="0">
                  <c:v>0</c:v>
                </c:pt>
                <c:pt idx="1">
                  <c:v>1.0982489089250654E-3</c:v>
                </c:pt>
                <c:pt idx="2">
                  <c:v>0.15716525037310472</c:v>
                </c:pt>
                <c:pt idx="3">
                  <c:v>1.2429113772024244E-4</c:v>
                </c:pt>
                <c:pt idx="4">
                  <c:v>3.4198633631368015E-4</c:v>
                </c:pt>
                <c:pt idx="5">
                  <c:v>3.1598571744557146E-5</c:v>
                </c:pt>
                <c:pt idx="6">
                  <c:v>0.33103917826491319</c:v>
                </c:pt>
                <c:pt idx="7">
                  <c:v>2.0329583391256617E-3</c:v>
                </c:pt>
                <c:pt idx="8">
                  <c:v>9.269256597568529E-5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  <c:pt idx="19">
                  <c:v>0.18748034338164984</c:v>
                </c:pt>
                <c:pt idx="20">
                  <c:v>0.78164331610580662</c:v>
                </c:pt>
                <c:pt idx="21">
                  <c:v>1.0710384956153953</c:v>
                </c:pt>
                <c:pt idx="22">
                  <c:v>0.56150349779296338</c:v>
                </c:pt>
                <c:pt idx="23">
                  <c:v>0.93513796423897733</c:v>
                </c:pt>
                <c:pt idx="24">
                  <c:v>0.47185184525873414</c:v>
                </c:pt>
                <c:pt idx="25">
                  <c:v>0.81955676004387679</c:v>
                </c:pt>
                <c:pt idx="26">
                  <c:v>0.75894157938798756</c:v>
                </c:pt>
                <c:pt idx="27">
                  <c:v>0.44820251487781482</c:v>
                </c:pt>
                <c:pt idx="28">
                  <c:v>1.2822359181245286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4F-494D-8F61-9A02CD01560D}"/>
            </c:ext>
          </c:extLst>
        </c:ser>
        <c:ser>
          <c:idx val="0"/>
          <c:order val="3"/>
          <c:tx>
            <c:v>SMP/SCP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3480814898138"/>
                  <c:y val="0.26873924613589967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Combinations'!$Q$2:$Q$31</c:f>
              <c:numCache>
                <c:formatCode>0.00000</c:formatCode>
                <c:ptCount val="30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  <c:pt idx="19">
                  <c:v>0.31902087897336906</c:v>
                </c:pt>
                <c:pt idx="20">
                  <c:v>0.54252535420866588</c:v>
                </c:pt>
                <c:pt idx="21">
                  <c:v>0.88200064753416774</c:v>
                </c:pt>
                <c:pt idx="22">
                  <c:v>0.70154020515614568</c:v>
                </c:pt>
                <c:pt idx="23">
                  <c:v>0.73108987848765272</c:v>
                </c:pt>
                <c:pt idx="24">
                  <c:v>0.53824175047826861</c:v>
                </c:pt>
                <c:pt idx="25">
                  <c:v>0.90022614138991874</c:v>
                </c:pt>
                <c:pt idx="26">
                  <c:v>0.67027671489910201</c:v>
                </c:pt>
                <c:pt idx="27">
                  <c:v>0.5803913120255042</c:v>
                </c:pt>
                <c:pt idx="28">
                  <c:v>1.2103910179353177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F-494D-8F61-9A02CD01560D}"/>
            </c:ext>
          </c:extLst>
        </c:ser>
        <c:ser>
          <c:idx val="1"/>
          <c:order val="4"/>
          <c:tx>
            <c:v>SCP/Ovalbumin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24896887889014"/>
                  <c:y val="0.10697050889472146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Combinations'!$S$2:$S$31</c:f>
              <c:numCache>
                <c:formatCode>0.00000</c:formatCode>
                <c:ptCount val="30"/>
                <c:pt idx="0">
                  <c:v>0</c:v>
                </c:pt>
                <c:pt idx="1">
                  <c:v>1.8446167670502849E-3</c:v>
                </c:pt>
                <c:pt idx="2">
                  <c:v>8.8609859650528588E-2</c:v>
                </c:pt>
                <c:pt idx="3">
                  <c:v>1.5386004604297609E-3</c:v>
                </c:pt>
                <c:pt idx="4">
                  <c:v>2.0459671020062269E-3</c:v>
                </c:pt>
                <c:pt idx="5">
                  <c:v>8.320247477150882E-4</c:v>
                </c:pt>
                <c:pt idx="6">
                  <c:v>0.16729777024390652</c:v>
                </c:pt>
                <c:pt idx="7">
                  <c:v>4.6946007617280463E-3</c:v>
                </c:pt>
                <c:pt idx="8">
                  <c:v>4.3164431169726822E-4</c:v>
                </c:pt>
                <c:pt idx="9">
                  <c:v>-4.1512445656949874E-4</c:v>
                </c:pt>
                <c:pt idx="10">
                  <c:v>-3.8734644877476724E-4</c:v>
                </c:pt>
                <c:pt idx="11">
                  <c:v>4.191540119316042E-3</c:v>
                </c:pt>
                <c:pt idx="12">
                  <c:v>-6.0149086992386774E-4</c:v>
                </c:pt>
                <c:pt idx="13">
                  <c:v>7.2503206167483639E-2</c:v>
                </c:pt>
                <c:pt idx="14">
                  <c:v>0.19523039307048876</c:v>
                </c:pt>
                <c:pt idx="15">
                  <c:v>4.3721458774124547E-2</c:v>
                </c:pt>
                <c:pt idx="16">
                  <c:v>6.5729986768680443E-2</c:v>
                </c:pt>
                <c:pt idx="17">
                  <c:v>0.32048208427572583</c:v>
                </c:pt>
                <c:pt idx="18">
                  <c:v>0.87967733415930494</c:v>
                </c:pt>
                <c:pt idx="19">
                  <c:v>9.4271648709707251E-2</c:v>
                </c:pt>
                <c:pt idx="20">
                  <c:v>0.77972524147848599</c:v>
                </c:pt>
                <c:pt idx="21">
                  <c:v>1.0002956800599148</c:v>
                </c:pt>
                <c:pt idx="22">
                  <c:v>0.7182094951842708</c:v>
                </c:pt>
                <c:pt idx="23">
                  <c:v>0.69981826169230321</c:v>
                </c:pt>
                <c:pt idx="24">
                  <c:v>0.31644667459893039</c:v>
                </c:pt>
                <c:pt idx="25">
                  <c:v>0.8049080545404026</c:v>
                </c:pt>
                <c:pt idx="26">
                  <c:v>0.85925671290856387</c:v>
                </c:pt>
                <c:pt idx="27">
                  <c:v>0.68101326163872211</c:v>
                </c:pt>
                <c:pt idx="28">
                  <c:v>1.1267337653913096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F-494D-8F61-9A02CD01560D}"/>
            </c:ext>
          </c:extLst>
        </c:ser>
        <c:ser>
          <c:idx val="2"/>
          <c:order val="5"/>
          <c:tx>
            <c:v>SMP/Ovalbumin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3480814898138"/>
                  <c:y val="0.17838363954505687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Combinations'!$U$2:$U$31</c:f>
              <c:numCache>
                <c:formatCode>0.00000</c:formatCode>
                <c:ptCount val="30"/>
                <c:pt idx="0">
                  <c:v>0</c:v>
                </c:pt>
                <c:pt idx="1">
                  <c:v>1.6355860686532791E-3</c:v>
                </c:pt>
                <c:pt idx="2">
                  <c:v>4.7717201429332293E-2</c:v>
                </c:pt>
                <c:pt idx="3">
                  <c:v>5.5055752222755846E-3</c:v>
                </c:pt>
                <c:pt idx="4">
                  <c:v>1.2465769125727208E-2</c:v>
                </c:pt>
                <c:pt idx="5">
                  <c:v>1.2038703353595965E-3</c:v>
                </c:pt>
                <c:pt idx="6">
                  <c:v>0.32241002027700677</c:v>
                </c:pt>
                <c:pt idx="7">
                  <c:v>8.9725514845114158E-3</c:v>
                </c:pt>
                <c:pt idx="8">
                  <c:v>7.5789502251712279E-4</c:v>
                </c:pt>
                <c:pt idx="9">
                  <c:v>5.520676036777656E-4</c:v>
                </c:pt>
                <c:pt idx="10">
                  <c:v>-5.6579725881626404E-4</c:v>
                </c:pt>
                <c:pt idx="11">
                  <c:v>3.3287299665775323E-3</c:v>
                </c:pt>
                <c:pt idx="12">
                  <c:v>-5.5167477653522918E-4</c:v>
                </c:pt>
                <c:pt idx="13">
                  <c:v>3.6748051324562062E-2</c:v>
                </c:pt>
                <c:pt idx="14">
                  <c:v>5.7966047569125864E-2</c:v>
                </c:pt>
                <c:pt idx="15">
                  <c:v>0.37106590179098325</c:v>
                </c:pt>
                <c:pt idx="16">
                  <c:v>3.4190592753803324E-2</c:v>
                </c:pt>
                <c:pt idx="17">
                  <c:v>0.33935176676979112</c:v>
                </c:pt>
                <c:pt idx="18">
                  <c:v>0.93913550333626361</c:v>
                </c:pt>
                <c:pt idx="19">
                  <c:v>0.22581218430142644</c:v>
                </c:pt>
                <c:pt idx="20">
                  <c:v>0.54060727958134525</c:v>
                </c:pt>
                <c:pt idx="21">
                  <c:v>0.81125783197868717</c:v>
                </c:pt>
                <c:pt idx="22">
                  <c:v>0.8582462025474531</c:v>
                </c:pt>
                <c:pt idx="23">
                  <c:v>0.49577017594097872</c:v>
                </c:pt>
                <c:pt idx="24">
                  <c:v>0.38283657981846492</c:v>
                </c:pt>
                <c:pt idx="25">
                  <c:v>0.88557743588644455</c:v>
                </c:pt>
                <c:pt idx="26">
                  <c:v>0.77059184841967832</c:v>
                </c:pt>
                <c:pt idx="27">
                  <c:v>0.8132020587864115</c:v>
                </c:pt>
                <c:pt idx="28">
                  <c:v>1.0548888652020985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F-494D-8F61-9A02CD01560D}"/>
            </c:ext>
          </c:extLst>
        </c:ser>
        <c:ser>
          <c:idx val="3"/>
          <c:order val="6"/>
          <c:tx>
            <c:v>All Three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3668291463568"/>
                  <c:y val="-7.2786708953047563E-2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Combinations'!$W$2:$W$31</c:f>
              <c:numCache>
                <c:formatCode>0.00000</c:formatCode>
                <c:ptCount val="30"/>
                <c:pt idx="0">
                  <c:v>0</c:v>
                </c:pt>
                <c:pt idx="1">
                  <c:v>1.4564736820772079E-3</c:v>
                </c:pt>
                <c:pt idx="2">
                  <c:v>8.4199884410589773E-2</c:v>
                </c:pt>
                <c:pt idx="3">
                  <c:v>3.711813860757137E-3</c:v>
                </c:pt>
                <c:pt idx="4">
                  <c:v>8.4245081959226989E-3</c:v>
                </c:pt>
                <c:pt idx="5">
                  <c:v>8.1311308082125016E-4</c:v>
                </c:pt>
                <c:pt idx="6">
                  <c:v>0.32528640627297561</c:v>
                </c:pt>
                <c:pt idx="7">
                  <c:v>6.6593537693828307E-3</c:v>
                </c:pt>
                <c:pt idx="8">
                  <c:v>5.3616087033664362E-4</c:v>
                </c:pt>
                <c:pt idx="9">
                  <c:v>4.0971261332442788E-4</c:v>
                </c:pt>
                <c:pt idx="10">
                  <c:v>-7.2446362099452233E-5</c:v>
                </c:pt>
                <c:pt idx="11">
                  <c:v>4.2108186566355418E-3</c:v>
                </c:pt>
                <c:pt idx="12">
                  <c:v>-3.4671746986044799E-4</c:v>
                </c:pt>
                <c:pt idx="13">
                  <c:v>6.9203993411486933E-2</c:v>
                </c:pt>
                <c:pt idx="14">
                  <c:v>0.15456928100407771</c:v>
                </c:pt>
                <c:pt idx="15">
                  <c:v>0.27591634758977207</c:v>
                </c:pt>
                <c:pt idx="16">
                  <c:v>4.528400087366307E-2</c:v>
                </c:pt>
                <c:pt idx="17">
                  <c:v>0.4374005820840135</c:v>
                </c:pt>
                <c:pt idx="18">
                  <c:v>0.90270831177690336</c:v>
                </c:pt>
                <c:pt idx="19">
                  <c:v>0.21303490399483427</c:v>
                </c:pt>
                <c:pt idx="20">
                  <c:v>0.62095262508949911</c:v>
                </c:pt>
                <c:pt idx="21">
                  <c:v>0.89785138652425645</c:v>
                </c:pt>
                <c:pt idx="22">
                  <c:v>0.75933196762928989</c:v>
                </c:pt>
                <c:pt idx="23">
                  <c:v>0.64222610537364488</c:v>
                </c:pt>
                <c:pt idx="24">
                  <c:v>0.41250833496522127</c:v>
                </c:pt>
                <c:pt idx="25">
                  <c:v>0.86357054393892196</c:v>
                </c:pt>
                <c:pt idx="26">
                  <c:v>0.76670842540911466</c:v>
                </c:pt>
                <c:pt idx="27">
                  <c:v>0.69153554415021257</c:v>
                </c:pt>
                <c:pt idx="28">
                  <c:v>1.130671216176242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4F-494D-8F61-9A02CD01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30720"/>
        <c:axId val="686231048"/>
      </c:scatterChart>
      <c:valAx>
        <c:axId val="6862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1048"/>
        <c:crossesAt val="-0.2"/>
        <c:crossBetween val="midCat"/>
      </c:valAx>
      <c:valAx>
        <c:axId val="68623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Normalized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Combination PSR Score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07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735295588051504"/>
          <c:y val="0.23297426363371246"/>
          <c:w val="0.18034893849119038"/>
          <c:h val="0.3844544324123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8560804899387"/>
          <c:y val="5.7352418389320425E-2"/>
          <c:w val="0.73777952755905507"/>
          <c:h val="0.7270806304652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29-4D06-81B9-62A6EB778B8A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29-4D06-81B9-62A6EB778B8A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29-4D06-81B9-62A6EB778B8A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29-4D06-81B9-62A6EB778B8A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29-4D06-81B9-62A6EB778B8A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29-4D06-81B9-62A6EB778B8A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29-4D06-81B9-62A6EB778B8A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29-4D06-81B9-62A6EB778B8A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29-4D06-81B9-62A6EB778B8A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29-4D06-81B9-62A6EB778B8A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29-4D06-81B9-62A6EB778B8A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29-4D06-81B9-62A6EB778B8A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29-4D06-81B9-62A6EB778B8A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29-4D06-81B9-62A6EB778B8A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29-4D06-81B9-62A6EB778B8A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29-4D06-81B9-62A6EB778B8A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29-4D06-81B9-62A6EB778B8A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29-4D06-81B9-62A6EB778B8A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29-4D06-81B9-62A6EB778B8A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29-4D06-81B9-62A6EB778B8A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29-4D06-81B9-62A6EB778B8A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29-4D06-81B9-62A6EB778B8A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29-4D06-81B9-62A6EB778B8A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29-4D06-81B9-62A6EB778B8A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29-4D06-81B9-62A6EB778B8A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29-4D06-81B9-62A6EB778B8A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29-4D06-81B9-62A6EB778B8A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29-4D06-81B9-62A6EB778B8A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29-4D06-81B9-62A6EB778B8A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29-4D06-81B9-62A6EB778B8A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Combinations'!$K$2:$K$31</c:f>
              <c:numCache>
                <c:formatCode>General</c:formatCode>
                <c:ptCount val="30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  <c:pt idx="19">
                  <c:v>0.48056141456508827</c:v>
                </c:pt>
                <c:pt idx="20">
                  <c:v>0.33340739231152516</c:v>
                </c:pt>
                <c:pt idx="21">
                  <c:v>0.72296279945294029</c:v>
                </c:pt>
                <c:pt idx="22">
                  <c:v>0.8715769125193279</c:v>
                </c:pt>
                <c:pt idx="23">
                  <c:v>0.55704179273632826</c:v>
                </c:pt>
                <c:pt idx="24">
                  <c:v>0.63463165569780322</c:v>
                </c:pt>
                <c:pt idx="25">
                  <c:v>1.0108955227359606</c:v>
                </c:pt>
                <c:pt idx="26">
                  <c:v>0.61161185041021637</c:v>
                </c:pt>
                <c:pt idx="27">
                  <c:v>0.74258010917319373</c:v>
                </c:pt>
                <c:pt idx="28">
                  <c:v>1.1685461177461067</c:v>
                </c:pt>
                <c:pt idx="29">
                  <c:v>1.03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A07-A55E-CD024573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SCP</a:t>
                </a:r>
                <a:r>
                  <a:rPr lang="en-US" sz="2400" baseline="0">
                    <a:solidFill>
                      <a:schemeClr val="tx1"/>
                    </a:solidFill>
                  </a:rPr>
                  <a:t>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8560804899387"/>
          <c:y val="5.7352418389320425E-2"/>
          <c:w val="0.73777952755905507"/>
          <c:h val="0.733951352804768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7F7-4FE4-B6E3-3260F38465E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7F7-4FE4-B6E3-3260F38465E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F7-4FE4-B6E3-3260F38465E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F7-4FE4-B6E3-3260F38465EF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F7-4FE4-B6E3-3260F38465EF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F7-4FE4-B6E3-3260F38465EF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7F7-4FE4-B6E3-3260F38465EF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F7-4FE4-B6E3-3260F38465EF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7F7-4FE4-B6E3-3260F38465EF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F7-4FE4-B6E3-3260F38465EF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F7-4FE4-B6E3-3260F38465EF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F7-4FE4-B6E3-3260F38465EF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7F7-4FE4-B6E3-3260F38465EF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7F7-4FE4-B6E3-3260F38465EF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7F7-4FE4-B6E3-3260F38465EF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7F7-4FE4-B6E3-3260F38465EF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F7-4FE4-B6E3-3260F38465EF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F7-4FE4-B6E3-3260F38465EF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7F7-4FE4-B6E3-3260F38465EF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F7-4FE4-B6E3-3260F38465EF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7F7-4FE4-B6E3-3260F38465EF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F7-4FE4-B6E3-3260F38465EF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F7-4FE4-B6E3-3260F38465EF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F7-4FE4-B6E3-3260F38465EF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7F7-4FE4-B6E3-3260F38465EF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7F7-4FE4-B6E3-3260F38465EF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F7-4FE4-B6E3-3260F38465EF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F7-4FE4-B6E3-3260F38465EF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F7-4FE4-B6E3-3260F38465EF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F7-4FE4-B6E3-3260F38465EF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Combinations'!$K$2:$K$31</c:f>
              <c:numCache>
                <c:formatCode>General</c:formatCode>
                <c:ptCount val="30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  <c:pt idx="19">
                  <c:v>0.48056141456508827</c:v>
                </c:pt>
                <c:pt idx="20">
                  <c:v>0.33340739231152516</c:v>
                </c:pt>
                <c:pt idx="21">
                  <c:v>0.72296279945294029</c:v>
                </c:pt>
                <c:pt idx="22">
                  <c:v>0.8715769125193279</c:v>
                </c:pt>
                <c:pt idx="23">
                  <c:v>0.55704179273632826</c:v>
                </c:pt>
                <c:pt idx="24">
                  <c:v>0.63463165569780322</c:v>
                </c:pt>
                <c:pt idx="25">
                  <c:v>1.0108955227359606</c:v>
                </c:pt>
                <c:pt idx="26">
                  <c:v>0.61161185041021637</c:v>
                </c:pt>
                <c:pt idx="27">
                  <c:v>0.74258010917319373</c:v>
                </c:pt>
                <c:pt idx="28">
                  <c:v>1.1685461177461067</c:v>
                </c:pt>
                <c:pt idx="29">
                  <c:v>1.03</c:v>
                </c:pt>
              </c:numCache>
            </c:numRef>
          </c:xVal>
          <c:yVal>
            <c:numRef>
              <c:f>'Reagent Combinations'!$N$2:$N$31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7-4FE4-B6E3-3260F38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OVA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8573186456434"/>
          <c:y val="5.7352418389320425E-2"/>
          <c:w val="0.73227953737702989"/>
          <c:h val="0.726999689848763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BC-064C-969E-04F91F25A058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BC-064C-969E-04F91F25A058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BC-064C-969E-04F91F25A058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0A-4D34-B447-28DF98025AAE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0A-4D34-B447-28DF98025AAE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BC-064C-969E-04F91F25A058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BC-064C-969E-04F91F25A058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BC-064C-969E-04F91F25A058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0A-4D34-B447-28DF98025AAE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BC-064C-969E-04F91F25A058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0A-4D34-B447-28DF98025AAE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Combinations'!$N$2:$N$31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A-4D34-B447-28DF9802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OVA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SCP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8531073446328"/>
          <c:y val="3.9066465284677637E-2"/>
          <c:w val="0.77101694915254237"/>
          <c:h val="0.733424646884736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21347627154711"/>
                  <c:y val="-4.80125244289174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0.85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Combinations'!$R$2:$R$31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1.588921821052806E-2</c:v>
                </c:pt>
                <c:pt idx="2">
                  <c:v>0.1312725921519084</c:v>
                </c:pt>
                <c:pt idx="3">
                  <c:v>1.9091265899566064E-2</c:v>
                </c:pt>
                <c:pt idx="4">
                  <c:v>2.5761788360034663E-2</c:v>
                </c:pt>
                <c:pt idx="5">
                  <c:v>1.5403444159389065E-2</c:v>
                </c:pt>
                <c:pt idx="6">
                  <c:v>0.50115142829801351</c:v>
                </c:pt>
                <c:pt idx="7">
                  <c:v>2.1310909061909029E-2</c:v>
                </c:pt>
                <c:pt idx="8">
                  <c:v>1.5418943276795539E-2</c:v>
                </c:pt>
                <c:pt idx="9">
                  <c:v>1.6092194692865016E-2</c:v>
                </c:pt>
                <c:pt idx="10">
                  <c:v>1.5735804621292673E-2</c:v>
                </c:pt>
                <c:pt idx="11">
                  <c:v>2.0112185884013051E-2</c:v>
                </c:pt>
                <c:pt idx="12">
                  <c:v>1.5113013236877752E-2</c:v>
                </c:pt>
                <c:pt idx="13">
                  <c:v>0.11336072274241511</c:v>
                </c:pt>
                <c:pt idx="14">
                  <c:v>0.22551140237261852</c:v>
                </c:pt>
                <c:pt idx="15">
                  <c:v>0.42796168220420838</c:v>
                </c:pt>
                <c:pt idx="16">
                  <c:v>5.0931423098505436E-2</c:v>
                </c:pt>
                <c:pt idx="17">
                  <c:v>0.66736789520652351</c:v>
                </c:pt>
                <c:pt idx="18">
                  <c:v>0.90431209783514144</c:v>
                </c:pt>
                <c:pt idx="19">
                  <c:v>0.33402087897336907</c:v>
                </c:pt>
                <c:pt idx="20">
                  <c:v>0.55752535420866589</c:v>
                </c:pt>
                <c:pt idx="21">
                  <c:v>0.89700064753416775</c:v>
                </c:pt>
                <c:pt idx="22">
                  <c:v>0.71654020515614569</c:v>
                </c:pt>
                <c:pt idx="23">
                  <c:v>0.74608987848765274</c:v>
                </c:pt>
                <c:pt idx="24">
                  <c:v>0.55324175047826862</c:v>
                </c:pt>
                <c:pt idx="25">
                  <c:v>0.91522614138991876</c:v>
                </c:pt>
                <c:pt idx="26">
                  <c:v>0.68527671489910202</c:v>
                </c:pt>
                <c:pt idx="27">
                  <c:v>0.59539131202550422</c:v>
                </c:pt>
                <c:pt idx="28">
                  <c:v>1.2253910179353176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4A96-A4B3-B9FD50DB14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'Reagent Combinations'!$B$2:$B$20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'Reagent Combinations'!$Q$2:$Q$20</c:f>
              <c:numCache>
                <c:formatCode>0.00000</c:formatCode>
                <c:ptCount val="19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C-4A96-A4B3-B9FD50DB145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'Reagent Combinations'!$B$21:$B$31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'Reagent Combinations'!$Q$21:$Q$31</c:f>
              <c:numCache>
                <c:formatCode>0.00000</c:formatCode>
                <c:ptCount val="11"/>
                <c:pt idx="0">
                  <c:v>0.31902087897336906</c:v>
                </c:pt>
                <c:pt idx="1">
                  <c:v>0.54252535420866588</c:v>
                </c:pt>
                <c:pt idx="2">
                  <c:v>0.88200064753416774</c:v>
                </c:pt>
                <c:pt idx="3">
                  <c:v>0.70154020515614568</c:v>
                </c:pt>
                <c:pt idx="4">
                  <c:v>0.73108987848765272</c:v>
                </c:pt>
                <c:pt idx="5">
                  <c:v>0.53824175047826861</c:v>
                </c:pt>
                <c:pt idx="6">
                  <c:v>0.90022614138991874</c:v>
                </c:pt>
                <c:pt idx="7">
                  <c:v>0.67027671489910201</c:v>
                </c:pt>
                <c:pt idx="8">
                  <c:v>0.5803913120255042</c:v>
                </c:pt>
                <c:pt idx="9">
                  <c:v>1.2103910179353177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C-4A96-A4B3-B9FD50DB1456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'Reagent Combinations'!$K$34:$K$39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'Reagent Combinations'!$L$34:$L$39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8-4FCB-82FA-C22CFA6F8AE7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'Reagent Combinations'!$K$41:$K$48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'Reagent Combinations'!$L$41:$L$48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8-4FCB-82FA-C22CFA6F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 Score (reported)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0.30231638418079093"/>
              <c:y val="0.87548452064720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8369832"/>
        <c:crossesAt val="-0.1"/>
        <c:crossBetween val="midCat"/>
        <c:majorUnit val="0.2"/>
      </c:valAx>
      <c:valAx>
        <c:axId val="65836983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/SCP Average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1.977401129943503E-2"/>
              <c:y val="6.85995385291266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837147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Combinations'!$T$2:$T$31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  <c:pt idx="19">
                  <c:v>0.10927164870970725</c:v>
                </c:pt>
                <c:pt idx="20">
                  <c:v>0.794725241478486</c:v>
                </c:pt>
                <c:pt idx="21">
                  <c:v>1.0152956800599147</c:v>
                </c:pt>
                <c:pt idx="22">
                  <c:v>0.73320949518427081</c:v>
                </c:pt>
                <c:pt idx="23">
                  <c:v>0.71481826169230323</c:v>
                </c:pt>
                <c:pt idx="24">
                  <c:v>0.3314466745989304</c:v>
                </c:pt>
                <c:pt idx="25">
                  <c:v>0.81990805454040261</c:v>
                </c:pt>
                <c:pt idx="26">
                  <c:v>0.87425671290856388</c:v>
                </c:pt>
                <c:pt idx="27">
                  <c:v>0.69601326163872212</c:v>
                </c:pt>
                <c:pt idx="28">
                  <c:v>1.1417337653913096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2-4ACB-9F1F-1BB7E6B381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Combinations'!$T$2:$T$20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2-4ACB-9F1F-1BB7E6B381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76213"/>
              </a:solidFill>
              <a:ln w="9525">
                <a:solidFill>
                  <a:srgbClr val="D76213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Combinations'!$T$21:$T$31</c:f>
              <c:numCache>
                <c:formatCode>General</c:formatCode>
                <c:ptCount val="11"/>
                <c:pt idx="0">
                  <c:v>0.10927164870970725</c:v>
                </c:pt>
                <c:pt idx="1">
                  <c:v>0.794725241478486</c:v>
                </c:pt>
                <c:pt idx="2">
                  <c:v>1.0152956800599147</c:v>
                </c:pt>
                <c:pt idx="3">
                  <c:v>0.73320949518427081</c:v>
                </c:pt>
                <c:pt idx="4">
                  <c:v>0.71481826169230323</c:v>
                </c:pt>
                <c:pt idx="5">
                  <c:v>0.3314466745989304</c:v>
                </c:pt>
                <c:pt idx="6">
                  <c:v>0.81990805454040261</c:v>
                </c:pt>
                <c:pt idx="7">
                  <c:v>0.87425671290856388</c:v>
                </c:pt>
                <c:pt idx="8">
                  <c:v>0.69601326163872212</c:v>
                </c:pt>
                <c:pt idx="9">
                  <c:v>1.1417337653913096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2-4ACB-9F1F-1BB7E6B3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OVA/SCP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Combinations'!$V$2:$V$31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  <c:pt idx="19">
                  <c:v>0.24081218430142642</c:v>
                </c:pt>
                <c:pt idx="20">
                  <c:v>0.55560727958134526</c:v>
                </c:pt>
                <c:pt idx="21">
                  <c:v>0.82625783197868718</c:v>
                </c:pt>
                <c:pt idx="22">
                  <c:v>0.87324620254745311</c:v>
                </c:pt>
                <c:pt idx="23">
                  <c:v>0.51077017594097873</c:v>
                </c:pt>
                <c:pt idx="24">
                  <c:v>0.39783657981846493</c:v>
                </c:pt>
                <c:pt idx="25">
                  <c:v>0.90057743588644457</c:v>
                </c:pt>
                <c:pt idx="26">
                  <c:v>0.78559184841967833</c:v>
                </c:pt>
                <c:pt idx="27">
                  <c:v>0.82820205878641151</c:v>
                </c:pt>
                <c:pt idx="28">
                  <c:v>1.0698888652020984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7-4E3F-BE31-73A668BC72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A9BFF"/>
              </a:solidFill>
              <a:ln w="9525">
                <a:solidFill>
                  <a:srgbClr val="FA9BFF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Combinations'!$V$2:$V$20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7-4E3F-BE31-73A668BC72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B800B8"/>
              </a:solidFill>
              <a:ln w="9525">
                <a:solidFill>
                  <a:srgbClr val="B800B8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Combinations'!$V$21:$V$31</c:f>
              <c:numCache>
                <c:formatCode>General</c:formatCode>
                <c:ptCount val="11"/>
                <c:pt idx="0">
                  <c:v>0.24081218430142642</c:v>
                </c:pt>
                <c:pt idx="1">
                  <c:v>0.55560727958134526</c:v>
                </c:pt>
                <c:pt idx="2">
                  <c:v>0.82625783197868718</c:v>
                </c:pt>
                <c:pt idx="3">
                  <c:v>0.87324620254745311</c:v>
                </c:pt>
                <c:pt idx="4">
                  <c:v>0.51077017594097873</c:v>
                </c:pt>
                <c:pt idx="5">
                  <c:v>0.39783657981846493</c:v>
                </c:pt>
                <c:pt idx="6">
                  <c:v>0.90057743588644457</c:v>
                </c:pt>
                <c:pt idx="7">
                  <c:v>0.78559184841967833</c:v>
                </c:pt>
                <c:pt idx="8">
                  <c:v>0.82820205878641151</c:v>
                </c:pt>
                <c:pt idx="9">
                  <c:v>1.0698888652020984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7-4E3F-BE31-73A668BC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SMP/OVA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Combinations'!$X$2:$X$31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  <c:pt idx="19">
                  <c:v>0.22803490399483428</c:v>
                </c:pt>
                <c:pt idx="20">
                  <c:v>0.63595262508949912</c:v>
                </c:pt>
                <c:pt idx="21">
                  <c:v>0.91285138652425646</c:v>
                </c:pt>
                <c:pt idx="22">
                  <c:v>0.77433196762928991</c:v>
                </c:pt>
                <c:pt idx="23">
                  <c:v>0.6572261053736449</c:v>
                </c:pt>
                <c:pt idx="24">
                  <c:v>0.42750833496522128</c:v>
                </c:pt>
                <c:pt idx="25">
                  <c:v>0.87857054393892198</c:v>
                </c:pt>
                <c:pt idx="26">
                  <c:v>0.78170842540911467</c:v>
                </c:pt>
                <c:pt idx="27">
                  <c:v>0.70653554415021258</c:v>
                </c:pt>
                <c:pt idx="28">
                  <c:v>1.1456712161762419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97D-B30C-C517CFDFE8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19999"/>
              </a:solidFill>
              <a:ln w="9525">
                <a:solidFill>
                  <a:srgbClr val="F19999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Combinations'!$X$2:$X$20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4-497D-B30C-C517CFDFE8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Combinations'!$X$21:$X$31</c:f>
              <c:numCache>
                <c:formatCode>General</c:formatCode>
                <c:ptCount val="11"/>
                <c:pt idx="0">
                  <c:v>0.22803490399483428</c:v>
                </c:pt>
                <c:pt idx="1">
                  <c:v>0.63595262508949912</c:v>
                </c:pt>
                <c:pt idx="2">
                  <c:v>0.91285138652425646</c:v>
                </c:pt>
                <c:pt idx="3">
                  <c:v>0.77433196762928991</c:v>
                </c:pt>
                <c:pt idx="4">
                  <c:v>0.6572261053736449</c:v>
                </c:pt>
                <c:pt idx="5">
                  <c:v>0.42750833496522128</c:v>
                </c:pt>
                <c:pt idx="6">
                  <c:v>0.87857054393892198</c:v>
                </c:pt>
                <c:pt idx="7">
                  <c:v>0.78170842540911467</c:v>
                </c:pt>
                <c:pt idx="8">
                  <c:v>0.70653554415021258</c:v>
                </c:pt>
                <c:pt idx="9">
                  <c:v>1.1456712161762419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4-497D-B30C-C517CFDF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Reagents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5-47D5-A294-728BE7215573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5-47D5-A294-728BE72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81920"/>
        <c:axId val="458979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In Trials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'Status Coded'!$C$23:$C$31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0.1032470568712556</c:v>
                      </c:pt>
                      <c:pt idx="1">
                        <c:v>0.48056141456508827</c:v>
                      </c:pt>
                      <c:pt idx="2">
                        <c:v>0.61161185041021637</c:v>
                      </c:pt>
                      <c:pt idx="3">
                        <c:v>0.63463165569780322</c:v>
                      </c:pt>
                      <c:pt idx="4">
                        <c:v>3.8058240661411891E-2</c:v>
                      </c:pt>
                      <c:pt idx="5">
                        <c:v>3.0162829330266389E-2</c:v>
                      </c:pt>
                      <c:pt idx="6">
                        <c:v>4.0588859784692399E-2</c:v>
                      </c:pt>
                      <c:pt idx="7">
                        <c:v>3.0745193987615393E-2</c:v>
                      </c:pt>
                      <c:pt idx="8">
                        <c:v>0.74258010917319373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'Status Coded'!$D$23:$D$31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5.7685038266996121E-2</c:v>
                      </c:pt>
                      <c:pt idx="1">
                        <c:v>1.6062954037764643E-2</c:v>
                      </c:pt>
                      <c:pt idx="2">
                        <c:v>0.97457184642914019</c:v>
                      </c:pt>
                      <c:pt idx="3">
                        <c:v>0.1760415039391266</c:v>
                      </c:pt>
                      <c:pt idx="4">
                        <c:v>1.7952909783139279E-2</c:v>
                      </c:pt>
                      <c:pt idx="5">
                        <c:v>1.373382111666315E-2</c:v>
                      </c:pt>
                      <c:pt idx="6">
                        <c:v>2.2356243184330431E-2</c:v>
                      </c:pt>
                      <c:pt idx="7">
                        <c:v>1.5770596057418852E-2</c:v>
                      </c:pt>
                      <c:pt idx="8">
                        <c:v>0.92882400839962942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65-47D5-A294-728BE7215573}"/>
                  </c:ext>
                </c:extLst>
              </c15:ser>
            </c15:filteredScatterSeries>
          </c:ext>
        </c:extLst>
      </c:scatterChart>
      <c:valAx>
        <c:axId val="458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9952"/>
        <c:crosses val="autoZero"/>
        <c:crossBetween val="midCat"/>
      </c:valAx>
      <c:valAx>
        <c:axId val="458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4207-9E62-5287CB6F1DCC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5-4207-9E62-5287CB6F1DCC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Coded'!$C$23:$C$31</c:f>
              <c:numCache>
                <c:formatCode>General</c:formatCode>
                <c:ptCount val="9"/>
                <c:pt idx="0">
                  <c:v>0.1032470568712556</c:v>
                </c:pt>
                <c:pt idx="1">
                  <c:v>0.48056141456508827</c:v>
                </c:pt>
                <c:pt idx="2">
                  <c:v>0.61161185041021637</c:v>
                </c:pt>
                <c:pt idx="3">
                  <c:v>0.63463165569780322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4.0588859784692399E-2</c:v>
                </c:pt>
                <c:pt idx="7">
                  <c:v>3.0745193987615393E-2</c:v>
                </c:pt>
                <c:pt idx="8">
                  <c:v>0.74258010917319373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5-4207-9E62-5287CB6F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67824"/>
        <c:axId val="753569464"/>
      </c:scatterChart>
      <c:valAx>
        <c:axId val="7535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9464"/>
        <c:crosses val="autoZero"/>
        <c:crossBetween val="midCat"/>
      </c:valAx>
      <c:valAx>
        <c:axId val="7535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690590400338"/>
          <c:y val="5.5512084426946634E-2"/>
          <c:w val="0.55645820134552149"/>
          <c:h val="0.68338828740157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1-487C-9957-1EAC2B8EFBE3}"/>
            </c:ext>
          </c:extLst>
        </c:ser>
        <c:ser>
          <c:idx val="2"/>
          <c:order val="2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CA-407D-95F2-D7762AF36C0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1-487C-9957-1EAC2B8EFBE3}"/>
            </c:ext>
          </c:extLst>
        </c:ser>
        <c:ser>
          <c:idx val="3"/>
          <c:order val="3"/>
          <c:tx>
            <c:strRef>
              <c:f>'Figure 2 -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1-487C-9957-1EAC2B8EFBE3}"/>
            </c:ext>
          </c:extLst>
        </c:ser>
        <c:ser>
          <c:idx val="4"/>
          <c:order val="4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1-487C-9957-1EAC2B8EFBE3}"/>
            </c:ext>
          </c:extLst>
        </c:ser>
        <c:ser>
          <c:idx val="5"/>
          <c:order val="5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1-487C-9957-1EAC2B8EFBE3}"/>
            </c:ext>
          </c:extLst>
        </c:ser>
        <c:ser>
          <c:idx val="7"/>
          <c:order val="7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2540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1-487C-9957-1EAC2B8EFBE3}"/>
            </c:ext>
          </c:extLst>
        </c:ser>
        <c:ser>
          <c:idx val="10"/>
          <c:order val="10"/>
          <c:tx>
            <c:strRef>
              <c:f>'Figure 2 -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1-487C-9957-1EAC2B8EFBE3}"/>
            </c:ext>
          </c:extLst>
        </c:ser>
        <c:ser>
          <c:idx val="16"/>
          <c:order val="16"/>
          <c:tx>
            <c:strRef>
              <c:f>'Figure 2 - Loading Profile'!$R$2</c:f>
              <c:strCache>
                <c:ptCount val="1"/>
                <c:pt idx="0">
                  <c:v>Ganitumab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621-487C-9957-1EAC2B8EFBE3}"/>
            </c:ext>
          </c:extLst>
        </c:ser>
        <c:ser>
          <c:idx val="17"/>
          <c:order val="17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1-487C-9957-1EAC2B8E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2 - Loading Profile'!$C$2</c15:sqref>
                        </c15:formulaRef>
                      </c:ext>
                    </c:extLst>
                    <c:strCache>
                      <c:ptCount val="1"/>
                      <c:pt idx="0">
                        <c:v>Abituzumab</c:v>
                      </c:pt>
                    </c:strCache>
                  </c:strRef>
                </c:tx>
                <c:spPr>
                  <a:ln w="34925" cap="rnd">
                    <a:solidFill>
                      <a:srgbClr val="ABAB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ABABFF"/>
                    </a:solidFill>
                    <a:ln w="9525">
                      <a:solidFill>
                        <a:srgbClr val="ABAB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6.6668509999999997E-3</c:v>
                      </c:pt>
                      <c:pt idx="1">
                        <c:v>3.382117E-3</c:v>
                      </c:pt>
                      <c:pt idx="2">
                        <c:v>2.1187440000000001E-3</c:v>
                      </c:pt>
                      <c:pt idx="3">
                        <c:v>7.9378700000000001E-4</c:v>
                      </c:pt>
                      <c:pt idx="4">
                        <c:v>1.14898E-3</c:v>
                      </c:pt>
                      <c:pt idx="5">
                        <c:v>1.096938E-3</c:v>
                      </c:pt>
                      <c:pt idx="6">
                        <c:v>8.8257600000000004E-4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21-487C-9957-1EAC2B8EFB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21-487C-9957-1EAC2B8EFB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21-487C-9957-1EAC2B8EFBE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Profile'!$K$2</c15:sqref>
                        </c15:formulaRef>
                      </c:ext>
                    </c:extLst>
                    <c:strCache>
                      <c:ptCount val="1"/>
                      <c:pt idx="0">
                        <c:v>Golilumab</c:v>
                      </c:pt>
                    </c:strCache>
                  </c:strRef>
                </c:tx>
                <c:spPr>
                  <a:ln w="34925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FF"/>
                    </a:solidFill>
                    <a:ln w="9525">
                      <a:solidFill>
                        <a:srgbClr val="FF00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3.1167619999999999E-3</c:v>
                      </c:pt>
                      <c:pt idx="1">
                        <c:v>1.2500020000000001E-3</c:v>
                      </c:pt>
                      <c:pt idx="2">
                        <c:v>1.3030100000000001E-4</c:v>
                      </c:pt>
                      <c:pt idx="3">
                        <c:v>-5.3423499999999998E-4</c:v>
                      </c:pt>
                      <c:pt idx="4">
                        <c:v>-1.16692E-4</c:v>
                      </c:pt>
                      <c:pt idx="5">
                        <c:v>3.2026199999999998E-4</c:v>
                      </c:pt>
                      <c:pt idx="6">
                        <c:v>3.9171600000000002E-4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21-487C-9957-1EAC2B8EFBE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21-487C-9957-1EAC2B8EFBE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621-487C-9957-1EAC2B8EFBE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621-487C-9957-1EAC2B8EFBE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21-487C-9957-1EAC2B8EFBE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621-487C-9957-1EAC2B8EFBE3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 Light" panose="020B0603030403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 Light" panose="020B0603030403020204" pitchFamily="34" charset="0"/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 Light" panose="020B06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 Light" panose="020B0603030403020204" pitchFamily="34" charset="0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 Light" panose="020B060303040302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 Light" panose="020B060303040302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Myriad Pro Light" panose="020B06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 Light" panose="020B06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 Light" panose="020B0603030403020204" pitchFamily="34" charset="0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yriad Pro Light" panose="020B06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3-4191-B0D3-CFFC25C3F375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>
                  <a:alpha val="94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3-4191-B0D3-CFFC25C3F375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Coded'!$D$23:$D$31</c:f>
              <c:numCache>
                <c:formatCode>General</c:formatCode>
                <c:ptCount val="9"/>
                <c:pt idx="0">
                  <c:v>5.7685038266996121E-2</c:v>
                </c:pt>
                <c:pt idx="1">
                  <c:v>1.6062954037764643E-2</c:v>
                </c:pt>
                <c:pt idx="2">
                  <c:v>0.97457184642914019</c:v>
                </c:pt>
                <c:pt idx="3">
                  <c:v>0.1760415039391266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2.2356243184330431E-2</c:v>
                </c:pt>
                <c:pt idx="7">
                  <c:v>1.5770596057418852E-2</c:v>
                </c:pt>
                <c:pt idx="8">
                  <c:v>0.92882400839962942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3-4191-B0D3-CFFC25C3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1496"/>
        <c:axId val="799173464"/>
      </c:scatterChart>
      <c:valAx>
        <c:axId val="7991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3464"/>
        <c:crosses val="autoZero"/>
        <c:crossBetween val="midCat"/>
      </c:valAx>
      <c:valAx>
        <c:axId val="7991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7-4248-A232-F0272E1C0457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7-4248-A232-F0272E1C0457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7-4248-A232-F0272E1C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71F-B28C-3E37E1140075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D-471F-B28C-3E37E1140075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D-471F-B28C-3E37E11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A-443D-8EA1-EBBF1DE3499C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A-443D-8EA1-EBBF1DE3499C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A-443D-8EA1-EBBF1DE3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plus>
            <c:min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Non-Normalized'!$B$37:$B$44</c:f>
              <c:numCache>
                <c:formatCode>General</c:formatCode>
                <c:ptCount val="8"/>
                <c:pt idx="0">
                  <c:v>24.5</c:v>
                </c:pt>
                <c:pt idx="1">
                  <c:v>282.5</c:v>
                </c:pt>
                <c:pt idx="2">
                  <c:v>262.5</c:v>
                </c:pt>
                <c:pt idx="3">
                  <c:v>3669.5</c:v>
                </c:pt>
                <c:pt idx="4">
                  <c:v>4698</c:v>
                </c:pt>
                <c:pt idx="5">
                  <c:v>7041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86A-AFC4-2CFDB865954C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plus>
            <c:min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Non-Normalized'!$C$37:$C$44</c:f>
              <c:numCache>
                <c:formatCode>General</c:formatCode>
                <c:ptCount val="8"/>
                <c:pt idx="0">
                  <c:v>27</c:v>
                </c:pt>
                <c:pt idx="1">
                  <c:v>150.5</c:v>
                </c:pt>
                <c:pt idx="2">
                  <c:v>260</c:v>
                </c:pt>
                <c:pt idx="3">
                  <c:v>3137</c:v>
                </c:pt>
                <c:pt idx="4">
                  <c:v>4294</c:v>
                </c:pt>
                <c:pt idx="5">
                  <c:v>7041</c:v>
                </c:pt>
                <c:pt idx="6">
                  <c:v>5882</c:v>
                </c:pt>
                <c:pt idx="7">
                  <c:v>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9-486A-AFC4-2CFDB865954C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plus>
            <c:min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Non-Normalized'!$D$37:$D$44</c:f>
              <c:numCache>
                <c:formatCode>General</c:formatCode>
                <c:ptCount val="8"/>
                <c:pt idx="0">
                  <c:v>27.5</c:v>
                </c:pt>
                <c:pt idx="1">
                  <c:v>100.5</c:v>
                </c:pt>
                <c:pt idx="2">
                  <c:v>428</c:v>
                </c:pt>
                <c:pt idx="3">
                  <c:v>2448</c:v>
                </c:pt>
                <c:pt idx="4">
                  <c:v>4298</c:v>
                </c:pt>
                <c:pt idx="5">
                  <c:v>6732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9-486A-AFC4-2CFDB865954C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plus>
            <c:min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Non-Normalized'!$E$37:$E$44</c:f>
              <c:numCache>
                <c:formatCode>General</c:formatCode>
                <c:ptCount val="8"/>
                <c:pt idx="0">
                  <c:v>28.5</c:v>
                </c:pt>
                <c:pt idx="1">
                  <c:v>66</c:v>
                </c:pt>
                <c:pt idx="2">
                  <c:v>152.5</c:v>
                </c:pt>
                <c:pt idx="3">
                  <c:v>1444.5</c:v>
                </c:pt>
                <c:pt idx="4">
                  <c:v>3281.5</c:v>
                </c:pt>
                <c:pt idx="5">
                  <c:v>5888</c:v>
                </c:pt>
                <c:pt idx="6">
                  <c:v>5376</c:v>
                </c:pt>
                <c:pt idx="7">
                  <c:v>7711.5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9-486A-AFC4-2CFDB865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plus>
            <c:min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Non-Normalized'!$F$37:$F$44</c:f>
              <c:numCache>
                <c:formatCode>General</c:formatCode>
                <c:ptCount val="8"/>
                <c:pt idx="0">
                  <c:v>24</c:v>
                </c:pt>
                <c:pt idx="1">
                  <c:v>67.5</c:v>
                </c:pt>
                <c:pt idx="2">
                  <c:v>346.5</c:v>
                </c:pt>
                <c:pt idx="3">
                  <c:v>3429</c:v>
                </c:pt>
                <c:pt idx="4">
                  <c:v>3360.5</c:v>
                </c:pt>
                <c:pt idx="5">
                  <c:v>6584</c:v>
                </c:pt>
                <c:pt idx="6">
                  <c:v>4919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0DF-9198-E14F481B310F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Non-Normalized'!$G$37:$G$44</c:f>
              <c:numCache>
                <c:formatCode>General</c:formatCode>
                <c:ptCount val="8"/>
                <c:pt idx="0">
                  <c:v>24.5</c:v>
                </c:pt>
                <c:pt idx="1">
                  <c:v>53.5</c:v>
                </c:pt>
                <c:pt idx="2">
                  <c:v>142</c:v>
                </c:pt>
                <c:pt idx="3">
                  <c:v>3137</c:v>
                </c:pt>
                <c:pt idx="4">
                  <c:v>3432.5</c:v>
                </c:pt>
                <c:pt idx="5">
                  <c:v>6294.5</c:v>
                </c:pt>
                <c:pt idx="6">
                  <c:v>5027</c:v>
                </c:pt>
                <c:pt idx="7">
                  <c:v>6886.5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F-40DF-9198-E14F481B310F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plus>
            <c:min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Non-Normalized'!$H$37:$H$44</c:f>
              <c:numCache>
                <c:formatCode>General</c:formatCode>
                <c:ptCount val="8"/>
                <c:pt idx="0">
                  <c:v>25</c:v>
                </c:pt>
                <c:pt idx="1">
                  <c:v>43</c:v>
                </c:pt>
                <c:pt idx="2">
                  <c:v>145</c:v>
                </c:pt>
                <c:pt idx="3">
                  <c:v>2618</c:v>
                </c:pt>
                <c:pt idx="4">
                  <c:v>2999</c:v>
                </c:pt>
                <c:pt idx="5">
                  <c:v>6294.5</c:v>
                </c:pt>
                <c:pt idx="6">
                  <c:v>5027</c:v>
                </c:pt>
                <c:pt idx="7">
                  <c:v>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F-40DF-9198-E14F481B310F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Non-Normalized'!$I$37:$I$44</c:f>
              <c:numCache>
                <c:formatCode>General</c:formatCode>
                <c:ptCount val="8"/>
                <c:pt idx="0">
                  <c:v>28</c:v>
                </c:pt>
                <c:pt idx="1">
                  <c:v>34</c:v>
                </c:pt>
                <c:pt idx="2">
                  <c:v>79</c:v>
                </c:pt>
                <c:pt idx="3">
                  <c:v>1367</c:v>
                </c:pt>
                <c:pt idx="4">
                  <c:v>2045</c:v>
                </c:pt>
                <c:pt idx="5">
                  <c:v>5290</c:v>
                </c:pt>
                <c:pt idx="6">
                  <c:v>4496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F-40DF-9198-E14F481B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Non-Normalized'!$J$37:$J$44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69</c:v>
                </c:pt>
                <c:pt idx="3">
                  <c:v>2448</c:v>
                </c:pt>
                <c:pt idx="4">
                  <c:v>1959</c:v>
                </c:pt>
                <c:pt idx="5">
                  <c:v>5381.5</c:v>
                </c:pt>
                <c:pt idx="6">
                  <c:v>3281.5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C60-A3E7-56B22B145278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Non-Normalized'!$K$37:$K$44</c:f>
              <c:numCache>
                <c:formatCode>General</c:formatCode>
                <c:ptCount val="8"/>
                <c:pt idx="0">
                  <c:v>24</c:v>
                </c:pt>
                <c:pt idx="1">
                  <c:v>30.5</c:v>
                </c:pt>
                <c:pt idx="2">
                  <c:v>53.5</c:v>
                </c:pt>
                <c:pt idx="3">
                  <c:v>2045</c:v>
                </c:pt>
                <c:pt idx="4">
                  <c:v>1790.5</c:v>
                </c:pt>
                <c:pt idx="5">
                  <c:v>5258</c:v>
                </c:pt>
                <c:pt idx="6">
                  <c:v>3137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3-4C60-A3E7-56B22B145278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plus>
            <c:min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Non-Normalized'!$L$37:$L$44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63</c:v>
                </c:pt>
                <c:pt idx="3">
                  <c:v>1598</c:v>
                </c:pt>
                <c:pt idx="4">
                  <c:v>1495.5</c:v>
                </c:pt>
                <c:pt idx="5">
                  <c:v>4919</c:v>
                </c:pt>
                <c:pt idx="6">
                  <c:v>3071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3-4C60-A3E7-56B22B145278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plus>
            <c:min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Non-Normalized'!$M$37:$M$44</c:f>
              <c:numCache>
                <c:formatCode>General</c:formatCode>
                <c:ptCount val="8"/>
                <c:pt idx="0">
                  <c:v>26</c:v>
                </c:pt>
                <c:pt idx="1">
                  <c:v>25.5</c:v>
                </c:pt>
                <c:pt idx="2">
                  <c:v>39</c:v>
                </c:pt>
                <c:pt idx="3">
                  <c:v>784.5</c:v>
                </c:pt>
                <c:pt idx="4">
                  <c:v>761.5</c:v>
                </c:pt>
                <c:pt idx="5">
                  <c:v>3846</c:v>
                </c:pt>
                <c:pt idx="6">
                  <c:v>2402.5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3-4C60-A3E7-56B22B14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Dilutions'!$B$2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Dilutions'!$B$3:$B$10</c:f>
              <c:numCache>
                <c:formatCode>General</c:formatCode>
                <c:ptCount val="8"/>
                <c:pt idx="0">
                  <c:v>0</c:v>
                </c:pt>
                <c:pt idx="1">
                  <c:v>2.287924085944143E-2</c:v>
                </c:pt>
                <c:pt idx="2">
                  <c:v>0.10474741110690079</c:v>
                </c:pt>
                <c:pt idx="3">
                  <c:v>0.50221429366085579</c:v>
                </c:pt>
                <c:pt idx="4">
                  <c:v>0.62048047914249305</c:v>
                </c:pt>
                <c:pt idx="5">
                  <c:v>1</c:v>
                </c:pt>
                <c:pt idx="6">
                  <c:v>0.77218685951211807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4386-B1C2-2F51AAC3F0A0}"/>
            </c:ext>
          </c:extLst>
        </c:ser>
        <c:ser>
          <c:idx val="1"/>
          <c:order val="1"/>
          <c:tx>
            <c:strRef>
              <c:f>'Figure 3 - PSR Dilutions'!$C$2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Dilutions'!$C$3:$C$10</c:f>
              <c:numCache>
                <c:formatCode>General</c:formatCode>
                <c:ptCount val="8"/>
                <c:pt idx="0">
                  <c:v>2.1411105584350385E-4</c:v>
                </c:pt>
                <c:pt idx="1">
                  <c:v>1.0377623968127464E-2</c:v>
                </c:pt>
                <c:pt idx="2">
                  <c:v>0.15542542369862913</c:v>
                </c:pt>
                <c:pt idx="3">
                  <c:v>0.41896075967074892</c:v>
                </c:pt>
                <c:pt idx="4">
                  <c:v>0.59193767954080012</c:v>
                </c:pt>
                <c:pt idx="5">
                  <c:v>0.98529236632130524</c:v>
                </c:pt>
                <c:pt idx="6">
                  <c:v>0.73804672049926079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4386-B1C2-2F51AAC3F0A0}"/>
            </c:ext>
          </c:extLst>
        </c:ser>
        <c:ser>
          <c:idx val="2"/>
          <c:order val="2"/>
          <c:tx>
            <c:strRef>
              <c:f>'Figure 3 - PSR Dilutions'!$D$2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Dilutions'!$D$3:$D$10</c:f>
              <c:numCache>
                <c:formatCode>General</c:formatCode>
                <c:ptCount val="8"/>
                <c:pt idx="0">
                  <c:v>3.4455056233714663E-4</c:v>
                </c:pt>
                <c:pt idx="1">
                  <c:v>6.4560509084843004E-3</c:v>
                </c:pt>
                <c:pt idx="2">
                  <c:v>0.16940741542098101</c:v>
                </c:pt>
                <c:pt idx="3">
                  <c:v>0.33389629761179745</c:v>
                </c:pt>
                <c:pt idx="4">
                  <c:v>0.57210980397469091</c:v>
                </c:pt>
                <c:pt idx="5">
                  <c:v>0.95655899871390782</c:v>
                </c:pt>
                <c:pt idx="6">
                  <c:v>0.75092205307242688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B-4386-B1C2-2F51AAC3F0A0}"/>
            </c:ext>
          </c:extLst>
        </c:ser>
        <c:ser>
          <c:idx val="3"/>
          <c:order val="3"/>
          <c:tx>
            <c:strRef>
              <c:f>'Figure 3 - PSR Dilutions'!$E$2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Dilutions'!$E$3:$E$10</c:f>
              <c:numCache>
                <c:formatCode>General</c:formatCode>
                <c:ptCount val="8"/>
                <c:pt idx="0">
                  <c:v>5.3453514445303552E-4</c:v>
                </c:pt>
                <c:pt idx="1">
                  <c:v>3.2227792512775719E-3</c:v>
                </c:pt>
                <c:pt idx="2">
                  <c:v>3.1956915244635432E-2</c:v>
                </c:pt>
                <c:pt idx="3">
                  <c:v>0.16794288947863145</c:v>
                </c:pt>
                <c:pt idx="4">
                  <c:v>0.45457624338229063</c:v>
                </c:pt>
                <c:pt idx="5">
                  <c:v>0.81350583656646258</c:v>
                </c:pt>
                <c:pt idx="6">
                  <c:v>0.67470668172502835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B-4386-B1C2-2F51AAC3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SMP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plus>
            <c:min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Dilutions'!$F$3:$F$10</c:f>
              <c:numCache>
                <c:formatCode>General</c:formatCode>
                <c:ptCount val="8"/>
                <c:pt idx="0">
                  <c:v>0</c:v>
                </c:pt>
                <c:pt idx="1">
                  <c:v>6.5036518316735807E-3</c:v>
                </c:pt>
                <c:pt idx="2">
                  <c:v>0.14053755481280419</c:v>
                </c:pt>
                <c:pt idx="3">
                  <c:v>0.53158250095963089</c:v>
                </c:pt>
                <c:pt idx="4">
                  <c:v>0.61807966617896748</c:v>
                </c:pt>
                <c:pt idx="5">
                  <c:v>1</c:v>
                </c:pt>
                <c:pt idx="6">
                  <c:v>0.77653085250047482</c:v>
                </c:pt>
                <c:pt idx="7">
                  <c:v>1.0007172293402826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C0D-82D9-3F29BBB61023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plus>
            <c:min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Dilutions'!$G$3:$G$10</c:f>
              <c:numCache>
                <c:formatCode>General</c:formatCode>
                <c:ptCount val="8"/>
                <c:pt idx="0">
                  <c:v>9.9447610162525755E-5</c:v>
                </c:pt>
                <c:pt idx="1">
                  <c:v>4.3817955714995837E-3</c:v>
                </c:pt>
                <c:pt idx="2">
                  <c:v>0.15336122648001524</c:v>
                </c:pt>
                <c:pt idx="3">
                  <c:v>0.47871647596190509</c:v>
                </c:pt>
                <c:pt idx="4">
                  <c:v>0.61294167526212318</c:v>
                </c:pt>
                <c:pt idx="5">
                  <c:v>0.97057929729409642</c:v>
                </c:pt>
                <c:pt idx="6">
                  <c:v>0.78726590543024966</c:v>
                </c:pt>
                <c:pt idx="7">
                  <c:v>1.0307425046502343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C0D-82D9-3F29BBB61023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plus>
            <c:min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Dilutions'!$H$3:$H$10</c:f>
              <c:numCache>
                <c:formatCode>General</c:formatCode>
                <c:ptCount val="8"/>
                <c:pt idx="0">
                  <c:v>3.4130479024815029E-4</c:v>
                </c:pt>
                <c:pt idx="1">
                  <c:v>2.695938955236453E-3</c:v>
                </c:pt>
                <c:pt idx="2">
                  <c:v>0.16021026261119375</c:v>
                </c:pt>
                <c:pt idx="3">
                  <c:v>0.40507036808504654</c:v>
                </c:pt>
                <c:pt idx="4">
                  <c:v>0.58111492767151274</c:v>
                </c:pt>
                <c:pt idx="5">
                  <c:v>0.95591111159201725</c:v>
                </c:pt>
                <c:pt idx="6">
                  <c:v>0.80013023657996962</c:v>
                </c:pt>
                <c:pt idx="7">
                  <c:v>1.0621838640400703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C0D-82D9-3F29BBB61023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plus>
            <c:min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Dilutions'!$M$3:$M$10</c:f>
              <c:numCache>
                <c:formatCode>General</c:formatCode>
                <c:ptCount val="8"/>
                <c:pt idx="0">
                  <c:v>6.3435386484857019E-4</c:v>
                </c:pt>
                <c:pt idx="1">
                  <c:v>2.4808543180591057E-3</c:v>
                </c:pt>
                <c:pt idx="2">
                  <c:v>1.4365517378961508E-2</c:v>
                </c:pt>
                <c:pt idx="3">
                  <c:v>0.17513071822134618</c:v>
                </c:pt>
                <c:pt idx="4">
                  <c:v>0.43529584213381955</c:v>
                </c:pt>
                <c:pt idx="5">
                  <c:v>0.80160150654192863</c:v>
                </c:pt>
                <c:pt idx="6">
                  <c:v>0.64950011852419165</c:v>
                </c:pt>
                <c:pt idx="7">
                  <c:v>0.98598445627810971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C0D-82D9-3F29BBB6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plus>
            <c:min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Dilutions'!$J$3:$J$10</c:f>
              <c:numCache>
                <c:formatCode>General</c:formatCode>
                <c:ptCount val="8"/>
                <c:pt idx="0">
                  <c:v>0</c:v>
                </c:pt>
                <c:pt idx="1">
                  <c:v>1.3309684690497431E-2</c:v>
                </c:pt>
                <c:pt idx="2">
                  <c:v>6.9223258112318345E-2</c:v>
                </c:pt>
                <c:pt idx="3">
                  <c:v>0.47920114670837549</c:v>
                </c:pt>
                <c:pt idx="4">
                  <c:v>0.6110414015016552</c:v>
                </c:pt>
                <c:pt idx="5">
                  <c:v>1</c:v>
                </c:pt>
                <c:pt idx="6">
                  <c:v>0.78556059224061381</c:v>
                </c:pt>
                <c:pt idx="7">
                  <c:v>1.0468625256726589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8C3-AAFD-816250604877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plus>
            <c:min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Dilutions'!$K$3:$K$10</c:f>
              <c:numCache>
                <c:formatCode>General</c:formatCode>
                <c:ptCount val="8"/>
                <c:pt idx="0">
                  <c:v>3.2925240781790844E-4</c:v>
                </c:pt>
                <c:pt idx="1">
                  <c:v>7.004779519672987E-3</c:v>
                </c:pt>
                <c:pt idx="2">
                  <c:v>9.3907939896671414E-2</c:v>
                </c:pt>
                <c:pt idx="3">
                  <c:v>0.41222971848285495</c:v>
                </c:pt>
                <c:pt idx="4">
                  <c:v>0.58012887489590481</c:v>
                </c:pt>
                <c:pt idx="5">
                  <c:v>1</c:v>
                </c:pt>
                <c:pt idx="6">
                  <c:v>0.77657446213707804</c:v>
                </c:pt>
                <c:pt idx="7">
                  <c:v>1.0636788289361618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8C3-AAFD-816250604877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plus>
            <c:min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Dilutions'!$L$3:$L$10</c:f>
              <c:numCache>
                <c:formatCode>General</c:formatCode>
                <c:ptCount val="8"/>
                <c:pt idx="0">
                  <c:v>6.4622754064632131E-4</c:v>
                </c:pt>
                <c:pt idx="1">
                  <c:v>3.8347137309878536E-3</c:v>
                </c:pt>
                <c:pt idx="2">
                  <c:v>7.7383764476243747E-2</c:v>
                </c:pt>
                <c:pt idx="3">
                  <c:v>0.32320106913038577</c:v>
                </c:pt>
                <c:pt idx="4">
                  <c:v>0.55063886037113685</c:v>
                </c:pt>
                <c:pt idx="5">
                  <c:v>0.95653969932034844</c:v>
                </c:pt>
                <c:pt idx="6">
                  <c:v>0.75453365519113103</c:v>
                </c:pt>
                <c:pt idx="7">
                  <c:v>1.0167785248912564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8C3-AAFD-816250604877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plus>
            <c:min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Dilutions'!$I$3:$I$10</c:f>
              <c:numCache>
                <c:formatCode>General</c:formatCode>
                <c:ptCount val="8"/>
                <c:pt idx="0">
                  <c:v>7.8874557809371177E-4</c:v>
                </c:pt>
                <c:pt idx="1">
                  <c:v>1.4914692928185381E-3</c:v>
                </c:pt>
                <c:pt idx="2">
                  <c:v>3.5484578072682911E-2</c:v>
                </c:pt>
                <c:pt idx="3">
                  <c:v>0.21837288330173035</c:v>
                </c:pt>
                <c:pt idx="4">
                  <c:v>0.48370260374537771</c:v>
                </c:pt>
                <c:pt idx="5">
                  <c:v>0.83869897986039177</c:v>
                </c:pt>
                <c:pt idx="6">
                  <c:v>0.73255767302129193</c:v>
                </c:pt>
                <c:pt idx="7">
                  <c:v>1.0153854150423618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3-48C3-AAFD-81625060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13243065900547"/>
          <c:y val="3.8194444444444448E-2"/>
          <c:w val="0.7538991008725261"/>
          <c:h val="0.71383666885389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98722108939691"/>
                  <c:y val="-0.1026561408213524"/>
                </c:manualLayout>
              </c:layout>
              <c:tx>
                <c:rich>
                  <a:bodyPr rot="0" spcFirstLastPara="1" vertOverflow="ellipsis" vert="horz" wrap="square" anchor="t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0.74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SMP'!$H$2:$H$31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SMP'!$L$2:$L$31</c:f>
              <c:numCache>
                <c:formatCode>0.00000</c:formatCode>
                <c:ptCount val="30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  <c:pt idx="19">
                  <c:v>0.45056141456508825</c:v>
                </c:pt>
                <c:pt idx="20">
                  <c:v>0.30340739231152514</c:v>
                </c:pt>
                <c:pt idx="21">
                  <c:v>0.69296279945294026</c:v>
                </c:pt>
                <c:pt idx="22">
                  <c:v>0.84157691251932787</c:v>
                </c:pt>
                <c:pt idx="23">
                  <c:v>0.52704179273632823</c:v>
                </c:pt>
                <c:pt idx="24">
                  <c:v>0.60463165569780319</c:v>
                </c:pt>
                <c:pt idx="25">
                  <c:v>0.9808955227359607</c:v>
                </c:pt>
                <c:pt idx="26">
                  <c:v>0.58161185041021635</c:v>
                </c:pt>
                <c:pt idx="27">
                  <c:v>0.7125801091731937</c:v>
                </c:pt>
                <c:pt idx="28">
                  <c:v>1.1385461177461067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131-A328-EC15A96FAD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plus>
            <c:min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SMP'!$L$2:$L$20</c:f>
              <c:numCache>
                <c:formatCode>0.00000</c:formatCode>
                <c:ptCount val="19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E-47F2-952E-D288F974FE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SMP'!$H$21:$H$31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SMP'!$L$21:$L$31</c:f>
              <c:numCache>
                <c:formatCode>0.00000</c:formatCode>
                <c:ptCount val="11"/>
                <c:pt idx="0">
                  <c:v>0.45056141456508825</c:v>
                </c:pt>
                <c:pt idx="1">
                  <c:v>0.30340739231152514</c:v>
                </c:pt>
                <c:pt idx="2">
                  <c:v>0.69296279945294026</c:v>
                </c:pt>
                <c:pt idx="3">
                  <c:v>0.84157691251932787</c:v>
                </c:pt>
                <c:pt idx="4">
                  <c:v>0.52704179273632823</c:v>
                </c:pt>
                <c:pt idx="5">
                  <c:v>0.60463165569780319</c:v>
                </c:pt>
                <c:pt idx="6">
                  <c:v>0.9808955227359607</c:v>
                </c:pt>
                <c:pt idx="7">
                  <c:v>0.58161185041021635</c:v>
                </c:pt>
                <c:pt idx="8">
                  <c:v>0.7125801091731937</c:v>
                </c:pt>
                <c:pt idx="9">
                  <c:v>1.1385461177461067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6E-47F2-952E-D288F974FEFF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SMP'!$R$3:$R$8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SMP'!$S$3:$S$8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C-4620-8E1F-23E4FFEFAF7B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SMP'!$R$10:$R$17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SMP'!$S$10:$S$17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C-4620-8E1F-23E4FFEF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89472"/>
        <c:axId val="800182912"/>
      </c:scatterChart>
      <c:valAx>
        <c:axId val="800189472"/>
        <c:scaling>
          <c:orientation val="minMax"/>
          <c:max val="0.9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 Score (reported)</a:t>
                </a:r>
              </a:p>
            </c:rich>
          </c:tx>
          <c:layout>
            <c:manualLayout>
              <c:xMode val="edge"/>
              <c:yMode val="edge"/>
              <c:x val="0.34542118892628404"/>
              <c:y val="0.85956313688845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2912"/>
        <c:crossesAt val="-0.1"/>
        <c:crossBetween val="midCat"/>
        <c:majorUnit val="0.2"/>
      </c:valAx>
      <c:valAx>
        <c:axId val="800182912"/>
        <c:scaling>
          <c:orientation val="minMax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4.162319553805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crossAx val="80018947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plus>
            <c:min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5 - SMP'!$E$3:$E$31</c:f>
              <c:numCache>
                <c:formatCode>General</c:formatCode>
                <c:ptCount val="29"/>
                <c:pt idx="0">
                  <c:v>6.8018751213105388E-4</c:v>
                </c:pt>
                <c:pt idx="1">
                  <c:v>7.5379933930712115E-2</c:v>
                </c:pt>
                <c:pt idx="2">
                  <c:v>8.05824066141189E-3</c:v>
                </c:pt>
                <c:pt idx="3">
                  <c:v>2.1181590383755642E-2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7">
                  <c:v>7.4519398761539442E-4</c:v>
                </c:pt>
                <c:pt idx="8">
                  <c:v>2.0593867531122812E-3</c:v>
                </c:pt>
                <c:pt idx="9">
                  <c:v>5.5735381125117769E-4</c:v>
                </c:pt>
                <c:pt idx="10">
                  <c:v>4.2493757312745423E-3</c:v>
                </c:pt>
                <c:pt idx="11">
                  <c:v>1.6282933026639143E-4</c:v>
                </c:pt>
                <c:pt idx="12">
                  <c:v>6.2605567899493536E-2</c:v>
                </c:pt>
                <c:pt idx="13">
                  <c:v>7.32470568712556E-2</c:v>
                </c:pt>
                <c:pt idx="14">
                  <c:v>0.74030612522106709</c:v>
                </c:pt>
                <c:pt idx="15">
                  <c:v>4.3920290836283226E-3</c:v>
                </c:pt>
                <c:pt idx="16">
                  <c:v>0.67123757770058878</c:v>
                </c:pt>
                <c:pt idx="17">
                  <c:v>0.94877026701209999</c:v>
                </c:pt>
                <c:pt idx="18">
                  <c:v>0.45056141456508825</c:v>
                </c:pt>
                <c:pt idx="19">
                  <c:v>0.30340739231152514</c:v>
                </c:pt>
                <c:pt idx="20">
                  <c:v>0.69296279945294026</c:v>
                </c:pt>
                <c:pt idx="21">
                  <c:v>0.84157691251932787</c:v>
                </c:pt>
                <c:pt idx="22">
                  <c:v>0.52704179273632823</c:v>
                </c:pt>
                <c:pt idx="23">
                  <c:v>0.60463165569780319</c:v>
                </c:pt>
                <c:pt idx="24">
                  <c:v>0.9808955227359607</c:v>
                </c:pt>
                <c:pt idx="25">
                  <c:v>0.58161185041021635</c:v>
                </c:pt>
                <c:pt idx="26">
                  <c:v>0.7125801091731937</c:v>
                </c:pt>
                <c:pt idx="27">
                  <c:v>1.1385461177461067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589-979B-D0A446ED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459358296"/>
        <c:axId val="459355672"/>
      </c:barChart>
      <c:catAx>
        <c:axId val="45935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5672"/>
        <c:crosses val="autoZero"/>
        <c:auto val="1"/>
        <c:lblAlgn val="ctr"/>
        <c:lblOffset val="100"/>
        <c:noMultiLvlLbl val="0"/>
      </c:catAx>
      <c:valAx>
        <c:axId val="4593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62310274051039"/>
          <c:y val="6.2502128112364344E-2"/>
          <c:w val="0.74574278504283875"/>
          <c:h val="0.6945836880187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92629817197961"/>
                  <c:y val="-4.6697701638646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0.82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0.83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Ovalbumin'!$H$2:$H$31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Ovalbumin'!$M$2:$M$31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 formatCode="0.00000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 formatCode="0.00000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C-9D4B-9E2A-206D1EE04B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plus>
            <c:min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Ovalbumin'!$L$2:$L$20</c:f>
              <c:numCache>
                <c:formatCode>0.00000</c:formatCode>
                <c:ptCount val="19"/>
                <c:pt idx="0">
                  <c:v>0</c:v>
                </c:pt>
                <c:pt idx="1">
                  <c:v>2.5909846251755044E-3</c:v>
                </c:pt>
                <c:pt idx="2">
                  <c:v>2.0054468927952464E-2</c:v>
                </c:pt>
                <c:pt idx="3">
                  <c:v>2.9529097831392792E-3</c:v>
                </c:pt>
                <c:pt idx="4">
                  <c:v>3.7499478676987739E-3</c:v>
                </c:pt>
                <c:pt idx="5">
                  <c:v>1.6324509236856192E-3</c:v>
                </c:pt>
                <c:pt idx="6">
                  <c:v>3.5563622228998414E-3</c:v>
                </c:pt>
                <c:pt idx="7">
                  <c:v>7.3562431843304313E-3</c:v>
                </c:pt>
                <c:pt idx="8">
                  <c:v>7.7059605741885116E-4</c:v>
                </c:pt>
                <c:pt idx="9">
                  <c:v>-9.5525154575674986E-4</c:v>
                </c:pt>
                <c:pt idx="10">
                  <c:v>-1.6889483288837057E-3</c:v>
                </c:pt>
                <c:pt idx="11">
                  <c:v>2.4080842018805223E-3</c:v>
                </c:pt>
                <c:pt idx="12">
                  <c:v>-1.2661788833368498E-3</c:v>
                </c:pt>
                <c:pt idx="13">
                  <c:v>1.089053474963058E-2</c:v>
                </c:pt>
                <c:pt idx="14">
                  <c:v>4.2685038266996121E-2</c:v>
                </c:pt>
                <c:pt idx="15">
                  <c:v>1.8256783608994035E-3</c:v>
                </c:pt>
                <c:pt idx="16">
                  <c:v>6.398915642397833E-2</c:v>
                </c:pt>
                <c:pt idx="17">
                  <c:v>7.4659558389934683E-3</c:v>
                </c:pt>
                <c:pt idx="18">
                  <c:v>0.92950073966042712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C-9D4B-9E2A-206D1EE04BE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>
                  <a:alpha val="99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Ovalbumin'!$H$21:$H$31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Ovalbumin'!$L$21:$L$31</c:f>
              <c:numCache>
                <c:formatCode>0.00000</c:formatCode>
                <c:ptCount val="11"/>
                <c:pt idx="0">
                  <c:v>1.062954037764645E-3</c:v>
                </c:pt>
                <c:pt idx="1">
                  <c:v>0.77780716685116535</c:v>
                </c:pt>
                <c:pt idx="2">
                  <c:v>0.92955286450443408</c:v>
                </c:pt>
                <c:pt idx="3">
                  <c:v>0.87491549257557832</c:v>
                </c:pt>
                <c:pt idx="4">
                  <c:v>0.46449855914562921</c:v>
                </c:pt>
                <c:pt idx="5">
                  <c:v>0.16104150393912661</c:v>
                </c:pt>
                <c:pt idx="6">
                  <c:v>0.7902593490369284</c:v>
                </c:pt>
                <c:pt idx="7">
                  <c:v>0.95957184642914017</c:v>
                </c:pt>
                <c:pt idx="8">
                  <c:v>0.91382400839962941</c:v>
                </c:pt>
                <c:pt idx="9">
                  <c:v>0.97123161265809044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C-9D4B-9E2A-206D1EE04BEC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Ovalbumin'!$Q$2:$Q$7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Ovalbumin'!$R$2:$R$7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7-4CA2-BA13-7AE07D1D7AC6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Ovalbumin'!$Q$9:$Q$16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Ovalbumin'!$R$9:$R$16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7-4CA2-BA13-7AE07D1D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Score (reported)</a:t>
                </a:r>
              </a:p>
            </c:rich>
          </c:tx>
          <c:layout>
            <c:manualLayout>
              <c:xMode val="edge"/>
              <c:yMode val="edge"/>
              <c:x val="0.34732152230971131"/>
              <c:y val="0.86287374234470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9592"/>
        <c:crossesAt val="-0.1"/>
        <c:crossBetween val="midCat"/>
        <c:majorUnit val="0.2"/>
      </c:valAx>
      <c:valAx>
        <c:axId val="70588959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OVA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3.3055993000874896E-2"/>
              <c:y val="5.54926727909011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6312"/>
        <c:crossesAt val="-0.1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415135608049"/>
          <c:y val="5.1146926946631671E-2"/>
          <c:w val="0.76074650043744529"/>
          <c:h val="0.71695401356080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55555555555558"/>
                  <c:y val="-4.75617891513560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0.83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SCP'!$B$2:$B$31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SCP'!$K$2:$K$31</c:f>
              <c:numCache>
                <c:formatCode>0.000000</c:formatCode>
                <c:ptCount val="30"/>
                <c:pt idx="0">
                  <c:v>0</c:v>
                </c:pt>
                <c:pt idx="1">
                  <c:v>3.1598571744557146E-5</c:v>
                </c:pt>
                <c:pt idx="2">
                  <c:v>1.2429113772024244E-4</c:v>
                </c:pt>
                <c:pt idx="3">
                  <c:v>9.269256597568529E-5</c:v>
                </c:pt>
                <c:pt idx="4">
                  <c:v>3.4198633631368015E-4</c:v>
                </c:pt>
                <c:pt idx="5">
                  <c:v>1.0982489089250654E-3</c:v>
                </c:pt>
                <c:pt idx="6">
                  <c:v>2.0329583391256617E-3</c:v>
                </c:pt>
                <c:pt idx="7">
                  <c:v>0.15716525037310472</c:v>
                </c:pt>
                <c:pt idx="8">
                  <c:v>0.33103917826491319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  <c:pt idx="19">
                  <c:v>0.18748034338164984</c:v>
                </c:pt>
                <c:pt idx="20">
                  <c:v>0.78164331610580662</c:v>
                </c:pt>
                <c:pt idx="21">
                  <c:v>1.0710384956153953</c:v>
                </c:pt>
                <c:pt idx="22">
                  <c:v>0.56150349779296338</c:v>
                </c:pt>
                <c:pt idx="23">
                  <c:v>0.93513796423897733</c:v>
                </c:pt>
                <c:pt idx="24">
                  <c:v>0.47185184525873414</c:v>
                </c:pt>
                <c:pt idx="25">
                  <c:v>0.81955676004387679</c:v>
                </c:pt>
                <c:pt idx="26">
                  <c:v>0.75894157938798756</c:v>
                </c:pt>
                <c:pt idx="27">
                  <c:v>0.44820251487781482</c:v>
                </c:pt>
                <c:pt idx="28">
                  <c:v>1.2822359181245286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7CC-9516-35A6C485E1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plus>
            <c:min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SCP'!$K$2:$K$20</c:f>
              <c:numCache>
                <c:formatCode>0.000000</c:formatCode>
                <c:ptCount val="19"/>
                <c:pt idx="0">
                  <c:v>0</c:v>
                </c:pt>
                <c:pt idx="1">
                  <c:v>3.1598571744557146E-5</c:v>
                </c:pt>
                <c:pt idx="2">
                  <c:v>1.2429113772024244E-4</c:v>
                </c:pt>
                <c:pt idx="3">
                  <c:v>9.269256597568529E-5</c:v>
                </c:pt>
                <c:pt idx="4">
                  <c:v>3.4198633631368015E-4</c:v>
                </c:pt>
                <c:pt idx="5">
                  <c:v>1.0982489089250654E-3</c:v>
                </c:pt>
                <c:pt idx="6">
                  <c:v>2.0329583391256617E-3</c:v>
                </c:pt>
                <c:pt idx="7">
                  <c:v>0.15716525037310472</c:v>
                </c:pt>
                <c:pt idx="8">
                  <c:v>0.33103917826491319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E-4F29-ABE4-9FAE41F968E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SCP'!$B$21:$B$31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SCP'!$K$21:$K$31</c:f>
              <c:numCache>
                <c:formatCode>0.000000</c:formatCode>
                <c:ptCount val="11"/>
                <c:pt idx="0">
                  <c:v>0.18748034338164984</c:v>
                </c:pt>
                <c:pt idx="1">
                  <c:v>0.78164331610580662</c:v>
                </c:pt>
                <c:pt idx="2">
                  <c:v>1.0710384956153953</c:v>
                </c:pt>
                <c:pt idx="3">
                  <c:v>0.56150349779296338</c:v>
                </c:pt>
                <c:pt idx="4">
                  <c:v>0.93513796423897733</c:v>
                </c:pt>
                <c:pt idx="5">
                  <c:v>0.47185184525873414</c:v>
                </c:pt>
                <c:pt idx="6">
                  <c:v>0.81955676004387679</c:v>
                </c:pt>
                <c:pt idx="7">
                  <c:v>0.75894157938798756</c:v>
                </c:pt>
                <c:pt idx="8">
                  <c:v>0.44820251487781482</c:v>
                </c:pt>
                <c:pt idx="9">
                  <c:v>1.2822359181245286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E-4F29-ABE4-9FAE41F968EE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SCP'!$P$2:$P$7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SCP'!$Q$2:$Q$7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5-4D17-95F4-24386C8D5634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SCP'!$P$9:$P$16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SCP'!$Q$9:$Q$16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5-4D17-95F4-24386C8D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 (reported)</a:t>
                </a:r>
              </a:p>
            </c:rich>
          </c:tx>
          <c:layout>
            <c:manualLayout>
              <c:xMode val="edge"/>
              <c:yMode val="edge"/>
              <c:x val="0.30112028679341912"/>
              <c:y val="0.869884307765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9592"/>
        <c:crossesAt val="-0.1"/>
        <c:crossBetween val="midCat"/>
        <c:majorUnit val="0.2"/>
      </c:valAx>
      <c:valAx>
        <c:axId val="70588959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8473315835521E-2"/>
              <c:y val="4.14452099737532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crossAx val="70588631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22</xdr:row>
      <xdr:rowOff>64770</xdr:rowOff>
    </xdr:from>
    <xdr:to>
      <xdr:col>16</xdr:col>
      <xdr:colOff>445770</xdr:colOff>
      <xdr:row>43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0E952-0C03-45AB-A8C8-F928C1568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22</xdr:row>
      <xdr:rowOff>45720</xdr:rowOff>
    </xdr:from>
    <xdr:to>
      <xdr:col>28</xdr:col>
      <xdr:colOff>281940</xdr:colOff>
      <xdr:row>42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F0F0-F0B9-46A5-8B9B-6672F91B7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0.48266</cdr:x>
      <cdr:y>0.05166</cdr:y>
    </cdr:from>
    <cdr:to>
      <cdr:x>0.48287</cdr:x>
      <cdr:y>0.77199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E27545F-DFFD-42F7-8384-6DB203EFC848}"/>
            </a:ext>
          </a:extLst>
        </cdr:cNvPr>
        <cdr:cNvCxnSpPr/>
      </cdr:nvCxnSpPr>
      <cdr:spPr>
        <a:xfrm xmlns:a="http://schemas.openxmlformats.org/drawingml/2006/main">
          <a:off x="2177317" y="186707"/>
          <a:ext cx="916" cy="260330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0.1869</cdr:x>
      <cdr:y>0.47245</cdr:y>
    </cdr:from>
    <cdr:to>
      <cdr:x>0.95382</cdr:x>
      <cdr:y>0.47245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522E0A5-DE48-40A8-A35F-F6A15FF2AD44}"/>
            </a:ext>
          </a:extLst>
        </cdr:cNvPr>
        <cdr:cNvCxnSpPr/>
      </cdr:nvCxnSpPr>
      <cdr:spPr>
        <a:xfrm xmlns:a="http://schemas.openxmlformats.org/drawingml/2006/main">
          <a:off x="840267" y="168947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0.63795</cdr:x>
      <cdr:y>0.67189</cdr:y>
    </cdr:from>
    <cdr:to>
      <cdr:x>0.96197</cdr:x>
      <cdr:y>0.76006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30524E5-0417-4A61-86A9-94C55B1AE536}"/>
            </a:ext>
          </a:extLst>
        </cdr:cNvPr>
        <cdr:cNvSpPr txBox="1"/>
      </cdr:nvSpPr>
      <cdr:spPr>
        <a:xfrm xmlns:a="http://schemas.openxmlformats.org/drawingml/2006/main">
          <a:off x="2877820" y="242824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90% accuracy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377455</xdr:colOff>
      <xdr:row>1</xdr:row>
      <xdr:rowOff>42386</xdr:rowOff>
    </xdr:from>
    <xdr:to>
      <xdr:col>13</xdr:col>
      <xdr:colOff>11907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227BC-9B6F-4F4B-ADAB-D57968E2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350309</xdr:colOff>
      <xdr:row>15</xdr:row>
      <xdr:rowOff>174625</xdr:rowOff>
    </xdr:from>
    <xdr:to>
      <xdr:col>12</xdr:col>
      <xdr:colOff>590550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F2F32-05EA-4E0A-BAD7-FCEBC23A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34</xdr:row>
      <xdr:rowOff>66197</xdr:rowOff>
    </xdr:from>
    <xdr:to>
      <xdr:col>20</xdr:col>
      <xdr:colOff>409575</xdr:colOff>
      <xdr:row>49</xdr:row>
      <xdr:rowOff>66197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E1547-BA9A-4742-B2B0-8FA8D6BC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0</xdr:row>
      <xdr:rowOff>85725</xdr:rowOff>
    </xdr:from>
    <xdr:to>
      <xdr:col>28</xdr:col>
      <xdr:colOff>238125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24987-71F2-4AD9-BA99-B536D15A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542925</xdr:colOff>
      <xdr:row>16</xdr:row>
      <xdr:rowOff>38100</xdr:rowOff>
    </xdr:from>
    <xdr:to>
      <xdr:col>28</xdr:col>
      <xdr:colOff>238125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965F4-A6EC-415E-A639-1861D3A57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542925</xdr:colOff>
      <xdr:row>32</xdr:row>
      <xdr:rowOff>9525</xdr:rowOff>
    </xdr:from>
    <xdr:to>
      <xdr:col>28</xdr:col>
      <xdr:colOff>238125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D4067-A10C-4AF1-9253-F8C75DBD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0</xdr:rowOff>
    </xdr:from>
    <xdr:to>
      <xdr:col>22</xdr:col>
      <xdr:colOff>381000</xdr:colOff>
      <xdr:row>49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8D69-18F3-4E59-9EE1-69A36DC8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50</xdr:row>
      <xdr:rowOff>152400</xdr:rowOff>
    </xdr:from>
    <xdr:to>
      <xdr:col>21</xdr:col>
      <xdr:colOff>495300</xdr:colOff>
      <xdr:row>68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3F31E-24A1-4435-A5D9-104D2273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69</xdr:row>
      <xdr:rowOff>53340</xdr:rowOff>
    </xdr:from>
    <xdr:to>
      <xdr:col>21</xdr:col>
      <xdr:colOff>388620</xdr:colOff>
      <xdr:row>86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37E60-57AA-4B56-AFEA-39C49F92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93345</xdr:colOff>
      <xdr:row>2</xdr:row>
      <xdr:rowOff>60959</xdr:rowOff>
    </xdr:from>
    <xdr:to>
      <xdr:col>19</xdr:col>
      <xdr:colOff>398145</xdr:colOff>
      <xdr:row>17</xdr:row>
      <xdr:rowOff>89534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2DA6B-21E2-4B1C-9B0B-A18A0CF7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18</xdr:row>
      <xdr:rowOff>62865</xdr:rowOff>
    </xdr:from>
    <xdr:to>
      <xdr:col>19</xdr:col>
      <xdr:colOff>381000</xdr:colOff>
      <xdr:row>33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C3B16-54B9-4F62-9A1D-8D7E16D1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35</xdr:row>
      <xdr:rowOff>0</xdr:rowOff>
    </xdr:from>
    <xdr:to>
      <xdr:col>19</xdr:col>
      <xdr:colOff>361950</xdr:colOff>
      <xdr:row>50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35E9F-9310-40A2-8C48-18ED6C69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369051</xdr:colOff>
      <xdr:row>26</xdr:row>
      <xdr:rowOff>88380</xdr:rowOff>
    </xdr:from>
    <xdr:to>
      <xdr:col>11</xdr:col>
      <xdr:colOff>125211</xdr:colOff>
      <xdr:row>46</xdr:row>
      <xdr:rowOff>88379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EF5D9-B23C-4158-89D3-89BAAB94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593407</xdr:colOff>
      <xdr:row>34</xdr:row>
      <xdr:rowOff>144780</xdr:rowOff>
    </xdr:from>
    <xdr:to>
      <xdr:col>24</xdr:col>
      <xdr:colOff>586740</xdr:colOff>
      <xdr:row>56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5DBD7-FE47-4DA2-B4F3-E20603FF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0.50201</cdr:x>
      <cdr:y>0.04277</cdr:y>
    </cdr:from>
    <cdr:to>
      <cdr:x>0.50201</cdr:x>
      <cdr:y>0.75816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DCB40C-2BAB-4D0C-9772-7CB2D6235DC9}"/>
            </a:ext>
          </a:extLst>
        </cdr:cNvPr>
        <cdr:cNvCxnSpPr/>
      </cdr:nvCxnSpPr>
      <cdr:spPr>
        <a:xfrm xmlns:a="http://schemas.openxmlformats.org/drawingml/2006/main">
          <a:off x="2297952" y="154075"/>
          <a:ext cx="0" cy="257694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0.21901</cdr:x>
      <cdr:y>0.62739</cdr:y>
    </cdr:from>
    <cdr:to>
      <cdr:x>0.97113</cdr:x>
      <cdr:y>0.62739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3B137A7-C5C4-4FA0-98BD-64205B62FD21}"/>
            </a:ext>
          </a:extLst>
        </cdr:cNvPr>
        <cdr:cNvCxnSpPr/>
      </cdr:nvCxnSpPr>
      <cdr:spPr>
        <a:xfrm xmlns:a="http://schemas.openxmlformats.org/drawingml/2006/main">
          <a:off x="1002548" y="2259965"/>
          <a:ext cx="344285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0.65334</cdr:x>
      <cdr:y>0.65431</cdr:y>
    </cdr:from>
    <cdr:to>
      <cdr:x>0.97265</cdr:x>
      <cdr:y>0.74277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9712E99-960A-4639-9B99-1614BBBC2938}"/>
            </a:ext>
          </a:extLst>
        </cdr:cNvPr>
        <cdr:cNvSpPr txBox="1"/>
      </cdr:nvSpPr>
      <cdr:spPr>
        <a:xfrm xmlns:a="http://schemas.openxmlformats.org/drawingml/2006/main">
          <a:off x="2990677" y="2356949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87% accuracy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</xdr:colOff>
      <xdr:row>16</xdr:row>
      <xdr:rowOff>105075</xdr:rowOff>
    </xdr:from>
    <xdr:to>
      <xdr:col>14</xdr:col>
      <xdr:colOff>388620</xdr:colOff>
      <xdr:row>37</xdr:row>
      <xdr:rowOff>23795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DDCC6-D4C6-B346-AC79-DE49F270C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0.49838</cdr:x>
      <cdr:y>0.07381</cdr:y>
    </cdr:from>
    <cdr:to>
      <cdr:x>0.49838</cdr:x>
      <cdr:y>0.74718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678B231-4C71-4D3B-9AB0-E404D49EC6C0}"/>
            </a:ext>
          </a:extLst>
        </cdr:cNvPr>
        <cdr:cNvCxnSpPr/>
      </cdr:nvCxnSpPr>
      <cdr:spPr>
        <a:xfrm xmlns:a="http://schemas.openxmlformats.org/drawingml/2006/main">
          <a:off x="2298866" y="277449"/>
          <a:ext cx="0" cy="253133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0.21713</cdr:x>
      <cdr:y>0.65652</cdr:y>
    </cdr:from>
    <cdr:to>
      <cdr:x>0.96463</cdr:x>
      <cdr:y>0.65652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2ACEC83-2294-4315-9BFD-128E1D830B8C}"/>
            </a:ext>
          </a:extLst>
        </cdr:cNvPr>
        <cdr:cNvCxnSpPr/>
      </cdr:nvCxnSpPr>
      <cdr:spPr>
        <a:xfrm xmlns:a="http://schemas.openxmlformats.org/drawingml/2006/main">
          <a:off x="1001557" y="246798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0.65694</cdr:x>
      <cdr:y>0.66824</cdr:y>
    </cdr:from>
    <cdr:to>
      <cdr:x>0.97382</cdr:x>
      <cdr:y>0.75301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475B10A-D385-4B3C-96D2-2C967F828374}"/>
            </a:ext>
          </a:extLst>
        </cdr:cNvPr>
        <cdr:cNvSpPr txBox="1"/>
      </cdr:nvSpPr>
      <cdr:spPr>
        <a:xfrm xmlns:a="http://schemas.openxmlformats.org/drawingml/2006/main">
          <a:off x="3030220" y="251206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93% accuracy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5</xdr:row>
      <xdr:rowOff>152400</xdr:rowOff>
    </xdr:from>
    <xdr:to>
      <xdr:col>14</xdr:col>
      <xdr:colOff>312420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28665-2ACF-4307-9C5E-B29AAA8BD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0.49893</cdr:x>
      <cdr:y>0.06266</cdr:y>
    </cdr:from>
    <cdr:to>
      <cdr:x>0.49893</cdr:x>
      <cdr:y>0.75474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5631FD5-6B1C-40A7-8C22-42C1770E2976}"/>
            </a:ext>
          </a:extLst>
        </cdr:cNvPr>
        <cdr:cNvCxnSpPr/>
      </cdr:nvCxnSpPr>
      <cdr:spPr>
        <a:xfrm xmlns:a="http://schemas.openxmlformats.org/drawingml/2006/main">
          <a:off x="2281086" y="229189"/>
          <a:ext cx="0" cy="253133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0.21017</cdr:x>
      <cdr:y>0.52614</cdr:y>
    </cdr:from>
    <cdr:to>
      <cdr:x>0.96431</cdr:x>
      <cdr:y>0.52614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502EF2D-991B-4F03-9FD1-EA5AFEEA1008}"/>
            </a:ext>
          </a:extLst>
        </cdr:cNvPr>
        <cdr:cNvCxnSpPr/>
      </cdr:nvCxnSpPr>
      <cdr:spPr>
        <a:xfrm xmlns:a="http://schemas.openxmlformats.org/drawingml/2006/main">
          <a:off x="960917" y="192442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0.65611</cdr:x>
      <cdr:y>0.67222</cdr:y>
    </cdr:from>
    <cdr:to>
      <cdr:x>0.97581</cdr:x>
      <cdr:y>0.75934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BF3D4C4-C895-4653-ACBF-B325C4FED1EF}"/>
            </a:ext>
          </a:extLst>
        </cdr:cNvPr>
        <cdr:cNvSpPr txBox="1"/>
      </cdr:nvSpPr>
      <cdr:spPr>
        <a:xfrm xmlns:a="http://schemas.openxmlformats.org/drawingml/2006/main">
          <a:off x="2999740" y="245872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90% accuracy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229780</xdr:colOff>
      <xdr:row>62</xdr:row>
      <xdr:rowOff>73687</xdr:rowOff>
    </xdr:from>
    <xdr:to>
      <xdr:col>15</xdr:col>
      <xdr:colOff>196760</xdr:colOff>
      <xdr:row>91</xdr:row>
      <xdr:rowOff>153909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C2E74-D0FD-4FEC-8EE2-AF7DA059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357927</xdr:colOff>
      <xdr:row>1</xdr:row>
      <xdr:rowOff>153036</xdr:rowOff>
    </xdr:from>
    <xdr:to>
      <xdr:col>40</xdr:col>
      <xdr:colOff>34923</xdr:colOff>
      <xdr:row>22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960C3-C92D-4A39-96D9-0F2F2579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173507</xdr:colOff>
      <xdr:row>25</xdr:row>
      <xdr:rowOff>142029</xdr:rowOff>
    </xdr:from>
    <xdr:to>
      <xdr:col>39</xdr:col>
      <xdr:colOff>442958</xdr:colOff>
      <xdr:row>46</xdr:row>
      <xdr:rowOff>26037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10E85-625D-4C83-8796-AF59BE12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205951</xdr:colOff>
      <xdr:row>13</xdr:row>
      <xdr:rowOff>147743</xdr:rowOff>
    </xdr:from>
    <xdr:to>
      <xdr:col>47</xdr:col>
      <xdr:colOff>474980</xdr:colOff>
      <xdr:row>34</xdr:row>
      <xdr:rowOff>24130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9BEA2-3698-4866-B048-E0417C18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435427</xdr:colOff>
      <xdr:row>33</xdr:row>
      <xdr:rowOff>59870</xdr:rowOff>
    </xdr:from>
    <xdr:to>
      <xdr:col>8</xdr:col>
      <xdr:colOff>130627</xdr:colOff>
      <xdr:row>53</xdr:row>
      <xdr:rowOff>16327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7C331-0ABE-490D-98B9-0AEF81C2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291192</xdr:colOff>
      <xdr:row>23</xdr:row>
      <xdr:rowOff>72117</xdr:rowOff>
    </xdr:from>
    <xdr:to>
      <xdr:col>25</xdr:col>
      <xdr:colOff>500742</xdr:colOff>
      <xdr:row>43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F177D6-D8F2-46CF-9CCD-01E10471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97971</xdr:colOff>
      <xdr:row>33</xdr:row>
      <xdr:rowOff>130628</xdr:rowOff>
    </xdr:from>
    <xdr:to>
      <xdr:col>24</xdr:col>
      <xdr:colOff>402771</xdr:colOff>
      <xdr:row>53</xdr:row>
      <xdr:rowOff>87085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980A6C-BDEF-4698-AF0D-61C89488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47624</xdr:colOff>
      <xdr:row>55</xdr:row>
      <xdr:rowOff>155122</xdr:rowOff>
    </xdr:from>
    <xdr:to>
      <xdr:col>24</xdr:col>
      <xdr:colOff>257174</xdr:colOff>
      <xdr:row>75</xdr:row>
      <xdr:rowOff>111579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8BE7D3-CE5E-4759-BD65-65148D2A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974E-0851-4B95-A784-E447C51420F9}">
  <dimension ref="A1:AA49"/>
  <sheetViews>
    <sheetView topLeftCell="J1" workbookViewId="0">
      <selection activeCell="N1" sqref="N1"/>
    </sheetView>
  </sheetViews>
  <sheetFormatPr defaultColWidth="8.77734375" defaultRowHeight="14.4" x14ac:dyDescent="0.3"/>
  <sheetData>
    <row r="1" spans="1:27" s="2" customFormat="1" x14ac:dyDescent="0.3">
      <c r="A1" s="2" t="s">
        <v>129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130</v>
      </c>
      <c r="P1" s="2" t="s">
        <v>0</v>
      </c>
      <c r="Q1" s="2" t="s">
        <v>2</v>
      </c>
      <c r="R1" s="2" t="s">
        <v>1</v>
      </c>
      <c r="S1" s="2" t="s">
        <v>3</v>
      </c>
      <c r="T1" s="2" t="s">
        <v>4</v>
      </c>
      <c r="U1" s="2" t="s">
        <v>5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</row>
    <row r="2" spans="1:27" s="2" customFormat="1" x14ac:dyDescent="0.3">
      <c r="A2" s="2">
        <v>15.26</v>
      </c>
      <c r="B2" s="2">
        <v>33</v>
      </c>
      <c r="C2" s="2">
        <v>69</v>
      </c>
      <c r="D2" s="2">
        <v>55</v>
      </c>
      <c r="E2" s="2">
        <v>2738</v>
      </c>
      <c r="F2" s="2">
        <v>3278</v>
      </c>
      <c r="G2" s="2">
        <v>4698</v>
      </c>
      <c r="H2" s="2">
        <v>19</v>
      </c>
      <c r="I2" s="2">
        <v>141</v>
      </c>
      <c r="J2" s="2">
        <v>202</v>
      </c>
      <c r="K2" s="2">
        <v>33</v>
      </c>
      <c r="L2" s="2">
        <v>3587</v>
      </c>
      <c r="M2" s="2">
        <v>2187</v>
      </c>
      <c r="O2" s="2">
        <v>15.26</v>
      </c>
      <c r="P2" s="2">
        <v>20</v>
      </c>
      <c r="Q2" s="2">
        <v>52</v>
      </c>
      <c r="R2" s="2">
        <v>55</v>
      </c>
      <c r="S2" s="2">
        <v>2996</v>
      </c>
      <c r="T2" s="2">
        <v>3134</v>
      </c>
      <c r="U2" s="2">
        <v>4698</v>
      </c>
      <c r="V2" s="2">
        <v>78</v>
      </c>
      <c r="W2" s="2">
        <v>63</v>
      </c>
      <c r="X2" s="2">
        <v>22</v>
      </c>
      <c r="Y2" s="2">
        <v>18</v>
      </c>
      <c r="Z2" s="2">
        <v>4698</v>
      </c>
      <c r="AA2" s="2">
        <v>5140</v>
      </c>
    </row>
    <row r="3" spans="1:27" s="2" customFormat="1" x14ac:dyDescent="0.3">
      <c r="A3" s="2">
        <v>4.5789999999999997</v>
      </c>
      <c r="B3" s="2">
        <v>33</v>
      </c>
      <c r="C3" s="2">
        <v>52</v>
      </c>
      <c r="D3" s="2">
        <v>86</v>
      </c>
      <c r="E3" s="2">
        <v>2288</v>
      </c>
      <c r="F3" s="2">
        <v>2738</v>
      </c>
      <c r="G3" s="2">
        <v>4698</v>
      </c>
      <c r="H3" s="2">
        <v>19</v>
      </c>
      <c r="I3" s="2">
        <v>135</v>
      </c>
      <c r="J3" s="2">
        <v>72</v>
      </c>
      <c r="K3" s="2">
        <v>24</v>
      </c>
      <c r="L3" s="2">
        <v>3587</v>
      </c>
      <c r="M3" s="2">
        <v>2738</v>
      </c>
      <c r="O3" s="2">
        <v>4.5789999999999997</v>
      </c>
      <c r="P3" s="2">
        <v>20</v>
      </c>
      <c r="Q3" s="2">
        <v>40</v>
      </c>
      <c r="R3" s="2">
        <v>112</v>
      </c>
      <c r="S3" s="2">
        <v>2503</v>
      </c>
      <c r="T3" s="2">
        <v>2864</v>
      </c>
      <c r="U3" s="2">
        <v>4698</v>
      </c>
      <c r="V3" s="2">
        <v>63</v>
      </c>
      <c r="W3" s="2">
        <v>48</v>
      </c>
      <c r="X3" s="2">
        <v>20</v>
      </c>
      <c r="Y3" s="2">
        <v>18</v>
      </c>
      <c r="Z3" s="2">
        <v>4914</v>
      </c>
      <c r="AA3" s="2">
        <v>5376</v>
      </c>
    </row>
    <row r="4" spans="1:27" s="2" customFormat="1" x14ac:dyDescent="0.3">
      <c r="A4" s="2">
        <v>1.526</v>
      </c>
      <c r="B4" s="2">
        <v>35</v>
      </c>
      <c r="C4" s="2">
        <v>46</v>
      </c>
      <c r="D4" s="2">
        <v>112</v>
      </c>
      <c r="E4" s="2">
        <v>1999</v>
      </c>
      <c r="F4" s="2">
        <v>2503</v>
      </c>
      <c r="G4" s="2">
        <v>4491</v>
      </c>
      <c r="H4" s="2">
        <v>19</v>
      </c>
      <c r="I4" s="2">
        <v>60</v>
      </c>
      <c r="J4" s="2">
        <v>35</v>
      </c>
      <c r="K4" s="2">
        <v>19</v>
      </c>
      <c r="L4" s="2">
        <v>3587</v>
      </c>
      <c r="M4" s="2">
        <v>2996</v>
      </c>
      <c r="O4" s="2">
        <v>1.526</v>
      </c>
      <c r="P4" s="2">
        <v>22</v>
      </c>
      <c r="Q4" s="2">
        <v>33</v>
      </c>
      <c r="R4" s="2">
        <v>141</v>
      </c>
      <c r="S4" s="2">
        <v>2187</v>
      </c>
      <c r="T4" s="2">
        <v>2738</v>
      </c>
      <c r="U4" s="2">
        <v>4491</v>
      </c>
      <c r="V4" s="2">
        <v>50</v>
      </c>
      <c r="W4" s="2">
        <v>37</v>
      </c>
      <c r="X4" s="2">
        <v>20</v>
      </c>
      <c r="Y4" s="2">
        <v>18</v>
      </c>
      <c r="Z4" s="2">
        <v>4914</v>
      </c>
      <c r="AA4" s="2">
        <v>5376</v>
      </c>
    </row>
    <row r="5" spans="1:27" s="2" customFormat="1" x14ac:dyDescent="0.3">
      <c r="A5" s="2">
        <v>0.45789999999999997</v>
      </c>
      <c r="B5" s="2">
        <v>37</v>
      </c>
      <c r="C5" s="2">
        <v>38</v>
      </c>
      <c r="D5" s="2">
        <v>57</v>
      </c>
      <c r="E5" s="2">
        <v>1018</v>
      </c>
      <c r="F5" s="2">
        <v>1526</v>
      </c>
      <c r="G5" s="2">
        <v>3752</v>
      </c>
      <c r="H5" s="2">
        <v>21</v>
      </c>
      <c r="I5" s="2">
        <v>27</v>
      </c>
      <c r="J5" s="2">
        <v>16</v>
      </c>
      <c r="K5" s="2">
        <v>16</v>
      </c>
      <c r="L5" s="2">
        <v>3134</v>
      </c>
      <c r="M5" s="2">
        <v>2738</v>
      </c>
      <c r="O5" s="2">
        <v>0.45789999999999997</v>
      </c>
      <c r="P5" s="2">
        <v>23</v>
      </c>
      <c r="Q5" s="2">
        <v>27</v>
      </c>
      <c r="R5" s="2">
        <v>57</v>
      </c>
      <c r="S5" s="2">
        <v>1219</v>
      </c>
      <c r="T5" s="2">
        <v>1459</v>
      </c>
      <c r="U5" s="2">
        <v>3924</v>
      </c>
      <c r="V5" s="2">
        <v>31</v>
      </c>
      <c r="W5" s="2">
        <v>25</v>
      </c>
      <c r="X5" s="2">
        <v>20</v>
      </c>
      <c r="Y5" s="2">
        <v>19</v>
      </c>
      <c r="Z5" s="2">
        <v>4914</v>
      </c>
      <c r="AA5" s="2">
        <v>4914</v>
      </c>
    </row>
    <row r="6" spans="1:27" s="2" customFormat="1" x14ac:dyDescent="0.3">
      <c r="A6" s="2">
        <v>0.15260000000000001</v>
      </c>
      <c r="B6" s="2">
        <v>37</v>
      </c>
      <c r="C6" s="2">
        <v>38</v>
      </c>
      <c r="D6" s="2">
        <v>37</v>
      </c>
      <c r="E6" s="2">
        <v>211</v>
      </c>
      <c r="F6" s="2">
        <v>123</v>
      </c>
      <c r="G6" s="2">
        <v>1065</v>
      </c>
      <c r="H6" s="2">
        <v>22</v>
      </c>
      <c r="I6" s="2">
        <v>23</v>
      </c>
      <c r="J6" s="2">
        <v>19</v>
      </c>
      <c r="K6" s="2">
        <v>17</v>
      </c>
      <c r="L6" s="2">
        <v>107</v>
      </c>
      <c r="M6" s="2">
        <v>1334</v>
      </c>
      <c r="O6" s="2">
        <v>0.15260000000000001</v>
      </c>
      <c r="P6" s="2">
        <v>23</v>
      </c>
      <c r="Q6" s="2">
        <v>25</v>
      </c>
      <c r="R6" s="2">
        <v>29</v>
      </c>
      <c r="S6" s="2">
        <v>362</v>
      </c>
      <c r="T6" s="2">
        <v>168</v>
      </c>
      <c r="U6" s="2">
        <v>1165</v>
      </c>
      <c r="V6" s="2">
        <v>24</v>
      </c>
      <c r="W6" s="2">
        <v>24</v>
      </c>
      <c r="X6" s="2">
        <v>22</v>
      </c>
      <c r="Y6" s="2">
        <v>21</v>
      </c>
      <c r="Z6" s="2">
        <v>2996</v>
      </c>
      <c r="AA6" s="2">
        <v>1670</v>
      </c>
    </row>
    <row r="7" spans="1:27" s="2" customFormat="1" x14ac:dyDescent="0.3">
      <c r="A7" s="2">
        <v>4.5789999999999997E-2</v>
      </c>
      <c r="B7" s="2">
        <v>38</v>
      </c>
      <c r="C7" s="2">
        <v>38</v>
      </c>
      <c r="D7" s="2">
        <v>33</v>
      </c>
      <c r="E7" s="2">
        <v>48</v>
      </c>
      <c r="F7" s="2">
        <v>29</v>
      </c>
      <c r="G7" s="2">
        <v>32</v>
      </c>
      <c r="H7" s="2">
        <v>23</v>
      </c>
      <c r="I7" s="2">
        <v>23</v>
      </c>
      <c r="J7" s="2">
        <v>21</v>
      </c>
      <c r="K7" s="2">
        <v>19</v>
      </c>
      <c r="L7" s="2">
        <v>20</v>
      </c>
      <c r="M7" s="2">
        <v>31</v>
      </c>
      <c r="O7" s="2">
        <v>4.5789999999999997E-2</v>
      </c>
      <c r="P7" s="2">
        <v>24</v>
      </c>
      <c r="Q7" s="2">
        <v>24</v>
      </c>
      <c r="R7" s="2">
        <v>27</v>
      </c>
      <c r="S7" s="2">
        <v>44</v>
      </c>
      <c r="T7" s="2">
        <v>27</v>
      </c>
      <c r="U7" s="2">
        <v>32</v>
      </c>
      <c r="V7" s="2">
        <v>25</v>
      </c>
      <c r="W7" s="2">
        <v>25</v>
      </c>
      <c r="X7" s="2">
        <v>25</v>
      </c>
      <c r="Y7" s="2">
        <v>24</v>
      </c>
      <c r="Z7" s="2">
        <v>44</v>
      </c>
      <c r="AA7" s="2">
        <v>33</v>
      </c>
    </row>
    <row r="8" spans="1:27" s="2" customFormat="1" x14ac:dyDescent="0.3">
      <c r="A8" s="2">
        <v>1.5259999999999999E-2</v>
      </c>
      <c r="B8" s="2">
        <v>37</v>
      </c>
      <c r="C8" s="2">
        <v>35</v>
      </c>
      <c r="D8" s="2">
        <v>33</v>
      </c>
      <c r="E8" s="2">
        <v>37</v>
      </c>
      <c r="F8" s="2">
        <v>28</v>
      </c>
      <c r="G8" s="2">
        <v>27</v>
      </c>
      <c r="H8" s="2">
        <v>24</v>
      </c>
      <c r="I8" s="2">
        <v>23</v>
      </c>
      <c r="J8" s="2">
        <v>21</v>
      </c>
      <c r="K8" s="2">
        <v>20</v>
      </c>
      <c r="L8" s="2">
        <v>20</v>
      </c>
      <c r="M8" s="2">
        <v>20</v>
      </c>
      <c r="O8" s="2">
        <v>1.5259999999999999E-2</v>
      </c>
      <c r="P8" s="2">
        <v>25</v>
      </c>
      <c r="Q8" s="2">
        <v>24</v>
      </c>
      <c r="R8" s="2">
        <v>27</v>
      </c>
      <c r="S8" s="2">
        <v>29</v>
      </c>
      <c r="T8" s="2">
        <v>25</v>
      </c>
      <c r="U8" s="2">
        <v>25</v>
      </c>
      <c r="V8" s="2">
        <v>25</v>
      </c>
      <c r="W8" s="2">
        <v>24</v>
      </c>
      <c r="X8" s="2">
        <v>25</v>
      </c>
      <c r="Y8" s="2">
        <v>24</v>
      </c>
      <c r="Z8" s="2">
        <v>27</v>
      </c>
      <c r="AA8" s="2">
        <v>27</v>
      </c>
    </row>
    <row r="9" spans="1:27" s="2" customFormat="1" x14ac:dyDescent="0.3">
      <c r="A9" s="2">
        <v>0</v>
      </c>
      <c r="B9" s="2">
        <v>33</v>
      </c>
      <c r="C9" s="2">
        <v>35</v>
      </c>
      <c r="D9" s="2">
        <v>37</v>
      </c>
      <c r="E9" s="2">
        <v>27</v>
      </c>
      <c r="F9" s="2">
        <v>28</v>
      </c>
      <c r="G9" s="2">
        <v>25</v>
      </c>
      <c r="H9" s="2">
        <v>24</v>
      </c>
      <c r="I9" s="2">
        <v>22</v>
      </c>
      <c r="J9" s="2">
        <v>21</v>
      </c>
      <c r="K9" s="2">
        <v>20</v>
      </c>
      <c r="L9" s="2">
        <v>19</v>
      </c>
      <c r="M9" s="2">
        <v>20</v>
      </c>
      <c r="O9" s="2">
        <v>0</v>
      </c>
      <c r="P9" s="2">
        <v>20</v>
      </c>
      <c r="Q9" s="2">
        <v>20</v>
      </c>
      <c r="R9" s="2">
        <v>22</v>
      </c>
      <c r="S9" s="2">
        <v>24</v>
      </c>
      <c r="T9" s="2">
        <v>24</v>
      </c>
      <c r="U9" s="2">
        <v>23</v>
      </c>
      <c r="V9" s="2">
        <v>23</v>
      </c>
      <c r="W9" s="2">
        <v>24</v>
      </c>
      <c r="X9" s="2">
        <v>24</v>
      </c>
      <c r="Y9" s="2">
        <v>24</v>
      </c>
      <c r="Z9" s="2">
        <v>28</v>
      </c>
      <c r="AA9" s="2">
        <v>22</v>
      </c>
    </row>
    <row r="10" spans="1:27" s="2" customFormat="1" x14ac:dyDescent="0.3"/>
    <row r="11" spans="1:27" s="2" customFormat="1" x14ac:dyDescent="0.3">
      <c r="A11" s="2" t="s">
        <v>129</v>
      </c>
      <c r="B11" s="2" t="s">
        <v>0</v>
      </c>
      <c r="C11" s="2" t="s">
        <v>2</v>
      </c>
      <c r="D11" s="2" t="s">
        <v>1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O11" s="2" t="s">
        <v>130</v>
      </c>
      <c r="P11" s="2" t="s">
        <v>0</v>
      </c>
      <c r="Q11" s="2" t="s">
        <v>2</v>
      </c>
      <c r="R11" s="2" t="s">
        <v>1</v>
      </c>
      <c r="S11" s="2" t="s">
        <v>3</v>
      </c>
      <c r="T11" s="2" t="s">
        <v>4</v>
      </c>
      <c r="U11" s="2" t="s">
        <v>5</v>
      </c>
      <c r="V11" s="2" t="s">
        <v>12</v>
      </c>
      <c r="W11" s="2" t="s">
        <v>13</v>
      </c>
      <c r="X11" s="2" t="s">
        <v>14</v>
      </c>
      <c r="Y11" s="2" t="s">
        <v>15</v>
      </c>
      <c r="Z11" s="2" t="s">
        <v>16</v>
      </c>
      <c r="AA11" s="2" t="s">
        <v>17</v>
      </c>
    </row>
    <row r="12" spans="1:27" s="2" customFormat="1" x14ac:dyDescent="0.3">
      <c r="A12" s="2">
        <v>15.26</v>
      </c>
      <c r="B12" s="2">
        <f>(B2-(AVERAGE($B$2:$M$9)))/(STDEV($B$2:$M$9))</f>
        <v>-0.50570870625053332</v>
      </c>
      <c r="C12" s="2">
        <f t="shared" ref="C12:M12" si="0">(C2-(AVERAGE($B$2:$M$9)))/(STDEV($B$2:$M$9))</f>
        <v>-0.4778110991632864</v>
      </c>
      <c r="D12" s="2">
        <f t="shared" si="0"/>
        <v>-0.48866016858610462</v>
      </c>
      <c r="E12" s="2">
        <f t="shared" si="0"/>
        <v>1.5904864929439895</v>
      </c>
      <c r="F12" s="2">
        <f t="shared" si="0"/>
        <v>2.0089505992526928</v>
      </c>
      <c r="G12" s="2">
        <f t="shared" si="0"/>
        <v>3.1093562121385423</v>
      </c>
      <c r="H12" s="2">
        <f t="shared" si="0"/>
        <v>-0.51655777567335148</v>
      </c>
      <c r="I12" s="2">
        <f t="shared" si="0"/>
        <v>-0.42201588498879261</v>
      </c>
      <c r="J12" s="2">
        <f t="shared" si="0"/>
        <v>-0.37474493964651318</v>
      </c>
      <c r="K12" s="2">
        <f t="shared" si="0"/>
        <v>-0.50570870625053332</v>
      </c>
      <c r="L12" s="2">
        <f t="shared" si="0"/>
        <v>2.2484050600848953</v>
      </c>
      <c r="M12" s="2">
        <f t="shared" si="0"/>
        <v>1.1634981178030719</v>
      </c>
      <c r="O12" s="2">
        <v>15.26</v>
      </c>
      <c r="P12" s="2">
        <f>(P2-(AVERAGE($P$2:$AA$9)))/(STDEV($P$2:$AA$9))</f>
        <v>-0.51959427628138355</v>
      </c>
      <c r="Q12" s="2">
        <f t="shared" ref="Q12:AA12" si="1">(Q2-(AVERAGE($P$2:$AA$9)))/(STDEV($P$2:$AA$9))</f>
        <v>-0.5005595669937104</v>
      </c>
      <c r="R12" s="2">
        <f t="shared" si="1"/>
        <v>-0.49877506299799101</v>
      </c>
      <c r="S12" s="2">
        <f t="shared" si="1"/>
        <v>1.2506336874722228</v>
      </c>
      <c r="T12" s="2">
        <f t="shared" si="1"/>
        <v>1.3327208712753134</v>
      </c>
      <c r="U12" s="2">
        <f t="shared" si="1"/>
        <v>2.2630422877103404</v>
      </c>
      <c r="V12" s="2">
        <f t="shared" si="1"/>
        <v>-0.48509386569747587</v>
      </c>
      <c r="W12" s="2">
        <f t="shared" si="1"/>
        <v>-0.4940163856760727</v>
      </c>
      <c r="X12" s="2">
        <f t="shared" si="1"/>
        <v>-0.51840460695090396</v>
      </c>
      <c r="Y12" s="2">
        <f t="shared" si="1"/>
        <v>-0.52078394561186314</v>
      </c>
      <c r="Z12" s="2">
        <f t="shared" si="1"/>
        <v>2.2630422877103404</v>
      </c>
      <c r="AA12" s="2">
        <f t="shared" si="1"/>
        <v>2.5259592097463259</v>
      </c>
    </row>
    <row r="13" spans="1:27" s="2" customFormat="1" x14ac:dyDescent="0.3">
      <c r="A13" s="2">
        <v>4.5789999999999997</v>
      </c>
      <c r="B13" s="2">
        <f t="shared" ref="B13:M19" si="2">(B3-(AVERAGE($B$2:$M$9)))/(STDEV($B$2:$M$9))</f>
        <v>-0.50570870625053332</v>
      </c>
      <c r="C13" s="2">
        <f t="shared" si="2"/>
        <v>-0.49098496917670853</v>
      </c>
      <c r="D13" s="2">
        <f t="shared" si="2"/>
        <v>-0.46463722914986427</v>
      </c>
      <c r="E13" s="2">
        <f t="shared" si="2"/>
        <v>1.2417664043534036</v>
      </c>
      <c r="F13" s="2">
        <f t="shared" si="2"/>
        <v>1.5904864929439895</v>
      </c>
      <c r="G13" s="2">
        <f t="shared" si="2"/>
        <v>3.1093562121385423</v>
      </c>
      <c r="H13" s="2">
        <f t="shared" si="2"/>
        <v>-0.51655777567335148</v>
      </c>
      <c r="I13" s="2">
        <f t="shared" si="2"/>
        <v>-0.42666548617000044</v>
      </c>
      <c r="J13" s="2">
        <f t="shared" si="2"/>
        <v>-0.47548629857268249</v>
      </c>
      <c r="K13" s="2">
        <f t="shared" si="2"/>
        <v>-0.51268310802234496</v>
      </c>
      <c r="L13" s="2">
        <f t="shared" si="2"/>
        <v>2.2484050600848953</v>
      </c>
      <c r="M13" s="2">
        <f t="shared" si="2"/>
        <v>1.5904864929439895</v>
      </c>
      <c r="O13" s="2">
        <v>4.5789999999999997</v>
      </c>
      <c r="P13" s="2">
        <f t="shared" ref="P13:AA19" si="3">(P3-(AVERAGE($P$2:$AA$9)))/(STDEV($P$2:$AA$9))</f>
        <v>-0.51959427628138355</v>
      </c>
      <c r="Q13" s="2">
        <f t="shared" si="3"/>
        <v>-0.50769758297658785</v>
      </c>
      <c r="R13" s="2">
        <f t="shared" si="3"/>
        <v>-0.46486948707932313</v>
      </c>
      <c r="S13" s="2">
        <f t="shared" si="3"/>
        <v>0.95738019750900771</v>
      </c>
      <c r="T13" s="2">
        <f t="shared" si="3"/>
        <v>1.1721155116605708</v>
      </c>
      <c r="U13" s="2">
        <f t="shared" si="3"/>
        <v>2.2630422877103404</v>
      </c>
      <c r="V13" s="2">
        <f t="shared" si="3"/>
        <v>-0.4940163856760727</v>
      </c>
      <c r="W13" s="2">
        <f t="shared" si="3"/>
        <v>-0.50293890565466948</v>
      </c>
      <c r="X13" s="2">
        <f t="shared" si="3"/>
        <v>-0.51959427628138355</v>
      </c>
      <c r="Y13" s="2">
        <f t="shared" si="3"/>
        <v>-0.52078394561186314</v>
      </c>
      <c r="Z13" s="2">
        <f t="shared" si="3"/>
        <v>2.3915265754021342</v>
      </c>
      <c r="AA13" s="2">
        <f t="shared" si="3"/>
        <v>2.6663401907429156</v>
      </c>
    </row>
    <row r="14" spans="1:27" s="2" customFormat="1" x14ac:dyDescent="0.3">
      <c r="A14" s="2">
        <v>1.526</v>
      </c>
      <c r="B14" s="2">
        <f t="shared" si="2"/>
        <v>-0.50415883919013071</v>
      </c>
      <c r="C14" s="2">
        <f t="shared" si="2"/>
        <v>-0.49563457035791636</v>
      </c>
      <c r="D14" s="2">
        <f t="shared" si="2"/>
        <v>-0.4444889573646304</v>
      </c>
      <c r="E14" s="2">
        <f t="shared" si="2"/>
        <v>1.0178106141252272</v>
      </c>
      <c r="F14" s="2">
        <f t="shared" si="2"/>
        <v>1.4083771133466836</v>
      </c>
      <c r="G14" s="2">
        <f t="shared" si="2"/>
        <v>2.9489449713868727</v>
      </c>
      <c r="H14" s="2">
        <f t="shared" si="2"/>
        <v>-0.51655777567335148</v>
      </c>
      <c r="I14" s="2">
        <f t="shared" si="2"/>
        <v>-0.48478550093509809</v>
      </c>
      <c r="J14" s="2">
        <f t="shared" si="2"/>
        <v>-0.50415883919013071</v>
      </c>
      <c r="K14" s="2">
        <f t="shared" si="2"/>
        <v>-0.51655777567335148</v>
      </c>
      <c r="L14" s="2">
        <f t="shared" si="2"/>
        <v>2.2484050600848953</v>
      </c>
      <c r="M14" s="2">
        <f t="shared" si="2"/>
        <v>1.7904193437359257</v>
      </c>
      <c r="O14" s="2">
        <v>1.526</v>
      </c>
      <c r="P14" s="2">
        <f t="shared" si="3"/>
        <v>-0.51840460695090396</v>
      </c>
      <c r="Q14" s="2">
        <f t="shared" si="3"/>
        <v>-0.51186142563326631</v>
      </c>
      <c r="R14" s="2">
        <f t="shared" si="3"/>
        <v>-0.44761928178736932</v>
      </c>
      <c r="S14" s="2">
        <f t="shared" si="3"/>
        <v>0.7694124432932351</v>
      </c>
      <c r="T14" s="2">
        <f t="shared" si="3"/>
        <v>1.0971663438403576</v>
      </c>
      <c r="U14" s="2">
        <f t="shared" si="3"/>
        <v>2.1399115120057042</v>
      </c>
      <c r="V14" s="2">
        <f t="shared" si="3"/>
        <v>-0.50174923632418988</v>
      </c>
      <c r="W14" s="2">
        <f t="shared" si="3"/>
        <v>-0.50948208697230712</v>
      </c>
      <c r="X14" s="2">
        <f t="shared" si="3"/>
        <v>-0.51959427628138355</v>
      </c>
      <c r="Y14" s="2">
        <f t="shared" si="3"/>
        <v>-0.52078394561186314</v>
      </c>
      <c r="Z14" s="2">
        <f t="shared" si="3"/>
        <v>2.3915265754021342</v>
      </c>
      <c r="AA14" s="2">
        <f t="shared" si="3"/>
        <v>2.6663401907429156</v>
      </c>
    </row>
    <row r="15" spans="1:27" s="2" customFormat="1" x14ac:dyDescent="0.3">
      <c r="A15" s="2">
        <v>0.45789999999999997</v>
      </c>
      <c r="B15" s="2">
        <f t="shared" si="2"/>
        <v>-0.5026089721297281</v>
      </c>
      <c r="C15" s="2">
        <f t="shared" si="2"/>
        <v>-0.5018340385995268</v>
      </c>
      <c r="D15" s="2">
        <f t="shared" si="2"/>
        <v>-0.48711030152570201</v>
      </c>
      <c r="E15" s="2">
        <f t="shared" si="2"/>
        <v>0.25760082099774956</v>
      </c>
      <c r="F15" s="2">
        <f t="shared" si="2"/>
        <v>0.6512670543400112</v>
      </c>
      <c r="G15" s="2">
        <f t="shared" si="2"/>
        <v>2.3762690925681103</v>
      </c>
      <c r="H15" s="2">
        <f t="shared" si="2"/>
        <v>-0.51500790861294887</v>
      </c>
      <c r="I15" s="2">
        <f t="shared" si="2"/>
        <v>-0.51035830743174104</v>
      </c>
      <c r="J15" s="2">
        <f t="shared" si="2"/>
        <v>-0.5188825762639554</v>
      </c>
      <c r="K15" s="2">
        <f t="shared" si="2"/>
        <v>-0.5188825762639554</v>
      </c>
      <c r="L15" s="2">
        <f t="shared" si="2"/>
        <v>1.8973601709037053</v>
      </c>
      <c r="M15" s="2">
        <f t="shared" si="2"/>
        <v>1.5904864929439895</v>
      </c>
      <c r="O15" s="2">
        <v>0.45789999999999997</v>
      </c>
      <c r="P15" s="2">
        <f t="shared" si="3"/>
        <v>-0.51780977228566416</v>
      </c>
      <c r="Q15" s="2">
        <f t="shared" si="3"/>
        <v>-0.51543043362470509</v>
      </c>
      <c r="R15" s="2">
        <f t="shared" si="3"/>
        <v>-0.49758539366751142</v>
      </c>
      <c r="S15" s="2">
        <f t="shared" si="3"/>
        <v>0.19361248734112113</v>
      </c>
      <c r="T15" s="2">
        <f t="shared" si="3"/>
        <v>0.33637280699867</v>
      </c>
      <c r="U15" s="2">
        <f t="shared" si="3"/>
        <v>1.802640256814745</v>
      </c>
      <c r="V15" s="2">
        <f t="shared" si="3"/>
        <v>-0.5130510949637459</v>
      </c>
      <c r="W15" s="2">
        <f t="shared" si="3"/>
        <v>-0.51662010295518457</v>
      </c>
      <c r="X15" s="2">
        <f t="shared" si="3"/>
        <v>-0.51959427628138355</v>
      </c>
      <c r="Y15" s="2">
        <f t="shared" si="3"/>
        <v>-0.52018911094662335</v>
      </c>
      <c r="Z15" s="2">
        <f t="shared" si="3"/>
        <v>2.3915265754021342</v>
      </c>
      <c r="AA15" s="2">
        <f t="shared" si="3"/>
        <v>2.3915265754021342</v>
      </c>
    </row>
    <row r="16" spans="1:27" s="2" customFormat="1" x14ac:dyDescent="0.3">
      <c r="A16" s="2">
        <v>0.15260000000000001</v>
      </c>
      <c r="B16" s="2">
        <f t="shared" si="2"/>
        <v>-0.5026089721297281</v>
      </c>
      <c r="C16" s="2">
        <f t="shared" si="2"/>
        <v>-0.5018340385995268</v>
      </c>
      <c r="D16" s="2">
        <f t="shared" si="2"/>
        <v>-0.5026089721297281</v>
      </c>
      <c r="E16" s="2">
        <f t="shared" si="2"/>
        <v>-0.36777053787470143</v>
      </c>
      <c r="F16" s="2">
        <f t="shared" si="2"/>
        <v>-0.43596468853241604</v>
      </c>
      <c r="G16" s="2">
        <f t="shared" si="2"/>
        <v>0.29402269691721078</v>
      </c>
      <c r="H16" s="2">
        <f t="shared" si="2"/>
        <v>-0.51423297508274757</v>
      </c>
      <c r="I16" s="2">
        <f t="shared" si="2"/>
        <v>-0.51345804155254626</v>
      </c>
      <c r="J16" s="2">
        <f t="shared" si="2"/>
        <v>-0.51655777567335148</v>
      </c>
      <c r="K16" s="2">
        <f t="shared" si="2"/>
        <v>-0.51810764273375409</v>
      </c>
      <c r="L16" s="2">
        <f t="shared" si="2"/>
        <v>-0.44836362501563692</v>
      </c>
      <c r="M16" s="2">
        <f t="shared" si="2"/>
        <v>0.50247981654136109</v>
      </c>
      <c r="O16" s="2">
        <v>0.15260000000000001</v>
      </c>
      <c r="P16" s="2">
        <f t="shared" si="3"/>
        <v>-0.51780977228566416</v>
      </c>
      <c r="Q16" s="2">
        <f t="shared" si="3"/>
        <v>-0.51662010295518457</v>
      </c>
      <c r="R16" s="2">
        <f t="shared" si="3"/>
        <v>-0.51424076429422549</v>
      </c>
      <c r="S16" s="2">
        <f t="shared" si="3"/>
        <v>-0.31616082076937635</v>
      </c>
      <c r="T16" s="2">
        <f t="shared" si="3"/>
        <v>-0.43155874582589504</v>
      </c>
      <c r="U16" s="2">
        <f t="shared" si="3"/>
        <v>0.16149141541817263</v>
      </c>
      <c r="V16" s="2">
        <f t="shared" si="3"/>
        <v>-0.51721493762042436</v>
      </c>
      <c r="W16" s="2">
        <f t="shared" si="3"/>
        <v>-0.51721493762042436</v>
      </c>
      <c r="X16" s="2">
        <f t="shared" si="3"/>
        <v>-0.51840460695090396</v>
      </c>
      <c r="Y16" s="2">
        <f t="shared" si="3"/>
        <v>-0.51899944161614375</v>
      </c>
      <c r="Z16" s="2">
        <f t="shared" si="3"/>
        <v>1.2506336874722228</v>
      </c>
      <c r="AA16" s="2">
        <f t="shared" si="3"/>
        <v>0.46188292136426506</v>
      </c>
    </row>
    <row r="17" spans="1:27" s="2" customFormat="1" x14ac:dyDescent="0.3">
      <c r="A17" s="2">
        <v>4.5789999999999997E-2</v>
      </c>
      <c r="B17" s="2">
        <f t="shared" si="2"/>
        <v>-0.5018340385995268</v>
      </c>
      <c r="C17" s="2">
        <f t="shared" si="2"/>
        <v>-0.5018340385995268</v>
      </c>
      <c r="D17" s="2">
        <f t="shared" si="2"/>
        <v>-0.50570870625053332</v>
      </c>
      <c r="E17" s="2">
        <f t="shared" si="2"/>
        <v>-0.49408470329751375</v>
      </c>
      <c r="F17" s="2">
        <f t="shared" si="2"/>
        <v>-0.50880844037133843</v>
      </c>
      <c r="G17" s="2">
        <f t="shared" si="2"/>
        <v>-0.50648363978073463</v>
      </c>
      <c r="H17" s="2">
        <f t="shared" si="2"/>
        <v>-0.51345804155254626</v>
      </c>
      <c r="I17" s="2">
        <f t="shared" si="2"/>
        <v>-0.51345804155254626</v>
      </c>
      <c r="J17" s="2">
        <f t="shared" si="2"/>
        <v>-0.51500790861294887</v>
      </c>
      <c r="K17" s="2">
        <f t="shared" si="2"/>
        <v>-0.51655777567335148</v>
      </c>
      <c r="L17" s="2">
        <f t="shared" si="2"/>
        <v>-0.51578284214315018</v>
      </c>
      <c r="M17" s="2">
        <f t="shared" si="2"/>
        <v>-0.50725857331093593</v>
      </c>
      <c r="O17" s="2">
        <v>4.5789999999999997E-2</v>
      </c>
      <c r="P17" s="2">
        <f t="shared" si="3"/>
        <v>-0.51721493762042436</v>
      </c>
      <c r="Q17" s="2">
        <f t="shared" si="3"/>
        <v>-0.51721493762042436</v>
      </c>
      <c r="R17" s="2">
        <f t="shared" si="3"/>
        <v>-0.51543043362470509</v>
      </c>
      <c r="S17" s="2">
        <f t="shared" si="3"/>
        <v>-0.50531824431562866</v>
      </c>
      <c r="T17" s="2">
        <f t="shared" si="3"/>
        <v>-0.51543043362470509</v>
      </c>
      <c r="U17" s="2">
        <f t="shared" si="3"/>
        <v>-0.51245626029850611</v>
      </c>
      <c r="V17" s="2">
        <f t="shared" si="3"/>
        <v>-0.51662010295518457</v>
      </c>
      <c r="W17" s="2">
        <f t="shared" si="3"/>
        <v>-0.51662010295518457</v>
      </c>
      <c r="X17" s="2">
        <f t="shared" si="3"/>
        <v>-0.51662010295518457</v>
      </c>
      <c r="Y17" s="2">
        <f t="shared" si="3"/>
        <v>-0.51721493762042436</v>
      </c>
      <c r="Z17" s="2">
        <f t="shared" si="3"/>
        <v>-0.50531824431562866</v>
      </c>
      <c r="AA17" s="2">
        <f t="shared" si="3"/>
        <v>-0.51186142563326631</v>
      </c>
    </row>
    <row r="18" spans="1:27" s="2" customFormat="1" x14ac:dyDescent="0.3">
      <c r="A18" s="2">
        <v>1.5259999999999999E-2</v>
      </c>
      <c r="B18" s="2">
        <f t="shared" si="2"/>
        <v>-0.5026089721297281</v>
      </c>
      <c r="C18" s="2">
        <f t="shared" si="2"/>
        <v>-0.50415883919013071</v>
      </c>
      <c r="D18" s="2">
        <f t="shared" si="2"/>
        <v>-0.50570870625053332</v>
      </c>
      <c r="E18" s="2">
        <f t="shared" si="2"/>
        <v>-0.5026089721297281</v>
      </c>
      <c r="F18" s="2">
        <f t="shared" si="2"/>
        <v>-0.50958337390153974</v>
      </c>
      <c r="G18" s="2">
        <f t="shared" si="2"/>
        <v>-0.51035830743174104</v>
      </c>
      <c r="H18" s="2">
        <f t="shared" si="2"/>
        <v>-0.51268310802234496</v>
      </c>
      <c r="I18" s="2">
        <f t="shared" si="2"/>
        <v>-0.51345804155254626</v>
      </c>
      <c r="J18" s="2">
        <f t="shared" si="2"/>
        <v>-0.51500790861294887</v>
      </c>
      <c r="K18" s="2">
        <f t="shared" si="2"/>
        <v>-0.51578284214315018</v>
      </c>
      <c r="L18" s="2">
        <f t="shared" si="2"/>
        <v>-0.51578284214315018</v>
      </c>
      <c r="M18" s="2">
        <f t="shared" si="2"/>
        <v>-0.51578284214315018</v>
      </c>
      <c r="O18" s="2">
        <v>1.5259999999999999E-2</v>
      </c>
      <c r="P18" s="2">
        <f t="shared" si="3"/>
        <v>-0.51662010295518457</v>
      </c>
      <c r="Q18" s="2">
        <f t="shared" si="3"/>
        <v>-0.51721493762042436</v>
      </c>
      <c r="R18" s="2">
        <f t="shared" si="3"/>
        <v>-0.51543043362470509</v>
      </c>
      <c r="S18" s="2">
        <f t="shared" si="3"/>
        <v>-0.51424076429422549</v>
      </c>
      <c r="T18" s="2">
        <f t="shared" si="3"/>
        <v>-0.51662010295518457</v>
      </c>
      <c r="U18" s="2">
        <f t="shared" si="3"/>
        <v>-0.51662010295518457</v>
      </c>
      <c r="V18" s="2">
        <f t="shared" si="3"/>
        <v>-0.51662010295518457</v>
      </c>
      <c r="W18" s="2">
        <f t="shared" si="3"/>
        <v>-0.51721493762042436</v>
      </c>
      <c r="X18" s="2">
        <f t="shared" si="3"/>
        <v>-0.51662010295518457</v>
      </c>
      <c r="Y18" s="2">
        <f t="shared" si="3"/>
        <v>-0.51721493762042436</v>
      </c>
      <c r="Z18" s="2">
        <f t="shared" si="3"/>
        <v>-0.51543043362470509</v>
      </c>
      <c r="AA18" s="2">
        <f t="shared" si="3"/>
        <v>-0.51543043362470509</v>
      </c>
    </row>
    <row r="19" spans="1:27" s="2" customFormat="1" x14ac:dyDescent="0.3">
      <c r="A19" s="2">
        <v>0</v>
      </c>
      <c r="B19" s="2">
        <f t="shared" si="2"/>
        <v>-0.50570870625053332</v>
      </c>
      <c r="C19" s="2">
        <f t="shared" si="2"/>
        <v>-0.50415883919013071</v>
      </c>
      <c r="D19" s="2">
        <f t="shared" si="2"/>
        <v>-0.5026089721297281</v>
      </c>
      <c r="E19" s="2">
        <f t="shared" si="2"/>
        <v>-0.51035830743174104</v>
      </c>
      <c r="F19" s="2">
        <f t="shared" si="2"/>
        <v>-0.50958337390153974</v>
      </c>
      <c r="G19" s="2">
        <f t="shared" si="2"/>
        <v>-0.51190817449214365</v>
      </c>
      <c r="H19" s="2">
        <f t="shared" si="2"/>
        <v>-0.51268310802234496</v>
      </c>
      <c r="I19" s="2">
        <f t="shared" si="2"/>
        <v>-0.51423297508274757</v>
      </c>
      <c r="J19" s="2">
        <f t="shared" si="2"/>
        <v>-0.51500790861294887</v>
      </c>
      <c r="K19" s="2">
        <f t="shared" si="2"/>
        <v>-0.51578284214315018</v>
      </c>
      <c r="L19" s="2">
        <f t="shared" si="2"/>
        <v>-0.51655777567335148</v>
      </c>
      <c r="M19" s="2">
        <f t="shared" si="2"/>
        <v>-0.51578284214315018</v>
      </c>
      <c r="O19" s="2">
        <v>0</v>
      </c>
      <c r="P19" s="2">
        <f t="shared" si="3"/>
        <v>-0.51959427628138355</v>
      </c>
      <c r="Q19" s="2">
        <f t="shared" si="3"/>
        <v>-0.51959427628138355</v>
      </c>
      <c r="R19" s="2">
        <f t="shared" si="3"/>
        <v>-0.51840460695090396</v>
      </c>
      <c r="S19" s="2">
        <f t="shared" si="3"/>
        <v>-0.51721493762042436</v>
      </c>
      <c r="T19" s="2">
        <f t="shared" si="3"/>
        <v>-0.51721493762042436</v>
      </c>
      <c r="U19" s="2">
        <f t="shared" si="3"/>
        <v>-0.51780977228566416</v>
      </c>
      <c r="V19" s="2">
        <f t="shared" si="3"/>
        <v>-0.51780977228566416</v>
      </c>
      <c r="W19" s="2">
        <f t="shared" si="3"/>
        <v>-0.51721493762042436</v>
      </c>
      <c r="X19" s="2">
        <f t="shared" si="3"/>
        <v>-0.51721493762042436</v>
      </c>
      <c r="Y19" s="2">
        <f t="shared" si="3"/>
        <v>-0.51721493762042436</v>
      </c>
      <c r="Z19" s="2">
        <f t="shared" si="3"/>
        <v>-0.51483559895946529</v>
      </c>
      <c r="AA19" s="2">
        <f t="shared" si="3"/>
        <v>-0.51840460695090396</v>
      </c>
    </row>
    <row r="20" spans="1:27" s="2" customFormat="1" x14ac:dyDescent="0.3"/>
    <row r="21" spans="1:27" s="2" customFormat="1" x14ac:dyDescent="0.3">
      <c r="A21" s="2" t="s">
        <v>131</v>
      </c>
      <c r="B21" s="2" t="s">
        <v>0</v>
      </c>
      <c r="C21" s="2" t="s">
        <v>2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O21" s="2" t="s">
        <v>132</v>
      </c>
      <c r="P21" s="2" t="s">
        <v>0</v>
      </c>
      <c r="Q21" s="2" t="s">
        <v>2</v>
      </c>
      <c r="R21" s="2" t="s">
        <v>1</v>
      </c>
      <c r="S21" s="2" t="s">
        <v>3</v>
      </c>
      <c r="T21" s="2" t="s">
        <v>4</v>
      </c>
      <c r="U21" s="2" t="s">
        <v>5</v>
      </c>
      <c r="V21" s="2" t="s">
        <v>12</v>
      </c>
      <c r="W21" s="2" t="s">
        <v>13</v>
      </c>
      <c r="X21" s="2" t="s">
        <v>14</v>
      </c>
      <c r="Y21" s="2" t="s">
        <v>15</v>
      </c>
      <c r="Z21" s="2" t="s">
        <v>16</v>
      </c>
      <c r="AA21" s="2" t="s">
        <v>17</v>
      </c>
    </row>
    <row r="22" spans="1:27" s="2" customFormat="1" x14ac:dyDescent="0.3">
      <c r="A22" s="2">
        <v>15.26</v>
      </c>
      <c r="B22" s="2">
        <v>22</v>
      </c>
      <c r="C22" s="2">
        <v>60</v>
      </c>
      <c r="D22" s="2">
        <v>168</v>
      </c>
      <c r="E22" s="2">
        <v>3752</v>
      </c>
      <c r="F22" s="2">
        <v>5140</v>
      </c>
      <c r="G22" s="2">
        <v>7041</v>
      </c>
      <c r="H22" s="2">
        <v>27</v>
      </c>
      <c r="I22" s="2">
        <v>710</v>
      </c>
      <c r="J22" s="2">
        <v>973</v>
      </c>
      <c r="K22" s="2">
        <v>69</v>
      </c>
      <c r="L22" s="2">
        <v>5623</v>
      </c>
      <c r="M22" s="2">
        <v>4294</v>
      </c>
      <c r="O22" s="2">
        <v>15.26</v>
      </c>
      <c r="P22" s="2">
        <v>20</v>
      </c>
      <c r="Q22" s="2">
        <v>57</v>
      </c>
      <c r="R22" s="2">
        <v>679</v>
      </c>
      <c r="S22" s="2">
        <v>3587</v>
      </c>
      <c r="T22" s="2">
        <v>5140</v>
      </c>
      <c r="U22" s="2">
        <v>6732</v>
      </c>
      <c r="V22" s="2">
        <v>66</v>
      </c>
      <c r="W22" s="2">
        <v>289</v>
      </c>
      <c r="X22" s="2">
        <v>21</v>
      </c>
      <c r="Y22" s="2">
        <v>19</v>
      </c>
      <c r="Z22" s="2">
        <v>5882</v>
      </c>
      <c r="AA22" s="2">
        <v>6436</v>
      </c>
    </row>
    <row r="23" spans="1:27" s="2" customFormat="1" x14ac:dyDescent="0.3">
      <c r="A23" s="2">
        <v>4.5789999999999997</v>
      </c>
      <c r="B23" s="2">
        <v>22</v>
      </c>
      <c r="C23" s="2">
        <v>46</v>
      </c>
      <c r="D23" s="2">
        <v>414</v>
      </c>
      <c r="E23" s="2">
        <v>3278</v>
      </c>
      <c r="F23" s="2">
        <v>4914</v>
      </c>
      <c r="G23" s="2">
        <v>7041</v>
      </c>
      <c r="H23" s="2">
        <v>28</v>
      </c>
      <c r="I23" s="2">
        <v>433</v>
      </c>
      <c r="J23" s="2">
        <v>289</v>
      </c>
      <c r="K23" s="2">
        <v>52</v>
      </c>
      <c r="L23" s="2">
        <v>5882</v>
      </c>
      <c r="M23" s="2">
        <v>4914</v>
      </c>
      <c r="O23" s="2">
        <v>4.5789999999999997</v>
      </c>
      <c r="P23" s="2">
        <v>19</v>
      </c>
      <c r="Q23" s="2">
        <v>40</v>
      </c>
      <c r="R23" s="2">
        <v>542</v>
      </c>
      <c r="S23" s="2">
        <v>3134</v>
      </c>
      <c r="T23" s="2">
        <v>4914</v>
      </c>
      <c r="U23" s="2">
        <v>6436</v>
      </c>
      <c r="V23" s="2">
        <v>60</v>
      </c>
      <c r="W23" s="2">
        <v>231</v>
      </c>
      <c r="X23" s="2">
        <v>25</v>
      </c>
      <c r="Y23" s="2">
        <v>25</v>
      </c>
      <c r="Z23" s="2">
        <v>5882</v>
      </c>
      <c r="AA23" s="2">
        <v>6436</v>
      </c>
    </row>
    <row r="24" spans="1:27" s="2" customFormat="1" x14ac:dyDescent="0.3">
      <c r="A24" s="2">
        <v>1.526</v>
      </c>
      <c r="B24" s="2">
        <v>23</v>
      </c>
      <c r="C24" s="2">
        <v>35</v>
      </c>
      <c r="D24" s="2">
        <v>396</v>
      </c>
      <c r="E24" s="2">
        <v>2618</v>
      </c>
      <c r="F24" s="2">
        <v>4698</v>
      </c>
      <c r="G24" s="2">
        <v>6436</v>
      </c>
      <c r="H24" s="2">
        <v>33</v>
      </c>
      <c r="I24" s="2">
        <v>107</v>
      </c>
      <c r="J24" s="2">
        <v>72</v>
      </c>
      <c r="K24" s="2">
        <v>48</v>
      </c>
      <c r="L24" s="2">
        <v>5882</v>
      </c>
      <c r="M24" s="2">
        <v>4914</v>
      </c>
      <c r="O24" s="2">
        <v>1.526</v>
      </c>
      <c r="P24" s="2">
        <v>17</v>
      </c>
      <c r="Q24" s="2">
        <v>31</v>
      </c>
      <c r="R24" s="2">
        <v>474</v>
      </c>
      <c r="S24" s="2">
        <v>2618</v>
      </c>
      <c r="T24" s="2">
        <v>4698</v>
      </c>
      <c r="U24" s="2">
        <v>6153</v>
      </c>
      <c r="V24" s="2">
        <v>48</v>
      </c>
      <c r="W24" s="2">
        <v>154</v>
      </c>
      <c r="X24" s="2">
        <v>19</v>
      </c>
      <c r="Y24" s="2">
        <v>22</v>
      </c>
      <c r="Z24" s="2">
        <v>5882</v>
      </c>
      <c r="AA24" s="2">
        <v>6436</v>
      </c>
    </row>
    <row r="25" spans="1:27" s="2" customFormat="1" x14ac:dyDescent="0.3">
      <c r="A25" s="2">
        <v>0.45789999999999997</v>
      </c>
      <c r="B25" s="2">
        <v>27</v>
      </c>
      <c r="C25" s="2">
        <v>29</v>
      </c>
      <c r="D25" s="2">
        <v>75</v>
      </c>
      <c r="E25" s="2">
        <v>1459</v>
      </c>
      <c r="F25" s="2">
        <v>2996</v>
      </c>
      <c r="G25" s="2">
        <v>4105</v>
      </c>
      <c r="H25" s="2">
        <v>35</v>
      </c>
      <c r="I25" s="2">
        <v>46</v>
      </c>
      <c r="J25" s="2">
        <v>38</v>
      </c>
      <c r="K25" s="2">
        <v>44</v>
      </c>
      <c r="L25" s="2">
        <v>4914</v>
      </c>
      <c r="M25" s="2">
        <v>3924</v>
      </c>
      <c r="O25" s="2">
        <v>0.45789999999999997</v>
      </c>
      <c r="P25" s="2">
        <v>19</v>
      </c>
      <c r="Q25" s="2">
        <v>23</v>
      </c>
      <c r="R25" s="2">
        <v>147</v>
      </c>
      <c r="S25" s="2">
        <v>1459</v>
      </c>
      <c r="T25" s="2">
        <v>3752</v>
      </c>
      <c r="U25" s="2">
        <v>5623</v>
      </c>
      <c r="V25" s="2">
        <v>29</v>
      </c>
      <c r="W25" s="2">
        <v>52</v>
      </c>
      <c r="X25" s="2">
        <v>25</v>
      </c>
      <c r="Y25" s="2">
        <v>21</v>
      </c>
      <c r="Z25" s="2">
        <v>5882</v>
      </c>
      <c r="AA25" s="2">
        <v>5882</v>
      </c>
    </row>
    <row r="26" spans="1:27" s="2" customFormat="1" x14ac:dyDescent="0.3">
      <c r="A26" s="2">
        <v>0.15260000000000001</v>
      </c>
      <c r="B26" s="2">
        <v>31</v>
      </c>
      <c r="C26" s="2">
        <v>31</v>
      </c>
      <c r="D26" s="2">
        <v>37</v>
      </c>
      <c r="E26" s="2">
        <v>231</v>
      </c>
      <c r="F26" s="2">
        <v>184</v>
      </c>
      <c r="G26" s="2">
        <v>710</v>
      </c>
      <c r="H26" s="2">
        <v>40</v>
      </c>
      <c r="I26" s="2">
        <v>44</v>
      </c>
      <c r="J26" s="2">
        <v>44</v>
      </c>
      <c r="K26" s="2">
        <v>48</v>
      </c>
      <c r="L26" s="2">
        <v>211</v>
      </c>
      <c r="M26" s="2">
        <v>316</v>
      </c>
      <c r="O26" s="2">
        <v>0.15260000000000001</v>
      </c>
      <c r="P26" s="2">
        <v>20</v>
      </c>
      <c r="Q26" s="2">
        <v>22</v>
      </c>
      <c r="R26" s="2">
        <v>33</v>
      </c>
      <c r="S26" s="2">
        <v>289</v>
      </c>
      <c r="T26" s="2">
        <v>710</v>
      </c>
      <c r="U26" s="2">
        <v>2091</v>
      </c>
      <c r="V26" s="2">
        <v>25</v>
      </c>
      <c r="W26" s="2">
        <v>29</v>
      </c>
      <c r="X26" s="2">
        <v>27</v>
      </c>
      <c r="Y26" s="2">
        <v>29</v>
      </c>
      <c r="Z26" s="2">
        <v>4698</v>
      </c>
      <c r="AA26" s="2">
        <v>3587</v>
      </c>
    </row>
    <row r="27" spans="1:27" s="2" customFormat="1" x14ac:dyDescent="0.3">
      <c r="A27" s="2">
        <v>4.5789999999999997E-2</v>
      </c>
      <c r="B27" s="2">
        <v>32</v>
      </c>
      <c r="C27" s="2">
        <v>31</v>
      </c>
      <c r="D27" s="2">
        <v>33</v>
      </c>
      <c r="E27" s="2">
        <v>52</v>
      </c>
      <c r="F27" s="2">
        <v>38</v>
      </c>
      <c r="G27" s="2">
        <v>42</v>
      </c>
      <c r="H27" s="2">
        <v>42</v>
      </c>
      <c r="I27" s="2">
        <v>44</v>
      </c>
      <c r="J27" s="2">
        <v>46</v>
      </c>
      <c r="K27" s="2">
        <v>52</v>
      </c>
      <c r="L27" s="2">
        <v>52</v>
      </c>
      <c r="M27" s="2">
        <v>60</v>
      </c>
      <c r="O27" s="2">
        <v>4.5789999999999997E-2</v>
      </c>
      <c r="P27" s="2">
        <v>21</v>
      </c>
      <c r="Q27" s="2">
        <v>20</v>
      </c>
      <c r="R27" s="2">
        <v>25</v>
      </c>
      <c r="S27" s="2">
        <v>40</v>
      </c>
      <c r="T27" s="2">
        <v>27</v>
      </c>
      <c r="U27" s="2">
        <v>32</v>
      </c>
      <c r="V27" s="2">
        <v>24</v>
      </c>
      <c r="W27" s="2">
        <v>27</v>
      </c>
      <c r="X27" s="2">
        <v>28</v>
      </c>
      <c r="Y27" s="2">
        <v>31</v>
      </c>
      <c r="Z27" s="2">
        <v>75</v>
      </c>
      <c r="AA27" s="2">
        <v>50</v>
      </c>
    </row>
    <row r="28" spans="1:27" s="2" customFormat="1" x14ac:dyDescent="0.3">
      <c r="A28" s="2">
        <v>1.5259999999999999E-2</v>
      </c>
      <c r="B28" s="2">
        <v>27</v>
      </c>
      <c r="C28" s="2">
        <v>31</v>
      </c>
      <c r="D28" s="2">
        <v>48</v>
      </c>
      <c r="E28" s="2">
        <v>38</v>
      </c>
      <c r="F28" s="2">
        <v>37</v>
      </c>
      <c r="G28" s="2">
        <v>38</v>
      </c>
      <c r="H28" s="2">
        <v>42</v>
      </c>
      <c r="I28" s="2">
        <v>44</v>
      </c>
      <c r="J28" s="2">
        <v>48</v>
      </c>
      <c r="K28" s="2">
        <v>52</v>
      </c>
      <c r="L28" s="2">
        <v>55</v>
      </c>
      <c r="M28" s="2">
        <v>57</v>
      </c>
      <c r="O28" s="2">
        <v>1.5259999999999999E-2</v>
      </c>
      <c r="P28" s="2">
        <v>21</v>
      </c>
      <c r="Q28" s="2">
        <v>22</v>
      </c>
      <c r="R28" s="2">
        <v>23</v>
      </c>
      <c r="S28" s="2">
        <v>25</v>
      </c>
      <c r="T28" s="2">
        <v>23</v>
      </c>
      <c r="U28" s="2">
        <v>28</v>
      </c>
      <c r="V28" s="2">
        <v>24</v>
      </c>
      <c r="W28" s="2">
        <v>25</v>
      </c>
      <c r="X28" s="2">
        <v>28</v>
      </c>
      <c r="Y28" s="2">
        <v>31</v>
      </c>
      <c r="Z28" s="2">
        <v>38</v>
      </c>
      <c r="AA28" s="2">
        <v>38</v>
      </c>
    </row>
    <row r="29" spans="1:27" s="2" customFormat="1" x14ac:dyDescent="0.3">
      <c r="A29" s="2">
        <v>0</v>
      </c>
      <c r="B29" s="2">
        <v>24</v>
      </c>
      <c r="C29" s="2">
        <v>23</v>
      </c>
      <c r="D29" s="2">
        <v>20</v>
      </c>
      <c r="E29" s="2">
        <v>31</v>
      </c>
      <c r="F29" s="2">
        <v>33</v>
      </c>
      <c r="G29" s="2">
        <v>27</v>
      </c>
      <c r="H29" s="2">
        <v>28</v>
      </c>
      <c r="I29" s="2">
        <v>32</v>
      </c>
      <c r="J29" s="2">
        <v>38</v>
      </c>
      <c r="K29" s="2">
        <v>40</v>
      </c>
      <c r="L29" s="2">
        <v>38</v>
      </c>
      <c r="M29" s="2">
        <v>37</v>
      </c>
      <c r="O29" s="2">
        <v>0</v>
      </c>
      <c r="P29" s="2">
        <v>21</v>
      </c>
      <c r="Q29" s="2">
        <v>21</v>
      </c>
      <c r="R29" s="2">
        <v>21</v>
      </c>
      <c r="S29" s="2">
        <v>22</v>
      </c>
      <c r="T29" s="2">
        <v>22</v>
      </c>
      <c r="U29" s="2">
        <v>22</v>
      </c>
      <c r="V29" s="2">
        <v>23</v>
      </c>
      <c r="W29" s="2">
        <v>24</v>
      </c>
      <c r="X29" s="2">
        <v>27</v>
      </c>
      <c r="Y29" s="2">
        <v>25</v>
      </c>
      <c r="Z29" s="2">
        <v>37</v>
      </c>
      <c r="AA29" s="2">
        <v>35</v>
      </c>
    </row>
    <row r="30" spans="1:27" s="2" customFormat="1" x14ac:dyDescent="0.3"/>
    <row r="31" spans="1:27" s="2" customFormat="1" x14ac:dyDescent="0.3"/>
    <row r="32" spans="1:27" s="2" customFormat="1" x14ac:dyDescent="0.3"/>
    <row r="33" spans="1:27" s="2" customFormat="1" x14ac:dyDescent="0.3"/>
    <row r="34" spans="1:27" s="2" customFormat="1" x14ac:dyDescent="0.3"/>
    <row r="35" spans="1:27" s="2" customFormat="1" x14ac:dyDescent="0.3"/>
    <row r="36" spans="1:27" s="2" customFormat="1" x14ac:dyDescent="0.3"/>
    <row r="37" spans="1:27" s="2" customFormat="1" x14ac:dyDescent="0.3"/>
    <row r="38" spans="1:27" s="2" customFormat="1" x14ac:dyDescent="0.3"/>
    <row r="39" spans="1:27" s="2" customFormat="1" x14ac:dyDescent="0.3"/>
    <row r="40" spans="1:27" s="2" customFormat="1" x14ac:dyDescent="0.3"/>
    <row r="41" spans="1:27" s="2" customFormat="1" x14ac:dyDescent="0.3">
      <c r="A41" s="2" t="s">
        <v>133</v>
      </c>
      <c r="B41" s="2" t="s">
        <v>0</v>
      </c>
      <c r="C41" s="2" t="s">
        <v>2</v>
      </c>
      <c r="D41" s="2" t="s">
        <v>1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M41" s="2" t="s">
        <v>11</v>
      </c>
      <c r="O41" s="2" t="s">
        <v>134</v>
      </c>
      <c r="P41" s="2" t="s">
        <v>0</v>
      </c>
      <c r="Q41" s="2" t="s">
        <v>2</v>
      </c>
      <c r="R41" s="2" t="s">
        <v>1</v>
      </c>
      <c r="S41" s="2" t="s">
        <v>3</v>
      </c>
      <c r="T41" s="2" t="s">
        <v>4</v>
      </c>
      <c r="U41" s="2" t="s">
        <v>5</v>
      </c>
      <c r="V41" s="2" t="s">
        <v>12</v>
      </c>
      <c r="W41" s="2" t="s">
        <v>13</v>
      </c>
      <c r="X41" s="2" t="s">
        <v>14</v>
      </c>
      <c r="Y41" s="2" t="s">
        <v>15</v>
      </c>
      <c r="Z41" s="2" t="s">
        <v>16</v>
      </c>
      <c r="AA41" s="2" t="s">
        <v>17</v>
      </c>
    </row>
    <row r="42" spans="1:27" s="2" customFormat="1" x14ac:dyDescent="0.3">
      <c r="A42" s="2">
        <v>15.26</v>
      </c>
      <c r="B42" s="2">
        <v>31</v>
      </c>
      <c r="C42" s="2">
        <v>75</v>
      </c>
      <c r="D42" s="2">
        <v>98</v>
      </c>
      <c r="E42" s="2">
        <v>3278</v>
      </c>
      <c r="F42" s="2">
        <v>3924</v>
      </c>
      <c r="G42" s="2">
        <v>6436</v>
      </c>
      <c r="H42" s="2">
        <v>25</v>
      </c>
      <c r="I42" s="2">
        <v>567</v>
      </c>
      <c r="J42" s="2">
        <v>594</v>
      </c>
      <c r="K42" s="2">
        <v>48</v>
      </c>
      <c r="L42" s="2">
        <v>4914</v>
      </c>
      <c r="M42" s="2">
        <v>3278</v>
      </c>
      <c r="O42" s="2">
        <v>15.26</v>
      </c>
      <c r="P42" s="2">
        <v>31</v>
      </c>
      <c r="Q42" s="2">
        <v>72</v>
      </c>
      <c r="R42" s="2">
        <v>123</v>
      </c>
      <c r="S42" s="2">
        <v>3429</v>
      </c>
      <c r="T42" s="2">
        <v>4914</v>
      </c>
      <c r="U42" s="2">
        <v>6732</v>
      </c>
      <c r="V42" s="2">
        <v>86</v>
      </c>
      <c r="W42" s="2">
        <v>211</v>
      </c>
      <c r="X42" s="2">
        <v>31</v>
      </c>
      <c r="Y42" s="2">
        <v>28</v>
      </c>
      <c r="Z42" s="2">
        <v>6436</v>
      </c>
      <c r="AA42" s="2">
        <v>7365</v>
      </c>
    </row>
    <row r="43" spans="1:27" s="2" customFormat="1" x14ac:dyDescent="0.3">
      <c r="A43" s="2">
        <v>4.5789999999999997</v>
      </c>
      <c r="B43" s="2">
        <v>31</v>
      </c>
      <c r="C43" s="2">
        <v>48</v>
      </c>
      <c r="D43" s="2">
        <v>316</v>
      </c>
      <c r="E43" s="2">
        <v>2503</v>
      </c>
      <c r="F43" s="2">
        <v>3752</v>
      </c>
      <c r="G43" s="2">
        <v>6153</v>
      </c>
      <c r="H43" s="2">
        <v>23</v>
      </c>
      <c r="I43" s="2">
        <v>433</v>
      </c>
      <c r="J43" s="2">
        <v>176</v>
      </c>
      <c r="K43" s="2">
        <v>40</v>
      </c>
      <c r="L43" s="2">
        <v>4914</v>
      </c>
      <c r="M43" s="2">
        <v>4105</v>
      </c>
      <c r="O43" s="2">
        <v>4.5789999999999997</v>
      </c>
      <c r="P43" s="2">
        <v>32</v>
      </c>
      <c r="Q43" s="2">
        <v>57</v>
      </c>
      <c r="R43" s="2">
        <v>289</v>
      </c>
      <c r="S43" s="2">
        <v>2738</v>
      </c>
      <c r="T43" s="2">
        <v>3429</v>
      </c>
      <c r="U43" s="2">
        <v>6436</v>
      </c>
      <c r="V43" s="2">
        <v>66</v>
      </c>
      <c r="W43" s="2">
        <v>176</v>
      </c>
      <c r="X43" s="2">
        <v>23</v>
      </c>
      <c r="Y43" s="2">
        <v>21</v>
      </c>
      <c r="Z43" s="2">
        <v>6436</v>
      </c>
      <c r="AA43" s="2">
        <v>7365</v>
      </c>
    </row>
    <row r="44" spans="1:27" s="2" customFormat="1" x14ac:dyDescent="0.3">
      <c r="A44" s="2">
        <v>1.526</v>
      </c>
      <c r="B44" s="2">
        <v>31</v>
      </c>
      <c r="C44" s="2">
        <v>42</v>
      </c>
      <c r="D44" s="2">
        <v>346</v>
      </c>
      <c r="E44" s="2">
        <v>2288</v>
      </c>
      <c r="F44" s="2">
        <v>3429</v>
      </c>
      <c r="G44" s="2">
        <v>6153</v>
      </c>
      <c r="H44" s="2">
        <v>25</v>
      </c>
      <c r="I44" s="2">
        <v>86</v>
      </c>
      <c r="J44" s="2">
        <v>63</v>
      </c>
      <c r="K44" s="2">
        <v>29</v>
      </c>
      <c r="L44" s="2">
        <v>4698</v>
      </c>
      <c r="M44" s="2">
        <v>4294</v>
      </c>
      <c r="O44" s="2">
        <v>1.526</v>
      </c>
      <c r="P44" s="2">
        <v>33</v>
      </c>
      <c r="Q44" s="2">
        <v>46</v>
      </c>
      <c r="R44" s="2">
        <v>289</v>
      </c>
      <c r="S44" s="2">
        <v>2187</v>
      </c>
      <c r="T44" s="2">
        <v>3429</v>
      </c>
      <c r="U44" s="2">
        <v>6436</v>
      </c>
      <c r="V44" s="2">
        <v>57</v>
      </c>
      <c r="W44" s="2">
        <v>118</v>
      </c>
      <c r="X44" s="2">
        <v>31</v>
      </c>
      <c r="Y44" s="2">
        <v>31</v>
      </c>
      <c r="Z44" s="2">
        <v>6732</v>
      </c>
      <c r="AA44" s="2">
        <v>7365</v>
      </c>
    </row>
    <row r="45" spans="1:27" s="2" customFormat="1" x14ac:dyDescent="0.3">
      <c r="A45" s="2">
        <v>0.45789999999999997</v>
      </c>
      <c r="B45" s="2">
        <v>32</v>
      </c>
      <c r="C45" s="2">
        <v>33</v>
      </c>
      <c r="D45" s="2">
        <v>86</v>
      </c>
      <c r="E45" s="2">
        <v>1018</v>
      </c>
      <c r="F45" s="2">
        <v>2503</v>
      </c>
      <c r="G45" s="2">
        <v>4698</v>
      </c>
      <c r="H45" s="2">
        <v>27</v>
      </c>
      <c r="I45" s="2">
        <v>37</v>
      </c>
      <c r="J45" s="2">
        <v>28</v>
      </c>
      <c r="K45" s="2">
        <v>24</v>
      </c>
      <c r="L45" s="2">
        <v>4105</v>
      </c>
      <c r="M45" s="2">
        <v>3924</v>
      </c>
      <c r="O45" s="2">
        <v>0.45789999999999997</v>
      </c>
      <c r="P45" s="2">
        <v>35</v>
      </c>
      <c r="Q45" s="2">
        <v>38</v>
      </c>
      <c r="R45" s="2">
        <v>57</v>
      </c>
      <c r="S45" s="2">
        <v>890</v>
      </c>
      <c r="T45" s="2">
        <v>2288</v>
      </c>
      <c r="U45" s="2">
        <v>3924</v>
      </c>
      <c r="V45" s="2">
        <v>44</v>
      </c>
      <c r="W45" s="2">
        <v>44</v>
      </c>
      <c r="X45" s="2">
        <v>32</v>
      </c>
      <c r="Y45" s="2">
        <v>32</v>
      </c>
      <c r="Z45" s="2">
        <v>6436</v>
      </c>
      <c r="AA45" s="2">
        <v>7041</v>
      </c>
    </row>
    <row r="46" spans="1:27" s="2" customFormat="1" x14ac:dyDescent="0.3">
      <c r="A46" s="2">
        <v>0.15260000000000001</v>
      </c>
      <c r="B46" s="2">
        <v>35</v>
      </c>
      <c r="C46" s="2">
        <v>38</v>
      </c>
      <c r="D46" s="2">
        <v>38</v>
      </c>
      <c r="E46" s="2">
        <v>193</v>
      </c>
      <c r="F46" s="2">
        <v>82</v>
      </c>
      <c r="G46" s="2">
        <v>777</v>
      </c>
      <c r="H46" s="2">
        <v>38</v>
      </c>
      <c r="I46" s="2">
        <v>32</v>
      </c>
      <c r="J46" s="2">
        <v>29</v>
      </c>
      <c r="K46" s="2">
        <v>27</v>
      </c>
      <c r="L46" s="2">
        <v>103</v>
      </c>
      <c r="M46" s="2">
        <v>1395</v>
      </c>
      <c r="O46" s="2">
        <v>0.15260000000000001</v>
      </c>
      <c r="P46" s="2">
        <v>37</v>
      </c>
      <c r="Q46" s="2">
        <v>38</v>
      </c>
      <c r="R46" s="2">
        <v>42</v>
      </c>
      <c r="S46" s="2">
        <v>147</v>
      </c>
      <c r="T46" s="2">
        <v>158</v>
      </c>
      <c r="U46" s="2">
        <v>346</v>
      </c>
      <c r="V46" s="2">
        <v>38</v>
      </c>
      <c r="W46" s="2">
        <v>42</v>
      </c>
      <c r="X46" s="2">
        <v>35</v>
      </c>
      <c r="Y46" s="2">
        <v>33</v>
      </c>
      <c r="Z46" s="2">
        <v>4294</v>
      </c>
      <c r="AA46" s="2">
        <v>4698</v>
      </c>
    </row>
    <row r="47" spans="1:27" s="2" customFormat="1" x14ac:dyDescent="0.3">
      <c r="A47" s="2">
        <v>4.5789999999999997E-2</v>
      </c>
      <c r="B47" s="2">
        <v>40</v>
      </c>
      <c r="C47" s="2">
        <v>37</v>
      </c>
      <c r="D47" s="2">
        <v>37</v>
      </c>
      <c r="E47" s="2">
        <v>44</v>
      </c>
      <c r="F47" s="2">
        <v>33</v>
      </c>
      <c r="G47" s="2">
        <v>35</v>
      </c>
      <c r="H47" s="2">
        <v>29</v>
      </c>
      <c r="I47" s="2">
        <v>31</v>
      </c>
      <c r="J47" s="2">
        <v>29</v>
      </c>
      <c r="K47" s="2">
        <v>29</v>
      </c>
      <c r="L47" s="2">
        <v>31</v>
      </c>
      <c r="M47" s="2">
        <v>37</v>
      </c>
      <c r="O47" s="2">
        <v>4.5789999999999997E-2</v>
      </c>
      <c r="P47" s="2">
        <v>37</v>
      </c>
      <c r="Q47" s="2">
        <v>38</v>
      </c>
      <c r="R47" s="2">
        <v>37</v>
      </c>
      <c r="S47" s="2">
        <v>44</v>
      </c>
      <c r="T47" s="2">
        <v>40</v>
      </c>
      <c r="U47" s="2">
        <v>42</v>
      </c>
      <c r="V47" s="2">
        <v>38</v>
      </c>
      <c r="W47" s="2">
        <v>38</v>
      </c>
      <c r="X47" s="2">
        <v>40</v>
      </c>
      <c r="Y47" s="2">
        <v>38</v>
      </c>
      <c r="Z47" s="2">
        <v>123</v>
      </c>
      <c r="AA47" s="2">
        <v>154</v>
      </c>
    </row>
    <row r="48" spans="1:27" s="2" customFormat="1" x14ac:dyDescent="0.3">
      <c r="A48" s="2">
        <v>1.5259999999999999E-2</v>
      </c>
      <c r="B48" s="2">
        <v>37</v>
      </c>
      <c r="C48" s="2">
        <v>37</v>
      </c>
      <c r="D48" s="2">
        <v>42</v>
      </c>
      <c r="E48" s="2">
        <v>42</v>
      </c>
      <c r="F48" s="2">
        <v>32</v>
      </c>
      <c r="G48" s="2">
        <v>31</v>
      </c>
      <c r="H48" s="2">
        <v>31</v>
      </c>
      <c r="I48" s="2">
        <v>31</v>
      </c>
      <c r="J48" s="2">
        <v>29</v>
      </c>
      <c r="K48" s="2">
        <v>29</v>
      </c>
      <c r="L48" s="2">
        <v>31</v>
      </c>
      <c r="M48" s="2">
        <v>33</v>
      </c>
      <c r="O48" s="2">
        <v>1.5259999999999999E-2</v>
      </c>
      <c r="P48" s="2">
        <v>37</v>
      </c>
      <c r="Q48" s="2">
        <v>35</v>
      </c>
      <c r="R48" s="2">
        <v>37</v>
      </c>
      <c r="S48" s="2">
        <v>38</v>
      </c>
      <c r="T48" s="2">
        <v>37</v>
      </c>
      <c r="U48" s="2">
        <v>37</v>
      </c>
      <c r="V48" s="2">
        <v>37</v>
      </c>
      <c r="W48" s="2">
        <v>37</v>
      </c>
      <c r="X48" s="2">
        <v>40</v>
      </c>
      <c r="Y48" s="2">
        <v>38</v>
      </c>
      <c r="Z48" s="2">
        <v>46</v>
      </c>
      <c r="AA48" s="2">
        <v>52</v>
      </c>
    </row>
    <row r="49" spans="1:27" s="2" customFormat="1" x14ac:dyDescent="0.3">
      <c r="A49" s="2">
        <v>0</v>
      </c>
      <c r="B49" s="2">
        <v>44</v>
      </c>
      <c r="C49" s="2">
        <v>40</v>
      </c>
      <c r="D49" s="2">
        <v>33</v>
      </c>
      <c r="E49" s="2">
        <v>42</v>
      </c>
      <c r="F49" s="2">
        <v>28</v>
      </c>
      <c r="G49" s="2">
        <v>35</v>
      </c>
      <c r="H49" s="2">
        <v>28</v>
      </c>
      <c r="I49" s="2">
        <v>28</v>
      </c>
      <c r="J49" s="2">
        <v>28</v>
      </c>
      <c r="K49" s="2">
        <v>29</v>
      </c>
      <c r="L49" s="2">
        <v>28</v>
      </c>
      <c r="M49" s="2">
        <v>23</v>
      </c>
      <c r="O49" s="2">
        <v>0</v>
      </c>
      <c r="P49" s="2">
        <v>35</v>
      </c>
      <c r="Q49" s="2">
        <v>37</v>
      </c>
      <c r="R49" s="2">
        <v>40</v>
      </c>
      <c r="S49" s="2">
        <v>37</v>
      </c>
      <c r="T49" s="2">
        <v>33</v>
      </c>
      <c r="U49" s="2">
        <v>33</v>
      </c>
      <c r="V49" s="2">
        <v>48</v>
      </c>
      <c r="W49" s="2">
        <v>37</v>
      </c>
      <c r="X49" s="2">
        <v>31</v>
      </c>
      <c r="Y49" s="2">
        <v>35</v>
      </c>
      <c r="Z49" s="2">
        <v>28</v>
      </c>
      <c r="AA49" s="2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1C64-48FE-4635-854D-C5234368921D}">
  <dimension ref="A1:M55"/>
  <sheetViews>
    <sheetView topLeftCell="O28" workbookViewId="0">
      <selection activeCell="B48" sqref="B48"/>
    </sheetView>
  </sheetViews>
  <sheetFormatPr defaultColWidth="8.77734375" defaultRowHeight="14.4" x14ac:dyDescent="0.3"/>
  <sheetData>
    <row r="1" spans="1:13" x14ac:dyDescent="0.3">
      <c r="A1" s="2"/>
      <c r="B1" s="3"/>
      <c r="C1" s="3"/>
      <c r="D1" s="3"/>
      <c r="E1" s="3"/>
      <c r="F1" s="5"/>
      <c r="G1" s="5"/>
      <c r="H1" s="5"/>
      <c r="I1" s="5"/>
      <c r="J1" s="4"/>
      <c r="K1" s="4"/>
      <c r="L1" s="4"/>
      <c r="M1" s="4"/>
    </row>
    <row r="2" spans="1:13" x14ac:dyDescent="0.3">
      <c r="A2" s="2"/>
      <c r="B2" s="2">
        <v>15.26</v>
      </c>
      <c r="C2" s="2">
        <v>4.5789999999999997</v>
      </c>
      <c r="D2" s="2">
        <v>1.526</v>
      </c>
      <c r="E2" s="2">
        <v>0.45789999999999997</v>
      </c>
      <c r="F2" s="2">
        <v>15.26</v>
      </c>
      <c r="G2" s="2">
        <v>4.5789999999999997</v>
      </c>
      <c r="H2" s="2">
        <v>1.526</v>
      </c>
      <c r="I2" s="2">
        <v>0.45789999999999997</v>
      </c>
      <c r="J2" s="2">
        <v>15.26</v>
      </c>
      <c r="K2" s="2">
        <v>4.5789999999999997</v>
      </c>
      <c r="L2" s="2">
        <v>1.526</v>
      </c>
      <c r="M2" s="2">
        <v>0.45789999999999997</v>
      </c>
    </row>
    <row r="3" spans="1:13" x14ac:dyDescent="0.3">
      <c r="A3" s="2" t="s">
        <v>0</v>
      </c>
      <c r="B3" s="2">
        <v>25</v>
      </c>
      <c r="C3" s="2">
        <v>27</v>
      </c>
      <c r="D3" s="2">
        <v>28</v>
      </c>
      <c r="E3" s="2">
        <v>29</v>
      </c>
      <c r="F3" s="2">
        <v>23</v>
      </c>
      <c r="G3" s="2">
        <v>24</v>
      </c>
      <c r="H3" s="2">
        <v>25</v>
      </c>
      <c r="I3" s="2">
        <v>28</v>
      </c>
      <c r="J3" s="2">
        <v>21</v>
      </c>
      <c r="K3" s="2">
        <v>21</v>
      </c>
      <c r="L3" s="2">
        <v>23</v>
      </c>
      <c r="M3" s="2">
        <v>24</v>
      </c>
    </row>
    <row r="4" spans="1:13" x14ac:dyDescent="0.3">
      <c r="A4" s="2" t="s">
        <v>2</v>
      </c>
      <c r="B4" s="2">
        <v>289</v>
      </c>
      <c r="C4" s="2">
        <v>147</v>
      </c>
      <c r="D4" s="2">
        <v>107</v>
      </c>
      <c r="E4" s="2">
        <v>69</v>
      </c>
      <c r="F4" s="2">
        <v>63</v>
      </c>
      <c r="G4" s="2">
        <v>55</v>
      </c>
      <c r="H4" s="2">
        <v>44</v>
      </c>
      <c r="I4" s="2">
        <v>33</v>
      </c>
      <c r="J4" s="2">
        <v>32</v>
      </c>
      <c r="K4" s="2">
        <v>28</v>
      </c>
      <c r="L4" s="2">
        <v>25</v>
      </c>
      <c r="M4" s="2">
        <v>23</v>
      </c>
    </row>
    <row r="5" spans="1:13" x14ac:dyDescent="0.3">
      <c r="A5" s="2" t="s">
        <v>1</v>
      </c>
      <c r="B5" s="2">
        <v>129</v>
      </c>
      <c r="C5" s="2">
        <v>289</v>
      </c>
      <c r="D5" s="2">
        <v>567</v>
      </c>
      <c r="E5" s="2">
        <v>129</v>
      </c>
      <c r="F5" s="2">
        <v>362</v>
      </c>
      <c r="G5" s="2">
        <v>161</v>
      </c>
      <c r="H5" s="2">
        <v>161</v>
      </c>
      <c r="I5" s="2">
        <v>72</v>
      </c>
      <c r="J5" s="2">
        <v>90</v>
      </c>
      <c r="K5" s="2">
        <v>57</v>
      </c>
      <c r="L5" s="2">
        <v>63</v>
      </c>
      <c r="M5" s="2">
        <v>38</v>
      </c>
    </row>
    <row r="6" spans="1:13" x14ac:dyDescent="0.3">
      <c r="A6" s="2" t="s">
        <v>3</v>
      </c>
      <c r="B6" s="2">
        <v>3587</v>
      </c>
      <c r="C6" s="2">
        <v>2996</v>
      </c>
      <c r="D6" s="2">
        <v>2393</v>
      </c>
      <c r="E6" s="2">
        <v>1219</v>
      </c>
      <c r="F6" s="2">
        <v>3429</v>
      </c>
      <c r="G6" s="2">
        <v>3278</v>
      </c>
      <c r="H6" s="2">
        <v>2618</v>
      </c>
      <c r="I6" s="2">
        <v>1275</v>
      </c>
      <c r="J6" s="2">
        <v>2393</v>
      </c>
      <c r="K6" s="2">
        <v>1999</v>
      </c>
      <c r="L6" s="2">
        <v>1526</v>
      </c>
      <c r="M6" s="2">
        <v>679</v>
      </c>
    </row>
    <row r="7" spans="1:13" x14ac:dyDescent="0.3">
      <c r="A7" s="2" t="s">
        <v>4</v>
      </c>
      <c r="B7" s="2">
        <v>4698</v>
      </c>
      <c r="C7" s="2">
        <v>4294</v>
      </c>
      <c r="D7" s="2">
        <v>4491</v>
      </c>
      <c r="E7" s="2">
        <v>3134</v>
      </c>
      <c r="F7" s="2">
        <v>3587</v>
      </c>
      <c r="G7" s="2">
        <v>3587</v>
      </c>
      <c r="H7" s="2">
        <v>3134</v>
      </c>
      <c r="I7" s="2">
        <v>1999</v>
      </c>
      <c r="J7" s="2">
        <v>2091</v>
      </c>
      <c r="K7" s="2">
        <v>1911</v>
      </c>
      <c r="L7" s="2">
        <v>1596</v>
      </c>
      <c r="M7" s="2">
        <v>813</v>
      </c>
    </row>
    <row r="8" spans="1:13" x14ac:dyDescent="0.3">
      <c r="A8" s="2" t="s">
        <v>5</v>
      </c>
      <c r="B8" s="2">
        <v>7041</v>
      </c>
      <c r="C8" s="2">
        <v>7041</v>
      </c>
      <c r="D8" s="2">
        <v>6732</v>
      </c>
      <c r="E8" s="2">
        <v>5623</v>
      </c>
      <c r="F8" s="2">
        <v>6436</v>
      </c>
      <c r="G8" s="2">
        <v>6153</v>
      </c>
      <c r="H8" s="2">
        <v>6153</v>
      </c>
      <c r="I8" s="2">
        <v>4698</v>
      </c>
      <c r="J8" s="2">
        <v>5140</v>
      </c>
      <c r="K8" s="2">
        <v>5140</v>
      </c>
      <c r="L8" s="2">
        <v>4698</v>
      </c>
      <c r="M8" s="2">
        <v>3587</v>
      </c>
    </row>
    <row r="9" spans="1:13" x14ac:dyDescent="0.3">
      <c r="A9" s="2" t="s">
        <v>10</v>
      </c>
      <c r="B9" s="2">
        <v>6153</v>
      </c>
      <c r="C9" s="2">
        <v>5882</v>
      </c>
      <c r="D9" s="2">
        <v>6153</v>
      </c>
      <c r="E9" s="2">
        <v>5376</v>
      </c>
      <c r="F9" s="2">
        <v>5140</v>
      </c>
      <c r="G9" s="2">
        <v>5140</v>
      </c>
      <c r="H9" s="2">
        <v>5140</v>
      </c>
      <c r="I9" s="2">
        <v>4294</v>
      </c>
      <c r="J9" s="2">
        <v>3134</v>
      </c>
      <c r="K9" s="2">
        <v>2996</v>
      </c>
      <c r="L9" s="2">
        <v>2864</v>
      </c>
      <c r="M9" s="2">
        <v>2187</v>
      </c>
    </row>
    <row r="10" spans="1:13" x14ac:dyDescent="0.3">
      <c r="A10" s="2" t="s">
        <v>17</v>
      </c>
      <c r="B10" s="2">
        <v>8058</v>
      </c>
      <c r="C10" s="2">
        <v>8058</v>
      </c>
      <c r="D10" s="2">
        <v>8058</v>
      </c>
      <c r="E10" s="2">
        <v>8058</v>
      </c>
      <c r="F10" s="2">
        <v>6732</v>
      </c>
      <c r="G10" s="2">
        <v>6732</v>
      </c>
      <c r="H10" s="2">
        <v>7041</v>
      </c>
      <c r="I10" s="2">
        <v>6732</v>
      </c>
      <c r="J10" s="2">
        <v>5376</v>
      </c>
      <c r="K10" s="2">
        <v>5376</v>
      </c>
      <c r="L10" s="2">
        <v>4914</v>
      </c>
      <c r="M10" s="2">
        <v>4914</v>
      </c>
    </row>
    <row r="12" spans="1:13" x14ac:dyDescent="0.3">
      <c r="A12" s="2"/>
      <c r="B12" s="3"/>
      <c r="C12" s="3"/>
      <c r="D12" s="3"/>
      <c r="E12" s="3"/>
      <c r="F12" s="5"/>
      <c r="G12" s="5"/>
      <c r="H12" s="5"/>
      <c r="I12" s="5"/>
      <c r="J12" s="4"/>
      <c r="K12" s="4"/>
      <c r="L12" s="4"/>
      <c r="M12" s="4"/>
    </row>
    <row r="13" spans="1:13" x14ac:dyDescent="0.3">
      <c r="A13" s="2"/>
      <c r="B13" s="2">
        <v>15.26</v>
      </c>
      <c r="C13" s="2">
        <v>4.5789999999999997</v>
      </c>
      <c r="D13" s="2">
        <v>1.526</v>
      </c>
      <c r="E13" s="2">
        <v>0.45789999999999997</v>
      </c>
      <c r="F13" s="2">
        <v>15.26</v>
      </c>
      <c r="G13" s="2">
        <v>4.5789999999999997</v>
      </c>
      <c r="H13" s="2">
        <v>1.526</v>
      </c>
      <c r="I13" s="2">
        <v>0.45789999999999997</v>
      </c>
      <c r="J13" s="2">
        <v>15.26</v>
      </c>
      <c r="K13" s="2">
        <v>4.5789999999999997</v>
      </c>
      <c r="L13" s="2">
        <v>1.526</v>
      </c>
      <c r="M13" s="2">
        <v>0.45789999999999997</v>
      </c>
    </row>
    <row r="14" spans="1:13" x14ac:dyDescent="0.3">
      <c r="A14" s="2" t="s">
        <v>0</v>
      </c>
      <c r="B14" s="2">
        <v>19</v>
      </c>
      <c r="C14" s="2">
        <v>19</v>
      </c>
      <c r="D14" s="2">
        <v>21</v>
      </c>
      <c r="E14" s="2">
        <v>23</v>
      </c>
      <c r="F14" s="2">
        <v>19</v>
      </c>
      <c r="G14" s="2">
        <v>20</v>
      </c>
      <c r="H14" s="2">
        <v>24</v>
      </c>
      <c r="I14" s="2">
        <v>27</v>
      </c>
      <c r="J14" s="2">
        <v>21</v>
      </c>
      <c r="K14" s="2">
        <v>24</v>
      </c>
      <c r="L14" s="2">
        <v>27</v>
      </c>
      <c r="M14" s="2">
        <v>25</v>
      </c>
    </row>
    <row r="15" spans="1:13" x14ac:dyDescent="0.3">
      <c r="A15" s="2" t="s">
        <v>2</v>
      </c>
      <c r="B15" s="2">
        <v>241</v>
      </c>
      <c r="C15" s="2">
        <v>118</v>
      </c>
      <c r="D15" s="2">
        <v>75</v>
      </c>
      <c r="E15" s="2">
        <v>42</v>
      </c>
      <c r="F15" s="2">
        <v>63</v>
      </c>
      <c r="G15" s="2">
        <v>48</v>
      </c>
      <c r="H15" s="2">
        <v>35</v>
      </c>
      <c r="I15" s="2">
        <v>29</v>
      </c>
      <c r="J15" s="2">
        <v>31</v>
      </c>
      <c r="K15" s="2">
        <v>27</v>
      </c>
      <c r="L15" s="2">
        <v>25</v>
      </c>
      <c r="M15" s="2">
        <v>29</v>
      </c>
    </row>
    <row r="16" spans="1:13" x14ac:dyDescent="0.3">
      <c r="A16" s="2" t="s">
        <v>1</v>
      </c>
      <c r="B16" s="2">
        <v>2393</v>
      </c>
      <c r="C16" s="2">
        <v>3429</v>
      </c>
      <c r="D16" s="2">
        <v>3429</v>
      </c>
      <c r="E16" s="2">
        <v>649</v>
      </c>
      <c r="F16" s="2">
        <v>2288</v>
      </c>
      <c r="G16" s="2">
        <v>2996</v>
      </c>
      <c r="H16" s="2">
        <v>3134</v>
      </c>
      <c r="I16" s="2">
        <v>649</v>
      </c>
      <c r="J16" s="2">
        <v>777</v>
      </c>
      <c r="K16" s="2">
        <v>1334</v>
      </c>
      <c r="L16" s="2">
        <v>1018</v>
      </c>
      <c r="M16" s="2">
        <v>118</v>
      </c>
    </row>
    <row r="17" spans="1:13" x14ac:dyDescent="0.3">
      <c r="A17" s="2" t="s">
        <v>3</v>
      </c>
      <c r="B17" s="2">
        <v>4491</v>
      </c>
      <c r="C17" s="2">
        <v>3752</v>
      </c>
      <c r="D17" s="2">
        <v>2996</v>
      </c>
      <c r="E17" s="2">
        <v>1459</v>
      </c>
      <c r="F17" s="2">
        <v>3924</v>
      </c>
      <c r="G17" s="2">
        <v>3429</v>
      </c>
      <c r="H17" s="2">
        <v>2996</v>
      </c>
      <c r="I17" s="2">
        <v>1747</v>
      </c>
      <c r="J17" s="2">
        <v>2393</v>
      </c>
      <c r="K17" s="2">
        <v>2091</v>
      </c>
      <c r="L17" s="2">
        <v>1747</v>
      </c>
      <c r="M17" s="2">
        <v>890</v>
      </c>
    </row>
    <row r="18" spans="1:13" x14ac:dyDescent="0.3">
      <c r="A18" s="2" t="s">
        <v>4</v>
      </c>
      <c r="B18" s="2">
        <v>7041</v>
      </c>
      <c r="C18" s="2">
        <v>7041</v>
      </c>
      <c r="D18" s="2">
        <v>6732</v>
      </c>
      <c r="E18" s="2">
        <v>6436</v>
      </c>
      <c r="F18" s="2">
        <v>5882</v>
      </c>
      <c r="G18" s="2">
        <v>5623</v>
      </c>
      <c r="H18" s="2">
        <v>5882</v>
      </c>
      <c r="I18" s="2">
        <v>5882</v>
      </c>
      <c r="J18" s="2">
        <v>4105</v>
      </c>
      <c r="K18" s="2">
        <v>4105</v>
      </c>
      <c r="L18" s="2">
        <v>4105</v>
      </c>
      <c r="M18" s="2">
        <v>3587</v>
      </c>
    </row>
    <row r="19" spans="1:13" x14ac:dyDescent="0.3">
      <c r="A19" s="2" t="s">
        <v>5</v>
      </c>
      <c r="B19" s="2">
        <v>8058</v>
      </c>
      <c r="C19" s="2">
        <v>8058</v>
      </c>
      <c r="D19" s="2">
        <v>8058</v>
      </c>
      <c r="E19" s="2">
        <v>7365</v>
      </c>
      <c r="F19" s="2">
        <v>7041</v>
      </c>
      <c r="G19" s="2">
        <v>7041</v>
      </c>
      <c r="H19" s="2">
        <v>6732</v>
      </c>
      <c r="I19" s="2">
        <v>6436</v>
      </c>
      <c r="J19" s="2">
        <v>5376</v>
      </c>
      <c r="K19" s="2">
        <v>5376</v>
      </c>
      <c r="L19" s="2">
        <v>5376</v>
      </c>
      <c r="M19" s="2">
        <v>4491</v>
      </c>
    </row>
    <row r="20" spans="1:13" x14ac:dyDescent="0.3">
      <c r="A20" s="2" t="s">
        <v>10</v>
      </c>
      <c r="B20" s="2">
        <v>6732</v>
      </c>
      <c r="C20" s="2">
        <v>6436</v>
      </c>
      <c r="D20" s="2">
        <v>6436</v>
      </c>
      <c r="E20" s="2">
        <v>6436</v>
      </c>
      <c r="F20" s="2">
        <v>5882</v>
      </c>
      <c r="G20" s="2">
        <v>5882</v>
      </c>
      <c r="H20" s="2">
        <v>6153</v>
      </c>
      <c r="I20" s="2">
        <v>5882</v>
      </c>
      <c r="J20" s="2">
        <v>4914</v>
      </c>
      <c r="K20" s="2">
        <v>4914</v>
      </c>
      <c r="L20" s="2">
        <v>4698</v>
      </c>
      <c r="M20" s="2">
        <v>4105</v>
      </c>
    </row>
    <row r="21" spans="1:13" x14ac:dyDescent="0.3">
      <c r="A21" s="2" t="s">
        <v>17</v>
      </c>
      <c r="B21" s="2">
        <v>8429</v>
      </c>
      <c r="C21" s="2">
        <v>8429</v>
      </c>
      <c r="D21" s="2">
        <v>8058</v>
      </c>
      <c r="E21" s="2">
        <v>8058</v>
      </c>
      <c r="F21" s="2">
        <v>6732</v>
      </c>
      <c r="G21" s="2">
        <v>7041</v>
      </c>
      <c r="H21" s="2">
        <v>7365</v>
      </c>
      <c r="I21" s="2">
        <v>7041</v>
      </c>
      <c r="J21" s="2">
        <v>5376</v>
      </c>
      <c r="K21" s="2">
        <v>5376</v>
      </c>
      <c r="L21" s="2">
        <v>5376</v>
      </c>
      <c r="M21" s="2">
        <v>5140</v>
      </c>
    </row>
    <row r="23" spans="1:13" x14ac:dyDescent="0.3">
      <c r="A23" s="2"/>
      <c r="B23" s="3"/>
      <c r="C23" s="3"/>
      <c r="D23" s="3"/>
      <c r="E23" s="3"/>
      <c r="F23" s="5"/>
      <c r="G23" s="5"/>
      <c r="H23" s="5"/>
      <c r="I23" s="5"/>
      <c r="J23" s="4"/>
      <c r="K23" s="4"/>
      <c r="L23" s="4"/>
      <c r="M23" s="4"/>
    </row>
    <row r="24" spans="1:13" x14ac:dyDescent="0.3">
      <c r="A24" s="2"/>
      <c r="B24" s="2">
        <v>15.26</v>
      </c>
      <c r="C24" s="2">
        <v>4.5789999999999997</v>
      </c>
      <c r="D24" s="2">
        <v>1.526</v>
      </c>
      <c r="E24" s="2">
        <v>0.45789999999999997</v>
      </c>
      <c r="F24" s="2">
        <v>15.26</v>
      </c>
      <c r="G24" s="2">
        <v>4.5789999999999997</v>
      </c>
      <c r="H24" s="2">
        <v>1.526</v>
      </c>
      <c r="I24" s="2">
        <v>0.45789999999999997</v>
      </c>
      <c r="J24" s="2">
        <v>15.26</v>
      </c>
      <c r="K24" s="2">
        <v>4.5789999999999997</v>
      </c>
      <c r="L24" s="2">
        <v>1.526</v>
      </c>
      <c r="M24" s="2">
        <v>0.45789999999999997</v>
      </c>
    </row>
    <row r="25" spans="1:13" x14ac:dyDescent="0.3">
      <c r="A25" s="2" t="s">
        <v>0</v>
      </c>
      <c r="B25" s="2">
        <v>24</v>
      </c>
      <c r="C25" s="2">
        <v>27</v>
      </c>
      <c r="D25" s="2">
        <v>27</v>
      </c>
      <c r="E25" s="2">
        <v>28</v>
      </c>
      <c r="F25" s="2">
        <v>25</v>
      </c>
      <c r="G25" s="2">
        <v>25</v>
      </c>
      <c r="H25" s="2">
        <v>25</v>
      </c>
      <c r="I25" s="2">
        <v>28</v>
      </c>
      <c r="J25" s="2">
        <v>25</v>
      </c>
      <c r="K25" s="2">
        <v>27</v>
      </c>
      <c r="L25" s="2">
        <v>27</v>
      </c>
      <c r="M25" s="2">
        <v>28</v>
      </c>
    </row>
    <row r="26" spans="1:13" x14ac:dyDescent="0.3">
      <c r="A26" s="2" t="s">
        <v>2</v>
      </c>
      <c r="B26" s="2">
        <v>276</v>
      </c>
      <c r="C26" s="2">
        <v>154</v>
      </c>
      <c r="D26" s="2">
        <v>94</v>
      </c>
      <c r="E26" s="2">
        <v>63</v>
      </c>
      <c r="F26" s="2">
        <v>72</v>
      </c>
      <c r="G26" s="2">
        <v>52</v>
      </c>
      <c r="H26" s="2">
        <v>42</v>
      </c>
      <c r="I26" s="2">
        <v>35</v>
      </c>
      <c r="J26" s="2">
        <v>44</v>
      </c>
      <c r="K26" s="2">
        <v>33</v>
      </c>
      <c r="L26" s="2">
        <v>29</v>
      </c>
      <c r="M26" s="2">
        <v>28</v>
      </c>
    </row>
    <row r="27" spans="1:13" x14ac:dyDescent="0.3">
      <c r="A27" s="2" t="s">
        <v>1</v>
      </c>
      <c r="B27" s="2">
        <v>396</v>
      </c>
      <c r="C27" s="2">
        <v>231</v>
      </c>
      <c r="D27" s="2">
        <v>289</v>
      </c>
      <c r="E27" s="2">
        <v>176</v>
      </c>
      <c r="F27" s="2">
        <v>331</v>
      </c>
      <c r="G27" s="2">
        <v>123</v>
      </c>
      <c r="H27" s="2">
        <v>129</v>
      </c>
      <c r="I27" s="2">
        <v>86</v>
      </c>
      <c r="J27" s="2">
        <v>48</v>
      </c>
      <c r="K27" s="2">
        <v>50</v>
      </c>
      <c r="L27" s="2">
        <v>63</v>
      </c>
      <c r="M27" s="2">
        <v>40</v>
      </c>
    </row>
    <row r="28" spans="1:13" x14ac:dyDescent="0.3">
      <c r="A28" s="2" t="s">
        <v>3</v>
      </c>
      <c r="B28" s="2">
        <v>3752</v>
      </c>
      <c r="C28" s="2">
        <v>3278</v>
      </c>
      <c r="D28" s="2">
        <v>2503</v>
      </c>
      <c r="E28" s="2">
        <v>1670</v>
      </c>
      <c r="F28" s="2">
        <v>3429</v>
      </c>
      <c r="G28" s="2">
        <v>2996</v>
      </c>
      <c r="H28" s="2">
        <v>2618</v>
      </c>
      <c r="I28" s="2">
        <v>1459</v>
      </c>
      <c r="J28" s="2">
        <v>2503</v>
      </c>
      <c r="K28" s="2">
        <v>2091</v>
      </c>
      <c r="L28" s="2">
        <v>1670</v>
      </c>
      <c r="M28" s="2">
        <v>890</v>
      </c>
    </row>
    <row r="29" spans="1:13" x14ac:dyDescent="0.3">
      <c r="A29" s="2" t="s">
        <v>4</v>
      </c>
      <c r="B29" s="2">
        <v>4698</v>
      </c>
      <c r="C29" s="2">
        <v>4294</v>
      </c>
      <c r="D29" s="2">
        <v>4105</v>
      </c>
      <c r="E29" s="2">
        <v>3429</v>
      </c>
      <c r="F29" s="2">
        <v>3134</v>
      </c>
      <c r="G29" s="2">
        <v>3278</v>
      </c>
      <c r="H29" s="2">
        <v>2864</v>
      </c>
      <c r="I29" s="2">
        <v>2091</v>
      </c>
      <c r="J29" s="2">
        <v>1827</v>
      </c>
      <c r="K29" s="2">
        <v>1670</v>
      </c>
      <c r="L29" s="2">
        <v>1395</v>
      </c>
      <c r="M29" s="2">
        <v>710</v>
      </c>
    </row>
    <row r="30" spans="1:13" x14ac:dyDescent="0.3">
      <c r="A30" s="2" t="s">
        <v>5</v>
      </c>
      <c r="B30" s="2">
        <v>7041</v>
      </c>
      <c r="C30" s="2">
        <v>7041</v>
      </c>
      <c r="D30" s="2">
        <v>6732</v>
      </c>
      <c r="E30" s="2">
        <v>6153</v>
      </c>
      <c r="F30" s="2">
        <v>6732</v>
      </c>
      <c r="G30" s="2">
        <v>6436</v>
      </c>
      <c r="H30" s="2">
        <v>6436</v>
      </c>
      <c r="I30" s="2">
        <v>5882</v>
      </c>
      <c r="J30" s="2">
        <v>5623</v>
      </c>
      <c r="K30" s="2">
        <v>5376</v>
      </c>
      <c r="L30" s="2">
        <v>5140</v>
      </c>
      <c r="M30" s="2">
        <v>4105</v>
      </c>
    </row>
    <row r="31" spans="1:13" x14ac:dyDescent="0.3">
      <c r="A31" s="2" t="s">
        <v>10</v>
      </c>
      <c r="B31" s="2">
        <v>5882</v>
      </c>
      <c r="C31" s="2">
        <v>5882</v>
      </c>
      <c r="D31" s="2">
        <v>5882</v>
      </c>
      <c r="E31" s="2">
        <v>5376</v>
      </c>
      <c r="F31" s="2">
        <v>4698</v>
      </c>
      <c r="G31" s="2">
        <v>4914</v>
      </c>
      <c r="H31" s="2">
        <v>4914</v>
      </c>
      <c r="I31" s="2">
        <v>4698</v>
      </c>
      <c r="J31" s="2">
        <v>3429</v>
      </c>
      <c r="K31" s="2">
        <v>3278</v>
      </c>
      <c r="L31" s="2">
        <v>3278</v>
      </c>
      <c r="M31" s="2">
        <v>2618</v>
      </c>
    </row>
    <row r="32" spans="1:13" x14ac:dyDescent="0.3">
      <c r="A32" s="2" t="s">
        <v>17</v>
      </c>
      <c r="B32" s="2">
        <v>7704</v>
      </c>
      <c r="C32" s="2">
        <v>8058</v>
      </c>
      <c r="D32" s="2">
        <v>7704</v>
      </c>
      <c r="E32" s="2">
        <v>7365</v>
      </c>
      <c r="F32" s="2">
        <v>6732</v>
      </c>
      <c r="G32" s="2">
        <v>7041</v>
      </c>
      <c r="H32" s="2">
        <v>7041</v>
      </c>
      <c r="I32" s="2">
        <v>6732</v>
      </c>
      <c r="J32" s="2">
        <v>5623</v>
      </c>
      <c r="K32" s="2">
        <v>5623</v>
      </c>
      <c r="L32" s="2">
        <v>5623</v>
      </c>
      <c r="M32" s="2">
        <v>5623</v>
      </c>
    </row>
    <row r="35" spans="1:13" x14ac:dyDescent="0.3">
      <c r="A35" s="2"/>
      <c r="B35" s="3"/>
      <c r="C35" s="3"/>
      <c r="D35" s="3"/>
      <c r="E35" s="3"/>
      <c r="F35" s="5"/>
      <c r="G35" s="5"/>
      <c r="H35" s="5"/>
      <c r="I35" s="5"/>
      <c r="J35" s="4"/>
      <c r="K35" s="4"/>
      <c r="L35" s="4"/>
      <c r="M35" s="4"/>
    </row>
    <row r="36" spans="1:13" x14ac:dyDescent="0.3">
      <c r="A36" s="2"/>
      <c r="B36" s="2">
        <v>15.26</v>
      </c>
      <c r="C36" s="2">
        <v>4.5789999999999997</v>
      </c>
      <c r="D36" s="2">
        <v>1.526</v>
      </c>
      <c r="E36" s="2">
        <v>0.45789999999999997</v>
      </c>
      <c r="F36" s="2">
        <v>15.26</v>
      </c>
      <c r="G36" s="2">
        <v>4.5789999999999997</v>
      </c>
      <c r="H36" s="2">
        <v>1.526</v>
      </c>
      <c r="I36" s="2">
        <v>0.45789999999999997</v>
      </c>
      <c r="J36" s="2">
        <v>15.26</v>
      </c>
      <c r="K36" s="2">
        <v>4.5789999999999997</v>
      </c>
      <c r="L36" s="2">
        <v>1.526</v>
      </c>
      <c r="M36" s="2">
        <v>0.45789999999999997</v>
      </c>
    </row>
    <row r="37" spans="1:13" x14ac:dyDescent="0.3">
      <c r="A37" s="2" t="s">
        <v>0</v>
      </c>
      <c r="B37" s="2">
        <f>AVERAGE(B3,B25)</f>
        <v>24.5</v>
      </c>
      <c r="C37" s="2">
        <f t="shared" ref="C37:M37" si="0">AVERAGE(C3,C25)</f>
        <v>27</v>
      </c>
      <c r="D37" s="2">
        <f t="shared" si="0"/>
        <v>27.5</v>
      </c>
      <c r="E37" s="2">
        <f t="shared" si="0"/>
        <v>28.5</v>
      </c>
      <c r="F37" s="2">
        <f t="shared" si="0"/>
        <v>24</v>
      </c>
      <c r="G37" s="2">
        <f t="shared" si="0"/>
        <v>24.5</v>
      </c>
      <c r="H37" s="2">
        <f t="shared" si="0"/>
        <v>25</v>
      </c>
      <c r="I37" s="2">
        <f t="shared" si="0"/>
        <v>28</v>
      </c>
      <c r="J37" s="2">
        <f t="shared" si="0"/>
        <v>23</v>
      </c>
      <c r="K37" s="2">
        <f t="shared" si="0"/>
        <v>24</v>
      </c>
      <c r="L37" s="2">
        <f t="shared" si="0"/>
        <v>25</v>
      </c>
      <c r="M37" s="2">
        <f t="shared" si="0"/>
        <v>26</v>
      </c>
    </row>
    <row r="38" spans="1:13" x14ac:dyDescent="0.3">
      <c r="A38" s="2" t="s">
        <v>2</v>
      </c>
      <c r="B38" s="2">
        <f t="shared" ref="B38:M44" si="1">AVERAGE(B4,B26)</f>
        <v>282.5</v>
      </c>
      <c r="C38" s="2">
        <f t="shared" si="1"/>
        <v>150.5</v>
      </c>
      <c r="D38" s="2">
        <f t="shared" si="1"/>
        <v>100.5</v>
      </c>
      <c r="E38" s="2">
        <f t="shared" si="1"/>
        <v>66</v>
      </c>
      <c r="F38" s="2">
        <f t="shared" si="1"/>
        <v>67.5</v>
      </c>
      <c r="G38" s="2">
        <f t="shared" si="1"/>
        <v>53.5</v>
      </c>
      <c r="H38" s="2">
        <f t="shared" si="1"/>
        <v>43</v>
      </c>
      <c r="I38" s="2">
        <f t="shared" si="1"/>
        <v>34</v>
      </c>
      <c r="J38" s="2">
        <f t="shared" si="1"/>
        <v>38</v>
      </c>
      <c r="K38" s="2">
        <f t="shared" si="1"/>
        <v>30.5</v>
      </c>
      <c r="L38" s="2">
        <f t="shared" si="1"/>
        <v>27</v>
      </c>
      <c r="M38" s="2">
        <f t="shared" si="1"/>
        <v>25.5</v>
      </c>
    </row>
    <row r="39" spans="1:13" x14ac:dyDescent="0.3">
      <c r="A39" s="2" t="s">
        <v>1</v>
      </c>
      <c r="B39" s="2">
        <f t="shared" si="1"/>
        <v>262.5</v>
      </c>
      <c r="C39" s="2">
        <f t="shared" si="1"/>
        <v>260</v>
      </c>
      <c r="D39" s="2">
        <f t="shared" si="1"/>
        <v>428</v>
      </c>
      <c r="E39" s="2">
        <f t="shared" si="1"/>
        <v>152.5</v>
      </c>
      <c r="F39" s="2">
        <f t="shared" si="1"/>
        <v>346.5</v>
      </c>
      <c r="G39" s="2">
        <f t="shared" si="1"/>
        <v>142</v>
      </c>
      <c r="H39" s="2">
        <f t="shared" si="1"/>
        <v>145</v>
      </c>
      <c r="I39" s="2">
        <f t="shared" si="1"/>
        <v>79</v>
      </c>
      <c r="J39" s="2">
        <f t="shared" si="1"/>
        <v>69</v>
      </c>
      <c r="K39" s="2">
        <f t="shared" si="1"/>
        <v>53.5</v>
      </c>
      <c r="L39" s="2">
        <f t="shared" si="1"/>
        <v>63</v>
      </c>
      <c r="M39" s="2">
        <f t="shared" si="1"/>
        <v>39</v>
      </c>
    </row>
    <row r="40" spans="1:13" x14ac:dyDescent="0.3">
      <c r="A40" s="2" t="s">
        <v>3</v>
      </c>
      <c r="B40" s="2">
        <f t="shared" si="1"/>
        <v>3669.5</v>
      </c>
      <c r="C40" s="2">
        <f t="shared" si="1"/>
        <v>3137</v>
      </c>
      <c r="D40" s="2">
        <f t="shared" si="1"/>
        <v>2448</v>
      </c>
      <c r="E40" s="2">
        <f t="shared" si="1"/>
        <v>1444.5</v>
      </c>
      <c r="F40" s="2">
        <f t="shared" si="1"/>
        <v>3429</v>
      </c>
      <c r="G40" s="2">
        <f t="shared" si="1"/>
        <v>3137</v>
      </c>
      <c r="H40" s="2">
        <f t="shared" si="1"/>
        <v>2618</v>
      </c>
      <c r="I40" s="2">
        <f t="shared" si="1"/>
        <v>1367</v>
      </c>
      <c r="J40" s="2">
        <f t="shared" si="1"/>
        <v>2448</v>
      </c>
      <c r="K40" s="2">
        <f t="shared" si="1"/>
        <v>2045</v>
      </c>
      <c r="L40" s="2">
        <f t="shared" si="1"/>
        <v>1598</v>
      </c>
      <c r="M40" s="2">
        <f t="shared" si="1"/>
        <v>784.5</v>
      </c>
    </row>
    <row r="41" spans="1:13" x14ac:dyDescent="0.3">
      <c r="A41" s="2" t="s">
        <v>4</v>
      </c>
      <c r="B41" s="2">
        <f t="shared" si="1"/>
        <v>4698</v>
      </c>
      <c r="C41" s="2">
        <f t="shared" si="1"/>
        <v>4294</v>
      </c>
      <c r="D41" s="2">
        <f t="shared" si="1"/>
        <v>4298</v>
      </c>
      <c r="E41" s="2">
        <f t="shared" si="1"/>
        <v>3281.5</v>
      </c>
      <c r="F41" s="2">
        <f t="shared" si="1"/>
        <v>3360.5</v>
      </c>
      <c r="G41" s="2">
        <f t="shared" si="1"/>
        <v>3432.5</v>
      </c>
      <c r="H41" s="2">
        <f t="shared" si="1"/>
        <v>2999</v>
      </c>
      <c r="I41" s="2">
        <f t="shared" si="1"/>
        <v>2045</v>
      </c>
      <c r="J41" s="2">
        <f t="shared" si="1"/>
        <v>1959</v>
      </c>
      <c r="K41" s="2">
        <f t="shared" si="1"/>
        <v>1790.5</v>
      </c>
      <c r="L41" s="2">
        <f t="shared" si="1"/>
        <v>1495.5</v>
      </c>
      <c r="M41" s="2">
        <f t="shared" si="1"/>
        <v>761.5</v>
      </c>
    </row>
    <row r="42" spans="1:13" x14ac:dyDescent="0.3">
      <c r="A42" s="2" t="s">
        <v>5</v>
      </c>
      <c r="B42" s="2">
        <f t="shared" si="1"/>
        <v>7041</v>
      </c>
      <c r="C42" s="2">
        <f t="shared" si="1"/>
        <v>7041</v>
      </c>
      <c r="D42" s="2">
        <f t="shared" si="1"/>
        <v>6732</v>
      </c>
      <c r="E42" s="2">
        <f t="shared" si="1"/>
        <v>5888</v>
      </c>
      <c r="F42" s="2">
        <f t="shared" si="1"/>
        <v>6584</v>
      </c>
      <c r="G42" s="2">
        <f t="shared" si="1"/>
        <v>6294.5</v>
      </c>
      <c r="H42" s="2">
        <f t="shared" si="1"/>
        <v>6294.5</v>
      </c>
      <c r="I42" s="2">
        <f t="shared" si="1"/>
        <v>5290</v>
      </c>
      <c r="J42" s="2">
        <f t="shared" si="1"/>
        <v>5381.5</v>
      </c>
      <c r="K42" s="2">
        <f t="shared" si="1"/>
        <v>5258</v>
      </c>
      <c r="L42" s="2">
        <f t="shared" si="1"/>
        <v>4919</v>
      </c>
      <c r="M42" s="2">
        <f t="shared" si="1"/>
        <v>3846</v>
      </c>
    </row>
    <row r="43" spans="1:13" x14ac:dyDescent="0.3">
      <c r="A43" s="2" t="s">
        <v>10</v>
      </c>
      <c r="B43" s="2">
        <f t="shared" si="1"/>
        <v>6017.5</v>
      </c>
      <c r="C43" s="2">
        <f t="shared" si="1"/>
        <v>5882</v>
      </c>
      <c r="D43" s="2">
        <f t="shared" si="1"/>
        <v>6017.5</v>
      </c>
      <c r="E43" s="2">
        <f t="shared" si="1"/>
        <v>5376</v>
      </c>
      <c r="F43" s="2">
        <f t="shared" si="1"/>
        <v>4919</v>
      </c>
      <c r="G43" s="2">
        <f t="shared" si="1"/>
        <v>5027</v>
      </c>
      <c r="H43" s="2">
        <f t="shared" si="1"/>
        <v>5027</v>
      </c>
      <c r="I43" s="2">
        <f t="shared" si="1"/>
        <v>4496</v>
      </c>
      <c r="J43" s="2">
        <f t="shared" si="1"/>
        <v>3281.5</v>
      </c>
      <c r="K43" s="2">
        <f t="shared" si="1"/>
        <v>3137</v>
      </c>
      <c r="L43" s="2">
        <f t="shared" si="1"/>
        <v>3071</v>
      </c>
      <c r="M43" s="2">
        <f t="shared" si="1"/>
        <v>2402.5</v>
      </c>
    </row>
    <row r="44" spans="1:13" x14ac:dyDescent="0.3">
      <c r="A44" s="2" t="s">
        <v>17</v>
      </c>
      <c r="B44" s="2">
        <f t="shared" si="1"/>
        <v>7881</v>
      </c>
      <c r="C44" s="2">
        <f t="shared" si="1"/>
        <v>8058</v>
      </c>
      <c r="D44" s="2">
        <f t="shared" si="1"/>
        <v>7881</v>
      </c>
      <c r="E44" s="2">
        <f t="shared" si="1"/>
        <v>7711.5</v>
      </c>
      <c r="F44" s="2">
        <f t="shared" si="1"/>
        <v>6732</v>
      </c>
      <c r="G44" s="2">
        <f t="shared" si="1"/>
        <v>6886.5</v>
      </c>
      <c r="H44" s="2">
        <f t="shared" si="1"/>
        <v>7041</v>
      </c>
      <c r="I44" s="2">
        <f t="shared" si="1"/>
        <v>6732</v>
      </c>
      <c r="J44" s="2">
        <f t="shared" si="1"/>
        <v>5499.5</v>
      </c>
      <c r="K44" s="2">
        <f t="shared" si="1"/>
        <v>5499.5</v>
      </c>
      <c r="L44" s="2">
        <f t="shared" si="1"/>
        <v>5268.5</v>
      </c>
      <c r="M44" s="2">
        <f t="shared" si="1"/>
        <v>5268.5</v>
      </c>
    </row>
    <row r="46" spans="1:13" x14ac:dyDescent="0.3">
      <c r="A46" s="2"/>
      <c r="B46" s="3"/>
      <c r="C46" s="3"/>
      <c r="D46" s="3"/>
      <c r="E46" s="3"/>
      <c r="F46" s="5"/>
      <c r="G46" s="5"/>
      <c r="H46" s="5"/>
      <c r="I46" s="5"/>
      <c r="J46" s="4"/>
      <c r="K46" s="4"/>
      <c r="L46" s="4"/>
      <c r="M46" s="4"/>
    </row>
    <row r="47" spans="1:13" x14ac:dyDescent="0.3">
      <c r="A47" s="2"/>
      <c r="B47" s="2">
        <v>15.26</v>
      </c>
      <c r="C47" s="2">
        <v>4.5789999999999997</v>
      </c>
      <c r="D47" s="2">
        <v>1.526</v>
      </c>
      <c r="E47" s="2">
        <v>0.45789999999999997</v>
      </c>
      <c r="F47" s="2">
        <v>15.26</v>
      </c>
      <c r="G47" s="2">
        <v>4.5789999999999997</v>
      </c>
      <c r="H47" s="2">
        <v>1.526</v>
      </c>
      <c r="I47" s="2">
        <v>0.45789999999999997</v>
      </c>
      <c r="J47" s="2">
        <v>15.26</v>
      </c>
      <c r="K47" s="2">
        <v>4.5789999999999997</v>
      </c>
      <c r="L47" s="2">
        <v>1.526</v>
      </c>
      <c r="M47" s="2">
        <v>0.45789999999999997</v>
      </c>
    </row>
    <row r="48" spans="1:13" x14ac:dyDescent="0.3">
      <c r="A48" s="2" t="s">
        <v>0</v>
      </c>
      <c r="B48" s="2">
        <f>STDEV(B3,B14,B25)</f>
        <v>3.2145502536643242</v>
      </c>
      <c r="C48" s="2">
        <f t="shared" ref="C48:M48" si="2">STDEV(C3,C14,C25)</f>
        <v>4.6188021535170103</v>
      </c>
      <c r="D48" s="2">
        <f t="shared" si="2"/>
        <v>3.7859388972001873</v>
      </c>
      <c r="E48" s="2">
        <f t="shared" si="2"/>
        <v>3.2145502536643185</v>
      </c>
      <c r="F48" s="2">
        <f t="shared" si="2"/>
        <v>3.0550504633038997</v>
      </c>
      <c r="G48" s="2">
        <f t="shared" si="2"/>
        <v>2.6457513110645907</v>
      </c>
      <c r="H48" s="2">
        <f t="shared" si="2"/>
        <v>0.57735026918962584</v>
      </c>
      <c r="I48" s="2">
        <f t="shared" si="2"/>
        <v>0.57735026918962584</v>
      </c>
      <c r="J48" s="2">
        <f t="shared" si="2"/>
        <v>2.3094010767585034</v>
      </c>
      <c r="K48" s="2">
        <f t="shared" si="2"/>
        <v>3</v>
      </c>
      <c r="L48" s="2">
        <f t="shared" si="2"/>
        <v>2.3094010767585034</v>
      </c>
      <c r="M48" s="2">
        <f t="shared" si="2"/>
        <v>2.0816659994661331</v>
      </c>
    </row>
    <row r="49" spans="1:13" x14ac:dyDescent="0.3">
      <c r="A49" s="2" t="s">
        <v>2</v>
      </c>
      <c r="B49" s="2">
        <f t="shared" ref="B49:M55" si="3">STDEV(B4,B15,B26)</f>
        <v>24.826061575153908</v>
      </c>
      <c r="C49" s="2">
        <f t="shared" si="3"/>
        <v>19.087517736293844</v>
      </c>
      <c r="D49" s="2">
        <f t="shared" si="3"/>
        <v>16.093476939431081</v>
      </c>
      <c r="E49" s="2">
        <f t="shared" si="3"/>
        <v>14.177446878757825</v>
      </c>
      <c r="F49" s="2">
        <f t="shared" si="3"/>
        <v>5.196152422706632</v>
      </c>
      <c r="G49" s="2">
        <f t="shared" si="3"/>
        <v>3.5118845842842465</v>
      </c>
      <c r="H49" s="2">
        <f t="shared" si="3"/>
        <v>4.7258156262526088</v>
      </c>
      <c r="I49" s="2">
        <f t="shared" si="3"/>
        <v>3.0550504633038931</v>
      </c>
      <c r="J49" s="2">
        <f t="shared" si="3"/>
        <v>7.2341781380702299</v>
      </c>
      <c r="K49" s="2">
        <f t="shared" si="3"/>
        <v>3.2145502536643185</v>
      </c>
      <c r="L49" s="2">
        <f t="shared" si="3"/>
        <v>2.3094010767585034</v>
      </c>
      <c r="M49" s="2">
        <f t="shared" si="3"/>
        <v>3.2145502536643185</v>
      </c>
    </row>
    <row r="50" spans="1:13" x14ac:dyDescent="0.3">
      <c r="A50" s="2" t="s">
        <v>1</v>
      </c>
      <c r="B50" s="2">
        <f t="shared" si="3"/>
        <v>1237.2680927484282</v>
      </c>
      <c r="C50" s="2">
        <f t="shared" si="3"/>
        <v>1829.8528173963427</v>
      </c>
      <c r="D50" s="2">
        <f t="shared" si="3"/>
        <v>1738.1948490699579</v>
      </c>
      <c r="E50" s="2">
        <f t="shared" si="3"/>
        <v>287.61606352914293</v>
      </c>
      <c r="F50" s="2">
        <f t="shared" si="3"/>
        <v>1121.03270841369</v>
      </c>
      <c r="G50" s="2">
        <f t="shared" si="3"/>
        <v>1647.8672074330907</v>
      </c>
      <c r="H50" s="2">
        <f t="shared" si="3"/>
        <v>1725.7741258152334</v>
      </c>
      <c r="I50" s="2">
        <f t="shared" si="3"/>
        <v>329.16409281694138</v>
      </c>
      <c r="J50" s="2">
        <f t="shared" si="3"/>
        <v>409.30306619911852</v>
      </c>
      <c r="K50" s="2">
        <f t="shared" si="3"/>
        <v>739.30530454835321</v>
      </c>
      <c r="L50" s="2">
        <f t="shared" si="3"/>
        <v>551.36950707609265</v>
      </c>
      <c r="M50" s="2">
        <f t="shared" si="3"/>
        <v>45.62163229580166</v>
      </c>
    </row>
    <row r="51" spans="1:13" x14ac:dyDescent="0.3">
      <c r="A51" s="2" t="s">
        <v>3</v>
      </c>
      <c r="B51" s="2">
        <f t="shared" si="3"/>
        <v>481.41492844876899</v>
      </c>
      <c r="C51" s="2">
        <f t="shared" si="3"/>
        <v>382.04188252075193</v>
      </c>
      <c r="D51" s="2">
        <f t="shared" si="3"/>
        <v>321.13289045710241</v>
      </c>
      <c r="E51" s="2">
        <f t="shared" si="3"/>
        <v>225.65534191180473</v>
      </c>
      <c r="F51" s="2">
        <f t="shared" si="3"/>
        <v>285.78838324886476</v>
      </c>
      <c r="G51" s="2">
        <f t="shared" si="3"/>
        <v>219.77791821139203</v>
      </c>
      <c r="H51" s="2">
        <f t="shared" si="3"/>
        <v>218.23840175367854</v>
      </c>
      <c r="I51" s="2">
        <f t="shared" si="3"/>
        <v>237.90194058337036</v>
      </c>
      <c r="J51" s="2">
        <f t="shared" si="3"/>
        <v>63.508529610858837</v>
      </c>
      <c r="K51" s="2">
        <f t="shared" si="3"/>
        <v>53.116224765445573</v>
      </c>
      <c r="L51" s="2">
        <f t="shared" si="3"/>
        <v>112.17991501749916</v>
      </c>
      <c r="M51" s="2">
        <f t="shared" si="3"/>
        <v>121.8209067990112</v>
      </c>
    </row>
    <row r="52" spans="1:13" x14ac:dyDescent="0.3">
      <c r="A52" s="2" t="s">
        <v>4</v>
      </c>
      <c r="B52" s="2">
        <f t="shared" si="3"/>
        <v>1352.7316807112932</v>
      </c>
      <c r="C52" s="2">
        <f t="shared" si="3"/>
        <v>1585.9811894639029</v>
      </c>
      <c r="D52" s="2">
        <f t="shared" si="3"/>
        <v>1418.4619604816112</v>
      </c>
      <c r="E52" s="2">
        <f t="shared" si="3"/>
        <v>1827.2145467897305</v>
      </c>
      <c r="F52" s="2">
        <f t="shared" si="3"/>
        <v>1473.303431069106</v>
      </c>
      <c r="G52" s="2">
        <f t="shared" si="3"/>
        <v>1274.0880398674701</v>
      </c>
      <c r="H52" s="2">
        <f t="shared" si="3"/>
        <v>1669.9664667291975</v>
      </c>
      <c r="I52" s="2">
        <f t="shared" si="3"/>
        <v>2215.7705206090272</v>
      </c>
      <c r="J52" s="2">
        <f t="shared" si="3"/>
        <v>1246.0053504433013</v>
      </c>
      <c r="K52" s="2">
        <f t="shared" si="3"/>
        <v>1341.699295669488</v>
      </c>
      <c r="L52" s="2">
        <f t="shared" si="3"/>
        <v>1509.9438179393742</v>
      </c>
      <c r="M52" s="2">
        <f t="shared" si="3"/>
        <v>1632.1159068317829</v>
      </c>
    </row>
    <row r="53" spans="1:13" x14ac:dyDescent="0.3">
      <c r="A53" s="2" t="s">
        <v>5</v>
      </c>
      <c r="B53" s="2">
        <f t="shared" si="3"/>
        <v>587.16522376584942</v>
      </c>
      <c r="C53" s="2">
        <f t="shared" si="3"/>
        <v>587.16522376584942</v>
      </c>
      <c r="D53" s="2">
        <f t="shared" si="3"/>
        <v>765.56645694544375</v>
      </c>
      <c r="E53" s="2">
        <f t="shared" si="3"/>
        <v>892.97331053807864</v>
      </c>
      <c r="F53" s="2">
        <f t="shared" si="3"/>
        <v>302.52327734132018</v>
      </c>
      <c r="G53" s="2">
        <f t="shared" si="3"/>
        <v>453.62576352466283</v>
      </c>
      <c r="H53" s="2">
        <f t="shared" si="3"/>
        <v>289.52432252460818</v>
      </c>
      <c r="I53" s="2">
        <f t="shared" si="3"/>
        <v>887.82655963876186</v>
      </c>
      <c r="J53" s="2">
        <f t="shared" si="3"/>
        <v>241.52087556427358</v>
      </c>
      <c r="K53" s="2">
        <f t="shared" si="3"/>
        <v>136.25466352875168</v>
      </c>
      <c r="L53" s="2">
        <f t="shared" si="3"/>
        <v>344.17631140642629</v>
      </c>
      <c r="M53" s="2">
        <f t="shared" si="3"/>
        <v>453.60335095764009</v>
      </c>
    </row>
    <row r="54" spans="1:13" x14ac:dyDescent="0.3">
      <c r="A54" s="2" t="s">
        <v>10</v>
      </c>
      <c r="B54" s="2">
        <f t="shared" si="3"/>
        <v>434.20079840245955</v>
      </c>
      <c r="C54" s="2">
        <f t="shared" si="3"/>
        <v>319.85204913105269</v>
      </c>
      <c r="D54" s="2">
        <f t="shared" si="3"/>
        <v>277.02165980298366</v>
      </c>
      <c r="E54" s="2">
        <f t="shared" si="3"/>
        <v>611.99128534100339</v>
      </c>
      <c r="F54" s="2">
        <f t="shared" si="3"/>
        <v>598.30092762756101</v>
      </c>
      <c r="G54" s="2">
        <f t="shared" si="3"/>
        <v>506.40300157088325</v>
      </c>
      <c r="H54" s="2">
        <f t="shared" si="3"/>
        <v>659.84417352382013</v>
      </c>
      <c r="I54" s="2">
        <f t="shared" si="3"/>
        <v>825.30963886289373</v>
      </c>
      <c r="J54" s="2">
        <f t="shared" si="3"/>
        <v>953.99598182242471</v>
      </c>
      <c r="K54" s="2">
        <f t="shared" si="3"/>
        <v>1035.5951589947358</v>
      </c>
      <c r="L54" s="2">
        <f t="shared" si="3"/>
        <v>961.8863411720389</v>
      </c>
      <c r="M54" s="2">
        <f t="shared" si="3"/>
        <v>1006.2847509527311</v>
      </c>
    </row>
    <row r="55" spans="1:13" x14ac:dyDescent="0.3">
      <c r="A55" s="2" t="s">
        <v>17</v>
      </c>
      <c r="B55" s="2">
        <f t="shared" si="3"/>
        <v>362.53321686892821</v>
      </c>
      <c r="C55" s="2">
        <f t="shared" si="3"/>
        <v>214.19694986935116</v>
      </c>
      <c r="D55" s="2">
        <f t="shared" si="3"/>
        <v>204.38199529312752</v>
      </c>
      <c r="E55" s="2">
        <f t="shared" si="3"/>
        <v>400.10373654841067</v>
      </c>
      <c r="F55" s="2">
        <f t="shared" si="3"/>
        <v>0</v>
      </c>
      <c r="G55" s="2">
        <f t="shared" si="3"/>
        <v>178.40123317959436</v>
      </c>
      <c r="H55" s="2">
        <f t="shared" si="3"/>
        <v>187.06148721743875</v>
      </c>
      <c r="I55" s="2">
        <f t="shared" si="3"/>
        <v>178.40123317959436</v>
      </c>
      <c r="J55" s="2">
        <f t="shared" si="3"/>
        <v>142.60551648983758</v>
      </c>
      <c r="K55" s="2">
        <f t="shared" si="3"/>
        <v>142.60551648983758</v>
      </c>
      <c r="L55" s="2">
        <f t="shared" si="3"/>
        <v>359.89211346365084</v>
      </c>
      <c r="M55" s="2">
        <f t="shared" si="3"/>
        <v>362.17997367791241</v>
      </c>
    </row>
  </sheetData>
  <conditionalFormatting sqref="B48:M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33B-3948-486E-92CA-F191727DDBEE}">
  <dimension ref="A1:S20"/>
  <sheetViews>
    <sheetView topLeftCell="M22" workbookViewId="0">
      <selection activeCell="A10" sqref="A10"/>
    </sheetView>
  </sheetViews>
  <sheetFormatPr defaultColWidth="8.77734375" defaultRowHeight="14.4" x14ac:dyDescent="0.3"/>
  <sheetData>
    <row r="1" spans="1:19" x14ac:dyDescent="0.3">
      <c r="A1" t="s">
        <v>33</v>
      </c>
    </row>
    <row r="2" spans="1:19" x14ac:dyDescent="0.3">
      <c r="A2" t="s">
        <v>39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80</v>
      </c>
      <c r="M2" t="s">
        <v>73</v>
      </c>
      <c r="N2" t="s">
        <v>78</v>
      </c>
      <c r="O2" t="s">
        <v>74</v>
      </c>
      <c r="P2" t="s">
        <v>75</v>
      </c>
      <c r="Q2" t="s">
        <v>76</v>
      </c>
      <c r="R2" t="s">
        <v>79</v>
      </c>
      <c r="S2" t="s">
        <v>77</v>
      </c>
    </row>
    <row r="3" spans="1:19" x14ac:dyDescent="0.3">
      <c r="A3">
        <v>15.26</v>
      </c>
      <c r="B3">
        <v>0</v>
      </c>
      <c r="C3">
        <v>6.6668509999999997E-3</v>
      </c>
      <c r="D3">
        <v>1.1992411E-2</v>
      </c>
      <c r="E3">
        <v>0.53940412500000001</v>
      </c>
      <c r="F3">
        <v>0.67752522400000004</v>
      </c>
      <c r="G3">
        <v>1</v>
      </c>
      <c r="H3">
        <v>-1.0751630000000001E-3</v>
      </c>
      <c r="I3">
        <v>6.8285135999999996E-2</v>
      </c>
      <c r="J3">
        <v>8.6538896000000004E-2</v>
      </c>
      <c r="K3">
        <v>3.1167619999999999E-3</v>
      </c>
      <c r="L3">
        <v>0.77406452699999995</v>
      </c>
      <c r="M3">
        <v>0.52577258000000004</v>
      </c>
      <c r="N3">
        <v>9.1531960000000006E-3</v>
      </c>
      <c r="O3">
        <v>2.5377033E-2</v>
      </c>
      <c r="P3">
        <v>1.9217299999999999E-4</v>
      </c>
      <c r="Q3">
        <v>-3.4140499999999997E-4</v>
      </c>
      <c r="R3">
        <v>0.94306287799999999</v>
      </c>
      <c r="S3">
        <v>1.048282739</v>
      </c>
    </row>
    <row r="4" spans="1:19" x14ac:dyDescent="0.3">
      <c r="A4">
        <v>4.5789999999999997</v>
      </c>
      <c r="B4" s="1">
        <v>4.0761499999999997E-8</v>
      </c>
      <c r="C4">
        <v>3.382117E-3</v>
      </c>
      <c r="D4">
        <v>3.7235365999999999E-2</v>
      </c>
      <c r="E4">
        <v>0.44440638199999999</v>
      </c>
      <c r="F4">
        <v>0.61925590200000002</v>
      </c>
      <c r="G4">
        <v>0.98527192299999999</v>
      </c>
      <c r="H4">
        <v>-1.1317580000000001E-3</v>
      </c>
      <c r="I4">
        <v>4.7727922999999998E-2</v>
      </c>
      <c r="J4">
        <v>2.3012766E-2</v>
      </c>
      <c r="K4">
        <v>1.2500020000000001E-3</v>
      </c>
      <c r="L4">
        <v>0.78636447499999995</v>
      </c>
      <c r="M4">
        <v>0.63762696699999999</v>
      </c>
      <c r="N4">
        <v>6.7915129999999999E-3</v>
      </c>
      <c r="O4">
        <v>1.9686753000000001E-2</v>
      </c>
      <c r="P4">
        <v>-1.4963899999999999E-4</v>
      </c>
      <c r="Q4">
        <v>-3.9163799999999998E-4</v>
      </c>
      <c r="R4">
        <v>0.95845407000000005</v>
      </c>
      <c r="S4">
        <v>1.0650990419999999</v>
      </c>
    </row>
    <row r="5" spans="1:19" x14ac:dyDescent="0.3">
      <c r="A5">
        <v>1.526</v>
      </c>
      <c r="B5">
        <v>1.41705E-4</v>
      </c>
      <c r="C5">
        <v>2.1187440000000001E-3</v>
      </c>
      <c r="D5">
        <v>3.9799630000000003E-2</v>
      </c>
      <c r="E5">
        <v>0.381223478</v>
      </c>
      <c r="F5">
        <v>0.57539653599999996</v>
      </c>
      <c r="G5">
        <v>0.94174938799999997</v>
      </c>
      <c r="H5">
        <v>-7.9022200000000004E-4</v>
      </c>
      <c r="I5">
        <v>8.8282699999999992E-3</v>
      </c>
      <c r="J5">
        <v>4.182781E-3</v>
      </c>
      <c r="K5">
        <v>1.3030100000000001E-4</v>
      </c>
      <c r="L5">
        <v>0.77512325699999995</v>
      </c>
      <c r="M5">
        <v>0.665898188</v>
      </c>
      <c r="N5">
        <v>4.8215489999999996E-3</v>
      </c>
      <c r="O5">
        <v>1.2193804000000001E-2</v>
      </c>
      <c r="P5" s="1">
        <v>-4.9662300000000001E-5</v>
      </c>
      <c r="Q5" s="1">
        <v>-4.3186499999999997E-5</v>
      </c>
      <c r="R5">
        <v>0.97317824100000005</v>
      </c>
      <c r="S5">
        <v>1.0650990419999999</v>
      </c>
    </row>
    <row r="6" spans="1:19" x14ac:dyDescent="0.3">
      <c r="A6">
        <v>0.45789999999999997</v>
      </c>
      <c r="B6">
        <v>4.69195E-4</v>
      </c>
      <c r="C6">
        <v>7.9378700000000001E-4</v>
      </c>
      <c r="D6">
        <v>7.0942230000000002E-3</v>
      </c>
      <c r="E6">
        <v>0.18999173899999999</v>
      </c>
      <c r="F6">
        <v>0.37656614399999999</v>
      </c>
      <c r="G6">
        <v>0.70252319299999999</v>
      </c>
      <c r="H6">
        <v>-4.4824799999999999E-4</v>
      </c>
      <c r="I6">
        <v>1.023295E-3</v>
      </c>
      <c r="J6">
        <v>-6.1100499999999997E-4</v>
      </c>
      <c r="K6">
        <v>-5.3423499999999998E-4</v>
      </c>
      <c r="L6">
        <v>0.66592278699999996</v>
      </c>
      <c r="M6">
        <v>0.58119199799999999</v>
      </c>
      <c r="N6">
        <v>1.8774410000000001E-3</v>
      </c>
      <c r="O6">
        <v>2.5921410000000001E-3</v>
      </c>
      <c r="P6">
        <v>2.9805499999999998E-4</v>
      </c>
      <c r="Q6" s="1">
        <v>2.8150600000000001E-5</v>
      </c>
      <c r="R6">
        <v>0.95845407000000005</v>
      </c>
      <c r="S6">
        <v>0.98854908100000005</v>
      </c>
    </row>
    <row r="7" spans="1:19" x14ac:dyDescent="0.3">
      <c r="A7">
        <v>0.15260000000000001</v>
      </c>
      <c r="B7">
        <v>7.1681399999999997E-4</v>
      </c>
      <c r="C7">
        <v>1.14898E-3</v>
      </c>
      <c r="D7">
        <v>1.362467E-3</v>
      </c>
      <c r="E7">
        <v>3.1075182E-2</v>
      </c>
      <c r="F7">
        <v>1.6778448000000001E-2</v>
      </c>
      <c r="G7">
        <v>0.14523767800000001</v>
      </c>
      <c r="H7">
        <v>4.3312599999999999E-4</v>
      </c>
      <c r="I7">
        <v>3.82285E-4</v>
      </c>
      <c r="J7" s="1">
        <v>-5.96594E-5</v>
      </c>
      <c r="K7">
        <v>-1.16692E-4</v>
      </c>
      <c r="L7">
        <v>1.8010313E-2</v>
      </c>
      <c r="M7">
        <v>0.177910084</v>
      </c>
      <c r="N7">
        <v>8.8153999999999999E-4</v>
      </c>
      <c r="O7">
        <v>1.2791650000000001E-3</v>
      </c>
      <c r="P7">
        <v>6.8912200000000002E-4</v>
      </c>
      <c r="Q7">
        <v>6.1770399999999995E-4</v>
      </c>
      <c r="R7">
        <v>0.65643455900000003</v>
      </c>
      <c r="S7">
        <v>0.52687142799999998</v>
      </c>
    </row>
    <row r="8" spans="1:19" x14ac:dyDescent="0.3">
      <c r="A8">
        <v>4.5789999999999997E-2</v>
      </c>
      <c r="B8">
        <v>9.6685200000000003E-4</v>
      </c>
      <c r="C8">
        <v>1.096938E-3</v>
      </c>
      <c r="D8">
        <v>8.3464800000000001E-4</v>
      </c>
      <c r="E8">
        <v>3.173071E-3</v>
      </c>
      <c r="F8">
        <v>5.7811099999999997E-4</v>
      </c>
      <c r="G8">
        <v>1.0865200000000001E-3</v>
      </c>
      <c r="H8">
        <v>1.3117700000000001E-4</v>
      </c>
      <c r="I8">
        <v>3.3024200000000001E-4</v>
      </c>
      <c r="J8">
        <v>1.7822899999999999E-4</v>
      </c>
      <c r="K8">
        <v>3.2026199999999998E-4</v>
      </c>
      <c r="L8">
        <v>4.9580100000000003E-4</v>
      </c>
      <c r="M8">
        <v>1.973973E-3</v>
      </c>
      <c r="N8">
        <v>9.0313399999999999E-4</v>
      </c>
      <c r="O8">
        <v>1.0521199999999999E-3</v>
      </c>
      <c r="P8">
        <v>1.2012699999999999E-3</v>
      </c>
      <c r="Q8">
        <v>1.179514E-3</v>
      </c>
      <c r="R8">
        <v>9.01799E-3</v>
      </c>
      <c r="S8">
        <f>0.00853468*4</f>
        <v>3.4138719999999997E-2</v>
      </c>
    </row>
    <row r="9" spans="1:19" x14ac:dyDescent="0.3">
      <c r="A9">
        <v>1.5259999999999999E-2</v>
      </c>
      <c r="B9">
        <v>7.6996300000000003E-4</v>
      </c>
      <c r="C9">
        <v>8.8257600000000004E-4</v>
      </c>
      <c r="D9">
        <v>1.807213E-3</v>
      </c>
      <c r="E9">
        <v>1.6181279999999999E-3</v>
      </c>
      <c r="F9">
        <v>4.0712399999999997E-4</v>
      </c>
      <c r="G9">
        <v>3.3111799999999998E-4</v>
      </c>
      <c r="H9">
        <v>3.0671600000000001E-4</v>
      </c>
      <c r="I9">
        <v>3.3024200000000001E-4</v>
      </c>
      <c r="J9">
        <v>2.7320900000000001E-4</v>
      </c>
      <c r="K9">
        <v>3.9171600000000002E-4</v>
      </c>
      <c r="L9">
        <v>6.3827199999999995E-4</v>
      </c>
      <c r="M9">
        <v>8.3733699999999996E-4</v>
      </c>
      <c r="N9">
        <v>8.5338999999999999E-4</v>
      </c>
      <c r="O9">
        <v>8.3179599999999999E-4</v>
      </c>
      <c r="P9">
        <v>1.2012699999999999E-3</v>
      </c>
      <c r="Q9">
        <v>1.179514E-3</v>
      </c>
      <c r="R9">
        <v>2.138867E-3</v>
      </c>
      <c r="S9">
        <v>2.4373300000000001E-3</v>
      </c>
    </row>
    <row r="12" spans="1:19" x14ac:dyDescent="0.3">
      <c r="A12" t="s">
        <v>34</v>
      </c>
    </row>
    <row r="13" spans="1:19" x14ac:dyDescent="0.3">
      <c r="A13" t="s">
        <v>39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</row>
    <row r="14" spans="1:19" x14ac:dyDescent="0.3">
      <c r="A14">
        <v>15.26</v>
      </c>
      <c r="B14">
        <v>0</v>
      </c>
      <c r="C14">
        <v>8.9304800000000002E-4</v>
      </c>
      <c r="D14">
        <v>3.5847556000000003E-2</v>
      </c>
      <c r="E14">
        <v>5.0383936999999997E-2</v>
      </c>
      <c r="F14">
        <v>5.5316536999999999E-2</v>
      </c>
      <c r="G14">
        <v>0</v>
      </c>
      <c r="H14">
        <v>1.8605760000000001E-3</v>
      </c>
      <c r="I14">
        <v>3.9738928999999999E-2</v>
      </c>
      <c r="J14">
        <v>4.9645078000000002E-2</v>
      </c>
      <c r="K14">
        <v>3.3719380000000001E-3</v>
      </c>
      <c r="L14">
        <v>2.0710433E-2</v>
      </c>
      <c r="M14">
        <v>7.5236239999999996E-2</v>
      </c>
      <c r="N14">
        <v>2.89091E-3</v>
      </c>
      <c r="O14">
        <v>1.5496186E-2</v>
      </c>
      <c r="P14">
        <v>2.1701399999999999E-4</v>
      </c>
      <c r="Q14">
        <v>1.6694299999999999E-4</v>
      </c>
      <c r="R14">
        <v>6.4277144999999994E-2</v>
      </c>
      <c r="S14">
        <v>8.0005903000000003E-2</v>
      </c>
    </row>
    <row r="15" spans="1:19" x14ac:dyDescent="0.3">
      <c r="A15">
        <v>4.5789999999999997</v>
      </c>
      <c r="B15" s="1">
        <v>9.4304900000000006E-5</v>
      </c>
      <c r="C15">
        <v>6.4080400000000003E-4</v>
      </c>
      <c r="D15">
        <v>2.4183401E-2</v>
      </c>
      <c r="E15">
        <v>5.3064736000000001E-2</v>
      </c>
      <c r="F15">
        <v>8.2234073000000005E-2</v>
      </c>
      <c r="G15">
        <v>2.4183221000000001E-2</v>
      </c>
      <c r="H15">
        <v>1.9306200000000001E-3</v>
      </c>
      <c r="I15">
        <v>2.2496599999999999E-2</v>
      </c>
      <c r="J15">
        <v>1.4843277E-2</v>
      </c>
      <c r="K15">
        <v>3.1045959999999998E-3</v>
      </c>
      <c r="L15">
        <v>4.2013709000000003E-2</v>
      </c>
      <c r="M15">
        <v>5.8573327000000001E-2</v>
      </c>
      <c r="N15">
        <v>2.1112029999999999E-3</v>
      </c>
      <c r="O15">
        <v>1.2837157E-2</v>
      </c>
      <c r="P15">
        <v>9.7801700000000008E-4</v>
      </c>
      <c r="Q15">
        <v>1.119056E-3</v>
      </c>
      <c r="R15">
        <v>8.6436153000000002E-2</v>
      </c>
      <c r="S15">
        <v>9.7878257999999996E-2</v>
      </c>
    </row>
    <row r="16" spans="1:19" x14ac:dyDescent="0.3">
      <c r="A16">
        <v>1.526</v>
      </c>
      <c r="B16">
        <v>3.3324400000000001E-4</v>
      </c>
      <c r="C16">
        <v>5.1843099999999997E-4</v>
      </c>
      <c r="D16">
        <v>1.8639006999999999E-2</v>
      </c>
      <c r="E16">
        <v>5.0480838E-2</v>
      </c>
      <c r="F16">
        <v>7.9074496999999994E-2</v>
      </c>
      <c r="G16">
        <v>2.1680654000000001E-2</v>
      </c>
      <c r="H16">
        <v>2.287646E-3</v>
      </c>
      <c r="I16">
        <v>3.1679989999999999E-3</v>
      </c>
      <c r="J16">
        <v>3.4207E-3</v>
      </c>
      <c r="K16">
        <v>3.3744869999999998E-3</v>
      </c>
      <c r="L16">
        <v>5.4344473999999997E-2</v>
      </c>
      <c r="M16">
        <v>3.0906261000000001E-2</v>
      </c>
      <c r="N16">
        <v>1.3859250000000001E-3</v>
      </c>
      <c r="O16">
        <v>8.1936709999999996E-3</v>
      </c>
      <c r="P16" s="1">
        <v>8.6017600000000001E-5</v>
      </c>
      <c r="Q16">
        <v>3.6467599999999998E-4</v>
      </c>
      <c r="R16">
        <v>8.9473959000000006E-2</v>
      </c>
      <c r="S16">
        <v>9.7878257999999996E-2</v>
      </c>
    </row>
    <row r="17" spans="1:19" x14ac:dyDescent="0.3">
      <c r="A17">
        <v>0.45789999999999997</v>
      </c>
      <c r="B17">
        <v>3.8365699999999998E-4</v>
      </c>
      <c r="C17">
        <v>4.3956399999999998E-4</v>
      </c>
      <c r="D17">
        <v>5.3347769999999997E-3</v>
      </c>
      <c r="E17">
        <v>4.6100360999999999E-2</v>
      </c>
      <c r="F17">
        <v>9.2961733000000005E-2</v>
      </c>
      <c r="G17">
        <v>0.118784768</v>
      </c>
      <c r="H17">
        <v>2.2174920000000002E-3</v>
      </c>
      <c r="I17">
        <v>2.3539250000000002E-3</v>
      </c>
      <c r="J17">
        <v>2.964417E-3</v>
      </c>
      <c r="K17">
        <v>3.4236119999999999E-3</v>
      </c>
      <c r="L17">
        <v>3.0467203000000002E-2</v>
      </c>
      <c r="M17">
        <v>2.5969398000000001E-2</v>
      </c>
      <c r="N17">
        <v>5.0817199999999999E-4</v>
      </c>
      <c r="O17">
        <v>1.933686E-3</v>
      </c>
      <c r="P17">
        <v>3.9413600000000001E-4</v>
      </c>
      <c r="Q17">
        <v>2.0950600000000001E-4</v>
      </c>
      <c r="R17">
        <v>8.6436153000000002E-2</v>
      </c>
      <c r="S17">
        <v>9.9755683999999997E-2</v>
      </c>
    </row>
    <row r="18" spans="1:19" x14ac:dyDescent="0.3">
      <c r="A18">
        <v>0.15260000000000001</v>
      </c>
      <c r="B18">
        <v>4.2412500000000002E-4</v>
      </c>
      <c r="C18">
        <v>3.4341500000000002E-4</v>
      </c>
      <c r="D18">
        <v>5.1323299999999998E-4</v>
      </c>
      <c r="E18">
        <v>1.9447457000000001E-2</v>
      </c>
      <c r="F18">
        <v>3.4580542999999998E-2</v>
      </c>
      <c r="G18">
        <v>0.100538973</v>
      </c>
      <c r="H18">
        <v>2.526679E-3</v>
      </c>
      <c r="I18">
        <v>2.6462439999999999E-3</v>
      </c>
      <c r="J18">
        <v>3.0755000000000001E-3</v>
      </c>
      <c r="K18">
        <v>3.594023E-3</v>
      </c>
      <c r="L18">
        <v>8.0603399999999992E-3</v>
      </c>
      <c r="M18">
        <v>0.12232511</v>
      </c>
      <c r="N18">
        <v>1.5158700000000001E-4</v>
      </c>
      <c r="O18">
        <v>3.9685600000000001E-4</v>
      </c>
      <c r="P18">
        <v>3.1787900000000002E-4</v>
      </c>
      <c r="Q18">
        <v>6.2772100000000003E-4</v>
      </c>
      <c r="R18">
        <v>3.5096639999999998E-2</v>
      </c>
      <c r="S18">
        <v>0.17191964700000001</v>
      </c>
    </row>
    <row r="19" spans="1:19" x14ac:dyDescent="0.3">
      <c r="A19">
        <v>4.5789999999999997E-2</v>
      </c>
      <c r="B19">
        <v>4.6888399999999998E-4</v>
      </c>
      <c r="C19">
        <v>4.4779299999999999E-4</v>
      </c>
      <c r="D19">
        <v>5.7035799999999998E-4</v>
      </c>
      <c r="E19">
        <v>1.2540679999999999E-3</v>
      </c>
      <c r="F19">
        <v>1.0864379999999999E-3</v>
      </c>
      <c r="G19">
        <v>1.1621699999999999E-3</v>
      </c>
      <c r="H19">
        <v>2.525879E-3</v>
      </c>
      <c r="I19">
        <v>2.6544379999999998E-3</v>
      </c>
      <c r="J19">
        <v>3.0257830000000002E-3</v>
      </c>
      <c r="K19">
        <v>3.6786050000000002E-3</v>
      </c>
      <c r="L19">
        <v>3.5564260000000001E-3</v>
      </c>
      <c r="M19">
        <v>3.0562789999999999E-3</v>
      </c>
      <c r="N19">
        <v>2.6630600000000001E-4</v>
      </c>
      <c r="O19" s="1">
        <v>1.4498700000000001E-5</v>
      </c>
      <c r="P19">
        <v>1.37365E-4</v>
      </c>
      <c r="Q19">
        <v>4.0893599999999999E-4</v>
      </c>
      <c r="R19">
        <v>4.3582259999999998E-3</v>
      </c>
      <c r="S19">
        <v>8.5469580000000003E-3</v>
      </c>
    </row>
    <row r="20" spans="1:19" x14ac:dyDescent="0.3">
      <c r="A20">
        <v>1.5259999999999999E-2</v>
      </c>
      <c r="B20">
        <v>3.2541100000000001E-4</v>
      </c>
      <c r="C20">
        <v>3.6288500000000002E-4</v>
      </c>
      <c r="D20">
        <v>1.3068419999999999E-3</v>
      </c>
      <c r="E20">
        <v>6.3148399999999997E-4</v>
      </c>
      <c r="F20">
        <v>1.0662849999999999E-3</v>
      </c>
      <c r="G20">
        <v>1.212068E-3</v>
      </c>
      <c r="H20">
        <v>2.4040540000000001E-3</v>
      </c>
      <c r="I20">
        <v>2.6544379999999998E-3</v>
      </c>
      <c r="J20">
        <v>3.1789840000000001E-3</v>
      </c>
      <c r="K20">
        <v>3.5826650000000001E-3</v>
      </c>
      <c r="L20">
        <v>3.7847000000000002E-3</v>
      </c>
      <c r="M20">
        <v>3.9130989999999997E-3</v>
      </c>
      <c r="N20">
        <v>2.3922400000000001E-4</v>
      </c>
      <c r="O20" s="1">
        <v>7.7879600000000006E-5</v>
      </c>
      <c r="P20">
        <v>1.37365E-4</v>
      </c>
      <c r="Q20">
        <v>4.0893599999999999E-4</v>
      </c>
      <c r="R20">
        <v>5.98943E-4</v>
      </c>
      <c r="S20">
        <v>8.4566999999999997E-4</v>
      </c>
    </row>
  </sheetData>
  <conditionalFormatting sqref="B14:S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D95F-CD9B-4BE9-9663-F60E2C975014}">
  <dimension ref="A1:M22"/>
  <sheetViews>
    <sheetView workbookViewId="0">
      <selection activeCell="A22" sqref="A22"/>
    </sheetView>
  </sheetViews>
  <sheetFormatPr defaultColWidth="8.77734375" defaultRowHeight="14.4" x14ac:dyDescent="0.3"/>
  <sheetData>
    <row r="1" spans="1:13" x14ac:dyDescent="0.3">
      <c r="A1" s="6" t="s">
        <v>33</v>
      </c>
      <c r="B1" s="3" t="s">
        <v>44</v>
      </c>
      <c r="C1" s="3"/>
      <c r="D1" s="3"/>
      <c r="E1" s="3"/>
      <c r="F1" s="5" t="s">
        <v>45</v>
      </c>
      <c r="G1" s="5"/>
      <c r="H1" s="5"/>
      <c r="I1" s="5"/>
      <c r="J1" s="4" t="s">
        <v>46</v>
      </c>
      <c r="K1" s="4"/>
      <c r="L1" s="4"/>
      <c r="M1" s="4"/>
    </row>
    <row r="2" spans="1:13" x14ac:dyDescent="0.3">
      <c r="A2" s="6"/>
      <c r="B2" s="6" t="s">
        <v>40</v>
      </c>
      <c r="C2" s="6" t="s">
        <v>41</v>
      </c>
      <c r="D2" s="6" t="s">
        <v>42</v>
      </c>
      <c r="E2" s="6" t="s">
        <v>43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40</v>
      </c>
      <c r="K2" s="6" t="s">
        <v>41</v>
      </c>
      <c r="L2" s="6" t="s">
        <v>42</v>
      </c>
      <c r="M2" s="6" t="s">
        <v>43</v>
      </c>
    </row>
    <row r="3" spans="1:13" x14ac:dyDescent="0.3">
      <c r="A3" s="6" t="s">
        <v>0</v>
      </c>
      <c r="B3" s="6">
        <v>0</v>
      </c>
      <c r="C3" s="6">
        <v>2.1411105584350385E-4</v>
      </c>
      <c r="D3" s="6">
        <v>3.4455056233714663E-4</v>
      </c>
      <c r="E3" s="6">
        <v>5.3453514445303552E-4</v>
      </c>
      <c r="F3" s="6">
        <v>0</v>
      </c>
      <c r="G3" s="6">
        <v>9.9447610162525755E-5</v>
      </c>
      <c r="H3" s="6">
        <v>3.4130479024815029E-4</v>
      </c>
      <c r="I3" s="6">
        <v>7.8874557809371177E-4</v>
      </c>
      <c r="J3" s="6">
        <v>0</v>
      </c>
      <c r="K3" s="6">
        <v>3.2925240781790844E-4</v>
      </c>
      <c r="L3" s="6">
        <v>6.4622754064632131E-4</v>
      </c>
      <c r="M3" s="6">
        <v>6.3435386484857019E-4</v>
      </c>
    </row>
    <row r="4" spans="1:13" x14ac:dyDescent="0.3">
      <c r="A4" s="6" t="s">
        <v>2</v>
      </c>
      <c r="B4" s="6">
        <v>2.287924085944143E-2</v>
      </c>
      <c r="C4" s="6">
        <v>1.0377623968127464E-2</v>
      </c>
      <c r="D4" s="6">
        <v>6.4560509084843004E-3</v>
      </c>
      <c r="E4" s="6">
        <v>3.2227792512775719E-3</v>
      </c>
      <c r="F4" s="6">
        <v>6.5036518316735807E-3</v>
      </c>
      <c r="G4" s="6">
        <v>4.3817955714995837E-3</v>
      </c>
      <c r="H4" s="6">
        <v>2.695938955236453E-3</v>
      </c>
      <c r="I4" s="6">
        <v>1.4914692928185381E-3</v>
      </c>
      <c r="J4" s="6">
        <v>1.3309684690497431E-2</v>
      </c>
      <c r="K4" s="6">
        <v>7.004779519672987E-3</v>
      </c>
      <c r="L4" s="6">
        <v>3.8347137309878536E-3</v>
      </c>
      <c r="M4" s="6">
        <v>2.4808543180591057E-3</v>
      </c>
    </row>
    <row r="5" spans="1:13" x14ac:dyDescent="0.3">
      <c r="A5" s="6" t="s">
        <v>1</v>
      </c>
      <c r="B5" s="6">
        <v>0.10474741110690079</v>
      </c>
      <c r="C5" s="6">
        <v>0.15542542369862913</v>
      </c>
      <c r="D5" s="6">
        <v>0.16940741542098101</v>
      </c>
      <c r="E5" s="6">
        <v>3.1956915244635432E-2</v>
      </c>
      <c r="F5" s="6">
        <v>0.14053755481280419</v>
      </c>
      <c r="G5" s="6">
        <v>0.15336122648001524</v>
      </c>
      <c r="H5" s="6">
        <v>0.16021026261119375</v>
      </c>
      <c r="I5" s="6">
        <v>3.5484578072682911E-2</v>
      </c>
      <c r="J5" s="6">
        <v>6.9223258112318345E-2</v>
      </c>
      <c r="K5" s="6">
        <v>9.3907939896671414E-2</v>
      </c>
      <c r="L5" s="6">
        <v>7.7383764476243747E-2</v>
      </c>
      <c r="M5" s="6">
        <v>1.4365517378961508E-2</v>
      </c>
    </row>
    <row r="6" spans="1:13" x14ac:dyDescent="0.3">
      <c r="A6" s="6" t="s">
        <v>3</v>
      </c>
      <c r="B6" s="6">
        <v>0.50221429366085579</v>
      </c>
      <c r="C6" s="6">
        <v>0.41896075967074892</v>
      </c>
      <c r="D6" s="6">
        <v>0.33389629761179745</v>
      </c>
      <c r="E6" s="6">
        <v>0.16794288947863145</v>
      </c>
      <c r="F6" s="6">
        <v>0.53158250095963089</v>
      </c>
      <c r="G6" s="6">
        <v>0.47871647596190509</v>
      </c>
      <c r="H6" s="6">
        <v>0.40507036808504654</v>
      </c>
      <c r="I6" s="6">
        <v>0.21837288330173035</v>
      </c>
      <c r="J6" s="6">
        <v>0.47920114670837549</v>
      </c>
      <c r="K6" s="6">
        <v>0.41222971848285495</v>
      </c>
      <c r="L6" s="6">
        <v>0.32320106913038577</v>
      </c>
      <c r="M6" s="6">
        <v>0.17513071822134618</v>
      </c>
    </row>
    <row r="7" spans="1:13" x14ac:dyDescent="0.3">
      <c r="A7" s="6" t="s">
        <v>4</v>
      </c>
      <c r="B7" s="6">
        <v>0.62048047914249305</v>
      </c>
      <c r="C7" s="6">
        <v>0.59193767954080012</v>
      </c>
      <c r="D7" s="6">
        <v>0.57210980397469091</v>
      </c>
      <c r="E7" s="6">
        <v>0.45457624338229063</v>
      </c>
      <c r="F7" s="6">
        <v>0.61807966617896748</v>
      </c>
      <c r="G7" s="6">
        <v>0.61294167526212318</v>
      </c>
      <c r="H7" s="6">
        <v>0.58111492767151274</v>
      </c>
      <c r="I7" s="6">
        <v>0.48370260374537771</v>
      </c>
      <c r="J7" s="6">
        <v>0.6110414015016552</v>
      </c>
      <c r="K7" s="6">
        <v>0.58012887489590481</v>
      </c>
      <c r="L7" s="6">
        <v>0.55063886037113685</v>
      </c>
      <c r="M7" s="6">
        <v>0.43529584213381955</v>
      </c>
    </row>
    <row r="8" spans="1:13" x14ac:dyDescent="0.3">
      <c r="A8" s="6" t="s">
        <v>5</v>
      </c>
      <c r="B8" s="6">
        <v>1</v>
      </c>
      <c r="C8" s="6">
        <v>0.98529236632130524</v>
      </c>
      <c r="D8" s="6">
        <v>0.95655899871390782</v>
      </c>
      <c r="E8" s="6">
        <v>0.81350583656646258</v>
      </c>
      <c r="F8" s="6">
        <v>1</v>
      </c>
      <c r="G8" s="6">
        <v>0.97057929729409642</v>
      </c>
      <c r="H8" s="6">
        <v>0.95591111159201725</v>
      </c>
      <c r="I8" s="6">
        <v>0.83869897986039177</v>
      </c>
      <c r="J8" s="6">
        <v>1</v>
      </c>
      <c r="K8" s="6">
        <v>1</v>
      </c>
      <c r="L8" s="6">
        <v>0.95653969932034844</v>
      </c>
      <c r="M8" s="6">
        <v>0.80160150654192863</v>
      </c>
    </row>
    <row r="9" spans="1:13" x14ac:dyDescent="0.3">
      <c r="A9" s="6" t="s">
        <v>10</v>
      </c>
      <c r="B9" s="6">
        <v>0.77218685951211807</v>
      </c>
      <c r="C9" s="6">
        <v>0.73804672049926079</v>
      </c>
      <c r="D9" s="6">
        <v>0.75092205307242688</v>
      </c>
      <c r="E9" s="6">
        <v>0.67470668172502835</v>
      </c>
      <c r="F9" s="6">
        <v>0.77653085250047482</v>
      </c>
      <c r="G9" s="6">
        <v>0.78726590543024966</v>
      </c>
      <c r="H9" s="6">
        <v>0.80013023657996962</v>
      </c>
      <c r="I9" s="6">
        <v>0.73255767302129193</v>
      </c>
      <c r="J9" s="6">
        <v>0.78556059224061381</v>
      </c>
      <c r="K9" s="6">
        <v>0.77657446213707804</v>
      </c>
      <c r="L9" s="6">
        <v>0.75453365519113103</v>
      </c>
      <c r="M9" s="6">
        <v>0.64950011852419165</v>
      </c>
    </row>
    <row r="10" spans="1:13" x14ac:dyDescent="0.3">
      <c r="A10" s="6" t="s">
        <v>17</v>
      </c>
      <c r="B10" s="6">
        <v>1.0637014695416098</v>
      </c>
      <c r="C10" s="6">
        <v>1.0637014695416098</v>
      </c>
      <c r="D10" s="6">
        <v>1.0483181299885975</v>
      </c>
      <c r="E10" s="6">
        <v>1.0483181299885975</v>
      </c>
      <c r="F10" s="6">
        <v>1.0007172293402826</v>
      </c>
      <c r="G10" s="6">
        <v>1.0307425046502343</v>
      </c>
      <c r="H10" s="6">
        <v>1.0621838640400703</v>
      </c>
      <c r="I10" s="6">
        <v>1.0153854150423618</v>
      </c>
      <c r="J10" s="6">
        <v>1.0468625256726589</v>
      </c>
      <c r="K10" s="6">
        <v>1.0636788289361618</v>
      </c>
      <c r="L10" s="6">
        <v>1.0167785248912564</v>
      </c>
      <c r="M10" s="6">
        <v>0.98598445627810971</v>
      </c>
    </row>
    <row r="13" spans="1:13" x14ac:dyDescent="0.3">
      <c r="A13" s="6" t="s">
        <v>34</v>
      </c>
      <c r="B13" s="3" t="s">
        <v>44</v>
      </c>
      <c r="C13" s="3"/>
      <c r="D13" s="3"/>
      <c r="E13" s="3"/>
      <c r="F13" s="5" t="s">
        <v>45</v>
      </c>
      <c r="G13" s="5"/>
      <c r="H13" s="5"/>
      <c r="I13" s="5"/>
      <c r="J13" s="4" t="s">
        <v>46</v>
      </c>
      <c r="K13" s="4"/>
      <c r="L13" s="4"/>
      <c r="M13" s="4"/>
    </row>
    <row r="14" spans="1:13" x14ac:dyDescent="0.3">
      <c r="A14" s="6"/>
      <c r="B14" s="6">
        <v>15.26</v>
      </c>
      <c r="C14" s="6">
        <v>4.5789999999999997</v>
      </c>
      <c r="D14" s="6">
        <v>1.526</v>
      </c>
      <c r="E14" s="6">
        <v>0.45789999999999997</v>
      </c>
      <c r="F14" s="6">
        <v>15.26</v>
      </c>
      <c r="G14" s="6">
        <v>4.5789999999999997</v>
      </c>
      <c r="H14" s="6">
        <v>1.526</v>
      </c>
      <c r="I14" s="6">
        <v>0.45789999999999997</v>
      </c>
      <c r="J14" s="6">
        <v>15.26</v>
      </c>
      <c r="K14" s="6">
        <v>4.5789999999999997</v>
      </c>
      <c r="L14" s="6">
        <v>1.526</v>
      </c>
      <c r="M14" s="6">
        <v>0.45789999999999997</v>
      </c>
    </row>
    <row r="15" spans="1:13" x14ac:dyDescent="0.3">
      <c r="A15" s="6" t="s">
        <v>0</v>
      </c>
      <c r="B15" s="6">
        <v>0</v>
      </c>
      <c r="C15" s="6">
        <v>1.88907775389202E-4</v>
      </c>
      <c r="D15" s="6">
        <v>9.0079544432108678E-5</v>
      </c>
      <c r="E15" s="6">
        <v>3.6294963740481911E-5</v>
      </c>
      <c r="F15" s="6">
        <v>0</v>
      </c>
      <c r="G15" s="6">
        <v>8.6389194506137192E-5</v>
      </c>
      <c r="H15" s="6">
        <v>3.5693555973321416E-4</v>
      </c>
      <c r="I15" s="6">
        <v>3.4608067674181349E-4</v>
      </c>
      <c r="J15" s="6">
        <v>0</v>
      </c>
      <c r="K15" s="6">
        <v>2.9275772146843576E-4</v>
      </c>
      <c r="L15" s="6">
        <v>4.110998131917964E-4</v>
      </c>
      <c r="M15" s="6">
        <v>9.7852386826970884E-5</v>
      </c>
    </row>
    <row r="16" spans="1:13" x14ac:dyDescent="0.3">
      <c r="A16" s="6" t="s">
        <v>2</v>
      </c>
      <c r="B16" s="6">
        <v>1.7601661575415983E-2</v>
      </c>
      <c r="C16" s="6">
        <v>8.1543437103599563E-3</v>
      </c>
      <c r="D16" s="6">
        <v>5.5042634283038253E-3</v>
      </c>
      <c r="E16" s="6">
        <v>2.8847964086885589E-3</v>
      </c>
      <c r="F16" s="6">
        <v>4.3667107326011393E-4</v>
      </c>
      <c r="G16" s="6">
        <v>5.2917561499096213E-4</v>
      </c>
      <c r="H16" s="6">
        <v>5.172363930373684E-4</v>
      </c>
      <c r="I16" s="6">
        <v>6.7619783220541311E-5</v>
      </c>
      <c r="J16" s="6">
        <v>1.9575363359921438E-2</v>
      </c>
      <c r="K16" s="6">
        <v>9.9788113320644668E-3</v>
      </c>
      <c r="L16" s="6">
        <v>5.3183413125123622E-3</v>
      </c>
      <c r="M16" s="6">
        <v>2.7213192322825225E-3</v>
      </c>
    </row>
    <row r="17" spans="1:13" x14ac:dyDescent="0.3">
      <c r="A17" s="6" t="s">
        <v>1</v>
      </c>
      <c r="B17" s="6">
        <v>0.16511928906579373</v>
      </c>
      <c r="C17" s="6">
        <v>0.23333999735298097</v>
      </c>
      <c r="D17" s="6">
        <v>0.22343656453163674</v>
      </c>
      <c r="E17" s="6">
        <v>4.064918331181281E-2</v>
      </c>
      <c r="F17" s="6">
        <v>0.15816877110759001</v>
      </c>
      <c r="G17" s="6">
        <v>0.23436504818622067</v>
      </c>
      <c r="H17" s="6">
        <v>0.24544615537568593</v>
      </c>
      <c r="I17" s="6">
        <v>4.6973174380671986E-2</v>
      </c>
      <c r="J17" s="6">
        <v>6.5373549194938874E-2</v>
      </c>
      <c r="K17" s="6">
        <v>0.13149604393755795</v>
      </c>
      <c r="L17" s="6">
        <v>9.5373530309504836E-2</v>
      </c>
      <c r="M17" s="6">
        <v>9.7279663343524721E-3</v>
      </c>
    </row>
    <row r="18" spans="1:13" x14ac:dyDescent="0.3">
      <c r="A18" s="6" t="s">
        <v>3</v>
      </c>
      <c r="B18" s="6">
        <v>5.7013041884636205E-2</v>
      </c>
      <c r="C18" s="6">
        <v>4.7809521306647423E-2</v>
      </c>
      <c r="D18" s="6">
        <v>3.8360545407024133E-2</v>
      </c>
      <c r="E18" s="6">
        <v>1.2455573821183012E-2</v>
      </c>
      <c r="F18" s="6">
        <v>2.4293427559321505E-2</v>
      </c>
      <c r="G18" s="6">
        <v>3.2844548727394549E-2</v>
      </c>
      <c r="H18" s="6">
        <v>1.8674745931421675E-2</v>
      </c>
      <c r="I18" s="6">
        <v>2.5733331288881056E-2</v>
      </c>
      <c r="J18" s="6">
        <v>4.6243958555086055E-2</v>
      </c>
      <c r="K18" s="6">
        <v>4.460142934707273E-2</v>
      </c>
      <c r="L18" s="6">
        <v>2.9650990206906556E-2</v>
      </c>
      <c r="M18" s="6">
        <v>5.4172037142776762E-2</v>
      </c>
    </row>
    <row r="19" spans="1:13" x14ac:dyDescent="0.3">
      <c r="A19" s="6" t="s">
        <v>4</v>
      </c>
      <c r="B19" s="6">
        <v>0.27860463207209718</v>
      </c>
      <c r="C19" s="6">
        <v>0.29017166832413965</v>
      </c>
      <c r="D19" s="6">
        <v>0.30039055712573376</v>
      </c>
      <c r="E19" s="6">
        <v>0.33807959621449596</v>
      </c>
      <c r="F19" s="6">
        <v>0.1933879984815883</v>
      </c>
      <c r="G19" s="6">
        <v>0.16417427590687486</v>
      </c>
      <c r="H19" s="6">
        <v>0.22198775590289477</v>
      </c>
      <c r="I19" s="6">
        <v>0.30418684039056454</v>
      </c>
      <c r="J19" s="6">
        <v>0.18537450811230444</v>
      </c>
      <c r="K19" s="6">
        <v>0.19825033117142446</v>
      </c>
      <c r="L19" s="6">
        <v>0.22906069912864496</v>
      </c>
      <c r="M19" s="6">
        <v>0.25923625953488105</v>
      </c>
    </row>
    <row r="20" spans="1:13" x14ac:dyDescent="0.3">
      <c r="A20" s="6" t="s">
        <v>5</v>
      </c>
      <c r="B20" s="6">
        <v>0</v>
      </c>
      <c r="C20" s="6">
        <v>2.5474368790610484E-2</v>
      </c>
      <c r="D20" s="6">
        <v>4.3143548895013158E-2</v>
      </c>
      <c r="E20" s="6">
        <v>9.3465257605076749E-2</v>
      </c>
      <c r="F20" s="6">
        <v>0</v>
      </c>
      <c r="G20" s="6">
        <v>2.5479076014459229E-2</v>
      </c>
      <c r="H20" s="6">
        <v>7.305884655818971E-5</v>
      </c>
      <c r="I20" s="6">
        <v>9.7154350016505867E-2</v>
      </c>
      <c r="J20" s="6">
        <v>0</v>
      </c>
      <c r="K20" s="6">
        <v>0</v>
      </c>
      <c r="L20" s="6">
        <v>4.3175372486669868E-2</v>
      </c>
      <c r="M20" s="6">
        <v>9.2954328535557879E-2</v>
      </c>
    </row>
    <row r="21" spans="1:13" x14ac:dyDescent="0.3">
      <c r="A21" s="6" t="s">
        <v>10</v>
      </c>
      <c r="B21" s="6">
        <v>0.14341518290724498</v>
      </c>
      <c r="C21" s="6">
        <v>0.1371440850757662</v>
      </c>
      <c r="D21" s="6">
        <v>0.15180004092618979</v>
      </c>
      <c r="E21" s="6">
        <v>0.18402952309288975</v>
      </c>
      <c r="F21" s="6">
        <v>7.1543653210418209E-2</v>
      </c>
      <c r="G21" s="6">
        <v>5.3799371739505372E-2</v>
      </c>
      <c r="H21" s="6">
        <v>7.2325745914540815E-2</v>
      </c>
      <c r="I21" s="6">
        <v>8.9994574147286954E-2</v>
      </c>
      <c r="J21" s="6">
        <v>0.15864506313583038</v>
      </c>
      <c r="K21" s="6">
        <v>0.17376375577690187</v>
      </c>
      <c r="L21" s="6">
        <v>0.17354473437002588</v>
      </c>
      <c r="M21" s="6">
        <v>0.19604269406596764</v>
      </c>
    </row>
    <row r="22" spans="1:13" x14ac:dyDescent="0.3">
      <c r="A22" s="6" t="s">
        <v>17</v>
      </c>
      <c r="B22" s="6">
        <v>7.4053925376385624E-2</v>
      </c>
      <c r="C22" s="6">
        <v>7.4053925376385624E-2</v>
      </c>
      <c r="D22" s="6">
        <v>8.3689456066968329E-2</v>
      </c>
      <c r="E22" s="6">
        <v>8.3689456066968329E-2</v>
      </c>
      <c r="F22" s="6">
        <v>4.5084680084082028E-2</v>
      </c>
      <c r="G22" s="6">
        <v>2.6623823905860954E-2</v>
      </c>
      <c r="H22" s="6">
        <v>2.7847725465831676E-2</v>
      </c>
      <c r="I22" s="6">
        <v>2.6648320548905226E-2</v>
      </c>
      <c r="J22" s="6">
        <v>4.7246993168220751E-2</v>
      </c>
      <c r="K22" s="6">
        <v>7.4048197075743435E-2</v>
      </c>
      <c r="L22" s="6">
        <v>7.0823658103586165E-2</v>
      </c>
      <c r="M22" s="6">
        <v>5.2125323531456269E-2</v>
      </c>
    </row>
  </sheetData>
  <conditionalFormatting sqref="B15:M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7C8-5DEE-4320-8CF9-9DFC1583A429}">
  <dimension ref="A1:N74"/>
  <sheetViews>
    <sheetView zoomScale="80" zoomScaleNormal="80" workbookViewId="0">
      <selection activeCell="B1" sqref="B1"/>
    </sheetView>
  </sheetViews>
  <sheetFormatPr defaultColWidth="8.77734375" defaultRowHeight="14.4" x14ac:dyDescent="0.3"/>
  <cols>
    <col min="1" max="1" width="8.77734375" style="2"/>
    <col min="3" max="3" width="8.77734375" style="2"/>
    <col min="4" max="4" width="41.109375" style="2" customWidth="1"/>
    <col min="5" max="7" width="12" style="2" customWidth="1"/>
    <col min="8" max="8" width="12.109375" style="2" customWidth="1"/>
    <col min="9" max="9" width="8.77734375" style="2"/>
  </cols>
  <sheetData>
    <row r="1" spans="1:10" x14ac:dyDescent="0.3">
      <c r="A1" s="2" t="s">
        <v>38</v>
      </c>
      <c r="B1" t="s">
        <v>99</v>
      </c>
      <c r="C1" s="2" t="s">
        <v>100</v>
      </c>
      <c r="J1" t="s">
        <v>97</v>
      </c>
    </row>
    <row r="2" spans="1:10" x14ac:dyDescent="0.3">
      <c r="A2" s="2" t="s">
        <v>0</v>
      </c>
      <c r="B2" t="s">
        <v>85</v>
      </c>
      <c r="C2" s="2" t="s">
        <v>85</v>
      </c>
      <c r="D2" s="2" t="s">
        <v>113</v>
      </c>
      <c r="I2" s="9"/>
      <c r="J2" t="s">
        <v>92</v>
      </c>
    </row>
    <row r="3" spans="1:10" x14ac:dyDescent="0.3">
      <c r="A3" s="2" t="s">
        <v>2</v>
      </c>
      <c r="B3" t="s">
        <v>86</v>
      </c>
      <c r="C3" s="2" t="s">
        <v>98</v>
      </c>
      <c r="D3" s="2" t="s">
        <v>105</v>
      </c>
      <c r="I3" s="10"/>
      <c r="J3" t="s">
        <v>91</v>
      </c>
    </row>
    <row r="4" spans="1:10" x14ac:dyDescent="0.3">
      <c r="A4" s="2" t="s">
        <v>1</v>
      </c>
      <c r="B4" t="s">
        <v>87</v>
      </c>
      <c r="C4" s="2" t="s">
        <v>86</v>
      </c>
      <c r="D4" s="2" t="s">
        <v>120</v>
      </c>
      <c r="I4" s="11"/>
      <c r="J4" t="s">
        <v>88</v>
      </c>
    </row>
    <row r="5" spans="1:10" x14ac:dyDescent="0.3">
      <c r="A5" s="2" t="s">
        <v>3</v>
      </c>
      <c r="B5" t="s">
        <v>86</v>
      </c>
      <c r="C5" s="2" t="s">
        <v>86</v>
      </c>
      <c r="D5" s="2" t="s">
        <v>121</v>
      </c>
      <c r="I5" s="11"/>
      <c r="J5" t="s">
        <v>92</v>
      </c>
    </row>
    <row r="6" spans="1:10" x14ac:dyDescent="0.3">
      <c r="A6" s="2" t="s">
        <v>4</v>
      </c>
      <c r="B6" t="s">
        <v>87</v>
      </c>
      <c r="C6" s="2" t="s">
        <v>87</v>
      </c>
      <c r="D6" s="2" t="s">
        <v>122</v>
      </c>
      <c r="I6" s="11"/>
      <c r="J6" t="s">
        <v>91</v>
      </c>
    </row>
    <row r="7" spans="1:10" x14ac:dyDescent="0.3">
      <c r="A7" s="2" t="s">
        <v>5</v>
      </c>
      <c r="B7" t="s">
        <v>85</v>
      </c>
      <c r="C7" s="2" t="s">
        <v>85</v>
      </c>
      <c r="D7" s="2" t="s">
        <v>114</v>
      </c>
      <c r="I7" s="9"/>
      <c r="J7" t="s">
        <v>91</v>
      </c>
    </row>
    <row r="8" spans="1:10" x14ac:dyDescent="0.3">
      <c r="A8" s="2" t="s">
        <v>6</v>
      </c>
      <c r="B8" t="s">
        <v>86</v>
      </c>
      <c r="C8" s="2" t="s">
        <v>85</v>
      </c>
      <c r="D8" s="2" t="s">
        <v>115</v>
      </c>
      <c r="I8" s="9"/>
      <c r="J8" t="s">
        <v>93</v>
      </c>
    </row>
    <row r="9" spans="1:10" x14ac:dyDescent="0.3">
      <c r="A9" s="2" t="s">
        <v>7</v>
      </c>
      <c r="B9" t="s">
        <v>87</v>
      </c>
      <c r="C9" s="2" t="s">
        <v>98</v>
      </c>
      <c r="D9" s="2" t="s">
        <v>123</v>
      </c>
      <c r="I9" s="10"/>
      <c r="J9" t="s">
        <v>92</v>
      </c>
    </row>
    <row r="10" spans="1:10" x14ac:dyDescent="0.3">
      <c r="A10" s="2" t="s">
        <v>8</v>
      </c>
      <c r="B10" t="s">
        <v>87</v>
      </c>
      <c r="C10" s="2" t="s">
        <v>98</v>
      </c>
      <c r="D10" s="2" t="s">
        <v>106</v>
      </c>
      <c r="I10" s="10"/>
      <c r="J10" t="s">
        <v>88</v>
      </c>
    </row>
    <row r="11" spans="1:10" x14ac:dyDescent="0.3">
      <c r="A11" s="2" t="s">
        <v>9</v>
      </c>
      <c r="B11" t="s">
        <v>85</v>
      </c>
      <c r="C11" s="2" t="s">
        <v>85</v>
      </c>
      <c r="D11" s="2" t="s">
        <v>114</v>
      </c>
      <c r="I11" s="9"/>
      <c r="J11" t="s">
        <v>92</v>
      </c>
    </row>
    <row r="12" spans="1:10" x14ac:dyDescent="0.3">
      <c r="A12" s="2" t="s">
        <v>10</v>
      </c>
      <c r="B12" t="s">
        <v>86</v>
      </c>
      <c r="C12" s="2" t="s">
        <v>98</v>
      </c>
      <c r="D12" s="2" t="s">
        <v>114</v>
      </c>
      <c r="I12" s="10"/>
      <c r="J12" t="s">
        <v>88</v>
      </c>
    </row>
    <row r="13" spans="1:10" x14ac:dyDescent="0.3">
      <c r="A13" s="2" t="s">
        <v>11</v>
      </c>
      <c r="B13" t="s">
        <v>86</v>
      </c>
      <c r="C13" s="2" t="s">
        <v>86</v>
      </c>
      <c r="D13" s="2" t="s">
        <v>116</v>
      </c>
      <c r="I13" s="11"/>
      <c r="J13" t="s">
        <v>92</v>
      </c>
    </row>
    <row r="14" spans="1:10" x14ac:dyDescent="0.3">
      <c r="A14" s="2" t="s">
        <v>12</v>
      </c>
      <c r="B14" t="s">
        <v>87</v>
      </c>
      <c r="C14" s="2" t="s">
        <v>87</v>
      </c>
      <c r="D14" s="2" t="s">
        <v>122</v>
      </c>
      <c r="I14" s="11"/>
      <c r="J14" t="s">
        <v>92</v>
      </c>
    </row>
    <row r="15" spans="1:10" x14ac:dyDescent="0.3">
      <c r="A15" s="2" t="s">
        <v>13</v>
      </c>
      <c r="B15" t="s">
        <v>86</v>
      </c>
      <c r="C15" s="2" t="s">
        <v>85</v>
      </c>
      <c r="D15" s="2" t="s">
        <v>107</v>
      </c>
      <c r="I15" s="9"/>
      <c r="J15" t="s">
        <v>88</v>
      </c>
    </row>
    <row r="16" spans="1:10" x14ac:dyDescent="0.3">
      <c r="A16" s="2" t="s">
        <v>14</v>
      </c>
      <c r="B16" t="s">
        <v>85</v>
      </c>
      <c r="C16" s="2" t="s">
        <v>85</v>
      </c>
      <c r="D16" s="2" t="s">
        <v>116</v>
      </c>
      <c r="I16" s="9"/>
      <c r="J16" t="s">
        <v>89</v>
      </c>
    </row>
    <row r="17" spans="1:10" x14ac:dyDescent="0.3">
      <c r="A17" s="2" t="s">
        <v>15</v>
      </c>
      <c r="B17" t="s">
        <v>87</v>
      </c>
      <c r="C17" s="2" t="s">
        <v>86</v>
      </c>
      <c r="D17" s="2" t="s">
        <v>125</v>
      </c>
      <c r="I17" s="11"/>
      <c r="J17" t="s">
        <v>96</v>
      </c>
    </row>
    <row r="18" spans="1:10" x14ac:dyDescent="0.3">
      <c r="A18" s="2" t="s">
        <v>16</v>
      </c>
      <c r="B18" t="s">
        <v>86</v>
      </c>
      <c r="C18" s="2" t="s">
        <v>98</v>
      </c>
      <c r="D18" s="2" t="s">
        <v>124</v>
      </c>
      <c r="I18" s="10"/>
      <c r="J18" t="s">
        <v>92</v>
      </c>
    </row>
    <row r="19" spans="1:10" x14ac:dyDescent="0.3">
      <c r="A19" s="2" t="s">
        <v>17</v>
      </c>
      <c r="B19" t="s">
        <v>86</v>
      </c>
      <c r="C19" s="2" t="s">
        <v>98</v>
      </c>
      <c r="D19" s="2" t="s">
        <v>108</v>
      </c>
      <c r="I19" s="10"/>
      <c r="J19" t="s">
        <v>88</v>
      </c>
    </row>
    <row r="20" spans="1:10" x14ac:dyDescent="0.3">
      <c r="A20" s="2" t="s">
        <v>18</v>
      </c>
      <c r="B20" t="s">
        <v>85</v>
      </c>
      <c r="C20" s="2" t="s">
        <v>85</v>
      </c>
      <c r="D20" s="2" t="s">
        <v>117</v>
      </c>
      <c r="I20" s="9"/>
      <c r="J20" t="s">
        <v>94</v>
      </c>
    </row>
    <row r="21" spans="1:10" x14ac:dyDescent="0.3">
      <c r="A21" s="2" t="s">
        <v>19</v>
      </c>
      <c r="B21" t="s">
        <v>85</v>
      </c>
      <c r="C21" s="2" t="s">
        <v>85</v>
      </c>
      <c r="D21" s="2" t="s">
        <v>118</v>
      </c>
      <c r="I21" s="9"/>
      <c r="J21" t="s">
        <v>93</v>
      </c>
    </row>
    <row r="22" spans="1:10" x14ac:dyDescent="0.3">
      <c r="A22" s="2" t="s">
        <v>20</v>
      </c>
      <c r="B22" t="s">
        <v>86</v>
      </c>
      <c r="C22" s="2" t="s">
        <v>98</v>
      </c>
      <c r="D22" s="2" t="s">
        <v>119</v>
      </c>
      <c r="I22" s="10"/>
      <c r="J22" t="s">
        <v>90</v>
      </c>
    </row>
    <row r="23" spans="1:10" x14ac:dyDescent="0.3">
      <c r="A23" s="2" t="s">
        <v>21</v>
      </c>
      <c r="B23" t="s">
        <v>85</v>
      </c>
      <c r="C23" s="2" t="s">
        <v>85</v>
      </c>
      <c r="D23" s="2" t="s">
        <v>119</v>
      </c>
      <c r="I23" s="9"/>
      <c r="J23" t="s">
        <v>90</v>
      </c>
    </row>
    <row r="24" spans="1:10" x14ac:dyDescent="0.3">
      <c r="A24" s="2" t="s">
        <v>22</v>
      </c>
      <c r="B24" t="s">
        <v>87</v>
      </c>
      <c r="C24" s="2" t="s">
        <v>98</v>
      </c>
      <c r="D24" s="2" t="s">
        <v>112</v>
      </c>
      <c r="I24" s="10"/>
      <c r="J24" t="s">
        <v>91</v>
      </c>
    </row>
    <row r="25" spans="1:10" x14ac:dyDescent="0.3">
      <c r="A25" s="2" t="s">
        <v>23</v>
      </c>
      <c r="B25" t="s">
        <v>87</v>
      </c>
      <c r="C25" s="2" t="s">
        <v>98</v>
      </c>
      <c r="D25" s="2" t="s">
        <v>126</v>
      </c>
      <c r="I25" s="10"/>
      <c r="J25" t="s">
        <v>92</v>
      </c>
    </row>
    <row r="26" spans="1:10" x14ac:dyDescent="0.3">
      <c r="A26" s="2" t="s">
        <v>24</v>
      </c>
      <c r="B26" t="s">
        <v>87</v>
      </c>
      <c r="C26" s="2" t="s">
        <v>87</v>
      </c>
      <c r="D26" s="2" t="s">
        <v>127</v>
      </c>
      <c r="I26" s="11"/>
      <c r="J26" t="s">
        <v>95</v>
      </c>
    </row>
    <row r="27" spans="1:10" x14ac:dyDescent="0.3">
      <c r="A27" s="2" t="s">
        <v>25</v>
      </c>
      <c r="B27" t="s">
        <v>87</v>
      </c>
      <c r="C27" s="2" t="s">
        <v>87</v>
      </c>
      <c r="D27" s="2" t="s">
        <v>109</v>
      </c>
      <c r="I27" s="11"/>
      <c r="J27" t="s">
        <v>92</v>
      </c>
    </row>
    <row r="28" spans="1:10" x14ac:dyDescent="0.3">
      <c r="A28" s="2" t="s">
        <v>26</v>
      </c>
      <c r="B28" t="s">
        <v>86</v>
      </c>
      <c r="C28" s="2" t="s">
        <v>85</v>
      </c>
      <c r="D28" s="2" t="s">
        <v>110</v>
      </c>
      <c r="I28" s="9"/>
      <c r="J28" t="s">
        <v>88</v>
      </c>
    </row>
    <row r="29" spans="1:10" x14ac:dyDescent="0.3">
      <c r="A29" s="2" t="s">
        <v>27</v>
      </c>
      <c r="B29" t="s">
        <v>85</v>
      </c>
      <c r="C29" s="2" t="s">
        <v>85</v>
      </c>
      <c r="D29" s="2" t="s">
        <v>127</v>
      </c>
      <c r="I29" s="9"/>
      <c r="J29" t="s">
        <v>92</v>
      </c>
    </row>
    <row r="30" spans="1:10" x14ac:dyDescent="0.3">
      <c r="A30" s="2" t="s">
        <v>28</v>
      </c>
      <c r="B30" t="s">
        <v>87</v>
      </c>
      <c r="C30" s="2" t="s">
        <v>98</v>
      </c>
      <c r="D30" s="2" t="s">
        <v>111</v>
      </c>
      <c r="I30" s="10"/>
      <c r="J30" t="s">
        <v>92</v>
      </c>
    </row>
    <row r="31" spans="1:10" x14ac:dyDescent="0.3">
      <c r="A31" s="2" t="s">
        <v>29</v>
      </c>
      <c r="B31" t="s">
        <v>87</v>
      </c>
      <c r="C31" s="2" t="s">
        <v>86</v>
      </c>
      <c r="D31" s="2" t="s">
        <v>112</v>
      </c>
      <c r="I31" s="11"/>
      <c r="J31" t="s">
        <v>92</v>
      </c>
    </row>
    <row r="32" spans="1:10" x14ac:dyDescent="0.3">
      <c r="E32" t="s">
        <v>102</v>
      </c>
      <c r="F32" t="s">
        <v>103</v>
      </c>
      <c r="G32" t="s">
        <v>104</v>
      </c>
      <c r="H32" s="2" t="s">
        <v>128</v>
      </c>
    </row>
    <row r="33" spans="1:14" x14ac:dyDescent="0.3">
      <c r="A33" s="2" t="s">
        <v>20</v>
      </c>
      <c r="B33" s="2" t="s">
        <v>86</v>
      </c>
      <c r="C33" s="2" t="s">
        <v>98</v>
      </c>
      <c r="D33" s="2" t="s">
        <v>119</v>
      </c>
      <c r="E33" s="7">
        <v>3.0125002632617751E-2</v>
      </c>
      <c r="F33" s="7">
        <v>3.2059386753112283E-2</v>
      </c>
      <c r="G33" s="7">
        <v>1.404474845424325E-2</v>
      </c>
      <c r="H33" s="2">
        <v>7.6229137839973288E-2</v>
      </c>
      <c r="I33" s="10"/>
      <c r="J33" s="2" t="s">
        <v>90</v>
      </c>
      <c r="N33" s="2"/>
    </row>
    <row r="34" spans="1:14" s="2" customFormat="1" x14ac:dyDescent="0.3">
      <c r="A34" s="2" t="s">
        <v>28</v>
      </c>
      <c r="B34" s="2" t="s">
        <v>87</v>
      </c>
      <c r="C34" s="2" t="s">
        <v>98</v>
      </c>
      <c r="D34" s="2" t="s">
        <v>111</v>
      </c>
      <c r="E34" s="7">
        <v>0.11561723918734969</v>
      </c>
      <c r="F34" s="7">
        <v>0.77030612522106712</v>
      </c>
      <c r="G34" s="7">
        <v>1.6825678360899404E-2</v>
      </c>
      <c r="H34" s="2">
        <v>0.90274904276931622</v>
      </c>
      <c r="I34" s="10"/>
      <c r="J34" s="2" t="s">
        <v>92</v>
      </c>
    </row>
    <row r="35" spans="1:14" s="2" customFormat="1" x14ac:dyDescent="0.3">
      <c r="A35" s="2" t="s">
        <v>2</v>
      </c>
      <c r="B35" s="2" t="s">
        <v>86</v>
      </c>
      <c r="C35" s="2" t="s">
        <v>98</v>
      </c>
      <c r="D35" s="2" t="s">
        <v>105</v>
      </c>
      <c r="E35" s="7">
        <v>3.5974996036751562E-2</v>
      </c>
      <c r="F35" s="7">
        <v>3.4249375731274539E-2</v>
      </c>
      <c r="G35" s="7">
        <v>1.7408084201880523E-2</v>
      </c>
      <c r="H35" s="2">
        <v>8.7632455969906625E-2</v>
      </c>
      <c r="I35" s="10"/>
      <c r="J35" s="2" t="s">
        <v>91</v>
      </c>
    </row>
    <row r="36" spans="1:14" s="2" customFormat="1" x14ac:dyDescent="0.3">
      <c r="A36" s="2" t="s">
        <v>8</v>
      </c>
      <c r="B36" s="2" t="s">
        <v>87</v>
      </c>
      <c r="C36" s="2" t="s">
        <v>98</v>
      </c>
      <c r="D36" s="2" t="s">
        <v>106</v>
      </c>
      <c r="E36" s="7">
        <v>0.16411587758533669</v>
      </c>
      <c r="F36" s="7">
        <v>9.2605567899493535E-2</v>
      </c>
      <c r="G36" s="7">
        <v>2.589053474963058E-2</v>
      </c>
      <c r="H36" s="2">
        <v>0.28261198023446082</v>
      </c>
      <c r="I36" s="10"/>
      <c r="J36" s="2" t="s">
        <v>88</v>
      </c>
    </row>
    <row r="37" spans="1:14" s="2" customFormat="1" x14ac:dyDescent="0.3">
      <c r="A37" s="2" t="s">
        <v>7</v>
      </c>
      <c r="B37" s="2" t="s">
        <v>87</v>
      </c>
      <c r="C37" s="2" t="s">
        <v>98</v>
      </c>
      <c r="D37" s="2" t="s">
        <v>123</v>
      </c>
      <c r="E37" s="7">
        <v>0.18716525037310472</v>
      </c>
      <c r="F37" s="7">
        <v>0.10537993393071211</v>
      </c>
      <c r="G37" s="7">
        <v>3.5054468927952463E-2</v>
      </c>
      <c r="H37" s="2">
        <v>0.32759965323176926</v>
      </c>
      <c r="I37" s="10"/>
      <c r="J37" s="2" t="s">
        <v>92</v>
      </c>
    </row>
    <row r="38" spans="1:14" s="2" customFormat="1" x14ac:dyDescent="0.3">
      <c r="A38" s="2" t="s">
        <v>23</v>
      </c>
      <c r="B38" s="2" t="s">
        <v>87</v>
      </c>
      <c r="C38" s="2" t="s">
        <v>98</v>
      </c>
      <c r="D38" s="2" t="s">
        <v>126</v>
      </c>
      <c r="E38" s="7">
        <v>0.96513796423897735</v>
      </c>
      <c r="F38" s="7">
        <v>0.55704179273632826</v>
      </c>
      <c r="G38" s="7">
        <v>0.47949855914562922</v>
      </c>
      <c r="H38" s="2">
        <v>2.0016783161209348</v>
      </c>
      <c r="I38" s="10"/>
      <c r="J38" s="2" t="s">
        <v>92</v>
      </c>
    </row>
    <row r="39" spans="1:14" s="2" customFormat="1" x14ac:dyDescent="0.3">
      <c r="A39" s="2" t="s">
        <v>22</v>
      </c>
      <c r="B39" s="2" t="s">
        <v>87</v>
      </c>
      <c r="C39" s="2" t="s">
        <v>98</v>
      </c>
      <c r="D39" s="2" t="s">
        <v>112</v>
      </c>
      <c r="E39" s="7">
        <v>0.81164331610580664</v>
      </c>
      <c r="F39" s="7">
        <v>0.33340739231152516</v>
      </c>
      <c r="G39" s="7">
        <v>0.79280716685116537</v>
      </c>
      <c r="H39" s="2">
        <v>1.9378578752684972</v>
      </c>
      <c r="I39" s="10"/>
      <c r="J39" s="2" t="s">
        <v>91</v>
      </c>
    </row>
    <row r="40" spans="1:14" s="2" customFormat="1" x14ac:dyDescent="0.3">
      <c r="A40" s="2" t="s">
        <v>16</v>
      </c>
      <c r="B40" s="2" t="s">
        <v>86</v>
      </c>
      <c r="C40" s="2" t="s">
        <v>98</v>
      </c>
      <c r="D40" s="2" t="s">
        <v>124</v>
      </c>
      <c r="E40" s="7">
        <v>0.84955676004387681</v>
      </c>
      <c r="F40" s="7">
        <v>1.0108955227359606</v>
      </c>
      <c r="G40" s="7">
        <v>0.80525934903692842</v>
      </c>
      <c r="H40" s="2">
        <v>2.665711631816766</v>
      </c>
      <c r="I40" s="10"/>
      <c r="J40" s="2" t="s">
        <v>92</v>
      </c>
    </row>
    <row r="41" spans="1:14" s="2" customFormat="1" x14ac:dyDescent="0.3">
      <c r="A41" s="2" t="s">
        <v>10</v>
      </c>
      <c r="B41" s="2" t="s">
        <v>86</v>
      </c>
      <c r="C41" s="2" t="s">
        <v>98</v>
      </c>
      <c r="D41" s="2" t="s">
        <v>114</v>
      </c>
      <c r="E41" s="7">
        <v>0.59150349779296341</v>
      </c>
      <c r="F41" s="7">
        <v>0.8715769125193279</v>
      </c>
      <c r="G41" s="7">
        <v>0.88991549257557834</v>
      </c>
      <c r="H41" s="2">
        <v>2.3529959028878698</v>
      </c>
      <c r="I41" s="10"/>
      <c r="J41" s="2" t="s">
        <v>88</v>
      </c>
    </row>
    <row r="42" spans="1:14" s="2" customFormat="1" x14ac:dyDescent="0.3">
      <c r="A42" s="2" t="s">
        <v>17</v>
      </c>
      <c r="B42" s="2" t="s">
        <v>86</v>
      </c>
      <c r="C42" s="2" t="s">
        <v>98</v>
      </c>
      <c r="D42" s="2" t="s">
        <v>108</v>
      </c>
      <c r="E42" s="7">
        <v>1.3122359181245287</v>
      </c>
      <c r="F42" s="7">
        <v>1.1685461177461067</v>
      </c>
      <c r="G42" s="7">
        <v>0.98623161265809045</v>
      </c>
      <c r="H42" s="2">
        <v>3.467013648528726</v>
      </c>
      <c r="I42" s="10"/>
      <c r="J42" s="2" t="s">
        <v>88</v>
      </c>
    </row>
    <row r="43" spans="1:14" s="2" customFormat="1" x14ac:dyDescent="0.3"/>
    <row r="44" spans="1:14" s="2" customFormat="1" x14ac:dyDescent="0.3">
      <c r="A44" s="2" t="s">
        <v>14</v>
      </c>
      <c r="B44" s="2" t="s">
        <v>85</v>
      </c>
      <c r="C44" s="2" t="s">
        <v>85</v>
      </c>
      <c r="D44" s="2" t="s">
        <v>116</v>
      </c>
      <c r="E44" s="7">
        <v>3.0914255431334171E-2</v>
      </c>
      <c r="F44" s="7">
        <v>3.0557353811251176E-2</v>
      </c>
      <c r="G44" s="7">
        <v>1.3311051671116294E-2</v>
      </c>
      <c r="H44" s="2">
        <v>7.4782660913701643E-2</v>
      </c>
      <c r="I44" s="9"/>
      <c r="J44" s="2" t="s">
        <v>89</v>
      </c>
    </row>
    <row r="45" spans="1:14" s="2" customFormat="1" x14ac:dyDescent="0.3">
      <c r="A45" s="2" t="s">
        <v>0</v>
      </c>
      <c r="B45" s="2" t="s">
        <v>85</v>
      </c>
      <c r="C45" s="2" t="s">
        <v>85</v>
      </c>
      <c r="D45" s="2" t="s">
        <v>113</v>
      </c>
      <c r="E45" s="7">
        <v>0.03</v>
      </c>
      <c r="F45" s="7">
        <v>0.03</v>
      </c>
      <c r="G45" s="7">
        <v>1.4999999999999999E-2</v>
      </c>
      <c r="H45" s="2">
        <v>7.4999999999999997E-2</v>
      </c>
      <c r="I45" s="9"/>
      <c r="J45" s="2" t="s">
        <v>92</v>
      </c>
    </row>
    <row r="46" spans="1:14" s="2" customFormat="1" x14ac:dyDescent="0.3">
      <c r="A46" s="2" t="s">
        <v>18</v>
      </c>
      <c r="B46" s="2" t="s">
        <v>85</v>
      </c>
      <c r="C46" s="2" t="s">
        <v>85</v>
      </c>
      <c r="D46" s="2" t="s">
        <v>117</v>
      </c>
      <c r="E46" s="7">
        <v>3.0031598571744558E-2</v>
      </c>
      <c r="F46" s="7">
        <v>3.0775289747033571E-2</v>
      </c>
      <c r="G46" s="7">
        <v>1.6632450923685618E-2</v>
      </c>
      <c r="H46" s="2">
        <v>7.7439339242463753E-2</v>
      </c>
      <c r="I46" s="9"/>
      <c r="J46" s="2" t="s">
        <v>94</v>
      </c>
    </row>
    <row r="47" spans="1:14" s="2" customFormat="1" x14ac:dyDescent="0.3">
      <c r="A47" s="7" t="s">
        <v>6</v>
      </c>
      <c r="B47" s="2" t="s">
        <v>86</v>
      </c>
      <c r="C47" s="2" t="s">
        <v>85</v>
      </c>
      <c r="D47" s="2" t="s">
        <v>115</v>
      </c>
      <c r="E47" s="7">
        <v>3.1098248908925066E-2</v>
      </c>
      <c r="F47" s="7">
        <v>3.0680187512131054E-2</v>
      </c>
      <c r="G47" s="7">
        <v>1.7590984625175506E-2</v>
      </c>
      <c r="H47" s="2">
        <v>7.9369421046231625E-2</v>
      </c>
      <c r="I47" s="9"/>
      <c r="J47" s="2" t="s">
        <v>93</v>
      </c>
    </row>
    <row r="48" spans="1:14" s="2" customFormat="1" x14ac:dyDescent="0.3">
      <c r="A48" s="7" t="s">
        <v>19</v>
      </c>
      <c r="B48" s="2" t="s">
        <v>85</v>
      </c>
      <c r="C48" s="2" t="s">
        <v>85</v>
      </c>
      <c r="D48" s="2" t="s">
        <v>118</v>
      </c>
      <c r="E48" s="7">
        <v>0.36103917826491316</v>
      </c>
      <c r="F48" s="7">
        <v>0.67126367833111378</v>
      </c>
      <c r="G48" s="7">
        <v>1.8556362222899841E-2</v>
      </c>
      <c r="H48" s="2">
        <v>1.050859218818927</v>
      </c>
      <c r="I48" s="9"/>
      <c r="J48" s="2" t="s">
        <v>93</v>
      </c>
    </row>
    <row r="49" spans="1:10" s="2" customFormat="1" x14ac:dyDescent="0.3">
      <c r="A49" s="7" t="s">
        <v>13</v>
      </c>
      <c r="B49" s="2" t="s">
        <v>86</v>
      </c>
      <c r="C49" s="2" t="s">
        <v>85</v>
      </c>
      <c r="D49" s="2" t="s">
        <v>107</v>
      </c>
      <c r="E49" s="7">
        <v>3.034198633631368E-2</v>
      </c>
      <c r="F49" s="7">
        <v>5.1181590383755637E-2</v>
      </c>
      <c r="G49" s="7">
        <v>1.8749947867698773E-2</v>
      </c>
      <c r="H49" s="2">
        <v>0.1002735245877681</v>
      </c>
      <c r="I49" s="9"/>
      <c r="J49" s="2" t="s">
        <v>88</v>
      </c>
    </row>
    <row r="50" spans="1:10" s="2" customFormat="1" x14ac:dyDescent="0.3">
      <c r="A50" s="7" t="s">
        <v>21</v>
      </c>
      <c r="B50" s="2" t="s">
        <v>85</v>
      </c>
      <c r="C50" s="2" t="s">
        <v>85</v>
      </c>
      <c r="D50" s="2" t="s">
        <v>119</v>
      </c>
      <c r="E50" s="7">
        <v>0.66349821271245824</v>
      </c>
      <c r="F50" s="7">
        <v>0.70123757770058881</v>
      </c>
      <c r="G50" s="7">
        <v>2.2465955838993468E-2</v>
      </c>
      <c r="H50" s="2">
        <v>1.3872017462520405</v>
      </c>
      <c r="I50" s="9"/>
      <c r="J50" s="2" t="s">
        <v>90</v>
      </c>
    </row>
    <row r="51" spans="1:10" s="2" customFormat="1" x14ac:dyDescent="0.3">
      <c r="A51" s="7" t="s">
        <v>9</v>
      </c>
      <c r="B51" s="2" t="s">
        <v>85</v>
      </c>
      <c r="C51" s="2" t="s">
        <v>85</v>
      </c>
      <c r="D51" s="2" t="s">
        <v>114</v>
      </c>
      <c r="E51" s="7">
        <v>9.7470817113382555E-2</v>
      </c>
      <c r="F51" s="7">
        <v>3.4392029083628324E-2</v>
      </c>
      <c r="G51" s="7">
        <v>7.8989156423978329E-2</v>
      </c>
      <c r="H51" s="2">
        <v>0.21085200262098922</v>
      </c>
      <c r="I51" s="9"/>
      <c r="J51" s="2" t="s">
        <v>92</v>
      </c>
    </row>
    <row r="52" spans="1:10" s="2" customFormat="1" x14ac:dyDescent="0.3">
      <c r="A52" s="7" t="s">
        <v>26</v>
      </c>
      <c r="B52" s="2" t="s">
        <v>86</v>
      </c>
      <c r="C52" s="2" t="s">
        <v>85</v>
      </c>
      <c r="D52" s="2" t="s">
        <v>110</v>
      </c>
      <c r="E52" s="7">
        <v>0.85985392865818289</v>
      </c>
      <c r="F52" s="7">
        <v>0.97877026701210001</v>
      </c>
      <c r="G52" s="7">
        <v>0.94450073966042714</v>
      </c>
      <c r="H52" s="2">
        <v>2.7831249353307101</v>
      </c>
      <c r="I52" s="9"/>
      <c r="J52" s="2" t="s">
        <v>88</v>
      </c>
    </row>
    <row r="53" spans="1:10" s="2" customFormat="1" x14ac:dyDescent="0.3">
      <c r="A53" s="7" t="s">
        <v>27</v>
      </c>
      <c r="B53" s="2" t="s">
        <v>85</v>
      </c>
      <c r="C53" s="2" t="s">
        <v>85</v>
      </c>
      <c r="D53" s="2" t="s">
        <v>127</v>
      </c>
      <c r="E53" s="7">
        <v>1.1010384956153954</v>
      </c>
      <c r="F53" s="7">
        <v>0.72296279945294029</v>
      </c>
      <c r="G53" s="7">
        <v>0.9445528645044341</v>
      </c>
      <c r="H53" s="2">
        <v>2.7685541595727696</v>
      </c>
      <c r="I53" s="9"/>
      <c r="J53" s="2" t="s">
        <v>92</v>
      </c>
    </row>
    <row r="54" spans="1:10" s="2" customFormat="1" x14ac:dyDescent="0.3">
      <c r="A54" s="2" t="s">
        <v>5</v>
      </c>
      <c r="B54" s="2" t="s">
        <v>85</v>
      </c>
      <c r="C54" s="2" t="s">
        <v>85</v>
      </c>
      <c r="D54" s="2" t="s">
        <v>114</v>
      </c>
      <c r="E54" s="7">
        <v>1.03</v>
      </c>
      <c r="F54" s="7">
        <v>1.03</v>
      </c>
      <c r="G54" s="7">
        <v>1.0149999999999999</v>
      </c>
      <c r="H54" s="2">
        <v>3.0750000000000002</v>
      </c>
      <c r="I54" s="9"/>
      <c r="J54" s="2" t="s">
        <v>91</v>
      </c>
    </row>
    <row r="55" spans="1:10" s="2" customFormat="1" x14ac:dyDescent="0.3">
      <c r="A55" s="7"/>
      <c r="B55" s="7"/>
      <c r="C55" s="7"/>
      <c r="D55" s="7"/>
      <c r="E55" s="7"/>
      <c r="F55" s="7"/>
      <c r="G55" s="7"/>
      <c r="I55" s="7"/>
      <c r="J55" s="7"/>
    </row>
    <row r="56" spans="1:10" s="2" customFormat="1" x14ac:dyDescent="0.3">
      <c r="A56" s="2" t="s">
        <v>15</v>
      </c>
      <c r="B56" s="2" t="s">
        <v>87</v>
      </c>
      <c r="C56" s="2" t="s">
        <v>86</v>
      </c>
      <c r="D56" s="2" t="s">
        <v>125</v>
      </c>
      <c r="E56" s="7">
        <v>3.0063197143489113E-2</v>
      </c>
      <c r="F56" s="7">
        <v>3.0162829330266389E-2</v>
      </c>
      <c r="G56" s="7">
        <v>1.373382111666315E-2</v>
      </c>
      <c r="H56" s="2">
        <v>7.3959847590418654E-2</v>
      </c>
      <c r="I56" s="11"/>
      <c r="J56" s="2" t="s">
        <v>96</v>
      </c>
    </row>
    <row r="57" spans="1:10" s="2" customFormat="1" x14ac:dyDescent="0.3">
      <c r="A57" s="2" t="s">
        <v>25</v>
      </c>
      <c r="B57" s="2" t="s">
        <v>87</v>
      </c>
      <c r="C57" s="2" t="s">
        <v>87</v>
      </c>
      <c r="D57" s="2" t="s">
        <v>109</v>
      </c>
      <c r="E57" s="7">
        <v>3.0092692565975684E-2</v>
      </c>
      <c r="F57" s="7">
        <v>3.0745193987615393E-2</v>
      </c>
      <c r="G57" s="7">
        <v>1.5770596057418852E-2</v>
      </c>
      <c r="H57" s="2">
        <v>7.6608482611009929E-2</v>
      </c>
      <c r="I57" s="11"/>
      <c r="J57" s="2" t="s">
        <v>92</v>
      </c>
    </row>
    <row r="58" spans="1:10" s="2" customFormat="1" x14ac:dyDescent="0.3">
      <c r="A58" s="2" t="s">
        <v>12</v>
      </c>
      <c r="B58" s="2" t="s">
        <v>87</v>
      </c>
      <c r="C58" s="2" t="s">
        <v>87</v>
      </c>
      <c r="D58" s="2" t="s">
        <v>122</v>
      </c>
      <c r="E58" s="7">
        <v>3.0124291137720242E-2</v>
      </c>
      <c r="F58" s="7">
        <v>3.8058240661411891E-2</v>
      </c>
      <c r="G58" s="7">
        <v>1.7952909783139279E-2</v>
      </c>
      <c r="H58" s="2">
        <v>8.6135441582271419E-2</v>
      </c>
      <c r="I58" s="11"/>
      <c r="J58" s="2" t="s">
        <v>92</v>
      </c>
    </row>
    <row r="59" spans="1:10" s="2" customFormat="1" x14ac:dyDescent="0.3">
      <c r="A59" s="2" t="s">
        <v>24</v>
      </c>
      <c r="B59" s="2" t="s">
        <v>87</v>
      </c>
      <c r="C59" s="2" t="s">
        <v>87</v>
      </c>
      <c r="D59" s="2" t="s">
        <v>127</v>
      </c>
      <c r="E59" s="7">
        <v>3.2032958339125658E-2</v>
      </c>
      <c r="F59" s="7">
        <v>4.0588859784692399E-2</v>
      </c>
      <c r="G59" s="7">
        <v>2.2356243184330431E-2</v>
      </c>
      <c r="H59" s="2">
        <v>9.4978061308148481E-2</v>
      </c>
      <c r="I59" s="11"/>
      <c r="J59" s="2" t="s">
        <v>95</v>
      </c>
    </row>
    <row r="60" spans="1:10" s="2" customFormat="1" x14ac:dyDescent="0.3">
      <c r="A60" s="2" t="s">
        <v>3</v>
      </c>
      <c r="B60" s="2" t="s">
        <v>86</v>
      </c>
      <c r="C60" s="2" t="s">
        <v>86</v>
      </c>
      <c r="D60" s="2" t="s">
        <v>121</v>
      </c>
      <c r="E60" s="7">
        <v>0.21748034338164984</v>
      </c>
      <c r="F60" s="7">
        <v>0.48056141456508827</v>
      </c>
      <c r="G60" s="7">
        <v>1.6062954037764643E-2</v>
      </c>
      <c r="H60" s="2">
        <v>0.71410471198450276</v>
      </c>
      <c r="I60" s="11"/>
      <c r="J60" s="2" t="s">
        <v>92</v>
      </c>
    </row>
    <row r="61" spans="1:10" s="2" customFormat="1" x14ac:dyDescent="0.3">
      <c r="A61" s="2" t="s">
        <v>1</v>
      </c>
      <c r="B61" s="2" t="s">
        <v>87</v>
      </c>
      <c r="C61" s="2" t="s">
        <v>86</v>
      </c>
      <c r="D61" s="2" t="s">
        <v>120</v>
      </c>
      <c r="E61" s="7">
        <v>0.37777574787398138</v>
      </c>
      <c r="F61" s="7">
        <v>0.1032470568712556</v>
      </c>
      <c r="G61" s="7">
        <v>5.7685038266996121E-2</v>
      </c>
      <c r="H61" s="2">
        <v>0.53870784301223307</v>
      </c>
      <c r="I61" s="11"/>
      <c r="J61" s="2" t="s">
        <v>88</v>
      </c>
    </row>
    <row r="62" spans="1:10" s="2" customFormat="1" x14ac:dyDescent="0.3">
      <c r="A62" s="2" t="s">
        <v>29</v>
      </c>
      <c r="B62" s="2" t="s">
        <v>87</v>
      </c>
      <c r="C62" s="2" t="s">
        <v>86</v>
      </c>
      <c r="D62" s="2" t="s">
        <v>112</v>
      </c>
      <c r="E62" s="7">
        <v>0.47820251487781484</v>
      </c>
      <c r="F62" s="7">
        <v>0.74258010917319373</v>
      </c>
      <c r="G62" s="7">
        <v>0.92882400839962942</v>
      </c>
      <c r="H62" s="2">
        <v>2.149606632450638</v>
      </c>
      <c r="I62" s="11"/>
      <c r="J62" s="2" t="s">
        <v>92</v>
      </c>
    </row>
    <row r="63" spans="1:10" s="2" customFormat="1" x14ac:dyDescent="0.3">
      <c r="A63" s="2" t="s">
        <v>11</v>
      </c>
      <c r="B63" s="2" t="s">
        <v>86</v>
      </c>
      <c r="C63" s="2" t="s">
        <v>86</v>
      </c>
      <c r="D63" s="2" t="s">
        <v>116</v>
      </c>
      <c r="E63" s="7">
        <v>0.50185184525873416</v>
      </c>
      <c r="F63" s="7">
        <v>0.63463165569780322</v>
      </c>
      <c r="G63" s="7">
        <v>0.1760415039391266</v>
      </c>
      <c r="H63" s="2">
        <v>1.3125250048956638</v>
      </c>
      <c r="I63" s="11"/>
      <c r="J63" s="2" t="s">
        <v>92</v>
      </c>
    </row>
    <row r="64" spans="1:10" s="2" customFormat="1" x14ac:dyDescent="0.3">
      <c r="A64" s="2" t="s">
        <v>4</v>
      </c>
      <c r="B64" s="2" t="s">
        <v>87</v>
      </c>
      <c r="C64" s="2" t="s">
        <v>87</v>
      </c>
      <c r="D64" s="2" t="s">
        <v>122</v>
      </c>
      <c r="E64" s="7">
        <v>0.78894157938798759</v>
      </c>
      <c r="F64" s="7">
        <v>0.61161185041021637</v>
      </c>
      <c r="G64" s="7">
        <v>0.97457184642914019</v>
      </c>
      <c r="H64" s="2">
        <v>2.3751252762273443</v>
      </c>
      <c r="I64" s="11"/>
      <c r="J64" s="2" t="s">
        <v>91</v>
      </c>
    </row>
    <row r="65" spans="1:10" s="2" customForma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2" customForma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2" customForma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2" customForma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2" customForma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2" customForma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2" customForma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2" customForma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2" customForma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2" customForma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</sheetData>
  <sortState xmlns:xlrd2="http://schemas.microsoft.com/office/spreadsheetml/2017/richdata2" ref="A56:J64">
    <sortCondition ref="E56:E64"/>
  </sortState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DEC-AE36-4C4B-B385-E05BC331CA3C}">
  <dimension ref="A1:S62"/>
  <sheetViews>
    <sheetView topLeftCell="A25" zoomScale="110" zoomScaleNormal="110" workbookViewId="0">
      <selection activeCell="A19" sqref="A19:A20"/>
    </sheetView>
  </sheetViews>
  <sheetFormatPr defaultColWidth="8.77734375" defaultRowHeight="14.4" x14ac:dyDescent="0.3"/>
  <cols>
    <col min="7" max="14" width="8.77734375" style="2"/>
  </cols>
  <sheetData>
    <row r="1" spans="1:19" x14ac:dyDescent="0.3">
      <c r="A1" t="s">
        <v>38</v>
      </c>
      <c r="B1" t="s">
        <v>37</v>
      </c>
      <c r="C1" t="s">
        <v>35</v>
      </c>
      <c r="D1" t="s">
        <v>36</v>
      </c>
      <c r="E1" t="s">
        <v>33</v>
      </c>
      <c r="F1" s="2" t="s">
        <v>34</v>
      </c>
      <c r="H1" s="2" t="s">
        <v>49</v>
      </c>
      <c r="J1" s="2" t="s">
        <v>47</v>
      </c>
      <c r="K1" s="2" t="s">
        <v>48</v>
      </c>
      <c r="L1" s="2" t="s">
        <v>33</v>
      </c>
      <c r="N1" s="2" t="s">
        <v>34</v>
      </c>
    </row>
    <row r="2" spans="1:19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 s="7">
        <f t="shared" ref="F2:F31" si="1">STDEV(B2:D2)</f>
        <v>0</v>
      </c>
      <c r="H2" s="2">
        <v>0</v>
      </c>
      <c r="I2" s="2">
        <f>H2+0.015</f>
        <v>1.4999999999999999E-2</v>
      </c>
      <c r="J2" s="2">
        <v>1.26</v>
      </c>
      <c r="K2" s="2">
        <v>0.98</v>
      </c>
      <c r="L2" s="18">
        <v>0</v>
      </c>
      <c r="M2" s="2">
        <f>L2+0.015</f>
        <v>1.4999999999999999E-2</v>
      </c>
      <c r="N2" s="2">
        <v>0</v>
      </c>
    </row>
    <row r="3" spans="1:19" x14ac:dyDescent="0.3">
      <c r="A3" t="s">
        <v>6</v>
      </c>
      <c r="B3">
        <v>6.5295566292575269E-4</v>
      </c>
      <c r="C3">
        <v>8.1699346405228761E-4</v>
      </c>
      <c r="D3">
        <v>5.7061340941512125E-4</v>
      </c>
      <c r="E3">
        <f t="shared" si="0"/>
        <v>6.8018751213105388E-4</v>
      </c>
      <c r="F3" s="7">
        <f t="shared" si="1"/>
        <v>1.2542712242217976E-4</v>
      </c>
      <c r="H3" s="2">
        <v>0</v>
      </c>
      <c r="I3" s="2">
        <f t="shared" ref="I3:I31" si="2">H3+0.015</f>
        <v>1.4999999999999999E-2</v>
      </c>
      <c r="J3" s="2">
        <v>1.1299999999999999</v>
      </c>
      <c r="K3" s="2">
        <v>0.99</v>
      </c>
      <c r="L3" s="18">
        <v>6.8018751213105388E-4</v>
      </c>
      <c r="M3" s="2">
        <f t="shared" ref="M3:M31" si="3">L3+0.015</f>
        <v>1.5680187512131055E-2</v>
      </c>
      <c r="N3" s="2">
        <v>1.2542712242217976E-4</v>
      </c>
      <c r="P3">
        <f>CORREL(E3:E31,H3:H31)</f>
        <v>0.79882024063003032</v>
      </c>
      <c r="R3" s="7">
        <v>0</v>
      </c>
      <c r="S3" s="7">
        <v>-0.1</v>
      </c>
    </row>
    <row r="4" spans="1:19" x14ac:dyDescent="0.3">
      <c r="A4" t="s">
        <v>7</v>
      </c>
      <c r="B4">
        <v>7.818339852238157E-2</v>
      </c>
      <c r="C4">
        <v>7.0435967302452315E-2</v>
      </c>
      <c r="D4">
        <v>7.7520435967302459E-2</v>
      </c>
      <c r="E4">
        <f t="shared" si="0"/>
        <v>7.5379933930712115E-2</v>
      </c>
      <c r="F4" s="7">
        <f t="shared" si="1"/>
        <v>4.294413155876968E-3</v>
      </c>
      <c r="H4" s="2">
        <v>0</v>
      </c>
      <c r="I4" s="2">
        <f t="shared" si="2"/>
        <v>1.4999999999999999E-2</v>
      </c>
      <c r="J4" s="2">
        <v>1.03</v>
      </c>
      <c r="K4" s="2">
        <v>1.06</v>
      </c>
      <c r="L4" s="18">
        <v>7.5379933930712115E-2</v>
      </c>
      <c r="M4" s="2">
        <f t="shared" si="3"/>
        <v>9.0379933930712114E-2</v>
      </c>
      <c r="N4" s="2">
        <v>4.294413155876968E-3</v>
      </c>
      <c r="P4" s="2">
        <f>CORREL(E3:E31,J3:J31)</f>
        <v>0.58592760003190769</v>
      </c>
      <c r="R4" s="7">
        <v>0.2</v>
      </c>
      <c r="S4" s="7">
        <v>-0.1</v>
      </c>
    </row>
    <row r="5" spans="1:19" x14ac:dyDescent="0.3">
      <c r="A5" t="s">
        <v>12</v>
      </c>
      <c r="B5">
        <v>7.751638247650211E-3</v>
      </c>
      <c r="C5">
        <v>8.0065359477124176E-3</v>
      </c>
      <c r="D5">
        <v>8.416547788873038E-3</v>
      </c>
      <c r="E5">
        <f t="shared" si="0"/>
        <v>8.05824066141189E-3</v>
      </c>
      <c r="F5" s="7">
        <f t="shared" si="1"/>
        <v>3.3545671489231774E-4</v>
      </c>
      <c r="H5" s="2">
        <v>0</v>
      </c>
      <c r="I5" s="2">
        <f t="shared" si="2"/>
        <v>1.4999999999999999E-2</v>
      </c>
      <c r="J5" s="2">
        <v>1.23</v>
      </c>
      <c r="K5" s="2">
        <v>1.1299999999999999</v>
      </c>
      <c r="L5" s="18">
        <v>8.05824066141189E-3</v>
      </c>
      <c r="M5" s="2">
        <f t="shared" si="3"/>
        <v>2.3058240661411891E-2</v>
      </c>
      <c r="N5" s="2">
        <v>3.3545671489231774E-4</v>
      </c>
      <c r="P5" s="2">
        <f>CORREL(E3:E31,K3:K31)</f>
        <v>0.52701647509519123</v>
      </c>
      <c r="R5" s="7">
        <v>0.4</v>
      </c>
      <c r="S5" s="7">
        <v>-0.1</v>
      </c>
    </row>
    <row r="6" spans="1:19" x14ac:dyDescent="0.3">
      <c r="A6" t="s">
        <v>13</v>
      </c>
      <c r="B6">
        <v>2.3161285374645298E-2</v>
      </c>
      <c r="C6">
        <v>1.4705882352941176E-2</v>
      </c>
      <c r="D6">
        <v>2.5677603423680456E-2</v>
      </c>
      <c r="E6">
        <f t="shared" si="0"/>
        <v>2.1181590383755642E-2</v>
      </c>
      <c r="F6" s="7">
        <f t="shared" si="1"/>
        <v>5.7475264250146192E-3</v>
      </c>
      <c r="H6" s="2">
        <v>0</v>
      </c>
      <c r="I6" s="2">
        <f t="shared" si="2"/>
        <v>1.4999999999999999E-2</v>
      </c>
      <c r="J6" s="2">
        <v>1.47</v>
      </c>
      <c r="K6" s="2">
        <v>1.01</v>
      </c>
      <c r="L6" s="18">
        <v>2.1181590383755642E-2</v>
      </c>
      <c r="M6" s="2">
        <f t="shared" si="3"/>
        <v>3.6181590383755638E-2</v>
      </c>
      <c r="N6" s="2">
        <v>5.7475264250146192E-3</v>
      </c>
      <c r="R6" s="7">
        <v>0.6</v>
      </c>
      <c r="S6" s="7">
        <v>-0.1</v>
      </c>
    </row>
    <row r="7" spans="1:19" x14ac:dyDescent="0.3">
      <c r="A7" t="s">
        <v>18</v>
      </c>
      <c r="B7">
        <v>6.5295566292575269E-4</v>
      </c>
      <c r="C7">
        <v>8.1699346405228761E-4</v>
      </c>
      <c r="D7">
        <v>8.5592011412268193E-4</v>
      </c>
      <c r="E7">
        <f t="shared" si="0"/>
        <v>7.7528974703357408E-4</v>
      </c>
      <c r="F7" s="7">
        <f t="shared" si="1"/>
        <v>1.0771741791511888E-4</v>
      </c>
      <c r="H7" s="2">
        <v>0</v>
      </c>
      <c r="I7" s="2">
        <f t="shared" si="2"/>
        <v>1.4999999999999999E-2</v>
      </c>
      <c r="J7" s="2">
        <v>1.05</v>
      </c>
      <c r="K7" s="2">
        <v>1.1299999999999999</v>
      </c>
      <c r="L7" s="18">
        <v>7.7528974703357408E-4</v>
      </c>
      <c r="M7" s="2">
        <f t="shared" si="3"/>
        <v>1.5775289747033572E-2</v>
      </c>
      <c r="N7" s="2">
        <v>1.0771741791511888E-4</v>
      </c>
      <c r="R7" s="7">
        <v>0.8</v>
      </c>
      <c r="S7" s="7">
        <v>-0.1</v>
      </c>
    </row>
    <row r="8" spans="1:19" x14ac:dyDescent="0.3">
      <c r="A8" t="s">
        <v>19</v>
      </c>
      <c r="B8">
        <v>0.6222435258327581</v>
      </c>
      <c r="C8">
        <v>0.63578431372549016</v>
      </c>
      <c r="D8">
        <v>0.66576319543509277</v>
      </c>
      <c r="E8">
        <f t="shared" si="0"/>
        <v>0.64126367833111375</v>
      </c>
      <c r="F8" s="7">
        <f t="shared" si="1"/>
        <v>2.2271236785035373E-2</v>
      </c>
      <c r="H8" s="2">
        <v>0</v>
      </c>
      <c r="I8" s="2">
        <f t="shared" si="2"/>
        <v>1.4999999999999999E-2</v>
      </c>
      <c r="J8" s="2">
        <v>1.52</v>
      </c>
      <c r="K8" s="2">
        <v>1.06</v>
      </c>
      <c r="L8" s="26">
        <v>0.64126367833111375</v>
      </c>
      <c r="M8" s="2">
        <f t="shared" si="3"/>
        <v>0.65626367833111376</v>
      </c>
      <c r="N8" s="2">
        <v>2.2271236785035373E-2</v>
      </c>
      <c r="R8" s="7">
        <v>1</v>
      </c>
      <c r="S8" s="7">
        <v>-0.1</v>
      </c>
    </row>
    <row r="9" spans="1:19" x14ac:dyDescent="0.3">
      <c r="A9" t="s">
        <v>24</v>
      </c>
      <c r="B9">
        <v>1.1341509659057017E-2</v>
      </c>
      <c r="C9">
        <v>1.1437908496732025E-2</v>
      </c>
      <c r="D9">
        <v>8.9871611982881589E-3</v>
      </c>
      <c r="E9">
        <f t="shared" si="0"/>
        <v>1.05888597846924E-2</v>
      </c>
      <c r="F9" s="7">
        <f t="shared" si="1"/>
        <v>1.3879488301963019E-3</v>
      </c>
      <c r="H9" s="2">
        <v>0</v>
      </c>
      <c r="I9" s="2">
        <f t="shared" si="2"/>
        <v>1.4999999999999999E-2</v>
      </c>
      <c r="J9" s="2">
        <v>1.78</v>
      </c>
      <c r="K9" s="2">
        <v>1.17</v>
      </c>
      <c r="L9" s="18">
        <v>1.05888597846924E-2</v>
      </c>
      <c r="M9" s="2">
        <f t="shared" si="3"/>
        <v>2.55888597846924E-2</v>
      </c>
      <c r="N9" s="2">
        <v>1.3879488301963019E-3</v>
      </c>
      <c r="R9" s="7"/>
      <c r="S9" s="7"/>
    </row>
    <row r="10" spans="1:19" x14ac:dyDescent="0.3">
      <c r="A10" t="s">
        <v>25</v>
      </c>
      <c r="B10">
        <v>2.9810702042033088E-4</v>
      </c>
      <c r="C10" s="2">
        <v>6.5359477124183002E-4</v>
      </c>
      <c r="D10" s="2">
        <v>1.2838801711840227E-3</v>
      </c>
      <c r="E10">
        <f t="shared" si="0"/>
        <v>7.4519398761539442E-4</v>
      </c>
      <c r="F10" s="7">
        <f t="shared" si="1"/>
        <v>4.9922939468928756E-4</v>
      </c>
      <c r="H10" s="2">
        <v>0</v>
      </c>
      <c r="I10" s="2">
        <f t="shared" si="2"/>
        <v>1.4999999999999999E-2</v>
      </c>
      <c r="J10" s="2">
        <v>1.21</v>
      </c>
      <c r="K10" s="2">
        <v>0.89</v>
      </c>
      <c r="L10" s="18">
        <v>7.4519398761539442E-4</v>
      </c>
      <c r="M10" s="2">
        <f t="shared" si="3"/>
        <v>1.5745193987615393E-2</v>
      </c>
      <c r="N10" s="2">
        <v>4.9922939468928756E-4</v>
      </c>
      <c r="R10" s="7">
        <v>-0.1</v>
      </c>
      <c r="S10" s="7">
        <v>0</v>
      </c>
    </row>
    <row r="11" spans="1:19" x14ac:dyDescent="0.3">
      <c r="A11" t="s">
        <v>20</v>
      </c>
      <c r="B11">
        <v>2.0386490102342544E-3</v>
      </c>
      <c r="C11">
        <v>1.1437908496732027E-3</v>
      </c>
      <c r="D11">
        <v>2.9957203994293866E-3</v>
      </c>
      <c r="E11">
        <f t="shared" si="0"/>
        <v>2.0593867531122812E-3</v>
      </c>
      <c r="F11" s="7">
        <f t="shared" si="1"/>
        <v>9.2613892305625075E-4</v>
      </c>
      <c r="H11" s="2">
        <v>0.01</v>
      </c>
      <c r="I11" s="2">
        <f t="shared" si="2"/>
        <v>2.5000000000000001E-2</v>
      </c>
      <c r="J11" s="2">
        <v>2.4900000000000002</v>
      </c>
      <c r="K11" s="2">
        <v>1.27</v>
      </c>
      <c r="L11" s="18">
        <v>2.0593867531122812E-3</v>
      </c>
      <c r="M11" s="2">
        <f t="shared" si="3"/>
        <v>1.705938675311228E-2</v>
      </c>
      <c r="N11" s="2">
        <v>9.2613892305625075E-4</v>
      </c>
      <c r="R11" s="7">
        <v>-0.1</v>
      </c>
      <c r="S11" s="7">
        <v>0.2</v>
      </c>
    </row>
    <row r="12" spans="1:19" x14ac:dyDescent="0.3">
      <c r="A12" t="s">
        <v>14</v>
      </c>
      <c r="B12">
        <v>4.8934393400993596E-4</v>
      </c>
      <c r="C12">
        <v>3.2679738562091501E-4</v>
      </c>
      <c r="D12">
        <v>8.5592011412268193E-4</v>
      </c>
      <c r="E12">
        <f t="shared" si="0"/>
        <v>5.5735381125117769E-4</v>
      </c>
      <c r="F12" s="7">
        <f t="shared" si="1"/>
        <v>2.7103823163174821E-4</v>
      </c>
      <c r="H12" s="2">
        <v>7.0000000000000007E-2</v>
      </c>
      <c r="I12" s="2">
        <f t="shared" si="2"/>
        <v>8.5000000000000006E-2</v>
      </c>
      <c r="J12" s="2">
        <v>6.2</v>
      </c>
      <c r="K12" s="2">
        <v>1.29</v>
      </c>
      <c r="L12" s="18">
        <v>5.5735381125117769E-4</v>
      </c>
      <c r="M12" s="2">
        <f t="shared" si="3"/>
        <v>1.5557353811251177E-2</v>
      </c>
      <c r="N12" s="2">
        <v>2.7103823163174821E-4</v>
      </c>
      <c r="R12" s="7">
        <v>-0.1</v>
      </c>
      <c r="S12" s="7">
        <v>0.4</v>
      </c>
    </row>
    <row r="13" spans="1:19" x14ac:dyDescent="0.3">
      <c r="A13" t="s">
        <v>2</v>
      </c>
      <c r="B13">
        <v>4.1604886196112516E-3</v>
      </c>
      <c r="C13">
        <v>3.5947712418300652E-3</v>
      </c>
      <c r="D13">
        <v>4.9928673323823107E-3</v>
      </c>
      <c r="E13">
        <f t="shared" si="0"/>
        <v>4.2493757312745423E-3</v>
      </c>
      <c r="F13" s="7">
        <f t="shared" si="1"/>
        <v>7.0327367259783726E-4</v>
      </c>
      <c r="H13" s="2">
        <v>0.1</v>
      </c>
      <c r="I13" s="2">
        <f t="shared" si="2"/>
        <v>0.115</v>
      </c>
      <c r="J13" s="2">
        <v>2.78</v>
      </c>
      <c r="K13" s="2">
        <v>1.1299999999999999</v>
      </c>
      <c r="L13" s="18">
        <v>4.2493757312745423E-3</v>
      </c>
      <c r="M13" s="2">
        <f t="shared" si="3"/>
        <v>1.924937573127454E-2</v>
      </c>
      <c r="N13" s="2">
        <v>7.0327367259783726E-4</v>
      </c>
      <c r="R13" s="7">
        <v>-0.1</v>
      </c>
      <c r="S13" s="7">
        <v>0.6</v>
      </c>
    </row>
    <row r="14" spans="1:19" x14ac:dyDescent="0.3">
      <c r="A14" t="s">
        <v>15</v>
      </c>
      <c r="B14">
        <v>8.1273274194510487E-5</v>
      </c>
      <c r="C14">
        <v>-1.6339869281045751E-4</v>
      </c>
      <c r="D14">
        <v>5.7061340941512125E-4</v>
      </c>
      <c r="E14">
        <f t="shared" si="0"/>
        <v>1.6282933026639143E-4</v>
      </c>
      <c r="F14" s="7">
        <f t="shared" si="1"/>
        <v>3.7374053066921068E-4</v>
      </c>
      <c r="H14" s="2">
        <v>0.13</v>
      </c>
      <c r="I14" s="2">
        <f t="shared" si="2"/>
        <v>0.14500000000000002</v>
      </c>
      <c r="J14" s="2">
        <v>3.29</v>
      </c>
      <c r="K14" s="2">
        <v>1.26</v>
      </c>
      <c r="L14" s="18">
        <v>1.6282933026639143E-4</v>
      </c>
      <c r="M14" s="2">
        <f t="shared" si="3"/>
        <v>1.5162829330266392E-2</v>
      </c>
      <c r="N14" s="2">
        <v>3.7374053066921068E-4</v>
      </c>
      <c r="R14" s="7">
        <v>-0.1</v>
      </c>
      <c r="S14" s="7">
        <v>0.8</v>
      </c>
    </row>
    <row r="15" spans="1:19" x14ac:dyDescent="0.3">
      <c r="A15" t="s">
        <v>8</v>
      </c>
      <c r="B15">
        <v>6.182116045027311E-2</v>
      </c>
      <c r="C15">
        <v>4.1830065359477121E-2</v>
      </c>
      <c r="D15">
        <v>8.4165477888730383E-2</v>
      </c>
      <c r="E15">
        <f t="shared" si="0"/>
        <v>6.2605567899493536E-2</v>
      </c>
      <c r="F15" s="7">
        <f t="shared" si="1"/>
        <v>2.1178603820608884E-2</v>
      </c>
      <c r="H15" s="2">
        <v>0.15</v>
      </c>
      <c r="I15" s="2">
        <f t="shared" si="2"/>
        <v>0.16499999999999998</v>
      </c>
      <c r="J15" s="2">
        <v>1.97</v>
      </c>
      <c r="K15" s="2">
        <v>1.21</v>
      </c>
      <c r="L15" s="18">
        <v>6.2605567899493536E-2</v>
      </c>
      <c r="M15" s="2">
        <f t="shared" si="3"/>
        <v>7.7605567899493536E-2</v>
      </c>
      <c r="N15" s="2">
        <v>2.1178603820608884E-2</v>
      </c>
      <c r="R15" s="7">
        <v>-0.1</v>
      </c>
      <c r="S15" s="7">
        <v>1</v>
      </c>
    </row>
    <row r="16" spans="1:19" x14ac:dyDescent="0.3">
      <c r="A16" t="s">
        <v>1</v>
      </c>
      <c r="B16">
        <v>3.7405944559483942E-2</v>
      </c>
      <c r="C16">
        <v>6.535947712418301E-2</v>
      </c>
      <c r="D16">
        <v>0.11697574893009986</v>
      </c>
      <c r="E16">
        <f t="shared" si="0"/>
        <v>7.32470568712556E-2</v>
      </c>
      <c r="F16" s="7">
        <f t="shared" si="1"/>
        <v>4.036705188138396E-2</v>
      </c>
      <c r="H16" s="2">
        <v>0.17</v>
      </c>
      <c r="I16" s="2">
        <f t="shared" si="2"/>
        <v>0.185</v>
      </c>
      <c r="J16" s="2">
        <v>2.72</v>
      </c>
      <c r="K16" s="2">
        <v>1.1399999999999999</v>
      </c>
      <c r="L16" s="18">
        <v>7.32470568712556E-2</v>
      </c>
      <c r="M16" s="2">
        <f t="shared" si="3"/>
        <v>8.82470568712556E-2</v>
      </c>
      <c r="N16" s="2">
        <v>4.036705188138396E-2</v>
      </c>
      <c r="R16" s="7">
        <v>-0.1</v>
      </c>
      <c r="S16" s="7">
        <v>1.2</v>
      </c>
    </row>
    <row r="17" spans="1:19" x14ac:dyDescent="0.3">
      <c r="A17" t="s">
        <v>28</v>
      </c>
      <c r="B17">
        <v>0.72964440013293452</v>
      </c>
      <c r="C17">
        <v>0.76225490196078427</v>
      </c>
      <c r="D17">
        <v>0.72901907356948226</v>
      </c>
      <c r="E17">
        <f t="shared" si="0"/>
        <v>0.74030612522106709</v>
      </c>
      <c r="F17" s="7">
        <f t="shared" si="1"/>
        <v>1.9010769542688287E-2</v>
      </c>
      <c r="H17" s="2">
        <v>0.21</v>
      </c>
      <c r="I17" s="2">
        <f t="shared" si="2"/>
        <v>0.22499999999999998</v>
      </c>
      <c r="J17" s="2">
        <v>8.8800000000000008</v>
      </c>
      <c r="K17" s="2">
        <v>2.76</v>
      </c>
      <c r="L17" s="26">
        <v>0.74030612522106709</v>
      </c>
      <c r="M17" s="2">
        <f t="shared" si="3"/>
        <v>0.7553061252210671</v>
      </c>
      <c r="N17" s="2">
        <v>1.9010769542688287E-2</v>
      </c>
      <c r="R17" s="7">
        <v>-0.1</v>
      </c>
      <c r="S17" s="7">
        <v>1.4</v>
      </c>
    </row>
    <row r="18" spans="1:19" x14ac:dyDescent="0.3">
      <c r="A18" t="s">
        <v>9</v>
      </c>
      <c r="B18">
        <v>4.1604886196112516E-3</v>
      </c>
      <c r="C18">
        <v>3.5947712418300652E-3</v>
      </c>
      <c r="D18">
        <v>5.4208273894436523E-3</v>
      </c>
      <c r="E18">
        <f t="shared" si="0"/>
        <v>4.3920290836283226E-3</v>
      </c>
      <c r="F18" s="7">
        <f t="shared" si="1"/>
        <v>9.3478794569531879E-4</v>
      </c>
      <c r="H18" s="2">
        <v>0.23</v>
      </c>
      <c r="I18" s="2">
        <f t="shared" si="2"/>
        <v>0.245</v>
      </c>
      <c r="J18" s="2">
        <v>2.71</v>
      </c>
      <c r="K18" s="2">
        <v>1.31</v>
      </c>
      <c r="L18" s="18">
        <v>4.3920290836283226E-3</v>
      </c>
      <c r="M18" s="2">
        <f t="shared" si="3"/>
        <v>1.9392029083628321E-2</v>
      </c>
      <c r="N18" s="2">
        <v>9.3478794569531879E-4</v>
      </c>
    </row>
    <row r="19" spans="1:19" x14ac:dyDescent="0.3">
      <c r="A19" t="s">
        <v>21</v>
      </c>
      <c r="B19">
        <v>0.6812369515385468</v>
      </c>
      <c r="C19">
        <v>0.69624183006535945</v>
      </c>
      <c r="D19">
        <v>0.63623395149786022</v>
      </c>
      <c r="E19">
        <f t="shared" si="0"/>
        <v>0.67123757770058878</v>
      </c>
      <c r="F19" s="7">
        <f t="shared" si="1"/>
        <v>3.1228624375824854E-2</v>
      </c>
      <c r="H19" s="2">
        <v>0.25</v>
      </c>
      <c r="I19" s="2">
        <f t="shared" si="2"/>
        <v>0.26500000000000001</v>
      </c>
      <c r="J19" s="2">
        <v>2.2400000000000002</v>
      </c>
      <c r="K19" s="2">
        <v>4.21</v>
      </c>
      <c r="L19" s="26">
        <v>0.67123757770058878</v>
      </c>
      <c r="M19" s="2">
        <f t="shared" si="3"/>
        <v>0.6862375777005888</v>
      </c>
      <c r="N19" s="2">
        <v>3.1228624375824854E-2</v>
      </c>
    </row>
    <row r="20" spans="1:19" x14ac:dyDescent="0.3">
      <c r="A20" t="s">
        <v>26</v>
      </c>
      <c r="B20">
        <v>0.93467173266525205</v>
      </c>
      <c r="C20">
        <v>0.95571895424836606</v>
      </c>
      <c r="D20">
        <v>0.95592011412268185</v>
      </c>
      <c r="E20">
        <f t="shared" si="0"/>
        <v>0.94877026701209999</v>
      </c>
      <c r="F20" s="7">
        <f t="shared" si="1"/>
        <v>1.2210103167897349E-2</v>
      </c>
      <c r="H20" s="2">
        <v>0.27</v>
      </c>
      <c r="I20" s="2">
        <f t="shared" si="2"/>
        <v>0.28500000000000003</v>
      </c>
      <c r="J20" s="2">
        <v>2.93</v>
      </c>
      <c r="K20" s="2">
        <v>1.48</v>
      </c>
      <c r="L20" s="26">
        <v>0.94877026701209999</v>
      </c>
      <c r="M20" s="2">
        <f t="shared" si="3"/>
        <v>0.9637702670121</v>
      </c>
      <c r="N20" s="2">
        <v>1.2210103167897349E-2</v>
      </c>
    </row>
    <row r="21" spans="1:19" x14ac:dyDescent="0.3">
      <c r="A21" t="s">
        <v>3</v>
      </c>
      <c r="B21">
        <v>0.4867235899140186</v>
      </c>
      <c r="C21">
        <v>0.44199346405228757</v>
      </c>
      <c r="D21">
        <v>0.42296718972895864</v>
      </c>
      <c r="E21">
        <f t="shared" si="0"/>
        <v>0.45056141456508825</v>
      </c>
      <c r="F21" s="7">
        <f t="shared" si="1"/>
        <v>3.2730367751244861E-2</v>
      </c>
      <c r="H21" s="2">
        <v>0.33</v>
      </c>
      <c r="I21" s="2">
        <f t="shared" si="2"/>
        <v>0.34500000000000003</v>
      </c>
      <c r="J21" s="2">
        <v>9.6300000000000008</v>
      </c>
      <c r="K21" s="2">
        <v>8.5399999999999991</v>
      </c>
      <c r="L21" s="18">
        <v>0.45056141456508825</v>
      </c>
      <c r="M21" s="2">
        <f t="shared" si="3"/>
        <v>0.46556141456508826</v>
      </c>
      <c r="N21" s="2">
        <v>3.2730367751244861E-2</v>
      </c>
    </row>
    <row r="22" spans="1:19" x14ac:dyDescent="0.3">
      <c r="A22" t="s">
        <v>22</v>
      </c>
      <c r="B22">
        <v>0.26866739525014699</v>
      </c>
      <c r="C22">
        <v>0.25539215686274508</v>
      </c>
      <c r="D22">
        <v>0.38616262482168329</v>
      </c>
      <c r="E22">
        <f t="shared" si="0"/>
        <v>0.30340739231152514</v>
      </c>
      <c r="F22" s="7">
        <f t="shared" si="1"/>
        <v>7.1974852340371931E-2</v>
      </c>
      <c r="H22" s="2">
        <v>0.34</v>
      </c>
      <c r="I22" s="2">
        <f t="shared" si="2"/>
        <v>0.35500000000000004</v>
      </c>
      <c r="J22" s="2">
        <v>1.55</v>
      </c>
      <c r="K22" s="2">
        <v>6.01</v>
      </c>
      <c r="L22" s="18">
        <v>0.30340739231152514</v>
      </c>
      <c r="M22" s="2">
        <f t="shared" si="3"/>
        <v>0.31840739231152515</v>
      </c>
      <c r="N22" s="2">
        <v>7.1974852340371931E-2</v>
      </c>
    </row>
    <row r="23" spans="1:19" x14ac:dyDescent="0.3">
      <c r="A23" t="s">
        <v>27</v>
      </c>
      <c r="B23">
        <v>0.65104675290368208</v>
      </c>
      <c r="C23">
        <v>0.66535947712418297</v>
      </c>
      <c r="D23">
        <v>0.76248216833095572</v>
      </c>
      <c r="E23">
        <f t="shared" si="0"/>
        <v>0.69296279945294026</v>
      </c>
      <c r="F23" s="7">
        <f t="shared" si="1"/>
        <v>6.0629369991376435E-2</v>
      </c>
      <c r="H23" s="2">
        <v>0.38</v>
      </c>
      <c r="I23" s="2">
        <f t="shared" si="2"/>
        <v>0.39500000000000002</v>
      </c>
      <c r="J23" s="2">
        <v>2.93</v>
      </c>
      <c r="K23" s="2">
        <v>1.19</v>
      </c>
      <c r="L23" s="18">
        <v>0.69296279945294026</v>
      </c>
      <c r="M23" s="2">
        <f t="shared" si="3"/>
        <v>0.70796279945294027</v>
      </c>
      <c r="N23" s="2">
        <v>6.0629369991376435E-2</v>
      </c>
    </row>
    <row r="24" spans="1:19" x14ac:dyDescent="0.3">
      <c r="A24" t="s">
        <v>10</v>
      </c>
      <c r="B24">
        <v>0.85397397550936938</v>
      </c>
      <c r="C24">
        <v>0.87303921568627452</v>
      </c>
      <c r="D24">
        <v>0.79771754636233949</v>
      </c>
      <c r="E24">
        <f t="shared" si="0"/>
        <v>0.84157691251932787</v>
      </c>
      <c r="F24" s="7">
        <f t="shared" si="1"/>
        <v>3.9161254391558341E-2</v>
      </c>
      <c r="H24" s="2">
        <v>0.42</v>
      </c>
      <c r="I24" s="2">
        <f t="shared" si="2"/>
        <v>0.435</v>
      </c>
      <c r="J24" s="2">
        <v>4.8</v>
      </c>
      <c r="K24" s="2">
        <v>1.88</v>
      </c>
      <c r="L24" s="18">
        <v>0.84157691251932787</v>
      </c>
      <c r="M24" s="2">
        <f t="shared" si="3"/>
        <v>0.85657691251932788</v>
      </c>
      <c r="N24" s="2">
        <v>3.9161254391558341E-2</v>
      </c>
    </row>
    <row r="25" spans="1:19" x14ac:dyDescent="0.3">
      <c r="A25" t="s">
        <v>23</v>
      </c>
      <c r="B25">
        <v>0.51907653109048923</v>
      </c>
      <c r="C25">
        <v>0.50669934640522873</v>
      </c>
      <c r="D25">
        <v>0.55534950071326672</v>
      </c>
      <c r="E25">
        <f t="shared" si="0"/>
        <v>0.52704179273632823</v>
      </c>
      <c r="F25" s="7">
        <f t="shared" si="1"/>
        <v>2.5284252477856293E-2</v>
      </c>
      <c r="H25" s="2">
        <v>0.48</v>
      </c>
      <c r="I25" s="2">
        <f t="shared" si="2"/>
        <v>0.495</v>
      </c>
      <c r="J25" s="2">
        <v>2.58</v>
      </c>
      <c r="K25" s="2">
        <v>1.32</v>
      </c>
      <c r="L25" s="18">
        <v>0.52704179273632823</v>
      </c>
      <c r="M25" s="2">
        <f t="shared" si="3"/>
        <v>0.54204179273632824</v>
      </c>
      <c r="N25" s="2">
        <v>2.5284252477856293E-2</v>
      </c>
    </row>
    <row r="26" spans="1:19" x14ac:dyDescent="0.3">
      <c r="A26" t="s">
        <v>11</v>
      </c>
      <c r="B26">
        <v>0.56956672716892054</v>
      </c>
      <c r="C26">
        <v>0.60767973856209145</v>
      </c>
      <c r="D26">
        <v>0.63664850136239781</v>
      </c>
      <c r="E26">
        <f t="shared" si="0"/>
        <v>0.60463165569780319</v>
      </c>
      <c r="F26" s="7">
        <f t="shared" si="1"/>
        <v>3.3644601559490096E-2</v>
      </c>
      <c r="H26" s="2">
        <v>0.52</v>
      </c>
      <c r="I26" s="2">
        <f t="shared" si="2"/>
        <v>0.53500000000000003</v>
      </c>
      <c r="J26" s="2">
        <v>4.3499999999999996</v>
      </c>
      <c r="K26" s="2">
        <v>2.35</v>
      </c>
      <c r="L26" s="18">
        <v>0.60463165569780319</v>
      </c>
      <c r="M26" s="2">
        <f t="shared" si="3"/>
        <v>0.61963165569780321</v>
      </c>
      <c r="N26" s="2">
        <v>3.3644601559490096E-2</v>
      </c>
    </row>
    <row r="27" spans="1:19" x14ac:dyDescent="0.3">
      <c r="A27" t="s">
        <v>16</v>
      </c>
      <c r="B27">
        <v>1.0231209150326799</v>
      </c>
      <c r="C27">
        <v>1.0462418300653595</v>
      </c>
      <c r="D27">
        <v>0.87332382310984313</v>
      </c>
      <c r="E27">
        <f t="shared" si="0"/>
        <v>0.9808955227359607</v>
      </c>
      <c r="F27" s="7">
        <f t="shared" si="1"/>
        <v>9.3874368697349261E-2</v>
      </c>
      <c r="H27" s="2">
        <v>0.55000000000000004</v>
      </c>
      <c r="I27" s="2">
        <f t="shared" si="2"/>
        <v>0.56500000000000006</v>
      </c>
      <c r="J27" s="2">
        <v>4.91</v>
      </c>
      <c r="K27" s="2">
        <v>1.3</v>
      </c>
      <c r="L27" s="18">
        <v>0.9808955227359607</v>
      </c>
      <c r="M27" s="2">
        <f t="shared" si="3"/>
        <v>0.99589552273596071</v>
      </c>
      <c r="N27" s="2">
        <v>9.3874368697349261E-2</v>
      </c>
    </row>
    <row r="28" spans="1:19" x14ac:dyDescent="0.3">
      <c r="A28" t="s">
        <v>4</v>
      </c>
      <c r="B28">
        <v>0.5818023493621699</v>
      </c>
      <c r="C28">
        <v>0.55490196078431375</v>
      </c>
      <c r="D28">
        <v>0.6081312410841655</v>
      </c>
      <c r="E28">
        <f t="shared" si="0"/>
        <v>0.58161185041021635</v>
      </c>
      <c r="F28" s="7">
        <f t="shared" si="1"/>
        <v>2.6615151468629063E-2</v>
      </c>
      <c r="H28" s="2">
        <v>0.64</v>
      </c>
      <c r="I28" s="2">
        <f t="shared" si="2"/>
        <v>0.65500000000000003</v>
      </c>
      <c r="J28" s="2">
        <v>8.33</v>
      </c>
      <c r="K28" s="2">
        <v>3.3</v>
      </c>
      <c r="L28" s="18">
        <v>0.58161185041021635</v>
      </c>
      <c r="M28" s="2">
        <f t="shared" si="3"/>
        <v>0.59661185041021636</v>
      </c>
      <c r="N28" s="2">
        <v>2.6615151468629063E-2</v>
      </c>
    </row>
    <row r="29" spans="1:19" x14ac:dyDescent="0.3">
      <c r="A29" t="s">
        <v>29</v>
      </c>
      <c r="B29">
        <v>0.71273263542705223</v>
      </c>
      <c r="C29">
        <v>0.72843137254901957</v>
      </c>
      <c r="D29">
        <v>0.69657631954350929</v>
      </c>
      <c r="E29">
        <f t="shared" si="0"/>
        <v>0.7125801091731937</v>
      </c>
      <c r="F29" s="7">
        <f t="shared" si="1"/>
        <v>1.5928074230413244E-2</v>
      </c>
      <c r="H29" s="2">
        <v>0.66</v>
      </c>
      <c r="I29" s="2">
        <f t="shared" si="2"/>
        <v>0.67500000000000004</v>
      </c>
      <c r="J29" s="2">
        <v>19.600000000000001</v>
      </c>
      <c r="K29" s="2">
        <v>14.46</v>
      </c>
      <c r="L29" s="18">
        <v>0.7125801091731937</v>
      </c>
      <c r="M29" s="2">
        <f t="shared" si="3"/>
        <v>0.72758010917319371</v>
      </c>
      <c r="N29" s="2">
        <v>1.5928074230413244E-2</v>
      </c>
    </row>
    <row r="30" spans="1:19" x14ac:dyDescent="0.3">
      <c r="A30" t="s">
        <v>17</v>
      </c>
      <c r="B30">
        <v>1.1713794513894213</v>
      </c>
      <c r="C30">
        <v>1.1980392156862745</v>
      </c>
      <c r="D30">
        <v>1.0462196861626247</v>
      </c>
      <c r="E30">
        <f t="shared" si="0"/>
        <v>1.1385461177461067</v>
      </c>
      <c r="F30" s="7">
        <f t="shared" si="1"/>
        <v>8.106055288977182E-2</v>
      </c>
      <c r="H30" s="2">
        <v>0.76</v>
      </c>
      <c r="I30" s="2">
        <f t="shared" si="2"/>
        <v>0.77500000000000002</v>
      </c>
      <c r="J30" s="2">
        <v>18.88</v>
      </c>
      <c r="K30" s="2">
        <v>13.5</v>
      </c>
      <c r="L30" s="18">
        <v>1.1385461177461067</v>
      </c>
      <c r="M30" s="2">
        <f t="shared" si="3"/>
        <v>1.1535461177461066</v>
      </c>
      <c r="N30" s="2">
        <v>8.106055288977182E-2</v>
      </c>
    </row>
    <row r="31" spans="1:19" x14ac:dyDescent="0.3">
      <c r="A31" t="s">
        <v>5</v>
      </c>
      <c r="B31">
        <v>1</v>
      </c>
      <c r="C31">
        <v>1</v>
      </c>
      <c r="D31" s="2">
        <v>1</v>
      </c>
      <c r="E31">
        <f t="shared" si="0"/>
        <v>1</v>
      </c>
      <c r="F31" s="7">
        <f t="shared" si="1"/>
        <v>0</v>
      </c>
      <c r="H31" s="2">
        <v>0.81</v>
      </c>
      <c r="I31" s="2">
        <f t="shared" si="2"/>
        <v>0.82500000000000007</v>
      </c>
      <c r="J31" s="2">
        <v>10.4</v>
      </c>
      <c r="K31" s="2">
        <v>8.8000000000000007</v>
      </c>
      <c r="L31" s="18">
        <v>1</v>
      </c>
      <c r="M31" s="2">
        <f t="shared" si="3"/>
        <v>1.0149999999999999</v>
      </c>
      <c r="N31" s="2">
        <v>0</v>
      </c>
    </row>
    <row r="60" spans="11:18" x14ac:dyDescent="0.3">
      <c r="K60" s="11" t="s">
        <v>135</v>
      </c>
      <c r="L60" s="11"/>
      <c r="M60" s="11"/>
      <c r="N60" s="11"/>
      <c r="O60" s="11"/>
      <c r="P60" s="11"/>
      <c r="Q60" s="11"/>
      <c r="R60" s="11"/>
    </row>
    <row r="61" spans="11:18" x14ac:dyDescent="0.3">
      <c r="K61" s="11">
        <v>1</v>
      </c>
      <c r="L61" s="11" t="s">
        <v>138</v>
      </c>
      <c r="M61" s="11"/>
      <c r="N61" s="11"/>
      <c r="O61" s="11"/>
      <c r="P61" s="11"/>
      <c r="Q61" s="11"/>
      <c r="R61" s="11"/>
    </row>
    <row r="62" spans="11:18" x14ac:dyDescent="0.3">
      <c r="K62" s="11">
        <v>2</v>
      </c>
      <c r="L62" s="11" t="s">
        <v>136</v>
      </c>
      <c r="M62" s="11"/>
      <c r="N62" s="11"/>
      <c r="O62" s="11"/>
      <c r="P62" s="11"/>
      <c r="Q62" s="11"/>
      <c r="R62" s="11"/>
    </row>
  </sheetData>
  <sortState xmlns:xlrd2="http://schemas.microsoft.com/office/spreadsheetml/2017/richdata2" ref="A2:N31">
    <sortCondition ref="H2:H31"/>
  </sortState>
  <conditionalFormatting sqref="G3:G31 F33 G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AADE-007D-4C3C-8366-DB376179679E}">
  <dimension ref="A1:R63"/>
  <sheetViews>
    <sheetView topLeftCell="A12" zoomScaleNormal="100" zoomScaleSheetLayoutView="80" workbookViewId="0">
      <selection activeCell="Q2" sqref="Q2:R16"/>
    </sheetView>
  </sheetViews>
  <sheetFormatPr defaultColWidth="8.77734375" defaultRowHeight="14.4" x14ac:dyDescent="0.3"/>
  <cols>
    <col min="7" max="8" width="8.77734375" style="2"/>
    <col min="9" max="9" width="8.77734375" style="7"/>
    <col min="10" max="11" width="8.77734375" style="2"/>
    <col min="12" max="12" width="9.109375" bestFit="1" customWidth="1"/>
    <col min="13" max="13" width="9.6640625" bestFit="1" customWidth="1"/>
  </cols>
  <sheetData>
    <row r="1" spans="1:18" x14ac:dyDescent="0.3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s="2" t="s">
        <v>49</v>
      </c>
      <c r="J1" s="2" t="s">
        <v>47</v>
      </c>
      <c r="K1" s="2" t="s">
        <v>48</v>
      </c>
      <c r="L1" t="s">
        <v>50</v>
      </c>
      <c r="N1" t="s">
        <v>34</v>
      </c>
    </row>
    <row r="2" spans="1:18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>
        <f>STDEV(B2:D2)</f>
        <v>0</v>
      </c>
      <c r="H2" s="2">
        <v>0</v>
      </c>
      <c r="I2" s="7">
        <f t="shared" ref="I2:I32" si="1">H2+0.015</f>
        <v>1.4999999999999999E-2</v>
      </c>
      <c r="J2" s="2">
        <v>1.26</v>
      </c>
      <c r="K2" s="2">
        <v>0.98</v>
      </c>
      <c r="L2" s="18">
        <v>0</v>
      </c>
      <c r="M2">
        <f t="shared" ref="M2:M31" si="2">L2+0.015</f>
        <v>1.4999999999999999E-2</v>
      </c>
      <c r="N2">
        <v>0</v>
      </c>
      <c r="Q2" s="7">
        <v>0</v>
      </c>
      <c r="R2" s="7">
        <v>-0.1</v>
      </c>
    </row>
    <row r="3" spans="1:18" x14ac:dyDescent="0.3">
      <c r="A3" t="s">
        <v>6</v>
      </c>
      <c r="B3">
        <v>5.9420648675414705E-3</v>
      </c>
      <c r="C3">
        <v>8.5384943788245344E-4</v>
      </c>
      <c r="D3">
        <v>9.7703957010258913E-4</v>
      </c>
      <c r="E3" s="21">
        <f t="shared" si="0"/>
        <v>2.5909846251755044E-3</v>
      </c>
      <c r="F3" s="21">
        <f>STDEV(B3:D3)</f>
        <v>2.9027741981164775E-3</v>
      </c>
      <c r="H3" s="2">
        <v>0</v>
      </c>
      <c r="I3" s="7">
        <f t="shared" si="1"/>
        <v>1.4999999999999999E-2</v>
      </c>
      <c r="J3" s="2">
        <v>1.1299999999999999</v>
      </c>
      <c r="K3" s="2">
        <v>0.99</v>
      </c>
      <c r="L3" s="18">
        <v>2.5909846251755044E-3</v>
      </c>
      <c r="M3" s="2">
        <f t="shared" si="2"/>
        <v>1.7590984625175506E-2</v>
      </c>
      <c r="N3" s="2">
        <v>2.9027741981164775E-3</v>
      </c>
      <c r="Q3" s="7">
        <v>0.2</v>
      </c>
      <c r="R3" s="7">
        <v>-0.1</v>
      </c>
    </row>
    <row r="4" spans="1:18" x14ac:dyDescent="0.3">
      <c r="A4" t="s">
        <v>7</v>
      </c>
      <c r="B4">
        <v>2.0054468927952464E-2</v>
      </c>
      <c r="E4" s="21">
        <f t="shared" si="0"/>
        <v>2.0054468927952464E-2</v>
      </c>
      <c r="F4" s="21">
        <v>0</v>
      </c>
      <c r="H4" s="2">
        <v>0</v>
      </c>
      <c r="I4" s="7">
        <f t="shared" si="1"/>
        <v>1.4999999999999999E-2</v>
      </c>
      <c r="J4" s="2">
        <v>1.03</v>
      </c>
      <c r="K4" s="2">
        <v>1.06</v>
      </c>
      <c r="L4" s="18">
        <v>2.0054468927952464E-2</v>
      </c>
      <c r="M4" s="2">
        <f t="shared" si="2"/>
        <v>3.5054468927952463E-2</v>
      </c>
      <c r="N4" s="2">
        <v>0</v>
      </c>
      <c r="Q4" s="7">
        <v>0.4</v>
      </c>
      <c r="R4" s="7">
        <v>-0.1</v>
      </c>
    </row>
    <row r="5" spans="1:18" x14ac:dyDescent="0.3">
      <c r="A5" t="s">
        <v>12</v>
      </c>
      <c r="B5">
        <v>7.9227531567219612E-3</v>
      </c>
      <c r="C5">
        <v>2.8461647929415115E-4</v>
      </c>
      <c r="D5">
        <v>6.5135971340172616E-4</v>
      </c>
      <c r="E5" s="21">
        <f t="shared" si="0"/>
        <v>2.9529097831392792E-3</v>
      </c>
      <c r="F5" s="21">
        <f t="shared" ref="F5:F31" si="3">STDEV(B5:D5)</f>
        <v>4.3079151011131472E-3</v>
      </c>
      <c r="H5" s="2">
        <v>0</v>
      </c>
      <c r="I5" s="7">
        <f t="shared" si="1"/>
        <v>1.4999999999999999E-2</v>
      </c>
      <c r="J5" s="2">
        <v>1.23</v>
      </c>
      <c r="K5" s="2">
        <v>1.1299999999999999</v>
      </c>
      <c r="L5" s="18">
        <v>2.9529097831392792E-3</v>
      </c>
      <c r="M5" s="2">
        <f t="shared" si="2"/>
        <v>1.7952909783139279E-2</v>
      </c>
      <c r="N5">
        <v>4.3079151011131472E-3</v>
      </c>
      <c r="Q5" s="7">
        <v>0.6</v>
      </c>
      <c r="R5" s="7">
        <v>-0.1</v>
      </c>
    </row>
    <row r="6" spans="1:18" x14ac:dyDescent="0.3">
      <c r="A6" t="s">
        <v>13</v>
      </c>
      <c r="B6">
        <v>1.0151027482050013E-2</v>
      </c>
      <c r="C6">
        <v>2.8461647929415115E-4</v>
      </c>
      <c r="D6">
        <v>8.1419964175215764E-4</v>
      </c>
      <c r="E6" s="21">
        <f t="shared" si="0"/>
        <v>3.7499478676987739E-3</v>
      </c>
      <c r="F6" s="21">
        <f t="shared" si="3"/>
        <v>5.5498179928207565E-3</v>
      </c>
      <c r="H6" s="2">
        <v>0</v>
      </c>
      <c r="I6" s="7">
        <f t="shared" si="1"/>
        <v>1.4999999999999999E-2</v>
      </c>
      <c r="J6" s="2">
        <v>1.47</v>
      </c>
      <c r="K6" s="2">
        <v>1.01</v>
      </c>
      <c r="L6" s="18">
        <v>3.7499478676987739E-3</v>
      </c>
      <c r="M6" s="2">
        <f t="shared" si="2"/>
        <v>1.8749947867698773E-2</v>
      </c>
      <c r="N6">
        <v>5.5498179928207565E-3</v>
      </c>
      <c r="Q6" s="7">
        <v>0.8</v>
      </c>
      <c r="R6" s="7">
        <v>-0.1</v>
      </c>
    </row>
    <row r="7" spans="1:18" x14ac:dyDescent="0.3">
      <c r="A7" t="s">
        <v>18</v>
      </c>
      <c r="B7">
        <v>3.9613765783609806E-3</v>
      </c>
      <c r="C7">
        <v>2.8461647929415115E-4</v>
      </c>
      <c r="D7">
        <v>6.5135971340172616E-4</v>
      </c>
      <c r="E7" s="21">
        <f t="shared" si="0"/>
        <v>1.6324509236856192E-3</v>
      </c>
      <c r="F7" s="21">
        <f t="shared" si="3"/>
        <v>2.025227438757118E-3</v>
      </c>
      <c r="H7" s="2">
        <v>0</v>
      </c>
      <c r="I7" s="7">
        <f t="shared" si="1"/>
        <v>1.4999999999999999E-2</v>
      </c>
      <c r="J7" s="2">
        <v>1.05</v>
      </c>
      <c r="K7" s="2">
        <v>1.1299999999999999</v>
      </c>
      <c r="L7" s="18">
        <v>1.6324509236856192E-3</v>
      </c>
      <c r="M7" s="2">
        <f t="shared" si="2"/>
        <v>1.6632450923685618E-2</v>
      </c>
      <c r="N7">
        <v>2.025227438757118E-3</v>
      </c>
      <c r="Q7" s="7">
        <v>1</v>
      </c>
      <c r="R7" s="7">
        <v>-0.1</v>
      </c>
    </row>
    <row r="8" spans="1:18" x14ac:dyDescent="0.3">
      <c r="A8" t="s">
        <v>19</v>
      </c>
      <c r="B8">
        <v>7.9227531567219612E-3</v>
      </c>
      <c r="C8">
        <v>1.2807741568236801E-3</v>
      </c>
      <c r="D8">
        <v>1.4655593551538837E-3</v>
      </c>
      <c r="E8" s="21">
        <f t="shared" si="0"/>
        <v>3.5563622228998414E-3</v>
      </c>
      <c r="F8" s="21">
        <f t="shared" si="3"/>
        <v>3.7825340358816979E-3</v>
      </c>
      <c r="H8" s="2">
        <v>0</v>
      </c>
      <c r="I8" s="7">
        <f t="shared" si="1"/>
        <v>1.4999999999999999E-2</v>
      </c>
      <c r="J8" s="2">
        <v>1.52</v>
      </c>
      <c r="K8" s="2">
        <v>1.06</v>
      </c>
      <c r="L8" s="18">
        <v>3.5563622228998414E-3</v>
      </c>
      <c r="M8" s="2">
        <f t="shared" si="2"/>
        <v>1.8556362222899841E-2</v>
      </c>
      <c r="N8">
        <v>3.7825340358816979E-3</v>
      </c>
      <c r="Q8" s="7"/>
      <c r="R8" s="7"/>
    </row>
    <row r="9" spans="1:18" x14ac:dyDescent="0.3">
      <c r="A9" t="s">
        <v>24</v>
      </c>
      <c r="B9">
        <v>2.0054468927952464E-2</v>
      </c>
      <c r="C9">
        <v>7.1154119823537787E-4</v>
      </c>
      <c r="D9">
        <v>1.3027194268034523E-3</v>
      </c>
      <c r="E9" s="21">
        <f t="shared" si="0"/>
        <v>7.3562431843304313E-3</v>
      </c>
      <c r="F9" s="21">
        <f t="shared" si="3"/>
        <v>1.1000957944718823E-2</v>
      </c>
      <c r="H9" s="2">
        <v>0</v>
      </c>
      <c r="I9" s="7">
        <f t="shared" si="1"/>
        <v>1.4999999999999999E-2</v>
      </c>
      <c r="J9" s="2">
        <v>1.78</v>
      </c>
      <c r="K9" s="2">
        <v>1.17</v>
      </c>
      <c r="L9" s="18">
        <v>7.3562431843304313E-3</v>
      </c>
      <c r="M9" s="2">
        <f t="shared" si="2"/>
        <v>2.2356243184330431E-2</v>
      </c>
      <c r="N9">
        <v>1.1000957944718823E-2</v>
      </c>
      <c r="Q9" s="7">
        <v>-0.1</v>
      </c>
      <c r="R9" s="7">
        <v>0</v>
      </c>
    </row>
    <row r="10" spans="1:18" x14ac:dyDescent="0.3">
      <c r="A10" t="s">
        <v>25</v>
      </c>
      <c r="B10">
        <v>1.0706638115631692E-3</v>
      </c>
      <c r="C10">
        <v>4.2692471894122672E-4</v>
      </c>
      <c r="D10">
        <v>8.1419964175215764E-4</v>
      </c>
      <c r="E10" s="21">
        <f t="shared" si="0"/>
        <v>7.7059605741885116E-4</v>
      </c>
      <c r="F10" s="21">
        <f t="shared" si="3"/>
        <v>3.2407708846424844E-4</v>
      </c>
      <c r="H10" s="2">
        <v>0</v>
      </c>
      <c r="I10" s="7">
        <f t="shared" si="1"/>
        <v>1.4999999999999999E-2</v>
      </c>
      <c r="J10" s="2">
        <v>1.21</v>
      </c>
      <c r="K10" s="2">
        <v>0.89</v>
      </c>
      <c r="L10" s="18">
        <v>7.7059605741885116E-4</v>
      </c>
      <c r="M10" s="2">
        <f t="shared" si="2"/>
        <v>1.5770596057418852E-2</v>
      </c>
      <c r="N10">
        <v>3.2407708846424844E-4</v>
      </c>
      <c r="Q10" s="7">
        <v>-0.1</v>
      </c>
      <c r="R10" s="7">
        <v>0.2</v>
      </c>
    </row>
    <row r="11" spans="1:18" x14ac:dyDescent="0.3">
      <c r="A11" t="s">
        <v>20</v>
      </c>
      <c r="B11">
        <v>-2.723446397623174E-3</v>
      </c>
      <c r="C11">
        <v>-1.4230823964707557E-4</v>
      </c>
      <c r="D11">
        <v>0</v>
      </c>
      <c r="E11" s="21">
        <f t="shared" si="0"/>
        <v>-9.5525154575674986E-4</v>
      </c>
      <c r="F11" s="21">
        <f t="shared" si="3"/>
        <v>1.5329539081110877E-3</v>
      </c>
      <c r="H11" s="2">
        <v>0.01</v>
      </c>
      <c r="I11" s="7">
        <f t="shared" si="1"/>
        <v>2.5000000000000001E-2</v>
      </c>
      <c r="J11" s="2">
        <v>2.4900000000000002</v>
      </c>
      <c r="K11" s="2">
        <v>1.27</v>
      </c>
      <c r="L11" s="18">
        <v>-9.5525154575674986E-4</v>
      </c>
      <c r="M11" s="2">
        <f t="shared" si="2"/>
        <v>1.404474845424325E-2</v>
      </c>
      <c r="N11">
        <v>1.5329539081110877E-3</v>
      </c>
      <c r="Q11" s="7">
        <v>-0.1</v>
      </c>
      <c r="R11" s="7">
        <v>0.4</v>
      </c>
    </row>
    <row r="12" spans="1:18" x14ac:dyDescent="0.3">
      <c r="A12" t="s">
        <v>14</v>
      </c>
      <c r="B12">
        <v>-4.4565486506561031E-3</v>
      </c>
      <c r="C12">
        <v>-2.8461647929415115E-4</v>
      </c>
      <c r="D12">
        <v>-3.2567985670086308E-4</v>
      </c>
      <c r="E12" s="21">
        <f t="shared" si="0"/>
        <v>-1.6889483288837057E-3</v>
      </c>
      <c r="F12" s="21">
        <f t="shared" si="3"/>
        <v>2.3969001243370615E-3</v>
      </c>
      <c r="H12" s="2">
        <v>7.0000000000000007E-2</v>
      </c>
      <c r="I12" s="7">
        <f t="shared" si="1"/>
        <v>8.5000000000000006E-2</v>
      </c>
      <c r="J12" s="2">
        <v>6.2</v>
      </c>
      <c r="K12" s="2">
        <v>1.29</v>
      </c>
      <c r="L12" s="18">
        <v>-1.6889483288837057E-3</v>
      </c>
      <c r="M12" s="2">
        <f t="shared" si="2"/>
        <v>1.3311051671116294E-2</v>
      </c>
      <c r="N12">
        <v>2.3969001243370615E-3</v>
      </c>
      <c r="Q12" s="7">
        <v>-0.1</v>
      </c>
      <c r="R12" s="7">
        <v>0.6</v>
      </c>
    </row>
    <row r="13" spans="1:18" x14ac:dyDescent="0.3">
      <c r="A13" t="s">
        <v>2</v>
      </c>
      <c r="B13">
        <v>5.9420648675414705E-3</v>
      </c>
      <c r="C13">
        <v>1.4230823964707557E-4</v>
      </c>
      <c r="D13">
        <v>1.1398794984530207E-3</v>
      </c>
      <c r="E13" s="21">
        <f t="shared" si="0"/>
        <v>2.4080842018805223E-3</v>
      </c>
      <c r="F13" s="21">
        <f t="shared" si="3"/>
        <v>3.1008952921774014E-3</v>
      </c>
      <c r="H13" s="2">
        <v>0.1</v>
      </c>
      <c r="I13" s="7">
        <f t="shared" si="1"/>
        <v>0.115</v>
      </c>
      <c r="J13" s="2">
        <v>2.78</v>
      </c>
      <c r="K13" s="2">
        <v>1.1299999999999999</v>
      </c>
      <c r="L13" s="18">
        <v>2.4080842018805223E-3</v>
      </c>
      <c r="M13" s="2">
        <f t="shared" si="2"/>
        <v>1.7408084201880523E-2</v>
      </c>
      <c r="N13">
        <v>3.1008952921774014E-3</v>
      </c>
      <c r="Q13" s="7">
        <v>-0.1</v>
      </c>
      <c r="R13" s="7">
        <v>0.8</v>
      </c>
    </row>
    <row r="14" spans="1:18" x14ac:dyDescent="0.3">
      <c r="A14" t="s">
        <v>15</v>
      </c>
      <c r="B14">
        <v>-3.9613765783609806E-3</v>
      </c>
      <c r="C14">
        <v>0</v>
      </c>
      <c r="D14">
        <v>1.6283992835043154E-4</v>
      </c>
      <c r="E14" s="21">
        <f t="shared" si="0"/>
        <v>-1.2661788833368498E-3</v>
      </c>
      <c r="F14" s="21">
        <f t="shared" si="3"/>
        <v>2.3355293130281696E-3</v>
      </c>
      <c r="H14" s="2">
        <v>0.13</v>
      </c>
      <c r="I14" s="7">
        <f t="shared" si="1"/>
        <v>0.14500000000000002</v>
      </c>
      <c r="J14" s="2">
        <v>3.29</v>
      </c>
      <c r="K14" s="2">
        <v>1.26</v>
      </c>
      <c r="L14" s="18">
        <v>-1.2661788833368498E-3</v>
      </c>
      <c r="M14" s="2">
        <f t="shared" si="2"/>
        <v>1.373382111666315E-2</v>
      </c>
      <c r="N14">
        <v>2.3355293130281696E-3</v>
      </c>
      <c r="Q14" s="7">
        <v>-0.1</v>
      </c>
      <c r="R14" s="7">
        <v>1</v>
      </c>
    </row>
    <row r="15" spans="1:18" x14ac:dyDescent="0.3">
      <c r="A15" t="s">
        <v>8</v>
      </c>
      <c r="B15">
        <v>1.8568952711067097E-2</v>
      </c>
      <c r="C15">
        <v>2.7038565532944356E-3</v>
      </c>
      <c r="D15">
        <v>1.1398794984530208E-2</v>
      </c>
      <c r="E15" s="21">
        <f t="shared" si="0"/>
        <v>1.089053474963058E-2</v>
      </c>
      <c r="F15" s="21">
        <f t="shared" si="3"/>
        <v>7.944750806263742E-3</v>
      </c>
      <c r="H15" s="2">
        <v>0.15</v>
      </c>
      <c r="I15" s="7">
        <f t="shared" si="1"/>
        <v>0.16499999999999998</v>
      </c>
      <c r="J15" s="2">
        <v>1.97</v>
      </c>
      <c r="K15" s="2">
        <v>1.21</v>
      </c>
      <c r="L15" s="18">
        <v>1.089053474963058E-2</v>
      </c>
      <c r="M15" s="2">
        <f t="shared" si="2"/>
        <v>2.589053474963058E-2</v>
      </c>
      <c r="N15">
        <v>7.944750806263742E-3</v>
      </c>
      <c r="Q15" s="7">
        <v>-0.1</v>
      </c>
      <c r="R15" s="7">
        <v>1.2</v>
      </c>
    </row>
    <row r="16" spans="1:18" x14ac:dyDescent="0.3">
      <c r="A16" t="s">
        <v>1</v>
      </c>
      <c r="B16">
        <v>5.8430304530824463E-2</v>
      </c>
      <c r="C16">
        <v>5.6923295858830228E-2</v>
      </c>
      <c r="D16">
        <v>1.2701514411333659E-2</v>
      </c>
      <c r="E16" s="21">
        <f t="shared" si="0"/>
        <v>4.2685038266996121E-2</v>
      </c>
      <c r="F16" s="21">
        <f t="shared" si="3"/>
        <v>2.5977423773089509E-2</v>
      </c>
      <c r="H16" s="2">
        <v>0.17</v>
      </c>
      <c r="I16" s="7">
        <f t="shared" si="1"/>
        <v>0.185</v>
      </c>
      <c r="J16" s="2">
        <v>2.72</v>
      </c>
      <c r="K16" s="2">
        <v>1.1399999999999999</v>
      </c>
      <c r="L16" s="18">
        <v>4.2685038266996121E-2</v>
      </c>
      <c r="M16" s="2">
        <f t="shared" si="2"/>
        <v>5.7685038266996121E-2</v>
      </c>
      <c r="N16">
        <v>2.5977423773089509E-2</v>
      </c>
      <c r="Q16" s="7">
        <v>-0.1</v>
      </c>
      <c r="R16" s="7">
        <v>1.4</v>
      </c>
    </row>
    <row r="17" spans="1:14" x14ac:dyDescent="0.3">
      <c r="A17" t="s">
        <v>28</v>
      </c>
      <c r="B17">
        <v>2.2282743253280515E-3</v>
      </c>
      <c r="C17">
        <v>1.4230823964707557E-3</v>
      </c>
      <c r="E17" s="21">
        <f t="shared" si="0"/>
        <v>1.8256783608994035E-3</v>
      </c>
      <c r="F17" s="21">
        <f t="shared" si="3"/>
        <v>5.6935667305166998E-4</v>
      </c>
      <c r="H17" s="2">
        <v>0.21</v>
      </c>
      <c r="I17" s="7">
        <f t="shared" si="1"/>
        <v>0.22499999999999998</v>
      </c>
      <c r="J17" s="2">
        <v>8.8800000000000008</v>
      </c>
      <c r="K17" s="2">
        <v>2.76</v>
      </c>
      <c r="L17" s="18">
        <v>1.8256783608994035E-3</v>
      </c>
      <c r="M17" s="2">
        <f t="shared" si="2"/>
        <v>1.6825678360899404E-2</v>
      </c>
      <c r="N17">
        <v>5.6935667305166998E-4</v>
      </c>
    </row>
    <row r="18" spans="1:14" x14ac:dyDescent="0.3">
      <c r="A18" t="s">
        <v>9</v>
      </c>
      <c r="B18">
        <v>7.749442931418668E-2</v>
      </c>
      <c r="C18">
        <v>5.1942507471182585E-2</v>
      </c>
      <c r="D18">
        <v>6.2530532486565704E-2</v>
      </c>
      <c r="E18" s="21">
        <f t="shared" si="0"/>
        <v>6.398915642397833E-2</v>
      </c>
      <c r="F18" s="21">
        <f t="shared" si="3"/>
        <v>1.2838257876785405E-2</v>
      </c>
      <c r="H18" s="2">
        <v>0.23</v>
      </c>
      <c r="I18" s="7">
        <f t="shared" si="1"/>
        <v>0.245</v>
      </c>
      <c r="J18" s="2">
        <v>2.71</v>
      </c>
      <c r="K18" s="2">
        <v>1.31</v>
      </c>
      <c r="L18" s="25">
        <v>6.398915642397833E-2</v>
      </c>
      <c r="M18" s="19">
        <f>L18+0.015</f>
        <v>7.8989156423978329E-2</v>
      </c>
      <c r="N18">
        <v>1.2838257876785405E-2</v>
      </c>
    </row>
    <row r="19" spans="1:14" x14ac:dyDescent="0.3">
      <c r="A19" t="s">
        <v>21</v>
      </c>
      <c r="B19">
        <v>2.1787571180985392E-2</v>
      </c>
      <c r="C19">
        <v>2.8461647929415115E-4</v>
      </c>
      <c r="D19">
        <v>3.2567985670086308E-4</v>
      </c>
      <c r="E19" s="21">
        <f t="shared" si="0"/>
        <v>7.4659558389934683E-3</v>
      </c>
      <c r="F19" s="21">
        <f t="shared" si="3"/>
        <v>1.2402899703425197E-2</v>
      </c>
      <c r="H19" s="2">
        <v>0.25</v>
      </c>
      <c r="I19" s="7">
        <f t="shared" si="1"/>
        <v>0.26500000000000001</v>
      </c>
      <c r="J19" s="2">
        <v>2.2400000000000002</v>
      </c>
      <c r="K19" s="2">
        <v>4.21</v>
      </c>
      <c r="L19" s="18">
        <v>7.4659558389934683E-3</v>
      </c>
      <c r="M19" s="2">
        <f t="shared" si="2"/>
        <v>2.2465955838993468E-2</v>
      </c>
      <c r="N19">
        <v>1.2402899703425197E-2</v>
      </c>
    </row>
    <row r="20" spans="1:14" x14ac:dyDescent="0.3">
      <c r="A20" t="s">
        <v>26</v>
      </c>
      <c r="B20">
        <v>0.83263183956424858</v>
      </c>
      <c r="C20">
        <v>1</v>
      </c>
      <c r="D20">
        <v>0.95587037941703301</v>
      </c>
      <c r="E20" s="21">
        <f t="shared" si="0"/>
        <v>0.92950073966042712</v>
      </c>
      <c r="F20" s="21">
        <f t="shared" si="3"/>
        <v>8.6744127798841414E-2</v>
      </c>
      <c r="H20" s="7">
        <v>0.27</v>
      </c>
      <c r="I20" s="7">
        <f t="shared" si="1"/>
        <v>0.28500000000000003</v>
      </c>
      <c r="J20" s="2">
        <v>2.93</v>
      </c>
      <c r="K20" s="2">
        <v>1.48</v>
      </c>
      <c r="L20" s="18">
        <v>0.92950073966042712</v>
      </c>
      <c r="M20" s="2">
        <f t="shared" si="2"/>
        <v>0.94450073966042714</v>
      </c>
      <c r="N20">
        <v>8.6744127798841414E-2</v>
      </c>
    </row>
    <row r="21" spans="1:14" x14ac:dyDescent="0.3">
      <c r="A21" t="s">
        <v>3</v>
      </c>
      <c r="B21">
        <v>-4.9517207229512255E-3</v>
      </c>
      <c r="C21">
        <v>1.1384659171766046E-3</v>
      </c>
      <c r="D21">
        <v>7.0021169190685557E-3</v>
      </c>
      <c r="E21" s="21">
        <f t="shared" si="0"/>
        <v>1.062954037764645E-3</v>
      </c>
      <c r="F21" s="21">
        <f t="shared" si="3"/>
        <v>5.977276564280049E-3</v>
      </c>
      <c r="H21" s="11">
        <v>0.33</v>
      </c>
      <c r="I21" s="7">
        <f t="shared" si="1"/>
        <v>0.34500000000000003</v>
      </c>
      <c r="J21" s="2">
        <v>9.6300000000000008</v>
      </c>
      <c r="K21" s="2">
        <v>8.5399999999999991</v>
      </c>
      <c r="L21" s="18">
        <v>1.062954037764645E-3</v>
      </c>
      <c r="M21" s="18">
        <f>L21+0.015</f>
        <v>1.6062954037764643E-2</v>
      </c>
      <c r="N21">
        <v>5.977276564280049E-3</v>
      </c>
    </row>
    <row r="22" spans="1:14" x14ac:dyDescent="0.3">
      <c r="A22" t="s">
        <v>22</v>
      </c>
      <c r="B22">
        <v>0.66154988858628372</v>
      </c>
      <c r="C22">
        <v>0.87363028319339686</v>
      </c>
      <c r="D22">
        <v>0.79824132877381537</v>
      </c>
      <c r="E22" s="21">
        <f t="shared" si="0"/>
        <v>0.77780716685116535</v>
      </c>
      <c r="F22" s="21">
        <f t="shared" si="3"/>
        <v>0.10750669595094141</v>
      </c>
      <c r="H22" s="11">
        <v>0.34</v>
      </c>
      <c r="I22" s="7">
        <f t="shared" si="1"/>
        <v>0.35500000000000004</v>
      </c>
      <c r="J22" s="2">
        <v>1.55</v>
      </c>
      <c r="K22" s="2">
        <v>6.01</v>
      </c>
      <c r="L22" s="18">
        <v>0.77780716685116535</v>
      </c>
      <c r="M22" s="2">
        <f t="shared" si="2"/>
        <v>0.79280716685116537</v>
      </c>
      <c r="N22">
        <v>0.10750669595094141</v>
      </c>
    </row>
    <row r="23" spans="1:14" x14ac:dyDescent="0.3">
      <c r="A23" t="s">
        <v>27</v>
      </c>
      <c r="B23">
        <v>0.83263183956424858</v>
      </c>
      <c r="C23">
        <v>0.95602675394905368</v>
      </c>
      <c r="D23">
        <v>1</v>
      </c>
      <c r="E23" s="21">
        <f t="shared" si="0"/>
        <v>0.92955286450443408</v>
      </c>
      <c r="F23" s="21">
        <f t="shared" si="3"/>
        <v>8.6767939924008289E-2</v>
      </c>
      <c r="H23" s="11">
        <v>0.38</v>
      </c>
      <c r="I23" s="7">
        <f t="shared" si="1"/>
        <v>0.39500000000000002</v>
      </c>
      <c r="J23" s="2">
        <v>2.93</v>
      </c>
      <c r="K23" s="2">
        <v>1.19</v>
      </c>
      <c r="L23" s="18">
        <v>0.92955286450443408</v>
      </c>
      <c r="M23" s="2">
        <f t="shared" si="2"/>
        <v>0.9445528645044341</v>
      </c>
      <c r="N23">
        <v>8.6767939924008289E-2</v>
      </c>
    </row>
    <row r="24" spans="1:14" x14ac:dyDescent="0.3">
      <c r="A24" t="s">
        <v>10</v>
      </c>
      <c r="B24">
        <v>0.79524634810596684</v>
      </c>
      <c r="C24">
        <v>0.95602675394905368</v>
      </c>
      <c r="D24">
        <v>0.87347337567171468</v>
      </c>
      <c r="E24" s="21">
        <f t="shared" si="0"/>
        <v>0.87491549257557832</v>
      </c>
      <c r="F24" s="21">
        <f t="shared" si="3"/>
        <v>8.0399903617107873E-2</v>
      </c>
      <c r="H24" s="11">
        <v>0.42</v>
      </c>
      <c r="I24" s="7">
        <f t="shared" si="1"/>
        <v>0.435</v>
      </c>
      <c r="J24" s="2">
        <v>4.8</v>
      </c>
      <c r="K24" s="2">
        <v>1.88</v>
      </c>
      <c r="L24" s="18">
        <v>0.87491549257557832</v>
      </c>
      <c r="M24" s="2">
        <f t="shared" si="2"/>
        <v>0.88991549257557834</v>
      </c>
      <c r="N24">
        <v>8.0399903617107873E-2</v>
      </c>
    </row>
    <row r="25" spans="1:14" x14ac:dyDescent="0.3">
      <c r="A25" t="s">
        <v>23</v>
      </c>
      <c r="B25">
        <v>0.39712800198068832</v>
      </c>
      <c r="C25">
        <v>0.53194819980076846</v>
      </c>
      <c r="D25">
        <v>0.46441947565543074</v>
      </c>
      <c r="E25" s="21">
        <f t="shared" si="0"/>
        <v>0.46449855914562921</v>
      </c>
      <c r="F25" s="21">
        <f t="shared" si="3"/>
        <v>6.7410133701915662E-2</v>
      </c>
      <c r="H25" s="11">
        <v>0.48</v>
      </c>
      <c r="I25" s="7">
        <f t="shared" si="1"/>
        <v>0.495</v>
      </c>
      <c r="J25" s="2">
        <v>2.58</v>
      </c>
      <c r="K25" s="2">
        <v>1.32</v>
      </c>
      <c r="L25" s="18">
        <v>0.46449855914562921</v>
      </c>
      <c r="M25" s="2">
        <f t="shared" si="2"/>
        <v>0.47949855914562922</v>
      </c>
      <c r="N25">
        <v>6.7410133701915662E-2</v>
      </c>
    </row>
    <row r="26" spans="1:14" x14ac:dyDescent="0.3">
      <c r="A26" t="s">
        <v>11</v>
      </c>
      <c r="B26">
        <v>0.23570190641247835</v>
      </c>
      <c r="C26">
        <v>8.6381101465774865E-2</v>
      </c>
      <c r="E26" s="22">
        <f t="shared" si="0"/>
        <v>0.16104150393912661</v>
      </c>
      <c r="F26" s="21">
        <f t="shared" si="3"/>
        <v>0.10558575375004778</v>
      </c>
      <c r="H26" s="11">
        <v>0.52</v>
      </c>
      <c r="I26" s="7">
        <f t="shared" si="1"/>
        <v>0.53500000000000003</v>
      </c>
      <c r="J26" s="2">
        <v>4.3499999999999996</v>
      </c>
      <c r="K26" s="2">
        <v>2.35</v>
      </c>
      <c r="L26" s="25">
        <v>0.16104150393912661</v>
      </c>
      <c r="M26" s="7">
        <f t="shared" si="2"/>
        <v>0.1760415039391266</v>
      </c>
      <c r="N26">
        <v>0.10558575375004778</v>
      </c>
    </row>
    <row r="27" spans="1:14" x14ac:dyDescent="0.3">
      <c r="A27" t="s">
        <v>16</v>
      </c>
      <c r="B27" s="2">
        <v>0.75959395890071801</v>
      </c>
      <c r="C27">
        <v>0.9139035150135193</v>
      </c>
      <c r="D27">
        <v>0.69728057319654779</v>
      </c>
      <c r="E27" s="21">
        <f t="shared" si="0"/>
        <v>0.7902593490369284</v>
      </c>
      <c r="F27" s="21">
        <f t="shared" si="3"/>
        <v>0.11151972625734947</v>
      </c>
      <c r="H27" s="11">
        <v>0.55000000000000004</v>
      </c>
      <c r="I27" s="7">
        <f t="shared" si="1"/>
        <v>0.56500000000000006</v>
      </c>
      <c r="J27" s="2">
        <v>4.91</v>
      </c>
      <c r="K27" s="2">
        <v>1.3</v>
      </c>
      <c r="L27" s="18">
        <v>0.7902593490369284</v>
      </c>
      <c r="M27" s="2">
        <f t="shared" si="2"/>
        <v>0.80525934903692842</v>
      </c>
      <c r="N27">
        <v>0.11151972625734947</v>
      </c>
    </row>
    <row r="28" spans="1:14" x14ac:dyDescent="0.3">
      <c r="A28" t="s">
        <v>4</v>
      </c>
      <c r="B28">
        <v>0.83263183956424858</v>
      </c>
      <c r="C28">
        <v>1</v>
      </c>
      <c r="D28">
        <v>1.0460836997231722</v>
      </c>
      <c r="E28" s="21">
        <f t="shared" si="0"/>
        <v>0.95957184642914017</v>
      </c>
      <c r="F28" s="21">
        <f t="shared" si="3"/>
        <v>0.11232208532692016</v>
      </c>
      <c r="H28" s="11">
        <v>0.64</v>
      </c>
      <c r="I28" s="7">
        <f t="shared" si="1"/>
        <v>0.65500000000000003</v>
      </c>
      <c r="J28" s="2">
        <v>8.33</v>
      </c>
      <c r="K28" s="2">
        <v>3.3</v>
      </c>
      <c r="L28" s="18">
        <v>0.95957184642914017</v>
      </c>
      <c r="M28" s="2">
        <f t="shared" si="2"/>
        <v>0.97457184642914019</v>
      </c>
      <c r="N28">
        <v>0.11232208532692016</v>
      </c>
    </row>
    <row r="29" spans="1:14" x14ac:dyDescent="0.3">
      <c r="A29" t="s">
        <v>29</v>
      </c>
      <c r="B29">
        <v>0.87175043327556323</v>
      </c>
      <c r="C29">
        <v>0.95602675394905368</v>
      </c>
      <c r="D29">
        <v>0.91369483797427131</v>
      </c>
      <c r="E29" s="21">
        <f t="shared" si="0"/>
        <v>0.91382400839962941</v>
      </c>
      <c r="F29" s="21">
        <f t="shared" si="3"/>
        <v>4.2138308821241727E-2</v>
      </c>
      <c r="H29" s="11">
        <v>0.66</v>
      </c>
      <c r="I29" s="7">
        <f t="shared" si="1"/>
        <v>0.67500000000000004</v>
      </c>
      <c r="J29" s="2">
        <v>19.600000000000001</v>
      </c>
      <c r="K29" s="2">
        <v>14.46</v>
      </c>
      <c r="L29" s="18">
        <v>0.91382400839962941</v>
      </c>
      <c r="M29" s="2">
        <f t="shared" si="2"/>
        <v>0.92882400839962942</v>
      </c>
      <c r="N29">
        <v>4.2138308821241727E-2</v>
      </c>
    </row>
    <row r="30" spans="1:14" x14ac:dyDescent="0.3">
      <c r="A30" t="s">
        <v>17</v>
      </c>
      <c r="B30">
        <v>1</v>
      </c>
      <c r="C30">
        <v>1</v>
      </c>
      <c r="D30">
        <v>0.91369483797427131</v>
      </c>
      <c r="E30" s="21">
        <f t="shared" si="0"/>
        <v>0.97123161265809044</v>
      </c>
      <c r="F30" s="21">
        <f t="shared" si="3"/>
        <v>4.9828308528008722E-2</v>
      </c>
      <c r="H30" s="11">
        <v>0.76</v>
      </c>
      <c r="I30" s="7">
        <f t="shared" si="1"/>
        <v>0.77500000000000002</v>
      </c>
      <c r="J30" s="2">
        <v>18.88</v>
      </c>
      <c r="K30" s="2">
        <v>13.5</v>
      </c>
      <c r="L30" s="18">
        <v>0.97123161265809044</v>
      </c>
      <c r="M30" s="2">
        <f t="shared" si="2"/>
        <v>0.98623161265809045</v>
      </c>
      <c r="N30">
        <v>4.9828308528008722E-2</v>
      </c>
    </row>
    <row r="31" spans="1:14" x14ac:dyDescent="0.3">
      <c r="A31" t="s">
        <v>5</v>
      </c>
      <c r="B31">
        <v>1</v>
      </c>
      <c r="C31">
        <v>1</v>
      </c>
      <c r="D31">
        <v>1</v>
      </c>
      <c r="E31" s="2">
        <f t="shared" si="0"/>
        <v>1</v>
      </c>
      <c r="F31" s="2">
        <f t="shared" si="3"/>
        <v>0</v>
      </c>
      <c r="H31" s="11">
        <v>0.81</v>
      </c>
      <c r="I31" s="7">
        <f t="shared" si="1"/>
        <v>0.82500000000000007</v>
      </c>
      <c r="J31" s="2">
        <v>10.4</v>
      </c>
      <c r="K31" s="2">
        <v>8.8000000000000007</v>
      </c>
      <c r="L31" s="18">
        <v>1</v>
      </c>
      <c r="M31" s="2">
        <f t="shared" si="2"/>
        <v>1.0149999999999999</v>
      </c>
      <c r="N31">
        <v>0</v>
      </c>
    </row>
    <row r="32" spans="1:14" x14ac:dyDescent="0.3">
      <c r="E32">
        <v>0.27</v>
      </c>
      <c r="H32" s="11">
        <v>0.27</v>
      </c>
      <c r="I32" s="7">
        <f t="shared" si="1"/>
        <v>0.28500000000000003</v>
      </c>
    </row>
    <row r="34" spans="13:13" x14ac:dyDescent="0.3">
      <c r="M34" s="23"/>
    </row>
    <row r="59" spans="8:15" x14ac:dyDescent="0.3">
      <c r="H59" s="11" t="s">
        <v>135</v>
      </c>
      <c r="I59" s="11"/>
      <c r="J59" s="11"/>
      <c r="K59" s="11"/>
      <c r="L59" s="11"/>
      <c r="M59" s="11"/>
      <c r="N59" s="11"/>
      <c r="O59" s="11"/>
    </row>
    <row r="60" spans="8:15" x14ac:dyDescent="0.3">
      <c r="H60" s="11">
        <v>1</v>
      </c>
      <c r="I60" s="11" t="s">
        <v>138</v>
      </c>
      <c r="J60" s="11"/>
      <c r="K60" s="11"/>
      <c r="L60" s="11"/>
      <c r="M60" s="11"/>
      <c r="N60" s="11"/>
      <c r="O60" s="11"/>
    </row>
    <row r="61" spans="8:15" x14ac:dyDescent="0.3">
      <c r="H61" s="11">
        <v>2</v>
      </c>
      <c r="I61" s="11" t="s">
        <v>136</v>
      </c>
      <c r="J61" s="11"/>
      <c r="K61" s="11"/>
      <c r="L61" s="11"/>
      <c r="M61" s="11"/>
      <c r="N61" s="11"/>
      <c r="O61" s="11"/>
    </row>
    <row r="62" spans="8:15" x14ac:dyDescent="0.3">
      <c r="I62" s="23">
        <f>AVERAGE(L18,L26)</f>
        <v>0.11251533018155246</v>
      </c>
    </row>
    <row r="63" spans="8:15" x14ac:dyDescent="0.3">
      <c r="I63" s="24">
        <v>0.27</v>
      </c>
    </row>
  </sheetData>
  <sortState xmlns:xlrd2="http://schemas.microsoft.com/office/spreadsheetml/2017/richdata2" ref="A2:N31">
    <sortCondition ref="H2:H31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15A-DEAF-48F6-87A9-DA2FB58EC5A2}">
  <dimension ref="A1:Q39"/>
  <sheetViews>
    <sheetView tabSelected="1" workbookViewId="0">
      <selection activeCell="P2" sqref="P2:Q16"/>
    </sheetView>
  </sheetViews>
  <sheetFormatPr defaultColWidth="8.77734375" defaultRowHeight="14.4" x14ac:dyDescent="0.3"/>
  <cols>
    <col min="1" max="5" width="8.77734375" style="2"/>
    <col min="12" max="12" width="8.77734375" style="2"/>
  </cols>
  <sheetData>
    <row r="1" spans="1:17" x14ac:dyDescent="0.3">
      <c r="A1" s="2" t="s">
        <v>38</v>
      </c>
      <c r="B1" s="2" t="s">
        <v>49</v>
      </c>
      <c r="D1" s="2" t="s">
        <v>47</v>
      </c>
      <c r="E1" s="2" t="s">
        <v>48</v>
      </c>
      <c r="G1" t="s">
        <v>51</v>
      </c>
      <c r="H1" t="s">
        <v>52</v>
      </c>
      <c r="I1" t="s">
        <v>53</v>
      </c>
      <c r="K1" t="s">
        <v>55</v>
      </c>
      <c r="M1" t="s">
        <v>81</v>
      </c>
    </row>
    <row r="2" spans="1:17" x14ac:dyDescent="0.3">
      <c r="A2" s="2" t="s">
        <v>0</v>
      </c>
      <c r="B2" s="2">
        <v>0</v>
      </c>
      <c r="C2" s="2">
        <f t="shared" ref="C2:C31" si="0">B2+0.015</f>
        <v>1.4999999999999999E-2</v>
      </c>
      <c r="D2" s="2">
        <v>1.26</v>
      </c>
      <c r="E2" s="2">
        <v>0.98</v>
      </c>
      <c r="G2">
        <v>0</v>
      </c>
      <c r="H2">
        <v>0</v>
      </c>
      <c r="I2">
        <v>0</v>
      </c>
      <c r="K2" s="17">
        <f t="shared" ref="K2:K31" si="1">AVERAGE(G2:I2)</f>
        <v>0</v>
      </c>
      <c r="L2" s="2">
        <f t="shared" ref="L2:L31" si="2">K2+0.015</f>
        <v>1.4999999999999999E-2</v>
      </c>
      <c r="M2">
        <f t="shared" ref="M2:M31" si="3">STDEV(G2:I2)</f>
        <v>0</v>
      </c>
      <c r="P2" s="7">
        <v>0</v>
      </c>
      <c r="Q2" s="7">
        <v>-0.1</v>
      </c>
    </row>
    <row r="3" spans="1:17" x14ac:dyDescent="0.3">
      <c r="A3" s="2" t="s">
        <v>18</v>
      </c>
      <c r="B3" s="2">
        <v>0</v>
      </c>
      <c r="C3" s="2">
        <f t="shared" si="0"/>
        <v>1.4999999999999999E-2</v>
      </c>
      <c r="D3" s="2">
        <v>1.05</v>
      </c>
      <c r="E3" s="2">
        <v>1.1299999999999999</v>
      </c>
      <c r="G3">
        <v>9.4795715233671432E-5</v>
      </c>
      <c r="H3">
        <v>0</v>
      </c>
      <c r="I3">
        <v>0</v>
      </c>
      <c r="K3" s="17">
        <f t="shared" si="1"/>
        <v>3.1598571744557146E-5</v>
      </c>
      <c r="L3" s="2">
        <f t="shared" si="2"/>
        <v>1.5031598571744556E-2</v>
      </c>
      <c r="M3" s="2">
        <f t="shared" si="3"/>
        <v>5.47303317081833E-5</v>
      </c>
      <c r="P3" s="7">
        <v>0.2</v>
      </c>
      <c r="Q3" s="7">
        <v>-0.1</v>
      </c>
    </row>
    <row r="4" spans="1:17" x14ac:dyDescent="0.3">
      <c r="A4" s="2" t="s">
        <v>12</v>
      </c>
      <c r="B4" s="2">
        <v>0</v>
      </c>
      <c r="C4" s="2">
        <f t="shared" si="0"/>
        <v>1.4999999999999999E-2</v>
      </c>
      <c r="D4" s="2">
        <v>1.23</v>
      </c>
      <c r="E4" s="2">
        <v>1.1299999999999999</v>
      </c>
      <c r="G4">
        <v>1.8959143046734286E-4</v>
      </c>
      <c r="H4">
        <v>9.062075215224287E-5</v>
      </c>
      <c r="I4">
        <v>9.2661230541141583E-5</v>
      </c>
      <c r="K4" s="17">
        <f t="shared" si="1"/>
        <v>1.2429113772024244E-4</v>
      </c>
      <c r="L4" s="2">
        <f t="shared" si="2"/>
        <v>1.5124291137720241E-2</v>
      </c>
      <c r="M4" s="2">
        <f t="shared" si="3"/>
        <v>5.6560914620050595E-5</v>
      </c>
      <c r="P4" s="7">
        <v>0.4</v>
      </c>
      <c r="Q4" s="7">
        <v>-0.1</v>
      </c>
    </row>
    <row r="5" spans="1:17" x14ac:dyDescent="0.3">
      <c r="A5" s="2" t="s">
        <v>25</v>
      </c>
      <c r="B5" s="2">
        <v>0</v>
      </c>
      <c r="C5" s="2">
        <f t="shared" si="0"/>
        <v>1.4999999999999999E-2</v>
      </c>
      <c r="D5" s="2">
        <v>1.21</v>
      </c>
      <c r="E5" s="2">
        <v>0.89</v>
      </c>
      <c r="G5">
        <v>9.4795715233671432E-5</v>
      </c>
      <c r="H5">
        <v>9.062075215224287E-5</v>
      </c>
      <c r="I5">
        <v>9.2661230541141583E-5</v>
      </c>
      <c r="K5" s="17">
        <f t="shared" si="1"/>
        <v>9.269256597568529E-5</v>
      </c>
      <c r="L5" s="2">
        <f t="shared" si="2"/>
        <v>1.5092692565975684E-2</v>
      </c>
      <c r="M5" s="2">
        <f t="shared" si="3"/>
        <v>2.0876579257427214E-6</v>
      </c>
      <c r="P5" s="7">
        <v>0.6</v>
      </c>
      <c r="Q5" s="7">
        <v>-0.1</v>
      </c>
    </row>
    <row r="6" spans="1:17" x14ac:dyDescent="0.3">
      <c r="A6" s="2" t="s">
        <v>13</v>
      </c>
      <c r="B6" s="2">
        <v>0</v>
      </c>
      <c r="C6" s="2">
        <f t="shared" si="0"/>
        <v>1.4999999999999999E-2</v>
      </c>
      <c r="D6" s="2">
        <v>1.47</v>
      </c>
      <c r="E6" s="2">
        <v>1.01</v>
      </c>
      <c r="G6">
        <v>5.6877429140202867E-4</v>
      </c>
      <c r="H6">
        <v>2.7186225645672857E-4</v>
      </c>
      <c r="I6">
        <v>1.8532246108228317E-4</v>
      </c>
      <c r="K6" s="17">
        <f t="shared" si="1"/>
        <v>3.4198633631368015E-4</v>
      </c>
      <c r="L6" s="2">
        <f t="shared" si="2"/>
        <v>1.534198633631368E-2</v>
      </c>
      <c r="M6" s="2">
        <f t="shared" si="3"/>
        <v>2.0111406334647215E-4</v>
      </c>
      <c r="P6" s="7">
        <v>0.8</v>
      </c>
      <c r="Q6" s="7">
        <v>-0.1</v>
      </c>
    </row>
    <row r="7" spans="1:17" x14ac:dyDescent="0.3">
      <c r="A7" s="2" t="s">
        <v>6</v>
      </c>
      <c r="B7" s="2">
        <v>0</v>
      </c>
      <c r="C7" s="2">
        <f t="shared" si="0"/>
        <v>1.4999999999999999E-2</v>
      </c>
      <c r="D7" s="2">
        <v>1.1299999999999999</v>
      </c>
      <c r="E7" s="2">
        <v>0.99</v>
      </c>
      <c r="G7">
        <v>2.6542800265428003E-3</v>
      </c>
      <c r="H7">
        <v>3.6248300860897148E-4</v>
      </c>
      <c r="I7">
        <v>2.7798369162342475E-4</v>
      </c>
      <c r="K7" s="17">
        <f t="shared" si="1"/>
        <v>1.0982489089250654E-3</v>
      </c>
      <c r="L7" s="2">
        <f t="shared" si="2"/>
        <v>1.6098248908925066E-2</v>
      </c>
      <c r="M7" s="2">
        <f t="shared" si="3"/>
        <v>1.3482246336900903E-3</v>
      </c>
      <c r="P7" s="7">
        <v>1</v>
      </c>
      <c r="Q7" s="7">
        <v>-0.1</v>
      </c>
    </row>
    <row r="8" spans="1:17" x14ac:dyDescent="0.3">
      <c r="A8" s="2" t="s">
        <v>24</v>
      </c>
      <c r="B8" s="2">
        <v>0</v>
      </c>
      <c r="C8" s="2">
        <f t="shared" si="0"/>
        <v>1.4999999999999999E-2</v>
      </c>
      <c r="D8" s="2">
        <v>1.78</v>
      </c>
      <c r="E8" s="2">
        <v>1.17</v>
      </c>
      <c r="G8">
        <v>1.6115271589724144E-3</v>
      </c>
      <c r="H8">
        <v>2.3561395559583143E-3</v>
      </c>
      <c r="I8">
        <v>2.1312083024462563E-3</v>
      </c>
      <c r="K8" s="17">
        <f t="shared" si="1"/>
        <v>2.0329583391256617E-3</v>
      </c>
      <c r="L8" s="2">
        <f t="shared" si="2"/>
        <v>1.7032958339125662E-2</v>
      </c>
      <c r="M8" s="2">
        <f t="shared" si="3"/>
        <v>3.8190535071617608E-4</v>
      </c>
      <c r="P8" s="7"/>
      <c r="Q8" s="7"/>
    </row>
    <row r="9" spans="1:17" x14ac:dyDescent="0.3">
      <c r="A9" s="2" t="s">
        <v>7</v>
      </c>
      <c r="B9" s="2">
        <v>0</v>
      </c>
      <c r="C9" s="2">
        <f t="shared" si="0"/>
        <v>1.4999999999999999E-2</v>
      </c>
      <c r="D9" s="2">
        <v>1.03</v>
      </c>
      <c r="E9" s="2">
        <v>1.06</v>
      </c>
      <c r="G9">
        <v>0.15783486586406295</v>
      </c>
      <c r="H9">
        <v>0.17272315360217491</v>
      </c>
      <c r="I9">
        <v>0.14093773165307635</v>
      </c>
      <c r="K9" s="17">
        <f t="shared" si="1"/>
        <v>0.15716525037310472</v>
      </c>
      <c r="L9" s="2">
        <f t="shared" si="2"/>
        <v>0.17216525037310471</v>
      </c>
      <c r="M9" s="2">
        <f t="shared" si="3"/>
        <v>1.5903287421154703E-2</v>
      </c>
      <c r="P9" s="7">
        <v>-0.1</v>
      </c>
      <c r="Q9" s="7">
        <v>0</v>
      </c>
    </row>
    <row r="10" spans="1:17" x14ac:dyDescent="0.3">
      <c r="A10" s="2" t="s">
        <v>19</v>
      </c>
      <c r="B10" s="2">
        <v>0</v>
      </c>
      <c r="C10" s="2">
        <f t="shared" si="0"/>
        <v>1.4999999999999999E-2</v>
      </c>
      <c r="D10" s="2">
        <v>1.52</v>
      </c>
      <c r="E10" s="2">
        <v>1.06</v>
      </c>
      <c r="G10">
        <v>0.40657882263721679</v>
      </c>
      <c r="H10">
        <v>0.2966017217942909</v>
      </c>
      <c r="I10">
        <v>0.28993699036323201</v>
      </c>
      <c r="K10" s="17">
        <f t="shared" si="1"/>
        <v>0.33103917826491319</v>
      </c>
      <c r="L10" s="2">
        <f t="shared" si="2"/>
        <v>0.34603917826491321</v>
      </c>
      <c r="M10" s="2">
        <f t="shared" si="3"/>
        <v>6.5504069073475349E-2</v>
      </c>
      <c r="P10" s="7">
        <v>-0.1</v>
      </c>
      <c r="Q10" s="7">
        <v>0.2</v>
      </c>
    </row>
    <row r="11" spans="1:17" x14ac:dyDescent="0.3">
      <c r="A11" s="2" t="s">
        <v>20</v>
      </c>
      <c r="B11" s="2">
        <v>0.01</v>
      </c>
      <c r="C11" s="2">
        <f t="shared" si="0"/>
        <v>2.5000000000000001E-2</v>
      </c>
      <c r="D11" s="2">
        <v>2.4900000000000002</v>
      </c>
      <c r="E11" s="2">
        <v>1.27</v>
      </c>
      <c r="G11">
        <v>2.8438714570101434E-4</v>
      </c>
      <c r="H11">
        <v>9.062075215224287E-5</v>
      </c>
      <c r="I11">
        <v>0</v>
      </c>
      <c r="K11" s="17">
        <f t="shared" si="1"/>
        <v>1.2500263261775241E-4</v>
      </c>
      <c r="L11" s="2">
        <f t="shared" si="2"/>
        <v>1.5125002632617752E-2</v>
      </c>
      <c r="M11" s="2">
        <f t="shared" si="3"/>
        <v>1.4527765636274191E-4</v>
      </c>
      <c r="P11" s="7">
        <v>-0.1</v>
      </c>
      <c r="Q11" s="7">
        <v>0.4</v>
      </c>
    </row>
    <row r="12" spans="1:17" x14ac:dyDescent="0.3">
      <c r="A12" s="2" t="s">
        <v>14</v>
      </c>
      <c r="B12" s="2">
        <v>7.0000000000000007E-2</v>
      </c>
      <c r="C12" s="2">
        <f t="shared" si="0"/>
        <v>8.5000000000000006E-2</v>
      </c>
      <c r="D12" s="2">
        <v>6.2</v>
      </c>
      <c r="E12" s="2">
        <v>1.29</v>
      </c>
      <c r="G12">
        <v>2.559484311309129E-3</v>
      </c>
      <c r="H12">
        <v>9.062075215224287E-5</v>
      </c>
      <c r="I12">
        <v>9.2661230541141583E-5</v>
      </c>
      <c r="K12" s="17">
        <f t="shared" si="1"/>
        <v>9.1425543133417117E-4</v>
      </c>
      <c r="L12" s="2">
        <f t="shared" si="2"/>
        <v>1.5914255431334172E-2</v>
      </c>
      <c r="M12" s="2">
        <f t="shared" si="3"/>
        <v>1.4248103703706522E-3</v>
      </c>
      <c r="P12" s="7">
        <v>-0.1</v>
      </c>
      <c r="Q12" s="7">
        <v>0.6</v>
      </c>
    </row>
    <row r="13" spans="1:17" x14ac:dyDescent="0.3">
      <c r="A13" s="2" t="s">
        <v>2</v>
      </c>
      <c r="B13" s="2">
        <v>0.1</v>
      </c>
      <c r="C13" s="2">
        <f t="shared" si="0"/>
        <v>0.115</v>
      </c>
      <c r="D13" s="2">
        <v>2.78</v>
      </c>
      <c r="E13" s="2">
        <v>1.1299999999999999</v>
      </c>
      <c r="G13">
        <v>1.5451701583088444E-2</v>
      </c>
      <c r="H13">
        <v>1.2686905301314E-3</v>
      </c>
      <c r="I13">
        <v>1.2045959970348407E-3</v>
      </c>
      <c r="K13" s="17">
        <f t="shared" si="1"/>
        <v>5.9749960367515608E-3</v>
      </c>
      <c r="L13" s="2">
        <f t="shared" si="2"/>
        <v>2.0974996036751559E-2</v>
      </c>
      <c r="M13" s="2">
        <f t="shared" si="3"/>
        <v>8.2071303167594693E-3</v>
      </c>
      <c r="P13" s="7">
        <v>-0.1</v>
      </c>
      <c r="Q13" s="7">
        <v>0.8</v>
      </c>
    </row>
    <row r="14" spans="1:17" x14ac:dyDescent="0.3">
      <c r="A14" s="2" t="s">
        <v>15</v>
      </c>
      <c r="B14" s="2">
        <v>0.13</v>
      </c>
      <c r="C14" s="2">
        <f t="shared" si="0"/>
        <v>0.14500000000000002</v>
      </c>
      <c r="D14" s="2">
        <v>3.29</v>
      </c>
      <c r="E14" s="2">
        <v>1.26</v>
      </c>
      <c r="G14">
        <v>1.8959143046734286E-4</v>
      </c>
      <c r="H14">
        <v>0</v>
      </c>
      <c r="I14">
        <v>0</v>
      </c>
      <c r="K14" s="17">
        <f t="shared" si="1"/>
        <v>6.3197143489114292E-5</v>
      </c>
      <c r="L14" s="2">
        <f t="shared" si="2"/>
        <v>1.5063197143489113E-2</v>
      </c>
      <c r="M14" s="2">
        <f t="shared" si="3"/>
        <v>1.094606634163666E-4</v>
      </c>
      <c r="P14" s="7">
        <v>-0.1</v>
      </c>
      <c r="Q14" s="7">
        <v>1</v>
      </c>
    </row>
    <row r="15" spans="1:17" x14ac:dyDescent="0.3">
      <c r="A15" s="2" t="s">
        <v>8</v>
      </c>
      <c r="B15" s="2">
        <v>0.15</v>
      </c>
      <c r="C15" s="2">
        <f t="shared" si="0"/>
        <v>0.16499999999999998</v>
      </c>
      <c r="D15" s="2">
        <v>1.97</v>
      </c>
      <c r="E15" s="2">
        <v>1.21</v>
      </c>
      <c r="G15">
        <v>0.37150440800075835</v>
      </c>
      <c r="H15">
        <v>1.7036701404621657E-2</v>
      </c>
      <c r="I15">
        <v>1.3806523350630096E-2</v>
      </c>
      <c r="K15" s="17">
        <f t="shared" si="1"/>
        <v>0.13411587758533669</v>
      </c>
      <c r="L15" s="2">
        <f t="shared" si="2"/>
        <v>0.14911587758533668</v>
      </c>
      <c r="M15" s="2">
        <f t="shared" si="3"/>
        <v>0.2055908419462314</v>
      </c>
      <c r="P15" s="7">
        <v>-0.1</v>
      </c>
      <c r="Q15" s="7">
        <v>1.2</v>
      </c>
    </row>
    <row r="16" spans="1:17" x14ac:dyDescent="0.3">
      <c r="A16" s="2" t="s">
        <v>1</v>
      </c>
      <c r="B16" s="2">
        <v>0.17</v>
      </c>
      <c r="C16" s="2">
        <f t="shared" si="0"/>
        <v>0.185</v>
      </c>
      <c r="D16" s="2">
        <v>2.72</v>
      </c>
      <c r="E16" s="2">
        <v>1.1399999999999999</v>
      </c>
      <c r="G16">
        <v>0.32458052896009099</v>
      </c>
      <c r="H16">
        <v>0.37154508382419577</v>
      </c>
      <c r="I16">
        <v>0.34720163083765754</v>
      </c>
      <c r="K16" s="17">
        <f t="shared" si="1"/>
        <v>0.34777574787398141</v>
      </c>
      <c r="L16" s="2">
        <f t="shared" si="2"/>
        <v>0.36277574787398142</v>
      </c>
      <c r="M16" s="2">
        <f t="shared" si="3"/>
        <v>2.3487540551842056E-2</v>
      </c>
      <c r="P16" s="7">
        <v>-0.1</v>
      </c>
      <c r="Q16" s="7">
        <v>1.4</v>
      </c>
    </row>
    <row r="17" spans="1:13" x14ac:dyDescent="0.3">
      <c r="A17" s="2" t="s">
        <v>28</v>
      </c>
      <c r="B17" s="2">
        <v>0.21</v>
      </c>
      <c r="C17" s="2">
        <f t="shared" si="0"/>
        <v>0.22499999999999998</v>
      </c>
      <c r="D17" s="2">
        <v>8.8800000000000008</v>
      </c>
      <c r="E17" s="2">
        <v>2.76</v>
      </c>
      <c r="G17">
        <v>8.0197175087686035E-2</v>
      </c>
      <c r="H17">
        <v>0.10512007249660173</v>
      </c>
      <c r="I17">
        <v>7.1534469977761306E-2</v>
      </c>
      <c r="K17" s="17">
        <f t="shared" si="1"/>
        <v>8.5617239187349689E-2</v>
      </c>
      <c r="L17" s="2">
        <f t="shared" si="2"/>
        <v>0.10061723918734969</v>
      </c>
      <c r="M17" s="2">
        <f t="shared" si="3"/>
        <v>1.7436484601883871E-2</v>
      </c>
    </row>
    <row r="18" spans="1:13" x14ac:dyDescent="0.3">
      <c r="A18" s="2" t="s">
        <v>9</v>
      </c>
      <c r="B18" s="2">
        <v>0.23</v>
      </c>
      <c r="C18" s="2">
        <f t="shared" si="0"/>
        <v>0.245</v>
      </c>
      <c r="D18" s="2">
        <v>2.71</v>
      </c>
      <c r="E18" s="2">
        <v>1.31</v>
      </c>
      <c r="G18">
        <v>0.19774386197743862</v>
      </c>
      <c r="H18">
        <v>2.5373810602628E-3</v>
      </c>
      <c r="I18">
        <v>2.1312083024462563E-3</v>
      </c>
      <c r="K18" s="17">
        <f t="shared" si="1"/>
        <v>6.7470817113382556E-2</v>
      </c>
      <c r="L18" s="2">
        <f t="shared" si="2"/>
        <v>8.2470817113382555E-2</v>
      </c>
      <c r="M18" s="2">
        <f t="shared" si="3"/>
        <v>0.11281994906793555</v>
      </c>
    </row>
    <row r="19" spans="1:13" x14ac:dyDescent="0.3">
      <c r="A19" s="2" t="s">
        <v>21</v>
      </c>
      <c r="B19" s="2">
        <v>0.25</v>
      </c>
      <c r="C19" s="2">
        <f t="shared" si="0"/>
        <v>0.26500000000000001</v>
      </c>
      <c r="D19" s="2">
        <v>2.2400000000000002</v>
      </c>
      <c r="E19" s="2">
        <v>4.21</v>
      </c>
      <c r="G19">
        <v>0.66698265238411225</v>
      </c>
      <c r="H19">
        <v>0.63760761214318074</v>
      </c>
      <c r="I19">
        <v>0.59590437361008153</v>
      </c>
      <c r="K19" s="17">
        <f t="shared" si="1"/>
        <v>0.63349821271245821</v>
      </c>
      <c r="L19" s="2">
        <f t="shared" si="2"/>
        <v>0.64849821271245822</v>
      </c>
      <c r="M19" s="2">
        <f t="shared" si="3"/>
        <v>3.5716883978457917E-2</v>
      </c>
    </row>
    <row r="20" spans="1:13" x14ac:dyDescent="0.3">
      <c r="A20" s="2" t="s">
        <v>26</v>
      </c>
      <c r="B20" s="2">
        <v>0.27</v>
      </c>
      <c r="C20" s="2">
        <f t="shared" si="0"/>
        <v>0.28500000000000003</v>
      </c>
      <c r="D20" s="2">
        <v>2.93</v>
      </c>
      <c r="E20" s="2">
        <v>1.48</v>
      </c>
      <c r="G20">
        <v>0.87373210730874962</v>
      </c>
      <c r="H20">
        <v>0.83525147258722243</v>
      </c>
      <c r="I20">
        <v>0.78057820607857675</v>
      </c>
      <c r="K20" s="17">
        <f t="shared" si="1"/>
        <v>0.82985392865818286</v>
      </c>
      <c r="L20" s="2">
        <f t="shared" si="2"/>
        <v>0.84485392865818287</v>
      </c>
      <c r="M20" s="2">
        <f t="shared" si="3"/>
        <v>4.6810922218533932E-2</v>
      </c>
    </row>
    <row r="21" spans="1:13" x14ac:dyDescent="0.3">
      <c r="A21" s="2" t="s">
        <v>3</v>
      </c>
      <c r="B21" s="2">
        <v>0.33</v>
      </c>
      <c r="C21" s="2">
        <f t="shared" si="0"/>
        <v>0.34500000000000003</v>
      </c>
      <c r="D21" s="2">
        <v>9.6300000000000008</v>
      </c>
      <c r="E21" s="2">
        <v>8.5399999999999991</v>
      </c>
      <c r="G21">
        <v>0.2835339842639113</v>
      </c>
      <c r="H21">
        <v>0.14417761667421838</v>
      </c>
      <c r="I21">
        <v>0.13472942920681988</v>
      </c>
      <c r="K21" s="17">
        <f t="shared" si="1"/>
        <v>0.18748034338164984</v>
      </c>
      <c r="L21" s="2">
        <f t="shared" si="2"/>
        <v>0.20248034338164983</v>
      </c>
      <c r="M21" s="2">
        <f t="shared" si="3"/>
        <v>8.3318926461270607E-2</v>
      </c>
    </row>
    <row r="22" spans="1:13" x14ac:dyDescent="0.3">
      <c r="A22" s="2" t="s">
        <v>22</v>
      </c>
      <c r="B22" s="2">
        <v>0.34</v>
      </c>
      <c r="C22" s="2">
        <f t="shared" si="0"/>
        <v>0.35500000000000004</v>
      </c>
      <c r="D22" s="2">
        <v>1.55</v>
      </c>
      <c r="E22" s="2">
        <v>6.01</v>
      </c>
      <c r="G22">
        <v>0.83533984263911276</v>
      </c>
      <c r="H22">
        <v>0.76338921613049393</v>
      </c>
      <c r="I22">
        <v>0.74620088954781316</v>
      </c>
      <c r="K22" s="17">
        <f t="shared" si="1"/>
        <v>0.78164331610580662</v>
      </c>
      <c r="L22" s="2">
        <f t="shared" si="2"/>
        <v>0.79664331610580663</v>
      </c>
      <c r="M22" s="2">
        <f t="shared" si="3"/>
        <v>4.7290034510293608E-2</v>
      </c>
    </row>
    <row r="23" spans="1:13" x14ac:dyDescent="0.3">
      <c r="A23" s="2" t="s">
        <v>27</v>
      </c>
      <c r="B23" s="2">
        <v>0.38</v>
      </c>
      <c r="C23" s="2">
        <f t="shared" si="0"/>
        <v>0.39500000000000002</v>
      </c>
      <c r="D23" s="2">
        <v>2.93</v>
      </c>
      <c r="E23" s="2">
        <v>1.19</v>
      </c>
      <c r="G23">
        <v>1.144563465731349</v>
      </c>
      <c r="H23">
        <v>1.0460353420933395</v>
      </c>
      <c r="I23">
        <v>1.0225166790214975</v>
      </c>
      <c r="K23" s="17">
        <f t="shared" si="1"/>
        <v>1.0710384956153953</v>
      </c>
      <c r="L23" s="2">
        <f t="shared" si="2"/>
        <v>1.0860384956153952</v>
      </c>
      <c r="M23" s="2">
        <f t="shared" si="3"/>
        <v>6.4751237834389089E-2</v>
      </c>
    </row>
    <row r="24" spans="1:13" x14ac:dyDescent="0.3">
      <c r="A24" s="2" t="s">
        <v>10</v>
      </c>
      <c r="B24" s="2">
        <v>0.42</v>
      </c>
      <c r="C24" s="2">
        <f t="shared" si="0"/>
        <v>0.435</v>
      </c>
      <c r="D24" s="2">
        <v>4.8</v>
      </c>
      <c r="E24" s="2">
        <v>1.88</v>
      </c>
      <c r="G24">
        <v>0.582804057256612</v>
      </c>
      <c r="H24">
        <v>0.55713638423198908</v>
      </c>
      <c r="I24">
        <v>0.54457005189028906</v>
      </c>
      <c r="K24" s="17">
        <f t="shared" si="1"/>
        <v>0.56150349779296338</v>
      </c>
      <c r="L24" s="2">
        <f t="shared" si="2"/>
        <v>0.57650349779296339</v>
      </c>
      <c r="M24" s="2">
        <f t="shared" si="3"/>
        <v>1.9487522988539022E-2</v>
      </c>
    </row>
    <row r="25" spans="1:13" x14ac:dyDescent="0.3">
      <c r="A25" s="2" t="s">
        <v>23</v>
      </c>
      <c r="B25" s="2">
        <v>0.48</v>
      </c>
      <c r="C25" s="2">
        <f t="shared" si="0"/>
        <v>0.495</v>
      </c>
      <c r="D25" s="2">
        <v>2.58</v>
      </c>
      <c r="E25" s="2">
        <v>1.32</v>
      </c>
      <c r="G25">
        <v>0.91402028628305998</v>
      </c>
      <c r="H25">
        <v>0.91391028545536923</v>
      </c>
      <c r="I25">
        <v>0.97748332097850255</v>
      </c>
      <c r="K25" s="17">
        <f t="shared" si="1"/>
        <v>0.93513796423897733</v>
      </c>
      <c r="L25" s="2">
        <f t="shared" si="2"/>
        <v>0.95013796423897734</v>
      </c>
      <c r="M25" s="2">
        <f t="shared" si="3"/>
        <v>3.66721959131679E-2</v>
      </c>
    </row>
    <row r="26" spans="1:13" x14ac:dyDescent="0.3">
      <c r="A26" s="2" t="s">
        <v>11</v>
      </c>
      <c r="B26" s="2">
        <v>0.52</v>
      </c>
      <c r="C26" s="2">
        <f t="shared" si="0"/>
        <v>0.53500000000000003</v>
      </c>
      <c r="D26" s="2">
        <v>4.3499999999999996</v>
      </c>
      <c r="E26" s="2">
        <v>2.35</v>
      </c>
      <c r="G26">
        <v>0.12598350554554935</v>
      </c>
      <c r="H26">
        <v>0.63760761214318074</v>
      </c>
      <c r="I26">
        <v>0.65196441808747219</v>
      </c>
      <c r="K26" s="17">
        <f t="shared" si="1"/>
        <v>0.47185184525873414</v>
      </c>
      <c r="L26" s="2">
        <f t="shared" si="2"/>
        <v>0.48685184525873415</v>
      </c>
      <c r="M26" s="2">
        <f t="shared" si="3"/>
        <v>0.29961677319735747</v>
      </c>
    </row>
    <row r="27" spans="1:13" x14ac:dyDescent="0.3">
      <c r="A27" s="2" t="s">
        <v>16</v>
      </c>
      <c r="B27" s="2">
        <v>0.55000000000000004</v>
      </c>
      <c r="C27" s="2">
        <f t="shared" si="0"/>
        <v>0.56500000000000006</v>
      </c>
      <c r="D27" s="2">
        <v>4.91</v>
      </c>
      <c r="E27" s="2">
        <v>1.3</v>
      </c>
      <c r="G27">
        <v>0.79855910512844819</v>
      </c>
      <c r="H27">
        <v>0.91391028545536923</v>
      </c>
      <c r="I27">
        <v>0.74620088954781316</v>
      </c>
      <c r="K27" s="17">
        <f t="shared" si="1"/>
        <v>0.81955676004387679</v>
      </c>
      <c r="L27" s="2">
        <f t="shared" si="2"/>
        <v>0.8345567600438768</v>
      </c>
      <c r="M27" s="2">
        <f t="shared" si="3"/>
        <v>8.580376741658792E-2</v>
      </c>
    </row>
    <row r="28" spans="1:13" x14ac:dyDescent="0.3">
      <c r="A28" s="2" t="s">
        <v>4</v>
      </c>
      <c r="B28" s="2">
        <v>0.64</v>
      </c>
      <c r="C28" s="2">
        <f t="shared" si="0"/>
        <v>0.65500000000000003</v>
      </c>
      <c r="D28" s="2">
        <v>8.33</v>
      </c>
      <c r="E28" s="2">
        <v>3.3</v>
      </c>
      <c r="G28">
        <v>0.69769646411982178</v>
      </c>
      <c r="H28">
        <v>0.79855006796556416</v>
      </c>
      <c r="I28">
        <v>0.78057820607857675</v>
      </c>
      <c r="K28" s="17">
        <f t="shared" si="1"/>
        <v>0.75894157938798756</v>
      </c>
      <c r="L28" s="2">
        <f t="shared" si="2"/>
        <v>0.77394157938798758</v>
      </c>
      <c r="M28" s="2">
        <f t="shared" si="3"/>
        <v>5.3795632379212935E-2</v>
      </c>
    </row>
    <row r="29" spans="1:13" x14ac:dyDescent="0.3">
      <c r="A29" s="2" t="s">
        <v>29</v>
      </c>
      <c r="B29" s="2">
        <v>0.66</v>
      </c>
      <c r="C29" s="2">
        <f t="shared" si="0"/>
        <v>0.67500000000000004</v>
      </c>
      <c r="D29" s="2">
        <v>19.600000000000001</v>
      </c>
      <c r="E29" s="2">
        <v>14.46</v>
      </c>
      <c r="G29">
        <v>0.44487629159162007</v>
      </c>
      <c r="H29">
        <v>0.44485727231536021</v>
      </c>
      <c r="I29">
        <v>0.45487398072646407</v>
      </c>
      <c r="K29" s="17">
        <f t="shared" si="1"/>
        <v>0.44820251487781482</v>
      </c>
      <c r="L29" s="2">
        <f t="shared" si="2"/>
        <v>0.46320251487781483</v>
      </c>
      <c r="M29" s="2">
        <f t="shared" si="3"/>
        <v>5.777666731517808E-3</v>
      </c>
    </row>
    <row r="30" spans="1:13" x14ac:dyDescent="0.3">
      <c r="A30" s="2" t="s">
        <v>17</v>
      </c>
      <c r="B30" s="2">
        <v>0.76</v>
      </c>
      <c r="C30" s="2">
        <f t="shared" si="0"/>
        <v>0.77500000000000002</v>
      </c>
      <c r="D30" s="2">
        <v>18.88</v>
      </c>
      <c r="E30" s="2">
        <v>13.5</v>
      </c>
      <c r="G30">
        <v>1.3702720637027206</v>
      </c>
      <c r="H30">
        <v>1.2522881739918441</v>
      </c>
      <c r="I30">
        <v>1.2241475166790214</v>
      </c>
      <c r="K30" s="17">
        <f t="shared" si="1"/>
        <v>1.2822359181245286</v>
      </c>
      <c r="L30" s="2">
        <f t="shared" si="2"/>
        <v>1.2972359181245285</v>
      </c>
      <c r="M30" s="2">
        <f t="shared" si="3"/>
        <v>7.7529003248448095E-2</v>
      </c>
    </row>
    <row r="31" spans="1:13" x14ac:dyDescent="0.3">
      <c r="A31" s="2" t="s">
        <v>5</v>
      </c>
      <c r="B31" s="2">
        <v>0.81</v>
      </c>
      <c r="C31" s="2">
        <f t="shared" si="0"/>
        <v>0.82500000000000007</v>
      </c>
      <c r="D31" s="2">
        <v>10.4</v>
      </c>
      <c r="E31" s="2">
        <v>8.8000000000000007</v>
      </c>
      <c r="G31">
        <v>1</v>
      </c>
      <c r="H31">
        <v>1</v>
      </c>
      <c r="I31">
        <v>1</v>
      </c>
      <c r="K31" s="17">
        <f t="shared" si="1"/>
        <v>1</v>
      </c>
      <c r="L31" s="2">
        <f t="shared" si="2"/>
        <v>1.0149999999999999</v>
      </c>
      <c r="M31" s="2">
        <f t="shared" si="3"/>
        <v>0</v>
      </c>
    </row>
    <row r="37" spans="10:17" x14ac:dyDescent="0.3">
      <c r="J37" s="11" t="s">
        <v>135</v>
      </c>
      <c r="K37" s="11"/>
      <c r="L37" s="11"/>
      <c r="M37" s="11"/>
      <c r="N37" s="11"/>
      <c r="O37" s="11"/>
      <c r="P37" s="11"/>
      <c r="Q37" s="11"/>
    </row>
    <row r="38" spans="10:17" x14ac:dyDescent="0.3">
      <c r="J38" s="11">
        <v>1</v>
      </c>
      <c r="K38" s="11" t="s">
        <v>138</v>
      </c>
      <c r="L38" s="11"/>
      <c r="M38" s="11"/>
      <c r="N38" s="11"/>
      <c r="O38" s="11"/>
      <c r="P38" s="11"/>
      <c r="Q38" s="11"/>
    </row>
    <row r="39" spans="10:17" x14ac:dyDescent="0.3">
      <c r="J39" s="11">
        <v>2</v>
      </c>
      <c r="K39" s="11" t="s">
        <v>136</v>
      </c>
      <c r="L39" s="11"/>
      <c r="M39" s="11"/>
      <c r="N39" s="11"/>
      <c r="O39" s="11"/>
      <c r="P39" s="11"/>
      <c r="Q39" s="11"/>
    </row>
  </sheetData>
  <sortState xmlns:xlrd2="http://schemas.microsoft.com/office/spreadsheetml/2017/richdata2" ref="A2:M31">
    <sortCondition ref="B2:B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718A-8E11-420B-99AF-55A2D15ACDF4}">
  <dimension ref="A1:AA100"/>
  <sheetViews>
    <sheetView topLeftCell="A29" zoomScaleNormal="100" workbookViewId="0">
      <selection activeCell="K34" sqref="K34:L48"/>
    </sheetView>
  </sheetViews>
  <sheetFormatPr defaultColWidth="8.77734375" defaultRowHeight="14.4" x14ac:dyDescent="0.3"/>
  <cols>
    <col min="1" max="20" width="8.77734375" style="2"/>
    <col min="21" max="21" width="10" style="2" bestFit="1" customWidth="1"/>
    <col min="22" max="16384" width="8.77734375" style="2"/>
  </cols>
  <sheetData>
    <row r="1" spans="1:27" x14ac:dyDescent="0.3">
      <c r="B1" s="2" t="s">
        <v>56</v>
      </c>
      <c r="D1" s="2" t="s">
        <v>47</v>
      </c>
      <c r="E1" s="2" t="s">
        <v>48</v>
      </c>
      <c r="G1" s="2" t="s">
        <v>54</v>
      </c>
      <c r="H1" s="8"/>
      <c r="I1" s="2" t="s">
        <v>81</v>
      </c>
      <c r="J1" s="2" t="s">
        <v>57</v>
      </c>
      <c r="K1" s="8"/>
      <c r="L1" s="2" t="s">
        <v>83</v>
      </c>
      <c r="M1" s="2" t="s">
        <v>58</v>
      </c>
      <c r="N1" s="8"/>
      <c r="O1" s="2" t="s">
        <v>82</v>
      </c>
      <c r="Q1" s="2" t="s">
        <v>59</v>
      </c>
      <c r="S1" s="2" t="s">
        <v>60</v>
      </c>
      <c r="U1" s="2" t="s">
        <v>61</v>
      </c>
      <c r="W1" s="2" t="s">
        <v>62</v>
      </c>
    </row>
    <row r="2" spans="1:27" s="7" customFormat="1" x14ac:dyDescent="0.3">
      <c r="A2" s="7" t="s">
        <v>0</v>
      </c>
      <c r="B2" s="7">
        <v>0</v>
      </c>
      <c r="C2" s="7">
        <f t="shared" ref="C2:C31" si="0">B2+0.015</f>
        <v>1.4999999999999999E-2</v>
      </c>
      <c r="D2" s="7">
        <v>1.26</v>
      </c>
      <c r="E2" s="7">
        <v>0.98</v>
      </c>
      <c r="G2" s="7">
        <v>0</v>
      </c>
      <c r="H2" s="7">
        <f t="shared" ref="H2:H31" si="1">G2+0.03</f>
        <v>0.03</v>
      </c>
      <c r="I2" s="7">
        <v>0</v>
      </c>
      <c r="J2" s="7">
        <v>0</v>
      </c>
      <c r="K2" s="7">
        <f t="shared" ref="K2:K31" si="2">J2+0.03</f>
        <v>0.03</v>
      </c>
      <c r="L2" s="7">
        <v>0</v>
      </c>
      <c r="M2" s="7">
        <v>0</v>
      </c>
      <c r="N2" s="7">
        <f t="shared" ref="N2:N31" si="3">M2+0.015</f>
        <v>1.4999999999999999E-2</v>
      </c>
      <c r="O2" s="7">
        <v>0</v>
      </c>
      <c r="Q2" s="19">
        <f t="shared" ref="Q2:Q31" si="4">AVERAGE(G2,J2)</f>
        <v>0</v>
      </c>
      <c r="R2" s="7">
        <f t="shared" ref="R2:R31" si="5">Q2+0.015</f>
        <v>1.4999999999999999E-2</v>
      </c>
      <c r="S2" s="19">
        <f t="shared" ref="S2:S31" si="6">AVERAGE(G2,M2)</f>
        <v>0</v>
      </c>
      <c r="T2" s="7">
        <f t="shared" ref="T2:T31" si="7">S2+0.015</f>
        <v>1.4999999999999999E-2</v>
      </c>
      <c r="U2" s="19">
        <f t="shared" ref="U2:U31" si="8">AVERAGE(J2,M2)</f>
        <v>0</v>
      </c>
      <c r="V2" s="7">
        <f t="shared" ref="V2:V31" si="9">U2+0.015</f>
        <v>1.4999999999999999E-2</v>
      </c>
      <c r="W2" s="19">
        <f t="shared" ref="W2:W31" si="10">AVERAGE(G2,J2,M2)</f>
        <v>0</v>
      </c>
      <c r="X2" s="7">
        <f t="shared" ref="X2:X31" si="11">W2+0.015</f>
        <v>1.4999999999999999E-2</v>
      </c>
      <c r="Z2" s="7">
        <v>0</v>
      </c>
      <c r="AA2" s="7">
        <v>-0.1</v>
      </c>
    </row>
    <row r="3" spans="1:27" s="7" customFormat="1" x14ac:dyDescent="0.3">
      <c r="A3" s="7" t="s">
        <v>6</v>
      </c>
      <c r="B3" s="7">
        <v>0</v>
      </c>
      <c r="C3" s="7">
        <f t="shared" si="0"/>
        <v>1.4999999999999999E-2</v>
      </c>
      <c r="D3" s="7">
        <v>1.1299999999999999</v>
      </c>
      <c r="E3" s="7">
        <v>0.99</v>
      </c>
      <c r="G3" s="7">
        <v>1.0982489089250654E-3</v>
      </c>
      <c r="H3" s="7">
        <f t="shared" si="1"/>
        <v>3.1098248908925066E-2</v>
      </c>
      <c r="I3" s="7">
        <v>1.3482246336900903E-3</v>
      </c>
      <c r="J3" s="7">
        <v>6.8018751213105388E-4</v>
      </c>
      <c r="K3" s="7">
        <f t="shared" si="2"/>
        <v>3.0680187512131054E-2</v>
      </c>
      <c r="L3" s="7">
        <v>1.2542712242217976E-4</v>
      </c>
      <c r="M3" s="7">
        <v>2.5909846251755044E-3</v>
      </c>
      <c r="N3" s="7">
        <f t="shared" si="3"/>
        <v>1.7590984625175506E-2</v>
      </c>
      <c r="O3" s="7">
        <v>2.9027741981164775E-3</v>
      </c>
      <c r="Q3" s="19">
        <f t="shared" si="4"/>
        <v>8.8921821052805961E-4</v>
      </c>
      <c r="R3" s="7">
        <f t="shared" si="5"/>
        <v>1.588921821052806E-2</v>
      </c>
      <c r="S3" s="19">
        <f t="shared" si="6"/>
        <v>1.8446167670502849E-3</v>
      </c>
      <c r="T3" s="7">
        <f t="shared" si="7"/>
        <v>1.6844616767050284E-2</v>
      </c>
      <c r="U3" s="19">
        <f t="shared" si="8"/>
        <v>1.6355860686532791E-3</v>
      </c>
      <c r="V3" s="7">
        <f t="shared" si="9"/>
        <v>1.6635586068653278E-2</v>
      </c>
      <c r="W3" s="19">
        <f t="shared" si="10"/>
        <v>1.4564736820772079E-3</v>
      </c>
      <c r="X3" s="7">
        <f t="shared" si="11"/>
        <v>1.6456473682077206E-2</v>
      </c>
      <c r="Z3" s="7">
        <v>0.2</v>
      </c>
      <c r="AA3" s="7">
        <v>-0.1</v>
      </c>
    </row>
    <row r="4" spans="1:27" s="7" customFormat="1" x14ac:dyDescent="0.3">
      <c r="A4" s="7" t="s">
        <v>7</v>
      </c>
      <c r="B4" s="7">
        <v>0</v>
      </c>
      <c r="C4" s="7">
        <f t="shared" si="0"/>
        <v>1.4999999999999999E-2</v>
      </c>
      <c r="D4" s="7">
        <v>1.03</v>
      </c>
      <c r="E4" s="7">
        <v>1.06</v>
      </c>
      <c r="G4" s="7">
        <v>0.15716525037310472</v>
      </c>
      <c r="H4" s="7">
        <f t="shared" si="1"/>
        <v>0.18716525037310472</v>
      </c>
      <c r="I4" s="7">
        <v>1.5903287421154703E-2</v>
      </c>
      <c r="J4" s="7">
        <v>7.5379933930712115E-2</v>
      </c>
      <c r="K4" s="7">
        <f t="shared" si="2"/>
        <v>0.10537993393071211</v>
      </c>
      <c r="L4" s="7">
        <v>4.294413155876968E-3</v>
      </c>
      <c r="M4" s="7">
        <v>2.0054468927952464E-2</v>
      </c>
      <c r="N4" s="7">
        <f t="shared" si="3"/>
        <v>3.5054468927952463E-2</v>
      </c>
      <c r="O4" s="7">
        <v>0</v>
      </c>
      <c r="Q4" s="19">
        <f t="shared" si="4"/>
        <v>0.11627259215190841</v>
      </c>
      <c r="R4" s="7">
        <f t="shared" si="5"/>
        <v>0.1312725921519084</v>
      </c>
      <c r="S4" s="19">
        <f t="shared" si="6"/>
        <v>8.8609859650528588E-2</v>
      </c>
      <c r="T4" s="7">
        <f t="shared" si="7"/>
        <v>0.10360985965052859</v>
      </c>
      <c r="U4" s="19">
        <f t="shared" si="8"/>
        <v>4.7717201429332293E-2</v>
      </c>
      <c r="V4" s="7">
        <f t="shared" si="9"/>
        <v>6.2717201429332292E-2</v>
      </c>
      <c r="W4" s="19">
        <f t="shared" si="10"/>
        <v>8.4199884410589773E-2</v>
      </c>
      <c r="X4" s="7">
        <f t="shared" si="11"/>
        <v>9.9199884410589773E-2</v>
      </c>
      <c r="Z4" s="7">
        <v>0.4</v>
      </c>
      <c r="AA4" s="7">
        <v>-0.1</v>
      </c>
    </row>
    <row r="5" spans="1:27" s="7" customFormat="1" x14ac:dyDescent="0.3">
      <c r="A5" s="7" t="s">
        <v>12</v>
      </c>
      <c r="B5" s="7">
        <v>0</v>
      </c>
      <c r="C5" s="7">
        <f t="shared" si="0"/>
        <v>1.4999999999999999E-2</v>
      </c>
      <c r="D5" s="7">
        <v>1.23</v>
      </c>
      <c r="E5" s="7">
        <v>1.1299999999999999</v>
      </c>
      <c r="G5" s="7">
        <v>1.2429113772024244E-4</v>
      </c>
      <c r="H5" s="7">
        <f t="shared" si="1"/>
        <v>3.0124291137720242E-2</v>
      </c>
      <c r="I5" s="7">
        <v>5.6560914620050595E-5</v>
      </c>
      <c r="J5" s="7">
        <v>8.05824066141189E-3</v>
      </c>
      <c r="K5" s="7">
        <f t="shared" si="2"/>
        <v>3.8058240661411891E-2</v>
      </c>
      <c r="L5" s="7">
        <v>3.3545671489231774E-4</v>
      </c>
      <c r="M5" s="7">
        <v>2.9529097831392792E-3</v>
      </c>
      <c r="N5" s="7">
        <f t="shared" si="3"/>
        <v>1.7952909783139279E-2</v>
      </c>
      <c r="O5" s="7">
        <v>4.3079151011131472E-3</v>
      </c>
      <c r="Q5" s="19">
        <f t="shared" si="4"/>
        <v>4.0912658995660659E-3</v>
      </c>
      <c r="R5" s="7">
        <f t="shared" si="5"/>
        <v>1.9091265899566064E-2</v>
      </c>
      <c r="S5" s="19">
        <f t="shared" si="6"/>
        <v>1.5386004604297609E-3</v>
      </c>
      <c r="T5" s="7">
        <f t="shared" si="7"/>
        <v>1.6538600460429761E-2</v>
      </c>
      <c r="U5" s="19">
        <f t="shared" si="8"/>
        <v>5.5055752222755846E-3</v>
      </c>
      <c r="V5" s="7">
        <f t="shared" si="9"/>
        <v>2.0505575222275585E-2</v>
      </c>
      <c r="W5" s="19">
        <f t="shared" si="10"/>
        <v>3.711813860757137E-3</v>
      </c>
      <c r="X5" s="7">
        <f t="shared" si="11"/>
        <v>1.8711813860757136E-2</v>
      </c>
      <c r="Z5" s="7">
        <v>0.6</v>
      </c>
      <c r="AA5" s="7">
        <v>-0.1</v>
      </c>
    </row>
    <row r="6" spans="1:27" s="7" customFormat="1" x14ac:dyDescent="0.3">
      <c r="A6" s="7" t="s">
        <v>13</v>
      </c>
      <c r="B6" s="7">
        <v>0</v>
      </c>
      <c r="C6" s="7">
        <f t="shared" si="0"/>
        <v>1.4999999999999999E-2</v>
      </c>
      <c r="D6" s="7">
        <v>1.47</v>
      </c>
      <c r="E6" s="7">
        <v>1.01</v>
      </c>
      <c r="G6" s="7">
        <v>3.4198633631368015E-4</v>
      </c>
      <c r="H6" s="7">
        <f t="shared" si="1"/>
        <v>3.034198633631368E-2</v>
      </c>
      <c r="I6" s="7">
        <v>2.0111406334647215E-4</v>
      </c>
      <c r="J6" s="7">
        <v>2.1181590383755642E-2</v>
      </c>
      <c r="K6" s="7">
        <f t="shared" si="2"/>
        <v>5.1181590383755637E-2</v>
      </c>
      <c r="L6" s="7">
        <v>5.7475264250146192E-3</v>
      </c>
      <c r="M6" s="7">
        <v>3.7499478676987739E-3</v>
      </c>
      <c r="N6" s="7">
        <f t="shared" si="3"/>
        <v>1.8749947867698773E-2</v>
      </c>
      <c r="O6" s="7">
        <v>5.5498179928207565E-3</v>
      </c>
      <c r="Q6" s="19">
        <f t="shared" si="4"/>
        <v>1.0761788360034661E-2</v>
      </c>
      <c r="R6" s="7">
        <f t="shared" si="5"/>
        <v>2.5761788360034663E-2</v>
      </c>
      <c r="S6" s="19">
        <f t="shared" si="6"/>
        <v>2.0459671020062269E-3</v>
      </c>
      <c r="T6" s="7">
        <f t="shared" si="7"/>
        <v>1.7045967102006225E-2</v>
      </c>
      <c r="U6" s="19">
        <f t="shared" si="8"/>
        <v>1.2465769125727208E-2</v>
      </c>
      <c r="V6" s="7">
        <f t="shared" si="9"/>
        <v>2.7465769125727207E-2</v>
      </c>
      <c r="W6" s="19">
        <f t="shared" si="10"/>
        <v>8.4245081959226989E-3</v>
      </c>
      <c r="X6" s="7">
        <f t="shared" si="11"/>
        <v>2.3424508195922698E-2</v>
      </c>
      <c r="Z6" s="7">
        <v>0.8</v>
      </c>
      <c r="AA6" s="7">
        <v>-0.1</v>
      </c>
    </row>
    <row r="7" spans="1:27" s="7" customFormat="1" x14ac:dyDescent="0.3">
      <c r="A7" s="7" t="s">
        <v>18</v>
      </c>
      <c r="B7" s="7">
        <v>0</v>
      </c>
      <c r="C7" s="7">
        <f t="shared" si="0"/>
        <v>1.4999999999999999E-2</v>
      </c>
      <c r="D7" s="7">
        <v>1.05</v>
      </c>
      <c r="E7" s="7">
        <v>1.1299999999999999</v>
      </c>
      <c r="G7" s="7">
        <v>3.1598571744557146E-5</v>
      </c>
      <c r="H7" s="7">
        <f t="shared" si="1"/>
        <v>3.0031598571744558E-2</v>
      </c>
      <c r="I7" s="7">
        <v>5.47303317081833E-5</v>
      </c>
      <c r="J7" s="7">
        <v>7.7528974703357408E-4</v>
      </c>
      <c r="K7" s="7">
        <f t="shared" si="2"/>
        <v>3.0775289747033571E-2</v>
      </c>
      <c r="L7" s="7">
        <v>1.0771741791511888E-4</v>
      </c>
      <c r="M7" s="7">
        <v>1.6324509236856192E-3</v>
      </c>
      <c r="N7" s="7">
        <f t="shared" si="3"/>
        <v>1.6632450923685618E-2</v>
      </c>
      <c r="O7" s="7">
        <v>2.025227438757118E-3</v>
      </c>
      <c r="Q7" s="19">
        <f t="shared" si="4"/>
        <v>4.0344415938906562E-4</v>
      </c>
      <c r="R7" s="7">
        <f t="shared" si="5"/>
        <v>1.5403444159389065E-2</v>
      </c>
      <c r="S7" s="19">
        <f t="shared" si="6"/>
        <v>8.320247477150882E-4</v>
      </c>
      <c r="T7" s="7">
        <f t="shared" si="7"/>
        <v>1.5832024747715088E-2</v>
      </c>
      <c r="U7" s="19">
        <f t="shared" si="8"/>
        <v>1.2038703353595965E-3</v>
      </c>
      <c r="V7" s="7">
        <f t="shared" si="9"/>
        <v>1.6203870335359596E-2</v>
      </c>
      <c r="W7" s="19">
        <f t="shared" si="10"/>
        <v>8.1311308082125016E-4</v>
      </c>
      <c r="X7" s="7">
        <f t="shared" si="11"/>
        <v>1.5813113080821249E-2</v>
      </c>
      <c r="Z7" s="7">
        <v>1</v>
      </c>
      <c r="AA7" s="7">
        <v>-0.1</v>
      </c>
    </row>
    <row r="8" spans="1:27" s="7" customFormat="1" x14ac:dyDescent="0.3">
      <c r="A8" s="7" t="s">
        <v>19</v>
      </c>
      <c r="B8" s="7">
        <v>0</v>
      </c>
      <c r="C8" s="7">
        <f t="shared" si="0"/>
        <v>1.4999999999999999E-2</v>
      </c>
      <c r="D8" s="7">
        <v>1.52</v>
      </c>
      <c r="E8" s="7">
        <v>1.06</v>
      </c>
      <c r="G8" s="7">
        <v>0.33103917826491319</v>
      </c>
      <c r="H8" s="7">
        <f t="shared" si="1"/>
        <v>0.36103917826491316</v>
      </c>
      <c r="I8" s="7">
        <v>6.5504069073475349E-2</v>
      </c>
      <c r="J8" s="7">
        <v>0.64126367833111375</v>
      </c>
      <c r="K8" s="7">
        <f t="shared" si="2"/>
        <v>0.67126367833111378</v>
      </c>
      <c r="L8" s="7">
        <v>2.2271236785035373E-2</v>
      </c>
      <c r="M8" s="7">
        <v>3.5563622228998414E-3</v>
      </c>
      <c r="N8" s="7">
        <f t="shared" si="3"/>
        <v>1.8556362222899841E-2</v>
      </c>
      <c r="O8" s="7">
        <v>3.7825340358816979E-3</v>
      </c>
      <c r="Q8" s="19">
        <f t="shared" si="4"/>
        <v>0.4861514282980135</v>
      </c>
      <c r="R8" s="7">
        <f t="shared" si="5"/>
        <v>0.50115142829801351</v>
      </c>
      <c r="S8" s="19">
        <f t="shared" si="6"/>
        <v>0.16729777024390652</v>
      </c>
      <c r="T8" s="7">
        <f t="shared" si="7"/>
        <v>0.18229777024390653</v>
      </c>
      <c r="U8" s="19">
        <f t="shared" si="8"/>
        <v>0.32241002027700677</v>
      </c>
      <c r="V8" s="7">
        <f t="shared" si="9"/>
        <v>0.33741002027700678</v>
      </c>
      <c r="W8" s="19">
        <f t="shared" si="10"/>
        <v>0.32528640627297561</v>
      </c>
      <c r="X8" s="7">
        <f t="shared" si="11"/>
        <v>0.34028640627297563</v>
      </c>
    </row>
    <row r="9" spans="1:27" s="7" customFormat="1" x14ac:dyDescent="0.3">
      <c r="A9" s="7" t="s">
        <v>24</v>
      </c>
      <c r="B9" s="7">
        <v>0</v>
      </c>
      <c r="C9" s="7">
        <f t="shared" si="0"/>
        <v>1.4999999999999999E-2</v>
      </c>
      <c r="D9" s="7">
        <v>1.78</v>
      </c>
      <c r="E9" s="7">
        <v>1.17</v>
      </c>
      <c r="G9" s="7">
        <v>2.0329583391256617E-3</v>
      </c>
      <c r="H9" s="7">
        <f t="shared" si="1"/>
        <v>3.2032958339125658E-2</v>
      </c>
      <c r="I9" s="7">
        <v>3.8190535071617608E-4</v>
      </c>
      <c r="J9" s="7">
        <v>1.05888597846924E-2</v>
      </c>
      <c r="K9" s="7">
        <f t="shared" si="2"/>
        <v>4.0588859784692399E-2</v>
      </c>
      <c r="L9" s="7">
        <v>1.3879488301963019E-3</v>
      </c>
      <c r="M9" s="7">
        <v>7.3562431843304313E-3</v>
      </c>
      <c r="N9" s="7">
        <f t="shared" si="3"/>
        <v>2.2356243184330431E-2</v>
      </c>
      <c r="O9" s="7">
        <v>1.1000957944718823E-2</v>
      </c>
      <c r="Q9" s="19">
        <f t="shared" si="4"/>
        <v>6.3109090619090308E-3</v>
      </c>
      <c r="R9" s="7">
        <f t="shared" si="5"/>
        <v>2.1310909061909029E-2</v>
      </c>
      <c r="S9" s="19">
        <f t="shared" si="6"/>
        <v>4.6946007617280463E-3</v>
      </c>
      <c r="T9" s="7">
        <f t="shared" si="7"/>
        <v>1.9694600761728045E-2</v>
      </c>
      <c r="U9" s="19">
        <f t="shared" si="8"/>
        <v>8.9725514845114158E-3</v>
      </c>
      <c r="V9" s="7">
        <f t="shared" si="9"/>
        <v>2.3972551484511415E-2</v>
      </c>
      <c r="W9" s="19">
        <f t="shared" si="10"/>
        <v>6.6593537693828307E-3</v>
      </c>
      <c r="X9" s="7">
        <f t="shared" si="11"/>
        <v>2.1659353769382831E-2</v>
      </c>
      <c r="Z9" s="7">
        <v>-0.1</v>
      </c>
      <c r="AA9" s="7">
        <v>0</v>
      </c>
    </row>
    <row r="10" spans="1:27" s="7" customFormat="1" x14ac:dyDescent="0.3">
      <c r="A10" s="7" t="s">
        <v>25</v>
      </c>
      <c r="B10" s="7">
        <v>0</v>
      </c>
      <c r="C10" s="7">
        <f t="shared" si="0"/>
        <v>1.4999999999999999E-2</v>
      </c>
      <c r="D10" s="7">
        <v>1.21</v>
      </c>
      <c r="E10" s="7">
        <v>0.89</v>
      </c>
      <c r="G10" s="7">
        <v>9.269256597568529E-5</v>
      </c>
      <c r="H10" s="7">
        <f t="shared" si="1"/>
        <v>3.0092692565975684E-2</v>
      </c>
      <c r="I10" s="7">
        <v>2.0876579257427214E-6</v>
      </c>
      <c r="J10" s="7">
        <v>7.4519398761539442E-4</v>
      </c>
      <c r="K10" s="7">
        <f t="shared" si="2"/>
        <v>3.0745193987615393E-2</v>
      </c>
      <c r="L10" s="7">
        <v>4.9922939468928756E-4</v>
      </c>
      <c r="M10" s="7">
        <v>7.7059605741885116E-4</v>
      </c>
      <c r="N10" s="7">
        <f t="shared" si="3"/>
        <v>1.5770596057418852E-2</v>
      </c>
      <c r="O10" s="7">
        <v>3.2407708846424844E-4</v>
      </c>
      <c r="Q10" s="19">
        <f t="shared" si="4"/>
        <v>4.1894327679553985E-4</v>
      </c>
      <c r="R10" s="7">
        <f t="shared" si="5"/>
        <v>1.5418943276795539E-2</v>
      </c>
      <c r="S10" s="19">
        <f t="shared" si="6"/>
        <v>4.3164431169726822E-4</v>
      </c>
      <c r="T10" s="7">
        <f t="shared" si="7"/>
        <v>1.5431644311697268E-2</v>
      </c>
      <c r="U10" s="19">
        <f t="shared" si="8"/>
        <v>7.5789502251712279E-4</v>
      </c>
      <c r="V10" s="7">
        <f t="shared" si="9"/>
        <v>1.5757895022517121E-2</v>
      </c>
      <c r="W10" s="19">
        <f t="shared" si="10"/>
        <v>5.3616087033664362E-4</v>
      </c>
      <c r="X10" s="7">
        <f t="shared" si="11"/>
        <v>1.5536160870336643E-2</v>
      </c>
      <c r="Z10" s="7">
        <v>-0.1</v>
      </c>
      <c r="AA10" s="7">
        <v>0.2</v>
      </c>
    </row>
    <row r="11" spans="1:27" s="7" customFormat="1" x14ac:dyDescent="0.3">
      <c r="A11" s="7" t="s">
        <v>20</v>
      </c>
      <c r="B11" s="7">
        <v>0.01</v>
      </c>
      <c r="C11" s="7">
        <f t="shared" si="0"/>
        <v>2.5000000000000001E-2</v>
      </c>
      <c r="D11" s="7">
        <v>2.4900000000000002</v>
      </c>
      <c r="E11" s="7">
        <v>1.27</v>
      </c>
      <c r="G11" s="7">
        <v>1.2500263261775241E-4</v>
      </c>
      <c r="H11" s="7">
        <f t="shared" si="1"/>
        <v>3.0125002632617751E-2</v>
      </c>
      <c r="I11" s="7">
        <v>1.4527765636274191E-4</v>
      </c>
      <c r="J11" s="7">
        <v>2.0593867531122812E-3</v>
      </c>
      <c r="K11" s="7">
        <f t="shared" si="2"/>
        <v>3.2059386753112283E-2</v>
      </c>
      <c r="L11" s="7">
        <v>9.2613892305625075E-4</v>
      </c>
      <c r="M11" s="7">
        <v>-9.5525154575674986E-4</v>
      </c>
      <c r="N11" s="7">
        <f t="shared" si="3"/>
        <v>1.404474845424325E-2</v>
      </c>
      <c r="O11" s="7">
        <v>1.5329539081110877E-3</v>
      </c>
      <c r="Q11" s="19">
        <f t="shared" si="4"/>
        <v>1.0921946928650168E-3</v>
      </c>
      <c r="R11" s="7">
        <f t="shared" si="5"/>
        <v>1.6092194692865016E-2</v>
      </c>
      <c r="S11" s="19">
        <f t="shared" si="6"/>
        <v>-4.1512445656949874E-4</v>
      </c>
      <c r="T11" s="7">
        <f t="shared" si="7"/>
        <v>1.4584875543430501E-2</v>
      </c>
      <c r="U11" s="19">
        <f t="shared" si="8"/>
        <v>5.520676036777656E-4</v>
      </c>
      <c r="V11" s="7">
        <f t="shared" si="9"/>
        <v>1.5552067603677765E-2</v>
      </c>
      <c r="W11" s="19">
        <f t="shared" si="10"/>
        <v>4.0971261332442788E-4</v>
      </c>
      <c r="X11" s="7">
        <f t="shared" si="11"/>
        <v>1.5409712613324427E-2</v>
      </c>
      <c r="Z11" s="7">
        <v>-0.1</v>
      </c>
      <c r="AA11" s="7">
        <v>0.4</v>
      </c>
    </row>
    <row r="12" spans="1:27" s="7" customFormat="1" x14ac:dyDescent="0.3">
      <c r="A12" s="7" t="s">
        <v>14</v>
      </c>
      <c r="B12" s="7">
        <v>7.0000000000000007E-2</v>
      </c>
      <c r="C12" s="7">
        <f t="shared" si="0"/>
        <v>8.5000000000000006E-2</v>
      </c>
      <c r="D12" s="7">
        <v>6.2</v>
      </c>
      <c r="E12" s="7">
        <v>1.29</v>
      </c>
      <c r="G12" s="7">
        <v>9.1425543133417117E-4</v>
      </c>
      <c r="H12" s="7">
        <f t="shared" si="1"/>
        <v>3.0914255431334171E-2</v>
      </c>
      <c r="I12" s="7">
        <v>1.4248103703706522E-3</v>
      </c>
      <c r="J12" s="7">
        <v>5.5735381125117769E-4</v>
      </c>
      <c r="K12" s="7">
        <f t="shared" si="2"/>
        <v>3.0557353811251176E-2</v>
      </c>
      <c r="L12" s="7">
        <v>2.7103823163174821E-4</v>
      </c>
      <c r="M12" s="7">
        <v>-1.6889483288837057E-3</v>
      </c>
      <c r="N12" s="7">
        <f t="shared" si="3"/>
        <v>1.3311051671116294E-2</v>
      </c>
      <c r="O12" s="7">
        <v>2.3969001243370615E-3</v>
      </c>
      <c r="Q12" s="19">
        <f t="shared" si="4"/>
        <v>7.3580462129267448E-4</v>
      </c>
      <c r="R12" s="7">
        <f t="shared" si="5"/>
        <v>1.5735804621292673E-2</v>
      </c>
      <c r="S12" s="19">
        <f t="shared" si="6"/>
        <v>-3.8734644877476724E-4</v>
      </c>
      <c r="T12" s="7">
        <f t="shared" si="7"/>
        <v>1.4612653551225232E-2</v>
      </c>
      <c r="U12" s="19">
        <f t="shared" si="8"/>
        <v>-5.6579725881626404E-4</v>
      </c>
      <c r="V12" s="7">
        <f t="shared" si="9"/>
        <v>1.4434202741183736E-2</v>
      </c>
      <c r="W12" s="19">
        <f t="shared" si="10"/>
        <v>-7.2446362099452233E-5</v>
      </c>
      <c r="X12" s="7">
        <f t="shared" si="11"/>
        <v>1.4927553637900548E-2</v>
      </c>
      <c r="Z12" s="7">
        <v>-0.1</v>
      </c>
      <c r="AA12" s="7">
        <v>0.6</v>
      </c>
    </row>
    <row r="13" spans="1:27" s="7" customFormat="1" x14ac:dyDescent="0.3">
      <c r="A13" s="7" t="s">
        <v>2</v>
      </c>
      <c r="B13" s="7">
        <v>0.1</v>
      </c>
      <c r="C13" s="7">
        <f t="shared" si="0"/>
        <v>0.115</v>
      </c>
      <c r="D13" s="7">
        <v>2.78</v>
      </c>
      <c r="E13" s="7">
        <v>1.1299999999999999</v>
      </c>
      <c r="G13" s="7">
        <v>5.9749960367515608E-3</v>
      </c>
      <c r="H13" s="7">
        <f t="shared" si="1"/>
        <v>3.5974996036751562E-2</v>
      </c>
      <c r="I13" s="7">
        <v>8.2071303167594693E-3</v>
      </c>
      <c r="J13" s="7">
        <v>4.2493757312745423E-3</v>
      </c>
      <c r="K13" s="7">
        <f t="shared" si="2"/>
        <v>3.4249375731274539E-2</v>
      </c>
      <c r="L13" s="7">
        <v>7.0327367259783726E-4</v>
      </c>
      <c r="M13" s="7">
        <v>2.4080842018805223E-3</v>
      </c>
      <c r="N13" s="7">
        <f t="shared" si="3"/>
        <v>1.7408084201880523E-2</v>
      </c>
      <c r="O13" s="7">
        <v>3.1008952921774014E-3</v>
      </c>
      <c r="Q13" s="19">
        <f t="shared" si="4"/>
        <v>5.112185884013052E-3</v>
      </c>
      <c r="R13" s="7">
        <f t="shared" si="5"/>
        <v>2.0112185884013051E-2</v>
      </c>
      <c r="S13" s="19">
        <f t="shared" si="6"/>
        <v>4.191540119316042E-3</v>
      </c>
      <c r="T13" s="7">
        <f t="shared" si="7"/>
        <v>1.9191540119316043E-2</v>
      </c>
      <c r="U13" s="19">
        <f t="shared" si="8"/>
        <v>3.3287299665775323E-3</v>
      </c>
      <c r="V13" s="7">
        <f t="shared" si="9"/>
        <v>1.8328729966577532E-2</v>
      </c>
      <c r="W13" s="19">
        <f t="shared" si="10"/>
        <v>4.2108186566355418E-3</v>
      </c>
      <c r="X13" s="7">
        <f t="shared" si="11"/>
        <v>1.9210818656635542E-2</v>
      </c>
      <c r="Z13" s="7">
        <v>-0.1</v>
      </c>
      <c r="AA13" s="7">
        <v>0.8</v>
      </c>
    </row>
    <row r="14" spans="1:27" s="7" customFormat="1" x14ac:dyDescent="0.3">
      <c r="A14" s="7" t="s">
        <v>15</v>
      </c>
      <c r="B14" s="7">
        <v>0.13</v>
      </c>
      <c r="C14" s="7">
        <f t="shared" si="0"/>
        <v>0.14500000000000002</v>
      </c>
      <c r="D14" s="7">
        <v>3.29</v>
      </c>
      <c r="E14" s="7">
        <v>1.26</v>
      </c>
      <c r="G14" s="7">
        <v>6.3197143489114292E-5</v>
      </c>
      <c r="H14" s="7">
        <f t="shared" si="1"/>
        <v>3.0063197143489113E-2</v>
      </c>
      <c r="I14" s="7">
        <v>1.094606634163666E-4</v>
      </c>
      <c r="J14" s="7">
        <v>1.6282933026639143E-4</v>
      </c>
      <c r="K14" s="7">
        <f t="shared" si="2"/>
        <v>3.0162829330266389E-2</v>
      </c>
      <c r="L14" s="7">
        <v>3.7374053066921068E-4</v>
      </c>
      <c r="M14" s="7">
        <v>-1.2661788833368498E-3</v>
      </c>
      <c r="N14" s="7">
        <f t="shared" si="3"/>
        <v>1.373382111666315E-2</v>
      </c>
      <c r="O14" s="7">
        <v>2.3355293130281696E-3</v>
      </c>
      <c r="Q14" s="19">
        <f t="shared" si="4"/>
        <v>1.1301323687775287E-4</v>
      </c>
      <c r="R14" s="7">
        <f t="shared" si="5"/>
        <v>1.5113013236877752E-2</v>
      </c>
      <c r="S14" s="19">
        <f t="shared" si="6"/>
        <v>-6.0149086992386774E-4</v>
      </c>
      <c r="T14" s="7">
        <f t="shared" si="7"/>
        <v>1.4398509130076132E-2</v>
      </c>
      <c r="U14" s="19">
        <f t="shared" si="8"/>
        <v>-5.5167477653522918E-4</v>
      </c>
      <c r="V14" s="7">
        <f t="shared" si="9"/>
        <v>1.4448325223464771E-2</v>
      </c>
      <c r="W14" s="19">
        <f t="shared" si="10"/>
        <v>-3.4671746986044799E-4</v>
      </c>
      <c r="X14" s="7">
        <f t="shared" si="11"/>
        <v>1.4653282530139552E-2</v>
      </c>
      <c r="Z14" s="7">
        <v>-0.1</v>
      </c>
      <c r="AA14" s="7">
        <v>1</v>
      </c>
    </row>
    <row r="15" spans="1:27" s="7" customFormat="1" x14ac:dyDescent="0.3">
      <c r="A15" s="7" t="s">
        <v>8</v>
      </c>
      <c r="B15" s="7">
        <v>0.15</v>
      </c>
      <c r="C15" s="7">
        <f t="shared" si="0"/>
        <v>0.16499999999999998</v>
      </c>
      <c r="D15" s="7">
        <v>1.97</v>
      </c>
      <c r="E15" s="7">
        <v>1.21</v>
      </c>
      <c r="G15" s="7">
        <v>0.13411587758533669</v>
      </c>
      <c r="H15" s="7">
        <f t="shared" si="1"/>
        <v>0.16411587758533669</v>
      </c>
      <c r="I15" s="7">
        <v>0.2055908419462314</v>
      </c>
      <c r="J15" s="7">
        <v>6.2605567899493536E-2</v>
      </c>
      <c r="K15" s="7">
        <f t="shared" si="2"/>
        <v>9.2605567899493535E-2</v>
      </c>
      <c r="L15" s="7">
        <v>2.1178603820608884E-2</v>
      </c>
      <c r="M15" s="7">
        <v>1.089053474963058E-2</v>
      </c>
      <c r="N15" s="7">
        <f t="shared" si="3"/>
        <v>2.589053474963058E-2</v>
      </c>
      <c r="O15" s="7">
        <v>7.944750806263742E-3</v>
      </c>
      <c r="Q15" s="19">
        <f t="shared" si="4"/>
        <v>9.8360722742415113E-2</v>
      </c>
      <c r="R15" s="7">
        <f t="shared" si="5"/>
        <v>0.11336072274241511</v>
      </c>
      <c r="S15" s="19">
        <f t="shared" si="6"/>
        <v>7.2503206167483639E-2</v>
      </c>
      <c r="T15" s="7">
        <f t="shared" si="7"/>
        <v>8.7503206167483638E-2</v>
      </c>
      <c r="U15" s="19">
        <f t="shared" si="8"/>
        <v>3.6748051324562062E-2</v>
      </c>
      <c r="V15" s="7">
        <f t="shared" si="9"/>
        <v>5.1748051324562061E-2</v>
      </c>
      <c r="W15" s="19">
        <f t="shared" si="10"/>
        <v>6.9203993411486933E-2</v>
      </c>
      <c r="X15" s="7">
        <f t="shared" si="11"/>
        <v>8.4203993411486933E-2</v>
      </c>
    </row>
    <row r="16" spans="1:27" s="7" customFormat="1" x14ac:dyDescent="0.3">
      <c r="A16" s="7" t="s">
        <v>1</v>
      </c>
      <c r="B16" s="7">
        <v>0.17</v>
      </c>
      <c r="C16" s="7">
        <f t="shared" si="0"/>
        <v>0.185</v>
      </c>
      <c r="D16" s="7">
        <v>2.72</v>
      </c>
      <c r="E16" s="7">
        <v>1.1399999999999999</v>
      </c>
      <c r="G16" s="7">
        <v>0.34777574787398141</v>
      </c>
      <c r="H16" s="7">
        <f t="shared" si="1"/>
        <v>0.37777574787398138</v>
      </c>
      <c r="I16" s="7">
        <v>2.3487540551842056E-2</v>
      </c>
      <c r="J16" s="7">
        <v>7.32470568712556E-2</v>
      </c>
      <c r="K16" s="7">
        <f t="shared" si="2"/>
        <v>0.1032470568712556</v>
      </c>
      <c r="L16" s="7">
        <v>4.036705188138396E-2</v>
      </c>
      <c r="M16" s="7">
        <v>4.2685038266996121E-2</v>
      </c>
      <c r="N16" s="7">
        <f t="shared" si="3"/>
        <v>5.7685038266996121E-2</v>
      </c>
      <c r="O16" s="7">
        <v>2.5977423773089509E-2</v>
      </c>
      <c r="Q16" s="19">
        <f t="shared" si="4"/>
        <v>0.21051140237261851</v>
      </c>
      <c r="R16" s="7">
        <f t="shared" si="5"/>
        <v>0.22551140237261852</v>
      </c>
      <c r="S16" s="19">
        <f t="shared" si="6"/>
        <v>0.19523039307048876</v>
      </c>
      <c r="T16" s="7">
        <f t="shared" si="7"/>
        <v>0.21023039307048874</v>
      </c>
      <c r="U16" s="19">
        <f t="shared" si="8"/>
        <v>5.7966047569125864E-2</v>
      </c>
      <c r="V16" s="7">
        <f t="shared" si="9"/>
        <v>7.2966047569125864E-2</v>
      </c>
      <c r="W16" s="19">
        <f t="shared" si="10"/>
        <v>0.15456928100407771</v>
      </c>
      <c r="X16" s="7">
        <f t="shared" si="11"/>
        <v>0.1695692810040777</v>
      </c>
    </row>
    <row r="17" spans="1:24" s="7" customFormat="1" x14ac:dyDescent="0.3">
      <c r="A17" s="7" t="s">
        <v>28</v>
      </c>
      <c r="B17" s="7">
        <v>0.21</v>
      </c>
      <c r="C17" s="7">
        <f t="shared" si="0"/>
        <v>0.22499999999999998</v>
      </c>
      <c r="D17" s="7">
        <v>8.8800000000000008</v>
      </c>
      <c r="E17" s="7">
        <v>2.76</v>
      </c>
      <c r="G17" s="7">
        <v>8.5617239187349689E-2</v>
      </c>
      <c r="H17" s="7">
        <f t="shared" si="1"/>
        <v>0.11561723918734969</v>
      </c>
      <c r="I17" s="7">
        <v>1.7436484601883871E-2</v>
      </c>
      <c r="J17" s="7">
        <v>0.74030612522106709</v>
      </c>
      <c r="K17" s="7">
        <f t="shared" si="2"/>
        <v>0.77030612522106712</v>
      </c>
      <c r="L17" s="7">
        <v>1.9010769542688287E-2</v>
      </c>
      <c r="M17" s="7">
        <v>1.8256783608994035E-3</v>
      </c>
      <c r="N17" s="7">
        <f t="shared" si="3"/>
        <v>1.6825678360899404E-2</v>
      </c>
      <c r="O17" s="7">
        <v>5.6935667305166998E-4</v>
      </c>
      <c r="Q17" s="19">
        <f t="shared" si="4"/>
        <v>0.41296168220420837</v>
      </c>
      <c r="R17" s="7">
        <f t="shared" si="5"/>
        <v>0.42796168220420838</v>
      </c>
      <c r="S17" s="19">
        <f t="shared" si="6"/>
        <v>4.3721458774124547E-2</v>
      </c>
      <c r="T17" s="7">
        <f t="shared" si="7"/>
        <v>5.8721458774124546E-2</v>
      </c>
      <c r="U17" s="19">
        <f t="shared" si="8"/>
        <v>0.37106590179098325</v>
      </c>
      <c r="V17" s="7">
        <f t="shared" si="9"/>
        <v>0.38606590179098327</v>
      </c>
      <c r="W17" s="19">
        <f t="shared" si="10"/>
        <v>0.27591634758977207</v>
      </c>
      <c r="X17" s="7">
        <f t="shared" si="11"/>
        <v>0.29091634758977208</v>
      </c>
    </row>
    <row r="18" spans="1:24" s="7" customFormat="1" x14ac:dyDescent="0.3">
      <c r="A18" s="7" t="s">
        <v>9</v>
      </c>
      <c r="B18" s="7">
        <v>0.23</v>
      </c>
      <c r="C18" s="7">
        <f t="shared" si="0"/>
        <v>0.245</v>
      </c>
      <c r="D18" s="7">
        <v>2.71</v>
      </c>
      <c r="E18" s="7">
        <v>1.31</v>
      </c>
      <c r="G18" s="7">
        <v>6.7470817113382556E-2</v>
      </c>
      <c r="H18" s="7">
        <f t="shared" si="1"/>
        <v>9.7470817113382555E-2</v>
      </c>
      <c r="I18" s="7">
        <v>0.11281994906793555</v>
      </c>
      <c r="J18" s="7">
        <v>4.3920290836283226E-3</v>
      </c>
      <c r="K18" s="7">
        <f t="shared" si="2"/>
        <v>3.4392029083628324E-2</v>
      </c>
      <c r="L18" s="7">
        <v>9.3478794569531879E-4</v>
      </c>
      <c r="M18" s="7">
        <v>6.398915642397833E-2</v>
      </c>
      <c r="N18" s="7">
        <f t="shared" si="3"/>
        <v>7.8989156423978329E-2</v>
      </c>
      <c r="O18" s="7">
        <v>1.2838257876785405E-2</v>
      </c>
      <c r="Q18" s="19">
        <f t="shared" si="4"/>
        <v>3.5931423098505437E-2</v>
      </c>
      <c r="R18" s="7">
        <f t="shared" si="5"/>
        <v>5.0931423098505436E-2</v>
      </c>
      <c r="S18" s="19">
        <f t="shared" si="6"/>
        <v>6.5729986768680443E-2</v>
      </c>
      <c r="T18" s="7">
        <f t="shared" si="7"/>
        <v>8.0729986768680442E-2</v>
      </c>
      <c r="U18" s="19">
        <f t="shared" si="8"/>
        <v>3.4190592753803324E-2</v>
      </c>
      <c r="V18" s="7">
        <f t="shared" si="9"/>
        <v>4.9190592753803324E-2</v>
      </c>
      <c r="W18" s="19">
        <f t="shared" si="10"/>
        <v>4.528400087366307E-2</v>
      </c>
      <c r="X18" s="7">
        <f t="shared" si="11"/>
        <v>6.028400087366307E-2</v>
      </c>
    </row>
    <row r="19" spans="1:24" s="7" customFormat="1" x14ac:dyDescent="0.3">
      <c r="A19" s="7" t="s">
        <v>21</v>
      </c>
      <c r="B19" s="7">
        <v>0.25</v>
      </c>
      <c r="C19" s="7">
        <f t="shared" si="0"/>
        <v>0.26500000000000001</v>
      </c>
      <c r="D19" s="7">
        <v>2.2400000000000002</v>
      </c>
      <c r="E19" s="7">
        <v>4.21</v>
      </c>
      <c r="G19" s="7">
        <v>0.63349821271245821</v>
      </c>
      <c r="H19" s="7">
        <f t="shared" si="1"/>
        <v>0.66349821271245824</v>
      </c>
      <c r="I19" s="7">
        <v>3.5716883978457917E-2</v>
      </c>
      <c r="J19" s="7">
        <v>0.67123757770058878</v>
      </c>
      <c r="K19" s="7">
        <f t="shared" si="2"/>
        <v>0.70123757770058881</v>
      </c>
      <c r="L19" s="7">
        <v>3.1228624375824854E-2</v>
      </c>
      <c r="M19" s="7">
        <v>7.4659558389934683E-3</v>
      </c>
      <c r="N19" s="7">
        <f t="shared" si="3"/>
        <v>2.2465955838993468E-2</v>
      </c>
      <c r="O19" s="7">
        <v>1.2402899703425197E-2</v>
      </c>
      <c r="Q19" s="19">
        <f t="shared" si="4"/>
        <v>0.6523678952065235</v>
      </c>
      <c r="R19" s="7">
        <f t="shared" si="5"/>
        <v>0.66736789520652351</v>
      </c>
      <c r="S19" s="19">
        <f t="shared" si="6"/>
        <v>0.32048208427572583</v>
      </c>
      <c r="T19" s="7">
        <f t="shared" si="7"/>
        <v>0.33548208427572584</v>
      </c>
      <c r="U19" s="19">
        <f t="shared" si="8"/>
        <v>0.33935176676979112</v>
      </c>
      <c r="V19" s="7">
        <f t="shared" si="9"/>
        <v>0.35435176676979113</v>
      </c>
      <c r="W19" s="19">
        <f t="shared" si="10"/>
        <v>0.4374005820840135</v>
      </c>
      <c r="X19" s="7">
        <f t="shared" si="11"/>
        <v>0.45240058208401351</v>
      </c>
    </row>
    <row r="20" spans="1:24" s="7" customFormat="1" x14ac:dyDescent="0.3">
      <c r="A20" s="7" t="s">
        <v>26</v>
      </c>
      <c r="B20" s="7">
        <v>0.27</v>
      </c>
      <c r="C20" s="7">
        <f t="shared" si="0"/>
        <v>0.28500000000000003</v>
      </c>
      <c r="D20" s="7">
        <v>2.93</v>
      </c>
      <c r="E20" s="7">
        <v>1.48</v>
      </c>
      <c r="G20" s="7">
        <v>0.82985392865818286</v>
      </c>
      <c r="H20" s="7">
        <f t="shared" si="1"/>
        <v>0.85985392865818289</v>
      </c>
      <c r="I20" s="7">
        <v>4.6810922218533932E-2</v>
      </c>
      <c r="J20" s="7">
        <v>0.94877026701209999</v>
      </c>
      <c r="K20" s="7">
        <f t="shared" si="2"/>
        <v>0.97877026701210001</v>
      </c>
      <c r="L20" s="7">
        <v>1.2210103167897349E-2</v>
      </c>
      <c r="M20" s="7">
        <v>0.92950073966042712</v>
      </c>
      <c r="N20" s="7">
        <f t="shared" si="3"/>
        <v>0.94450073966042714</v>
      </c>
      <c r="O20" s="7">
        <v>8.6744127798841414E-2</v>
      </c>
      <c r="Q20" s="19">
        <f t="shared" si="4"/>
        <v>0.88931209783514142</v>
      </c>
      <c r="R20" s="7">
        <f t="shared" si="5"/>
        <v>0.90431209783514144</v>
      </c>
      <c r="S20" s="19">
        <f t="shared" si="6"/>
        <v>0.87967733415930494</v>
      </c>
      <c r="T20" s="7">
        <f t="shared" si="7"/>
        <v>0.89467733415930495</v>
      </c>
      <c r="U20" s="19">
        <f t="shared" si="8"/>
        <v>0.93913550333626361</v>
      </c>
      <c r="V20" s="7">
        <f t="shared" si="9"/>
        <v>0.95413550333626362</v>
      </c>
      <c r="W20" s="19">
        <f t="shared" si="10"/>
        <v>0.90270831177690336</v>
      </c>
      <c r="X20" s="7">
        <f t="shared" si="11"/>
        <v>0.91770831177690337</v>
      </c>
    </row>
    <row r="21" spans="1:24" s="15" customFormat="1" x14ac:dyDescent="0.3">
      <c r="A21" s="15" t="s">
        <v>3</v>
      </c>
      <c r="B21" s="15">
        <v>0.33</v>
      </c>
      <c r="C21" s="15">
        <f t="shared" si="0"/>
        <v>0.34500000000000003</v>
      </c>
      <c r="D21" s="15">
        <v>9.6300000000000008</v>
      </c>
      <c r="E21" s="15">
        <v>8.5399999999999991</v>
      </c>
      <c r="G21" s="15">
        <v>0.18748034338164984</v>
      </c>
      <c r="H21" s="15">
        <f t="shared" si="1"/>
        <v>0.21748034338164984</v>
      </c>
      <c r="I21" s="15">
        <v>8.3318926461270607E-2</v>
      </c>
      <c r="J21" s="15">
        <v>0.45056141456508825</v>
      </c>
      <c r="K21" s="15">
        <f t="shared" si="2"/>
        <v>0.48056141456508827</v>
      </c>
      <c r="L21" s="15">
        <v>3.2730367751244861E-2</v>
      </c>
      <c r="M21" s="15">
        <v>1.062954037764645E-3</v>
      </c>
      <c r="N21" s="15">
        <f t="shared" si="3"/>
        <v>1.6062954037764643E-2</v>
      </c>
      <c r="O21" s="15">
        <v>5.977276564280049E-3</v>
      </c>
      <c r="Q21" s="20">
        <f t="shared" si="4"/>
        <v>0.31902087897336906</v>
      </c>
      <c r="R21" s="15">
        <f t="shared" si="5"/>
        <v>0.33402087897336907</v>
      </c>
      <c r="S21" s="20">
        <f t="shared" si="6"/>
        <v>9.4271648709707251E-2</v>
      </c>
      <c r="T21" s="15">
        <f t="shared" si="7"/>
        <v>0.10927164870970725</v>
      </c>
      <c r="U21" s="20">
        <f t="shared" si="8"/>
        <v>0.22581218430142644</v>
      </c>
      <c r="V21" s="15">
        <f t="shared" si="9"/>
        <v>0.24081218430142642</v>
      </c>
      <c r="W21" s="20">
        <f t="shared" si="10"/>
        <v>0.21303490399483427</v>
      </c>
      <c r="X21" s="15">
        <f t="shared" si="11"/>
        <v>0.22803490399483428</v>
      </c>
    </row>
    <row r="22" spans="1:24" s="15" customFormat="1" x14ac:dyDescent="0.3">
      <c r="A22" s="15" t="s">
        <v>22</v>
      </c>
      <c r="B22" s="15">
        <v>0.34</v>
      </c>
      <c r="C22" s="15">
        <f t="shared" si="0"/>
        <v>0.35500000000000004</v>
      </c>
      <c r="D22" s="15">
        <v>1.55</v>
      </c>
      <c r="E22" s="15">
        <v>6.01</v>
      </c>
      <c r="G22" s="15">
        <v>0.78164331610580662</v>
      </c>
      <c r="H22" s="15">
        <f t="shared" si="1"/>
        <v>0.81164331610580664</v>
      </c>
      <c r="I22" s="15">
        <v>4.7290034510293608E-2</v>
      </c>
      <c r="J22" s="15">
        <v>0.30340739231152514</v>
      </c>
      <c r="K22" s="15">
        <f t="shared" si="2"/>
        <v>0.33340739231152516</v>
      </c>
      <c r="L22" s="15">
        <v>7.1974852340371931E-2</v>
      </c>
      <c r="M22" s="15">
        <v>0.77780716685116535</v>
      </c>
      <c r="N22" s="15">
        <f t="shared" si="3"/>
        <v>0.79280716685116537</v>
      </c>
      <c r="O22" s="15">
        <v>0.10750669595094141</v>
      </c>
      <c r="Q22" s="20">
        <f t="shared" si="4"/>
        <v>0.54252535420866588</v>
      </c>
      <c r="R22" s="15">
        <f t="shared" si="5"/>
        <v>0.55752535420866589</v>
      </c>
      <c r="S22" s="20">
        <f t="shared" si="6"/>
        <v>0.77972524147848599</v>
      </c>
      <c r="T22" s="15">
        <f t="shared" si="7"/>
        <v>0.794725241478486</v>
      </c>
      <c r="U22" s="20">
        <f t="shared" si="8"/>
        <v>0.54060727958134525</v>
      </c>
      <c r="V22" s="15">
        <f t="shared" si="9"/>
        <v>0.55560727958134526</v>
      </c>
      <c r="W22" s="20">
        <f t="shared" si="10"/>
        <v>0.62095262508949911</v>
      </c>
      <c r="X22" s="15">
        <f t="shared" si="11"/>
        <v>0.63595262508949912</v>
      </c>
    </row>
    <row r="23" spans="1:24" s="15" customFormat="1" x14ac:dyDescent="0.3">
      <c r="A23" s="15" t="s">
        <v>27</v>
      </c>
      <c r="B23" s="15">
        <v>0.38</v>
      </c>
      <c r="C23" s="15">
        <f t="shared" si="0"/>
        <v>0.39500000000000002</v>
      </c>
      <c r="D23" s="15">
        <v>2.93</v>
      </c>
      <c r="E23" s="15">
        <v>1.19</v>
      </c>
      <c r="G23" s="15">
        <v>1.0710384956153953</v>
      </c>
      <c r="H23" s="15">
        <f t="shared" si="1"/>
        <v>1.1010384956153954</v>
      </c>
      <c r="I23" s="15">
        <v>6.4751237834389089E-2</v>
      </c>
      <c r="J23" s="15">
        <v>0.69296279945294026</v>
      </c>
      <c r="K23" s="15">
        <f t="shared" si="2"/>
        <v>0.72296279945294029</v>
      </c>
      <c r="L23" s="15">
        <v>6.0629369991376435E-2</v>
      </c>
      <c r="M23" s="15">
        <v>0.92955286450443408</v>
      </c>
      <c r="N23" s="15">
        <f t="shared" si="3"/>
        <v>0.9445528645044341</v>
      </c>
      <c r="O23" s="15">
        <v>8.6767939924008289E-2</v>
      </c>
      <c r="Q23" s="20">
        <f t="shared" si="4"/>
        <v>0.88200064753416774</v>
      </c>
      <c r="R23" s="15">
        <f t="shared" si="5"/>
        <v>0.89700064753416775</v>
      </c>
      <c r="S23" s="20">
        <f t="shared" si="6"/>
        <v>1.0002956800599148</v>
      </c>
      <c r="T23" s="15">
        <f t="shared" si="7"/>
        <v>1.0152956800599147</v>
      </c>
      <c r="U23" s="20">
        <f t="shared" si="8"/>
        <v>0.81125783197868717</v>
      </c>
      <c r="V23" s="15">
        <f t="shared" si="9"/>
        <v>0.82625783197868718</v>
      </c>
      <c r="W23" s="20">
        <f t="shared" si="10"/>
        <v>0.89785138652425645</v>
      </c>
      <c r="X23" s="15">
        <f t="shared" si="11"/>
        <v>0.91285138652425646</v>
      </c>
    </row>
    <row r="24" spans="1:24" s="15" customFormat="1" x14ac:dyDescent="0.3">
      <c r="A24" s="15" t="s">
        <v>10</v>
      </c>
      <c r="B24" s="15">
        <v>0.42</v>
      </c>
      <c r="C24" s="15">
        <f t="shared" si="0"/>
        <v>0.435</v>
      </c>
      <c r="D24" s="15">
        <v>4.8</v>
      </c>
      <c r="E24" s="15">
        <v>1.88</v>
      </c>
      <c r="G24" s="15">
        <v>0.56150349779296338</v>
      </c>
      <c r="H24" s="15">
        <f t="shared" si="1"/>
        <v>0.59150349779296341</v>
      </c>
      <c r="I24" s="15">
        <v>1.9487522988539022E-2</v>
      </c>
      <c r="J24" s="15">
        <v>0.84157691251932787</v>
      </c>
      <c r="K24" s="15">
        <f t="shared" si="2"/>
        <v>0.8715769125193279</v>
      </c>
      <c r="L24" s="15">
        <v>3.9161254391558341E-2</v>
      </c>
      <c r="M24" s="15">
        <v>0.87491549257557832</v>
      </c>
      <c r="N24" s="15">
        <f t="shared" si="3"/>
        <v>0.88991549257557834</v>
      </c>
      <c r="O24" s="15">
        <v>8.0399903617107873E-2</v>
      </c>
      <c r="Q24" s="20">
        <f t="shared" si="4"/>
        <v>0.70154020515614568</v>
      </c>
      <c r="R24" s="15">
        <f t="shared" si="5"/>
        <v>0.71654020515614569</v>
      </c>
      <c r="S24" s="20">
        <f t="shared" si="6"/>
        <v>0.7182094951842708</v>
      </c>
      <c r="T24" s="15">
        <f t="shared" si="7"/>
        <v>0.73320949518427081</v>
      </c>
      <c r="U24" s="20">
        <f t="shared" si="8"/>
        <v>0.8582462025474531</v>
      </c>
      <c r="V24" s="15">
        <f t="shared" si="9"/>
        <v>0.87324620254745311</v>
      </c>
      <c r="W24" s="20">
        <f t="shared" si="10"/>
        <v>0.75933196762928989</v>
      </c>
      <c r="X24" s="15">
        <f t="shared" si="11"/>
        <v>0.77433196762928991</v>
      </c>
    </row>
    <row r="25" spans="1:24" s="15" customFormat="1" x14ac:dyDescent="0.3">
      <c r="A25" s="15" t="s">
        <v>23</v>
      </c>
      <c r="B25" s="15">
        <v>0.48</v>
      </c>
      <c r="C25" s="15">
        <f t="shared" si="0"/>
        <v>0.495</v>
      </c>
      <c r="D25" s="15">
        <v>2.58</v>
      </c>
      <c r="E25" s="15">
        <v>1.32</v>
      </c>
      <c r="G25" s="15">
        <v>0.93513796423897733</v>
      </c>
      <c r="H25" s="15">
        <f t="shared" si="1"/>
        <v>0.96513796423897735</v>
      </c>
      <c r="I25" s="15">
        <v>3.66721959131679E-2</v>
      </c>
      <c r="J25" s="15">
        <v>0.52704179273632823</v>
      </c>
      <c r="K25" s="15">
        <f t="shared" si="2"/>
        <v>0.55704179273632826</v>
      </c>
      <c r="L25" s="15">
        <v>2.5284252477856293E-2</v>
      </c>
      <c r="M25" s="15">
        <v>0.46449855914562921</v>
      </c>
      <c r="N25" s="15">
        <f t="shared" si="3"/>
        <v>0.47949855914562922</v>
      </c>
      <c r="O25" s="15">
        <v>6.7410133701915662E-2</v>
      </c>
      <c r="Q25" s="20">
        <f t="shared" si="4"/>
        <v>0.73108987848765272</v>
      </c>
      <c r="R25" s="15">
        <f t="shared" si="5"/>
        <v>0.74608987848765274</v>
      </c>
      <c r="S25" s="20">
        <f t="shared" si="6"/>
        <v>0.69981826169230321</v>
      </c>
      <c r="T25" s="15">
        <f t="shared" si="7"/>
        <v>0.71481826169230323</v>
      </c>
      <c r="U25" s="20">
        <f t="shared" si="8"/>
        <v>0.49577017594097872</v>
      </c>
      <c r="V25" s="15">
        <f t="shared" si="9"/>
        <v>0.51077017594097873</v>
      </c>
      <c r="W25" s="20">
        <f t="shared" si="10"/>
        <v>0.64222610537364488</v>
      </c>
      <c r="X25" s="15">
        <f t="shared" si="11"/>
        <v>0.6572261053736449</v>
      </c>
    </row>
    <row r="26" spans="1:24" s="15" customFormat="1" x14ac:dyDescent="0.3">
      <c r="A26" s="15" t="s">
        <v>11</v>
      </c>
      <c r="B26" s="15">
        <v>0.52</v>
      </c>
      <c r="C26" s="15">
        <f t="shared" si="0"/>
        <v>0.53500000000000003</v>
      </c>
      <c r="D26" s="15">
        <v>4.3499999999999996</v>
      </c>
      <c r="E26" s="15">
        <v>2.35</v>
      </c>
      <c r="G26" s="15">
        <v>0.47185184525873414</v>
      </c>
      <c r="H26" s="15">
        <f t="shared" si="1"/>
        <v>0.50185184525873416</v>
      </c>
      <c r="I26" s="15">
        <v>0.29961677319735747</v>
      </c>
      <c r="J26" s="15">
        <v>0.60463165569780319</v>
      </c>
      <c r="K26" s="15">
        <f t="shared" si="2"/>
        <v>0.63463165569780322</v>
      </c>
      <c r="L26" s="15">
        <v>3.3644601559490096E-2</v>
      </c>
      <c r="M26" s="15">
        <v>0.16104150393912661</v>
      </c>
      <c r="N26" s="15">
        <f t="shared" si="3"/>
        <v>0.1760415039391266</v>
      </c>
      <c r="O26" s="15">
        <v>0.10558575375004778</v>
      </c>
      <c r="Q26" s="20">
        <f t="shared" si="4"/>
        <v>0.53824175047826861</v>
      </c>
      <c r="R26" s="15">
        <f t="shared" si="5"/>
        <v>0.55324175047826862</v>
      </c>
      <c r="S26" s="20">
        <f t="shared" si="6"/>
        <v>0.31644667459893039</v>
      </c>
      <c r="T26" s="15">
        <f t="shared" si="7"/>
        <v>0.3314466745989304</v>
      </c>
      <c r="U26" s="20">
        <f t="shared" si="8"/>
        <v>0.38283657981846492</v>
      </c>
      <c r="V26" s="15">
        <f t="shared" si="9"/>
        <v>0.39783657981846493</v>
      </c>
      <c r="W26" s="20">
        <f t="shared" si="10"/>
        <v>0.41250833496522127</v>
      </c>
      <c r="X26" s="15">
        <f t="shared" si="11"/>
        <v>0.42750833496522128</v>
      </c>
    </row>
    <row r="27" spans="1:24" s="15" customFormat="1" x14ac:dyDescent="0.3">
      <c r="A27" s="15" t="s">
        <v>16</v>
      </c>
      <c r="B27" s="15">
        <v>0.55000000000000004</v>
      </c>
      <c r="C27" s="15">
        <f t="shared" si="0"/>
        <v>0.56500000000000006</v>
      </c>
      <c r="D27" s="15">
        <v>4.91</v>
      </c>
      <c r="E27" s="15">
        <v>1.3</v>
      </c>
      <c r="G27" s="15">
        <v>0.81955676004387679</v>
      </c>
      <c r="H27" s="15">
        <f t="shared" si="1"/>
        <v>0.84955676004387681</v>
      </c>
      <c r="I27" s="15">
        <v>8.580376741658792E-2</v>
      </c>
      <c r="J27" s="15">
        <v>0.9808955227359607</v>
      </c>
      <c r="K27" s="15">
        <f t="shared" si="2"/>
        <v>1.0108955227359606</v>
      </c>
      <c r="L27" s="15">
        <v>9.3874368697349261E-2</v>
      </c>
      <c r="M27" s="15">
        <v>0.7902593490369284</v>
      </c>
      <c r="N27" s="15">
        <f t="shared" si="3"/>
        <v>0.80525934903692842</v>
      </c>
      <c r="O27" s="15">
        <v>0.11151972625734947</v>
      </c>
      <c r="Q27" s="20">
        <f t="shared" si="4"/>
        <v>0.90022614138991874</v>
      </c>
      <c r="R27" s="15">
        <f t="shared" si="5"/>
        <v>0.91522614138991876</v>
      </c>
      <c r="S27" s="20">
        <f t="shared" si="6"/>
        <v>0.8049080545404026</v>
      </c>
      <c r="T27" s="15">
        <f t="shared" si="7"/>
        <v>0.81990805454040261</v>
      </c>
      <c r="U27" s="20">
        <f t="shared" si="8"/>
        <v>0.88557743588644455</v>
      </c>
      <c r="V27" s="15">
        <f t="shared" si="9"/>
        <v>0.90057743588644457</v>
      </c>
      <c r="W27" s="20">
        <f t="shared" si="10"/>
        <v>0.86357054393892196</v>
      </c>
      <c r="X27" s="15">
        <f t="shared" si="11"/>
        <v>0.87857054393892198</v>
      </c>
    </row>
    <row r="28" spans="1:24" s="15" customFormat="1" x14ac:dyDescent="0.3">
      <c r="A28" s="15" t="s">
        <v>4</v>
      </c>
      <c r="B28" s="15">
        <v>0.64</v>
      </c>
      <c r="C28" s="15">
        <f t="shared" si="0"/>
        <v>0.65500000000000003</v>
      </c>
      <c r="D28" s="15">
        <v>8.33</v>
      </c>
      <c r="E28" s="15">
        <v>3.3</v>
      </c>
      <c r="G28" s="15">
        <v>0.75894157938798756</v>
      </c>
      <c r="H28" s="15">
        <f t="shared" si="1"/>
        <v>0.78894157938798759</v>
      </c>
      <c r="I28" s="15">
        <v>5.3795632379212935E-2</v>
      </c>
      <c r="J28" s="15">
        <v>0.58161185041021635</v>
      </c>
      <c r="K28" s="15">
        <f t="shared" si="2"/>
        <v>0.61161185041021637</v>
      </c>
      <c r="L28" s="15">
        <v>2.6615151468629063E-2</v>
      </c>
      <c r="M28" s="15">
        <v>0.95957184642914017</v>
      </c>
      <c r="N28" s="15">
        <f t="shared" si="3"/>
        <v>0.97457184642914019</v>
      </c>
      <c r="O28" s="15">
        <v>0.11232208532692016</v>
      </c>
      <c r="Q28" s="20">
        <f t="shared" si="4"/>
        <v>0.67027671489910201</v>
      </c>
      <c r="R28" s="15">
        <f t="shared" si="5"/>
        <v>0.68527671489910202</v>
      </c>
      <c r="S28" s="20">
        <f t="shared" si="6"/>
        <v>0.85925671290856387</v>
      </c>
      <c r="T28" s="15">
        <f t="shared" si="7"/>
        <v>0.87425671290856388</v>
      </c>
      <c r="U28" s="20">
        <f t="shared" si="8"/>
        <v>0.77059184841967832</v>
      </c>
      <c r="V28" s="15">
        <f t="shared" si="9"/>
        <v>0.78559184841967833</v>
      </c>
      <c r="W28" s="20">
        <f t="shared" si="10"/>
        <v>0.76670842540911466</v>
      </c>
      <c r="X28" s="15">
        <f t="shared" si="11"/>
        <v>0.78170842540911467</v>
      </c>
    </row>
    <row r="29" spans="1:24" s="15" customFormat="1" x14ac:dyDescent="0.3">
      <c r="A29" s="15" t="s">
        <v>29</v>
      </c>
      <c r="B29" s="15">
        <v>0.66</v>
      </c>
      <c r="C29" s="15">
        <f t="shared" si="0"/>
        <v>0.67500000000000004</v>
      </c>
      <c r="D29" s="15">
        <v>19.600000000000001</v>
      </c>
      <c r="E29" s="15">
        <v>14.46</v>
      </c>
      <c r="G29" s="15">
        <v>0.44820251487781482</v>
      </c>
      <c r="H29" s="15">
        <f t="shared" si="1"/>
        <v>0.47820251487781484</v>
      </c>
      <c r="I29" s="15">
        <v>5.777666731517808E-3</v>
      </c>
      <c r="J29" s="15">
        <v>0.7125801091731937</v>
      </c>
      <c r="K29" s="15">
        <f t="shared" si="2"/>
        <v>0.74258010917319373</v>
      </c>
      <c r="L29" s="15">
        <v>1.5928074230413244E-2</v>
      </c>
      <c r="M29" s="15">
        <v>0.91382400839962941</v>
      </c>
      <c r="N29" s="15">
        <f t="shared" si="3"/>
        <v>0.92882400839962942</v>
      </c>
      <c r="O29" s="15">
        <v>4.2138308821241727E-2</v>
      </c>
      <c r="Q29" s="20">
        <f t="shared" si="4"/>
        <v>0.5803913120255042</v>
      </c>
      <c r="R29" s="15">
        <f t="shared" si="5"/>
        <v>0.59539131202550422</v>
      </c>
      <c r="S29" s="20">
        <f t="shared" si="6"/>
        <v>0.68101326163872211</v>
      </c>
      <c r="T29" s="15">
        <f t="shared" si="7"/>
        <v>0.69601326163872212</v>
      </c>
      <c r="U29" s="20">
        <f t="shared" si="8"/>
        <v>0.8132020587864115</v>
      </c>
      <c r="V29" s="15">
        <f t="shared" si="9"/>
        <v>0.82820205878641151</v>
      </c>
      <c r="W29" s="20">
        <f t="shared" si="10"/>
        <v>0.69153554415021257</v>
      </c>
      <c r="X29" s="15">
        <f t="shared" si="11"/>
        <v>0.70653554415021258</v>
      </c>
    </row>
    <row r="30" spans="1:24" s="15" customFormat="1" x14ac:dyDescent="0.3">
      <c r="A30" s="15" t="s">
        <v>17</v>
      </c>
      <c r="B30" s="15">
        <v>0.76</v>
      </c>
      <c r="C30" s="15">
        <f t="shared" si="0"/>
        <v>0.77500000000000002</v>
      </c>
      <c r="D30" s="15">
        <v>18.88</v>
      </c>
      <c r="E30" s="15">
        <v>13.5</v>
      </c>
      <c r="G30" s="15">
        <v>1.2822359181245286</v>
      </c>
      <c r="H30" s="15">
        <f t="shared" si="1"/>
        <v>1.3122359181245287</v>
      </c>
      <c r="I30" s="15">
        <v>7.7529003248448095E-2</v>
      </c>
      <c r="J30" s="15">
        <v>1.1385461177461067</v>
      </c>
      <c r="K30" s="16">
        <f t="shared" si="2"/>
        <v>1.1685461177461067</v>
      </c>
      <c r="L30" s="15">
        <v>8.106055288977182E-2</v>
      </c>
      <c r="M30" s="15">
        <v>0.97123161265809044</v>
      </c>
      <c r="N30" s="15">
        <f t="shared" si="3"/>
        <v>0.98623161265809045</v>
      </c>
      <c r="O30" s="15">
        <v>4.9828308528008722E-2</v>
      </c>
      <c r="Q30" s="20">
        <f t="shared" si="4"/>
        <v>1.2103910179353177</v>
      </c>
      <c r="R30" s="15">
        <f t="shared" si="5"/>
        <v>1.2253910179353176</v>
      </c>
      <c r="S30" s="20">
        <f t="shared" si="6"/>
        <v>1.1267337653913096</v>
      </c>
      <c r="T30" s="15">
        <f t="shared" si="7"/>
        <v>1.1417337653913096</v>
      </c>
      <c r="U30" s="20">
        <f t="shared" si="8"/>
        <v>1.0548888652020985</v>
      </c>
      <c r="V30" s="15">
        <f t="shared" si="9"/>
        <v>1.0698888652020984</v>
      </c>
      <c r="W30" s="20">
        <f t="shared" si="10"/>
        <v>1.130671216176242</v>
      </c>
      <c r="X30" s="15">
        <f t="shared" si="11"/>
        <v>1.1456712161762419</v>
      </c>
    </row>
    <row r="31" spans="1:24" s="15" customFormat="1" x14ac:dyDescent="0.3">
      <c r="A31" s="15" t="s">
        <v>5</v>
      </c>
      <c r="B31" s="15">
        <v>0.81</v>
      </c>
      <c r="C31" s="15">
        <f t="shared" si="0"/>
        <v>0.82500000000000007</v>
      </c>
      <c r="D31" s="15">
        <v>10.4</v>
      </c>
      <c r="E31" s="15">
        <v>8.8000000000000007</v>
      </c>
      <c r="G31" s="15">
        <v>1</v>
      </c>
      <c r="H31" s="15">
        <f t="shared" si="1"/>
        <v>1.03</v>
      </c>
      <c r="I31" s="15">
        <v>0</v>
      </c>
      <c r="J31" s="15">
        <v>1</v>
      </c>
      <c r="K31" s="15">
        <f t="shared" si="2"/>
        <v>1.03</v>
      </c>
      <c r="L31" s="15">
        <v>0</v>
      </c>
      <c r="M31" s="15">
        <v>1</v>
      </c>
      <c r="N31" s="15">
        <f t="shared" si="3"/>
        <v>1.0149999999999999</v>
      </c>
      <c r="O31" s="15">
        <v>0</v>
      </c>
      <c r="Q31" s="20">
        <f t="shared" si="4"/>
        <v>1</v>
      </c>
      <c r="R31" s="15">
        <f t="shared" si="5"/>
        <v>1.0149999999999999</v>
      </c>
      <c r="S31" s="20">
        <f t="shared" si="6"/>
        <v>1</v>
      </c>
      <c r="T31" s="15">
        <f t="shared" si="7"/>
        <v>1.0149999999999999</v>
      </c>
      <c r="U31" s="20">
        <f t="shared" si="8"/>
        <v>1</v>
      </c>
      <c r="V31" s="15">
        <f t="shared" si="9"/>
        <v>1.0149999999999999</v>
      </c>
      <c r="W31" s="20">
        <f t="shared" si="10"/>
        <v>1</v>
      </c>
      <c r="X31" s="15">
        <f t="shared" si="11"/>
        <v>1.0149999999999999</v>
      </c>
    </row>
    <row r="32" spans="1:24" s="7" customFormat="1" x14ac:dyDescent="0.3"/>
    <row r="33" spans="11:12" s="7" customFormat="1" x14ac:dyDescent="0.3"/>
    <row r="34" spans="11:12" x14ac:dyDescent="0.3">
      <c r="K34" s="7">
        <v>0</v>
      </c>
      <c r="L34" s="7">
        <v>-0.1</v>
      </c>
    </row>
    <row r="35" spans="11:12" x14ac:dyDescent="0.3">
      <c r="K35" s="7">
        <v>0.2</v>
      </c>
      <c r="L35" s="7">
        <v>-0.1</v>
      </c>
    </row>
    <row r="36" spans="11:12" x14ac:dyDescent="0.3">
      <c r="K36" s="7">
        <v>0.4</v>
      </c>
      <c r="L36" s="7">
        <v>-0.1</v>
      </c>
    </row>
    <row r="37" spans="11:12" x14ac:dyDescent="0.3">
      <c r="K37" s="7">
        <v>0.6</v>
      </c>
      <c r="L37" s="7">
        <v>-0.1</v>
      </c>
    </row>
    <row r="38" spans="11:12" x14ac:dyDescent="0.3">
      <c r="K38" s="7">
        <v>0.8</v>
      </c>
      <c r="L38" s="7">
        <v>-0.1</v>
      </c>
    </row>
    <row r="39" spans="11:12" x14ac:dyDescent="0.3">
      <c r="K39" s="7">
        <v>1</v>
      </c>
      <c r="L39" s="7">
        <v>-0.1</v>
      </c>
    </row>
    <row r="40" spans="11:12" x14ac:dyDescent="0.3">
      <c r="K40" s="7"/>
      <c r="L40" s="7"/>
    </row>
    <row r="41" spans="11:12" x14ac:dyDescent="0.3">
      <c r="K41" s="7">
        <v>-0.1</v>
      </c>
      <c r="L41" s="7">
        <v>0</v>
      </c>
    </row>
    <row r="42" spans="11:12" x14ac:dyDescent="0.3">
      <c r="K42" s="7">
        <v>-0.1</v>
      </c>
      <c r="L42" s="7">
        <v>0.2</v>
      </c>
    </row>
    <row r="43" spans="11:12" x14ac:dyDescent="0.3">
      <c r="K43" s="7">
        <v>-0.1</v>
      </c>
      <c r="L43" s="7">
        <v>0.4</v>
      </c>
    </row>
    <row r="44" spans="11:12" x14ac:dyDescent="0.3">
      <c r="K44" s="7">
        <v>-0.1</v>
      </c>
      <c r="L44" s="7">
        <v>0.6</v>
      </c>
    </row>
    <row r="45" spans="11:12" x14ac:dyDescent="0.3">
      <c r="K45" s="7">
        <v>-0.1</v>
      </c>
      <c r="L45" s="7">
        <v>0.8</v>
      </c>
    </row>
    <row r="46" spans="11:12" x14ac:dyDescent="0.3">
      <c r="K46" s="7">
        <v>-0.1</v>
      </c>
      <c r="L46" s="7">
        <v>1</v>
      </c>
    </row>
    <row r="47" spans="11:12" x14ac:dyDescent="0.3">
      <c r="K47" s="7">
        <v>-0.1</v>
      </c>
      <c r="L47" s="7">
        <v>1.2</v>
      </c>
    </row>
    <row r="48" spans="11:12" x14ac:dyDescent="0.3">
      <c r="K48" s="7">
        <v>-0.1</v>
      </c>
      <c r="L48" s="7">
        <v>1.4</v>
      </c>
    </row>
    <row r="55" spans="1:8" x14ac:dyDescent="0.3">
      <c r="A55" s="11" t="s">
        <v>135</v>
      </c>
      <c r="B55" s="11" t="s">
        <v>139</v>
      </c>
      <c r="C55" s="11"/>
      <c r="D55" s="11"/>
      <c r="E55" s="11"/>
      <c r="F55" s="11"/>
      <c r="G55" s="11"/>
      <c r="H55" s="11"/>
    </row>
    <row r="56" spans="1:8" x14ac:dyDescent="0.3">
      <c r="A56" s="11">
        <v>1</v>
      </c>
      <c r="B56" s="11" t="s">
        <v>138</v>
      </c>
      <c r="C56" s="11"/>
      <c r="D56" s="11"/>
      <c r="E56" s="11"/>
      <c r="F56" s="11"/>
      <c r="G56" s="11"/>
      <c r="H56" s="11"/>
    </row>
    <row r="57" spans="1:8" x14ac:dyDescent="0.3">
      <c r="A57" s="11">
        <v>2</v>
      </c>
      <c r="B57" s="11" t="s">
        <v>136</v>
      </c>
      <c r="C57" s="11"/>
      <c r="D57" s="11"/>
      <c r="E57" s="11"/>
      <c r="F57" s="11"/>
      <c r="G57" s="11"/>
      <c r="H57" s="11"/>
    </row>
    <row r="98" spans="12:19" x14ac:dyDescent="0.3">
      <c r="L98" s="11" t="s">
        <v>135</v>
      </c>
      <c r="M98" s="11"/>
      <c r="N98" s="11"/>
      <c r="O98" s="11"/>
      <c r="P98" s="11"/>
      <c r="Q98" s="11"/>
      <c r="R98" s="11"/>
      <c r="S98" s="11"/>
    </row>
    <row r="99" spans="12:19" x14ac:dyDescent="0.3">
      <c r="L99" s="11">
        <v>1</v>
      </c>
      <c r="M99" s="11" t="s">
        <v>137</v>
      </c>
      <c r="N99" s="11"/>
      <c r="O99" s="11"/>
      <c r="P99" s="11"/>
      <c r="Q99" s="11"/>
      <c r="R99" s="11"/>
      <c r="S99" s="11"/>
    </row>
    <row r="100" spans="12:19" x14ac:dyDescent="0.3">
      <c r="L100" s="11"/>
      <c r="M100" s="11"/>
      <c r="N100" s="11"/>
      <c r="O100" s="11"/>
      <c r="P100" s="11"/>
      <c r="Q100" s="11"/>
      <c r="R100" s="11"/>
      <c r="S100" s="11"/>
    </row>
  </sheetData>
  <sortState xmlns:xlrd2="http://schemas.microsoft.com/office/spreadsheetml/2017/richdata2" ref="A2:X31">
    <sortCondition ref="B2:B3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3940-C5B3-4C7B-A190-BD58FCB08014}">
  <dimension ref="A1:T31"/>
  <sheetViews>
    <sheetView zoomScale="80" zoomScaleNormal="80" workbookViewId="0">
      <selection activeCell="K1" sqref="F1:K1048576"/>
    </sheetView>
  </sheetViews>
  <sheetFormatPr defaultColWidth="8.77734375" defaultRowHeight="14.4" x14ac:dyDescent="0.3"/>
  <cols>
    <col min="6" max="11" width="8.77734375" style="2"/>
    <col min="13" max="14" width="8.77734375" style="2"/>
  </cols>
  <sheetData>
    <row r="1" spans="1:20" x14ac:dyDescent="0.3">
      <c r="A1" s="2" t="s">
        <v>38</v>
      </c>
      <c r="B1" s="2" t="s">
        <v>101</v>
      </c>
      <c r="C1" s="2" t="s">
        <v>103</v>
      </c>
      <c r="D1" s="2" t="s">
        <v>104</v>
      </c>
      <c r="E1" s="2" t="s">
        <v>102</v>
      </c>
      <c r="O1" s="2" t="s">
        <v>38</v>
      </c>
      <c r="P1" s="2" t="s">
        <v>99</v>
      </c>
      <c r="Q1" s="2"/>
      <c r="R1" s="2" t="s">
        <v>103</v>
      </c>
      <c r="S1" s="2" t="s">
        <v>104</v>
      </c>
      <c r="T1" s="2" t="s">
        <v>102</v>
      </c>
    </row>
    <row r="2" spans="1:20" x14ac:dyDescent="0.3">
      <c r="A2" s="2" t="s">
        <v>0</v>
      </c>
      <c r="B2" s="9"/>
      <c r="C2" s="2">
        <v>0.03</v>
      </c>
      <c r="D2" s="2">
        <v>1.4999999999999999E-2</v>
      </c>
      <c r="E2" s="2">
        <v>0.03</v>
      </c>
      <c r="O2" s="2" t="s">
        <v>0</v>
      </c>
      <c r="P2" s="2" t="s">
        <v>85</v>
      </c>
      <c r="Q2" s="9"/>
      <c r="R2" s="2">
        <v>0.03</v>
      </c>
      <c r="S2" s="2">
        <v>1.4999999999999999E-2</v>
      </c>
      <c r="T2" s="2">
        <v>0.03</v>
      </c>
    </row>
    <row r="3" spans="1:20" x14ac:dyDescent="0.3">
      <c r="A3" s="2" t="s">
        <v>5</v>
      </c>
      <c r="B3" s="9"/>
      <c r="C3" s="2">
        <v>1.03</v>
      </c>
      <c r="D3" s="2">
        <v>1.0149999999999999</v>
      </c>
      <c r="E3" s="2">
        <v>1.03</v>
      </c>
      <c r="O3" s="2" t="s">
        <v>5</v>
      </c>
      <c r="P3" s="2" t="s">
        <v>85</v>
      </c>
      <c r="Q3" s="9"/>
      <c r="R3" s="2">
        <v>1.03</v>
      </c>
      <c r="S3" s="2">
        <v>1.0149999999999999</v>
      </c>
      <c r="T3" s="2">
        <v>1.03</v>
      </c>
    </row>
    <row r="4" spans="1:20" x14ac:dyDescent="0.3">
      <c r="A4" s="2" t="s">
        <v>6</v>
      </c>
      <c r="B4" s="9"/>
      <c r="C4" s="2">
        <v>3.0680187512131054E-2</v>
      </c>
      <c r="D4" s="2">
        <v>1.7590984625175506E-2</v>
      </c>
      <c r="E4" s="2">
        <v>3.1098248908925066E-2</v>
      </c>
      <c r="O4" s="2" t="s">
        <v>9</v>
      </c>
      <c r="P4" s="2" t="s">
        <v>85</v>
      </c>
      <c r="Q4" s="9"/>
      <c r="R4" s="2">
        <v>3.4392029083628324E-2</v>
      </c>
      <c r="S4" s="2">
        <v>7.8989156423978329E-2</v>
      </c>
      <c r="T4" s="2">
        <v>9.7470817113382555E-2</v>
      </c>
    </row>
    <row r="5" spans="1:20" x14ac:dyDescent="0.3">
      <c r="A5" s="2" t="s">
        <v>9</v>
      </c>
      <c r="B5" s="9"/>
      <c r="C5" s="2">
        <v>3.4392029083628324E-2</v>
      </c>
      <c r="D5" s="2">
        <v>7.8989156423978329E-2</v>
      </c>
      <c r="E5" s="2">
        <v>9.7470817113382555E-2</v>
      </c>
      <c r="O5" s="2" t="s">
        <v>14</v>
      </c>
      <c r="P5" s="2" t="s">
        <v>85</v>
      </c>
      <c r="Q5" s="9"/>
      <c r="R5" s="2">
        <v>3.0557353811251176E-2</v>
      </c>
      <c r="S5" s="2">
        <v>1.3311051671116294E-2</v>
      </c>
      <c r="T5" s="2">
        <v>3.0914255431334171E-2</v>
      </c>
    </row>
    <row r="6" spans="1:20" x14ac:dyDescent="0.3">
      <c r="A6" s="2" t="s">
        <v>13</v>
      </c>
      <c r="B6" s="9"/>
      <c r="C6" s="2">
        <v>5.1181590383755637E-2</v>
      </c>
      <c r="D6" s="2">
        <v>1.8749947867698773E-2</v>
      </c>
      <c r="E6" s="2">
        <v>3.034198633631368E-2</v>
      </c>
      <c r="O6" s="2" t="s">
        <v>18</v>
      </c>
      <c r="P6" s="2" t="s">
        <v>85</v>
      </c>
      <c r="Q6" s="9"/>
      <c r="R6" s="2">
        <v>3.0775289747033571E-2</v>
      </c>
      <c r="S6" s="2">
        <v>1.6632450923685618E-2</v>
      </c>
      <c r="T6" s="2">
        <v>3.0031598571744558E-2</v>
      </c>
    </row>
    <row r="7" spans="1:20" x14ac:dyDescent="0.3">
      <c r="A7" s="2" t="s">
        <v>14</v>
      </c>
      <c r="B7" s="9"/>
      <c r="C7" s="2">
        <v>3.0557353811251176E-2</v>
      </c>
      <c r="D7" s="2">
        <v>1.3311051671116294E-2</v>
      </c>
      <c r="E7" s="2">
        <v>3.0914255431334171E-2</v>
      </c>
      <c r="O7" s="2" t="s">
        <v>19</v>
      </c>
      <c r="P7" s="2" t="s">
        <v>85</v>
      </c>
      <c r="Q7" s="9"/>
      <c r="R7" s="2">
        <v>0.67126367833111378</v>
      </c>
      <c r="S7" s="2">
        <v>1.8556362222899841E-2</v>
      </c>
      <c r="T7" s="2">
        <v>0.36103917826491316</v>
      </c>
    </row>
    <row r="8" spans="1:20" x14ac:dyDescent="0.3">
      <c r="A8" s="2" t="s">
        <v>18</v>
      </c>
      <c r="B8" s="9"/>
      <c r="C8" s="2">
        <v>3.0775289747033571E-2</v>
      </c>
      <c r="D8" s="2">
        <v>1.6632450923685618E-2</v>
      </c>
      <c r="E8" s="2">
        <v>3.0031598571744558E-2</v>
      </c>
      <c r="O8" s="2" t="s">
        <v>21</v>
      </c>
      <c r="P8" s="2" t="s">
        <v>85</v>
      </c>
      <c r="Q8" s="9"/>
      <c r="R8" s="2">
        <v>0.70123757770058881</v>
      </c>
      <c r="S8" s="2">
        <v>2.2465955838993468E-2</v>
      </c>
      <c r="T8" s="2">
        <v>0.66349821271245824</v>
      </c>
    </row>
    <row r="9" spans="1:20" x14ac:dyDescent="0.3">
      <c r="A9" s="2" t="s">
        <v>19</v>
      </c>
      <c r="B9" s="9"/>
      <c r="C9" s="2">
        <v>0.67126367833111378</v>
      </c>
      <c r="D9" s="2">
        <v>1.8556362222899841E-2</v>
      </c>
      <c r="E9" s="2">
        <v>0.36103917826491316</v>
      </c>
      <c r="O9" s="2" t="s">
        <v>27</v>
      </c>
      <c r="P9" s="2" t="s">
        <v>85</v>
      </c>
      <c r="Q9" s="9"/>
      <c r="R9" s="2">
        <v>0.72296279945294029</v>
      </c>
      <c r="S9" s="2">
        <v>0.9445528645044341</v>
      </c>
      <c r="T9" s="2">
        <v>1.1010384956153954</v>
      </c>
    </row>
    <row r="10" spans="1:20" x14ac:dyDescent="0.3">
      <c r="A10" s="2" t="s">
        <v>21</v>
      </c>
      <c r="B10" s="9"/>
      <c r="C10" s="2">
        <v>0.70123757770058881</v>
      </c>
      <c r="D10" s="2">
        <v>2.2465955838993468E-2</v>
      </c>
      <c r="E10" s="2">
        <v>0.66349821271245824</v>
      </c>
      <c r="O10" s="2" t="s">
        <v>2</v>
      </c>
      <c r="P10" s="2" t="s">
        <v>86</v>
      </c>
      <c r="Q10" s="13"/>
      <c r="R10" s="2">
        <v>3.4249375731274539E-2</v>
      </c>
      <c r="S10" s="2">
        <v>1.7408084201880523E-2</v>
      </c>
      <c r="T10" s="2">
        <v>3.5974996036751562E-2</v>
      </c>
    </row>
    <row r="11" spans="1:20" x14ac:dyDescent="0.3">
      <c r="A11" s="2" t="s">
        <v>26</v>
      </c>
      <c r="B11" s="9"/>
      <c r="C11" s="2">
        <v>0.97877026701210001</v>
      </c>
      <c r="D11" s="2">
        <v>0.94450073966042714</v>
      </c>
      <c r="E11" s="2">
        <v>0.85985392865818289</v>
      </c>
      <c r="O11" s="2" t="s">
        <v>3</v>
      </c>
      <c r="P11" s="2" t="s">
        <v>86</v>
      </c>
      <c r="Q11" s="13"/>
      <c r="R11" s="2">
        <v>0.48056141456508827</v>
      </c>
      <c r="S11" s="2">
        <v>1.6062954037764643E-2</v>
      </c>
      <c r="T11" s="2">
        <v>0.21748034338164984</v>
      </c>
    </row>
    <row r="12" spans="1:20" x14ac:dyDescent="0.3">
      <c r="A12" s="2" t="s">
        <v>27</v>
      </c>
      <c r="B12" s="9"/>
      <c r="C12" s="2">
        <v>0.72296279945294029</v>
      </c>
      <c r="D12" s="2">
        <v>0.9445528645044341</v>
      </c>
      <c r="E12" s="2">
        <v>1.1010384956153954</v>
      </c>
      <c r="O12" s="2" t="s">
        <v>6</v>
      </c>
      <c r="P12" s="2" t="s">
        <v>86</v>
      </c>
      <c r="Q12" s="13"/>
      <c r="R12" s="2">
        <v>3.0680187512131054E-2</v>
      </c>
      <c r="S12" s="2">
        <v>1.7590984625175506E-2</v>
      </c>
      <c r="T12" s="2">
        <v>3.1098248908925066E-2</v>
      </c>
    </row>
    <row r="13" spans="1:20" x14ac:dyDescent="0.3">
      <c r="A13" s="12" t="s">
        <v>2</v>
      </c>
      <c r="B13" s="10"/>
      <c r="C13" s="2">
        <v>3.4249375731274539E-2</v>
      </c>
      <c r="D13" s="2">
        <v>1.7408084201880523E-2</v>
      </c>
      <c r="E13" s="2">
        <v>3.5974996036751562E-2</v>
      </c>
      <c r="O13" s="2" t="s">
        <v>10</v>
      </c>
      <c r="P13" s="2" t="s">
        <v>86</v>
      </c>
      <c r="Q13" s="13"/>
      <c r="R13" s="2">
        <v>0.8715769125193279</v>
      </c>
      <c r="S13" s="2">
        <v>0.88991549257557834</v>
      </c>
      <c r="T13" s="2">
        <v>0.59150349779296341</v>
      </c>
    </row>
    <row r="14" spans="1:20" x14ac:dyDescent="0.3">
      <c r="A14" s="12" t="s">
        <v>7</v>
      </c>
      <c r="B14" s="10"/>
      <c r="C14" s="2">
        <v>0.10537993393071211</v>
      </c>
      <c r="D14" s="2">
        <v>3.5054468927952463E-2</v>
      </c>
      <c r="E14" s="2">
        <v>0.18716525037310472</v>
      </c>
      <c r="O14" s="2" t="s">
        <v>11</v>
      </c>
      <c r="P14" s="2" t="s">
        <v>86</v>
      </c>
      <c r="Q14" s="13"/>
      <c r="R14" s="2">
        <v>0.63463165569780322</v>
      </c>
      <c r="S14" s="2">
        <v>0.1760415039391266</v>
      </c>
      <c r="T14" s="2">
        <v>0.50185184525873416</v>
      </c>
    </row>
    <row r="15" spans="1:20" x14ac:dyDescent="0.3">
      <c r="A15" s="12" t="s">
        <v>8</v>
      </c>
      <c r="B15" s="10"/>
      <c r="C15" s="2">
        <v>9.2605567899493535E-2</v>
      </c>
      <c r="D15" s="2">
        <v>2.589053474963058E-2</v>
      </c>
      <c r="E15" s="2">
        <v>0.16411587758533669</v>
      </c>
      <c r="O15" s="2" t="s">
        <v>13</v>
      </c>
      <c r="P15" s="2" t="s">
        <v>86</v>
      </c>
      <c r="Q15" s="13"/>
      <c r="R15" s="2">
        <v>5.1181590383755637E-2</v>
      </c>
      <c r="S15" s="2">
        <v>1.8749947867698773E-2</v>
      </c>
      <c r="T15" s="2">
        <v>3.034198633631368E-2</v>
      </c>
    </row>
    <row r="16" spans="1:20" x14ac:dyDescent="0.3">
      <c r="A16" s="12" t="s">
        <v>10</v>
      </c>
      <c r="B16" s="10"/>
      <c r="C16" s="2">
        <v>0.8715769125193279</v>
      </c>
      <c r="D16" s="2">
        <v>0.88991549257557834</v>
      </c>
      <c r="E16" s="2">
        <v>0.59150349779296341</v>
      </c>
      <c r="O16" s="2" t="s">
        <v>16</v>
      </c>
      <c r="P16" s="2" t="s">
        <v>86</v>
      </c>
      <c r="Q16" s="13"/>
      <c r="R16" s="2">
        <v>1.0108955227359606</v>
      </c>
      <c r="S16" s="2">
        <v>0.80525934903692842</v>
      </c>
      <c r="T16" s="2">
        <v>0.84955676004387681</v>
      </c>
    </row>
    <row r="17" spans="1:20" x14ac:dyDescent="0.3">
      <c r="A17" s="12" t="s">
        <v>16</v>
      </c>
      <c r="B17" s="10"/>
      <c r="C17" s="2">
        <v>1.0108955227359606</v>
      </c>
      <c r="D17" s="2">
        <v>0.80525934903692842</v>
      </c>
      <c r="E17" s="2">
        <v>0.84955676004387681</v>
      </c>
      <c r="O17" s="2" t="s">
        <v>17</v>
      </c>
      <c r="P17" s="2" t="s">
        <v>86</v>
      </c>
      <c r="Q17" s="13"/>
      <c r="R17" s="2">
        <v>1.1685461177461067</v>
      </c>
      <c r="S17" s="2">
        <v>0.98623161265809045</v>
      </c>
      <c r="T17" s="2">
        <v>1.3122359181245287</v>
      </c>
    </row>
    <row r="18" spans="1:20" x14ac:dyDescent="0.3">
      <c r="A18" s="2" t="s">
        <v>17</v>
      </c>
      <c r="B18" s="10"/>
      <c r="C18" s="2">
        <v>1.1685461177461067</v>
      </c>
      <c r="D18" s="2">
        <v>0.98623161265809045</v>
      </c>
      <c r="E18" s="2">
        <v>1.3122359181245287</v>
      </c>
      <c r="O18" s="2" t="s">
        <v>20</v>
      </c>
      <c r="P18" s="2" t="s">
        <v>86</v>
      </c>
      <c r="Q18" s="13"/>
      <c r="R18" s="2">
        <v>3.2059386753112283E-2</v>
      </c>
      <c r="S18" s="2">
        <v>1.404474845424325E-2</v>
      </c>
      <c r="T18" s="2">
        <v>3.0125002632617751E-2</v>
      </c>
    </row>
    <row r="19" spans="1:20" x14ac:dyDescent="0.3">
      <c r="A19" s="12" t="s">
        <v>20</v>
      </c>
      <c r="B19" s="10"/>
      <c r="C19" s="2">
        <v>3.2059386753112283E-2</v>
      </c>
      <c r="D19" s="2">
        <v>1.404474845424325E-2</v>
      </c>
      <c r="E19" s="2">
        <v>3.0125002632617751E-2</v>
      </c>
      <c r="O19" s="2" t="s">
        <v>26</v>
      </c>
      <c r="P19" s="2" t="s">
        <v>86</v>
      </c>
      <c r="Q19" s="13"/>
      <c r="R19" s="2">
        <v>0.97877026701210001</v>
      </c>
      <c r="S19" s="2">
        <v>0.94450073966042714</v>
      </c>
      <c r="T19" s="2">
        <v>0.85985392865818289</v>
      </c>
    </row>
    <row r="20" spans="1:20" x14ac:dyDescent="0.3">
      <c r="A20" s="12" t="s">
        <v>22</v>
      </c>
      <c r="B20" s="10"/>
      <c r="C20" s="2">
        <v>0.33340739231152516</v>
      </c>
      <c r="D20" s="2">
        <v>0.79280716685116537</v>
      </c>
      <c r="E20" s="2">
        <v>0.81164331610580664</v>
      </c>
      <c r="O20" s="2" t="s">
        <v>1</v>
      </c>
      <c r="P20" s="2" t="s">
        <v>84</v>
      </c>
      <c r="Q20" s="14"/>
      <c r="R20" s="2">
        <v>0.1032470568712556</v>
      </c>
      <c r="S20" s="2">
        <v>5.7685038266996121E-2</v>
      </c>
      <c r="T20" s="2">
        <v>0.37777574787398138</v>
      </c>
    </row>
    <row r="21" spans="1:20" x14ac:dyDescent="0.3">
      <c r="A21" s="12" t="s">
        <v>23</v>
      </c>
      <c r="B21" s="10"/>
      <c r="C21" s="2">
        <v>0.55704179273632826</v>
      </c>
      <c r="D21" s="2">
        <v>0.47949855914562922</v>
      </c>
      <c r="E21" s="2">
        <v>0.96513796423897735</v>
      </c>
      <c r="O21" s="2" t="s">
        <v>4</v>
      </c>
      <c r="P21" s="2" t="s">
        <v>87</v>
      </c>
      <c r="Q21" s="14"/>
      <c r="R21" s="2">
        <v>0.61161185041021637</v>
      </c>
      <c r="S21" s="2">
        <v>0.97457184642914019</v>
      </c>
      <c r="T21" s="2">
        <v>0.78894157938798759</v>
      </c>
    </row>
    <row r="22" spans="1:20" x14ac:dyDescent="0.3">
      <c r="A22" s="12" t="s">
        <v>28</v>
      </c>
      <c r="B22" s="10"/>
      <c r="C22" s="2">
        <v>0.77030612522106712</v>
      </c>
      <c r="D22" s="2">
        <v>1.6825678360899404E-2</v>
      </c>
      <c r="E22" s="2">
        <v>0.11561723918734969</v>
      </c>
      <c r="O22" s="2" t="s">
        <v>7</v>
      </c>
      <c r="P22" s="2" t="s">
        <v>87</v>
      </c>
      <c r="Q22" s="14"/>
      <c r="R22" s="2">
        <v>0.10537993393071211</v>
      </c>
      <c r="S22" s="2">
        <v>3.5054468927952463E-2</v>
      </c>
      <c r="T22" s="2">
        <v>0.18716525037310472</v>
      </c>
    </row>
    <row r="23" spans="1:20" x14ac:dyDescent="0.3">
      <c r="A23" s="2" t="s">
        <v>1</v>
      </c>
      <c r="B23" s="11"/>
      <c r="C23" s="2">
        <v>0.1032470568712556</v>
      </c>
      <c r="D23" s="2">
        <v>5.7685038266996121E-2</v>
      </c>
      <c r="E23" s="2">
        <v>0.37777574787398138</v>
      </c>
      <c r="O23" s="2" t="s">
        <v>8</v>
      </c>
      <c r="P23" s="2" t="s">
        <v>87</v>
      </c>
      <c r="Q23" s="14"/>
      <c r="R23" s="2">
        <v>9.2605567899493535E-2</v>
      </c>
      <c r="S23" s="2">
        <v>2.589053474963058E-2</v>
      </c>
      <c r="T23" s="2">
        <v>0.16411587758533669</v>
      </c>
    </row>
    <row r="24" spans="1:20" x14ac:dyDescent="0.3">
      <c r="A24" s="2" t="s">
        <v>3</v>
      </c>
      <c r="B24" s="11"/>
      <c r="C24" s="2">
        <v>0.48056141456508827</v>
      </c>
      <c r="D24" s="2">
        <v>1.6062954037764643E-2</v>
      </c>
      <c r="E24" s="2">
        <v>0.21748034338164984</v>
      </c>
      <c r="O24" s="2" t="s">
        <v>12</v>
      </c>
      <c r="P24" s="2" t="s">
        <v>87</v>
      </c>
      <c r="Q24" s="14"/>
      <c r="R24" s="2">
        <v>3.8058240661411891E-2</v>
      </c>
      <c r="S24" s="2">
        <v>1.7952909783139279E-2</v>
      </c>
      <c r="T24" s="2">
        <v>3.0124291137720242E-2</v>
      </c>
    </row>
    <row r="25" spans="1:20" x14ac:dyDescent="0.3">
      <c r="A25" s="2" t="s">
        <v>4</v>
      </c>
      <c r="B25" s="11"/>
      <c r="C25" s="2">
        <v>0.61161185041021637</v>
      </c>
      <c r="D25" s="2">
        <v>0.97457184642914019</v>
      </c>
      <c r="E25" s="2">
        <v>0.78894157938798759</v>
      </c>
      <c r="O25" s="2" t="s">
        <v>15</v>
      </c>
      <c r="P25" s="2" t="s">
        <v>87</v>
      </c>
      <c r="Q25" s="14"/>
      <c r="R25" s="2">
        <v>3.0162829330266389E-2</v>
      </c>
      <c r="S25" s="2">
        <v>1.373382111666315E-2</v>
      </c>
      <c r="T25" s="2">
        <v>3.0063197143489113E-2</v>
      </c>
    </row>
    <row r="26" spans="1:20" x14ac:dyDescent="0.3">
      <c r="A26" s="2" t="s">
        <v>11</v>
      </c>
      <c r="B26" s="11"/>
      <c r="C26" s="2">
        <v>0.63463165569780322</v>
      </c>
      <c r="D26" s="2">
        <v>0.1760415039391266</v>
      </c>
      <c r="E26" s="2">
        <v>0.50185184525873416</v>
      </c>
      <c r="O26" s="2" t="s">
        <v>22</v>
      </c>
      <c r="P26" s="2" t="s">
        <v>87</v>
      </c>
      <c r="Q26" s="14"/>
      <c r="R26" s="2">
        <v>0.33340739231152516</v>
      </c>
      <c r="S26" s="2">
        <v>0.79280716685116537</v>
      </c>
      <c r="T26" s="2">
        <v>0.81164331610580664</v>
      </c>
    </row>
    <row r="27" spans="1:20" x14ac:dyDescent="0.3">
      <c r="A27" s="2" t="s">
        <v>12</v>
      </c>
      <c r="B27" s="11"/>
      <c r="C27" s="2">
        <v>3.8058240661411891E-2</v>
      </c>
      <c r="D27" s="2">
        <v>1.7952909783139279E-2</v>
      </c>
      <c r="E27" s="2">
        <v>3.0124291137720242E-2</v>
      </c>
      <c r="O27" s="2" t="s">
        <v>23</v>
      </c>
      <c r="P27" s="2" t="s">
        <v>87</v>
      </c>
      <c r="Q27" s="14"/>
      <c r="R27" s="2">
        <v>0.55704179273632826</v>
      </c>
      <c r="S27" s="2">
        <v>0.47949855914562922</v>
      </c>
      <c r="T27" s="2">
        <v>0.96513796423897735</v>
      </c>
    </row>
    <row r="28" spans="1:20" x14ac:dyDescent="0.3">
      <c r="A28" s="2" t="s">
        <v>15</v>
      </c>
      <c r="B28" s="11"/>
      <c r="C28" s="2">
        <v>3.0162829330266389E-2</v>
      </c>
      <c r="D28" s="2">
        <v>1.373382111666315E-2</v>
      </c>
      <c r="E28" s="2">
        <v>3.0063197143489113E-2</v>
      </c>
      <c r="O28" s="2" t="s">
        <v>24</v>
      </c>
      <c r="P28" s="2" t="s">
        <v>87</v>
      </c>
      <c r="Q28" s="14"/>
      <c r="R28" s="2">
        <v>4.0588859784692399E-2</v>
      </c>
      <c r="S28" s="2">
        <v>2.2356243184330431E-2</v>
      </c>
      <c r="T28" s="2">
        <v>3.2032958339125658E-2</v>
      </c>
    </row>
    <row r="29" spans="1:20" x14ac:dyDescent="0.3">
      <c r="A29" s="2" t="s">
        <v>24</v>
      </c>
      <c r="B29" s="11"/>
      <c r="C29" s="2">
        <v>4.0588859784692399E-2</v>
      </c>
      <c r="D29" s="2">
        <v>2.2356243184330431E-2</v>
      </c>
      <c r="E29" s="2">
        <v>3.2032958339125658E-2</v>
      </c>
      <c r="O29" s="2" t="s">
        <v>25</v>
      </c>
      <c r="P29" s="2" t="s">
        <v>87</v>
      </c>
      <c r="Q29" s="14"/>
      <c r="R29" s="2">
        <v>3.0745193987615393E-2</v>
      </c>
      <c r="S29" s="2">
        <v>1.5770596057418852E-2</v>
      </c>
      <c r="T29" s="2">
        <v>3.0092692565975684E-2</v>
      </c>
    </row>
    <row r="30" spans="1:20" x14ac:dyDescent="0.3">
      <c r="A30" s="2" t="s">
        <v>25</v>
      </c>
      <c r="B30" s="11"/>
      <c r="C30" s="2">
        <v>3.0745193987615393E-2</v>
      </c>
      <c r="D30" s="2">
        <v>1.5770596057418852E-2</v>
      </c>
      <c r="E30" s="2">
        <v>3.0092692565975684E-2</v>
      </c>
      <c r="O30" s="2" t="s">
        <v>28</v>
      </c>
      <c r="P30" s="2" t="s">
        <v>87</v>
      </c>
      <c r="Q30" s="14"/>
      <c r="R30" s="2">
        <v>0.77030612522106712</v>
      </c>
      <c r="S30" s="2">
        <v>1.6825678360899404E-2</v>
      </c>
      <c r="T30" s="2">
        <v>0.11561723918734969</v>
      </c>
    </row>
    <row r="31" spans="1:20" x14ac:dyDescent="0.3">
      <c r="A31" s="2" t="s">
        <v>29</v>
      </c>
      <c r="B31" s="11"/>
      <c r="C31" s="2">
        <v>0.74258010917319373</v>
      </c>
      <c r="D31" s="2">
        <v>0.92882400839962942</v>
      </c>
      <c r="E31" s="2">
        <v>0.47820251487781484</v>
      </c>
      <c r="O31" s="2" t="s">
        <v>29</v>
      </c>
      <c r="P31" s="2" t="s">
        <v>87</v>
      </c>
      <c r="Q31" s="14"/>
      <c r="R31" s="2">
        <v>0.74258010917319373</v>
      </c>
      <c r="S31" s="2">
        <v>0.92882400839962942</v>
      </c>
      <c r="T31" s="2">
        <v>0.47820251487781484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Median Data - Fig 2</vt:lpstr>
      <vt:lpstr>Figure 2 - Loading Profile</vt:lpstr>
      <vt:lpstr>Figure 3 - PSR Dilutions</vt:lpstr>
      <vt:lpstr>mAb Status - 2017</vt:lpstr>
      <vt:lpstr>Figure 5 - SMP</vt:lpstr>
      <vt:lpstr>Figure 5 - Ovalbumin</vt:lpstr>
      <vt:lpstr>Figure 5 - SCP</vt:lpstr>
      <vt:lpstr>Reagent Combinations</vt:lpstr>
      <vt:lpstr>Status Coded</vt:lpstr>
      <vt:lpstr>Figure 3 Non-Normalized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2020-03-14T17:13:17Z</dcterms:created>
  <dcterms:modified xsi:type="dcterms:W3CDTF">2020-05-06T00:41:05Z</dcterms:modified>
</cp:coreProperties>
</file>