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cgdewar_uwaterloo_ca/Documents/3B/MTE380 - Mechatronics Engineering Design Workshop/Training Images/test_output/"/>
    </mc:Choice>
  </mc:AlternateContent>
  <xr:revisionPtr revIDLastSave="196" documentId="8_{9903F4CE-8468-42C0-9B2E-5C95C0E20739}" xr6:coauthVersionLast="46" xr6:coauthVersionMax="46" xr10:uidLastSave="{251FAEE2-A00A-498E-95BF-E7C3D092D831}"/>
  <bookViews>
    <workbookView xWindow="-28920" yWindow="-120" windowWidth="29040" windowHeight="15840" xr2:uid="{D3AD066C-155C-437F-8339-52EB48C7A18E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" i="1" l="1"/>
  <c r="AB1" i="1"/>
  <c r="V1" i="1"/>
  <c r="P1" i="1"/>
  <c r="J1" i="1"/>
  <c r="D1" i="1"/>
  <c r="AS6" i="1"/>
  <c r="AS5" i="1"/>
  <c r="AS4" i="1"/>
  <c r="AS3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G24" i="1"/>
  <c r="AG23" i="1"/>
  <c r="AG22" i="1"/>
  <c r="AG21" i="1"/>
  <c r="AG20" i="1"/>
  <c r="AG19" i="1"/>
  <c r="AG18" i="1"/>
  <c r="AG17" i="1"/>
  <c r="AG16" i="1"/>
  <c r="AI16" i="1" s="1"/>
  <c r="AG15" i="1"/>
  <c r="AG14" i="1"/>
  <c r="AG13" i="1"/>
  <c r="AG12" i="1"/>
  <c r="AG11" i="1"/>
  <c r="AG10" i="1"/>
  <c r="AG9" i="1"/>
  <c r="AG8" i="1"/>
  <c r="AI8" i="1" s="1"/>
  <c r="AG7" i="1"/>
  <c r="AG6" i="1"/>
  <c r="AG5" i="1"/>
  <c r="AG4" i="1"/>
  <c r="AI4" i="1" s="1"/>
  <c r="AG3" i="1"/>
  <c r="AA13" i="1"/>
  <c r="AA14" i="1"/>
  <c r="AA15" i="1"/>
  <c r="AA16" i="1"/>
  <c r="AA17" i="1"/>
  <c r="AA18" i="1"/>
  <c r="AA19" i="1"/>
  <c r="AA20" i="1"/>
  <c r="AD20" i="1" s="1"/>
  <c r="AA21" i="1"/>
  <c r="AA22" i="1"/>
  <c r="AA23" i="1"/>
  <c r="AA24" i="1"/>
  <c r="AA25" i="1"/>
  <c r="AA26" i="1"/>
  <c r="AA27" i="1"/>
  <c r="AA28" i="1"/>
  <c r="AC28" i="1" s="1"/>
  <c r="AA29" i="1"/>
  <c r="AA30" i="1"/>
  <c r="AA31" i="1"/>
  <c r="AA32" i="1"/>
  <c r="AA33" i="1"/>
  <c r="AA34" i="1"/>
  <c r="AA35" i="1"/>
  <c r="AA36" i="1"/>
  <c r="AC36" i="1" s="1"/>
  <c r="AA37" i="1"/>
  <c r="AA38" i="1"/>
  <c r="AA39" i="1"/>
  <c r="AA40" i="1"/>
  <c r="AA41" i="1"/>
  <c r="AA42" i="1"/>
  <c r="AA43" i="1"/>
  <c r="AA44" i="1"/>
  <c r="AC44" i="1" s="1"/>
  <c r="AA45" i="1"/>
  <c r="AA46" i="1"/>
  <c r="AA47" i="1"/>
  <c r="AA48" i="1"/>
  <c r="AA49" i="1"/>
  <c r="AA50" i="1"/>
  <c r="AA51" i="1"/>
  <c r="AA52" i="1"/>
  <c r="AC52" i="1" s="1"/>
  <c r="AA53" i="1"/>
  <c r="AA54" i="1"/>
  <c r="AA55" i="1"/>
  <c r="AA56" i="1"/>
  <c r="AA57" i="1"/>
  <c r="AA58" i="1"/>
  <c r="AA59" i="1"/>
  <c r="AA60" i="1"/>
  <c r="AC60" i="1" s="1"/>
  <c r="AA61" i="1"/>
  <c r="AA62" i="1"/>
  <c r="AA63" i="1"/>
  <c r="AA64" i="1"/>
  <c r="AA65" i="1"/>
  <c r="AA66" i="1"/>
  <c r="AA67" i="1"/>
  <c r="AA68" i="1"/>
  <c r="AC68" i="1" s="1"/>
  <c r="AA69" i="1"/>
  <c r="AA70" i="1"/>
  <c r="AA71" i="1"/>
  <c r="AA72" i="1"/>
  <c r="AA73" i="1"/>
  <c r="AA74" i="1"/>
  <c r="AA75" i="1"/>
  <c r="AA76" i="1"/>
  <c r="AC76" i="1" s="1"/>
  <c r="AA77" i="1"/>
  <c r="AA78" i="1"/>
  <c r="AA79" i="1"/>
  <c r="AA80" i="1"/>
  <c r="AA81" i="1"/>
  <c r="AA82" i="1"/>
  <c r="AA83" i="1"/>
  <c r="AA84" i="1"/>
  <c r="AC84" i="1" s="1"/>
  <c r="AA85" i="1"/>
  <c r="AA86" i="1"/>
  <c r="AA87" i="1"/>
  <c r="AA88" i="1"/>
  <c r="AA89" i="1"/>
  <c r="AA90" i="1"/>
  <c r="AA91" i="1"/>
  <c r="AA92" i="1"/>
  <c r="AC92" i="1" s="1"/>
  <c r="AA93" i="1"/>
  <c r="AA94" i="1"/>
  <c r="AA95" i="1"/>
  <c r="AA96" i="1"/>
  <c r="AA97" i="1"/>
  <c r="AA98" i="1"/>
  <c r="AA99" i="1"/>
  <c r="AA12" i="1"/>
  <c r="AA11" i="1"/>
  <c r="AA10" i="1"/>
  <c r="AA9" i="1"/>
  <c r="AA8" i="1"/>
  <c r="AC8" i="1" s="1"/>
  <c r="AA7" i="1"/>
  <c r="AA6" i="1"/>
  <c r="AA5" i="1"/>
  <c r="AD5" i="1" s="1"/>
  <c r="AA4" i="1"/>
  <c r="AA3" i="1"/>
  <c r="U36" i="1"/>
  <c r="U35" i="1"/>
  <c r="U34" i="1"/>
  <c r="U33" i="1"/>
  <c r="W33" i="1" s="1"/>
  <c r="U32" i="1"/>
  <c r="U31" i="1"/>
  <c r="U30" i="1"/>
  <c r="U29" i="1"/>
  <c r="U28" i="1"/>
  <c r="U27" i="1"/>
  <c r="U26" i="1"/>
  <c r="U25" i="1"/>
  <c r="W25" i="1" s="1"/>
  <c r="U24" i="1"/>
  <c r="U23" i="1"/>
  <c r="U22" i="1"/>
  <c r="U21" i="1"/>
  <c r="U20" i="1"/>
  <c r="U19" i="1"/>
  <c r="U18" i="1"/>
  <c r="U17" i="1"/>
  <c r="W17" i="1" s="1"/>
  <c r="U16" i="1"/>
  <c r="U15" i="1"/>
  <c r="U14" i="1"/>
  <c r="U13" i="1"/>
  <c r="U12" i="1"/>
  <c r="U11" i="1"/>
  <c r="U10" i="1"/>
  <c r="U9" i="1"/>
  <c r="X9" i="1" s="1"/>
  <c r="U8" i="1"/>
  <c r="U7" i="1"/>
  <c r="U6" i="1"/>
  <c r="U5" i="1"/>
  <c r="U4" i="1"/>
  <c r="U3" i="1"/>
  <c r="O9" i="1"/>
  <c r="O10" i="1"/>
  <c r="O11" i="1"/>
  <c r="O12" i="1"/>
  <c r="O13" i="1"/>
  <c r="O14" i="1"/>
  <c r="O15" i="1"/>
  <c r="O16" i="1"/>
  <c r="Q16" i="1" s="1"/>
  <c r="O17" i="1"/>
  <c r="O18" i="1"/>
  <c r="O19" i="1"/>
  <c r="O20" i="1"/>
  <c r="O21" i="1"/>
  <c r="O22" i="1"/>
  <c r="O23" i="1"/>
  <c r="O24" i="1"/>
  <c r="Q24" i="1" s="1"/>
  <c r="O25" i="1"/>
  <c r="O26" i="1"/>
  <c r="O27" i="1"/>
  <c r="O28" i="1"/>
  <c r="O29" i="1"/>
  <c r="O30" i="1"/>
  <c r="O31" i="1"/>
  <c r="O32" i="1"/>
  <c r="Q32" i="1" s="1"/>
  <c r="O33" i="1"/>
  <c r="O34" i="1"/>
  <c r="O35" i="1"/>
  <c r="O36" i="1"/>
  <c r="O37" i="1"/>
  <c r="O38" i="1"/>
  <c r="O39" i="1"/>
  <c r="O40" i="1"/>
  <c r="Q40" i="1" s="1"/>
  <c r="O41" i="1"/>
  <c r="O42" i="1"/>
  <c r="O43" i="1"/>
  <c r="O44" i="1"/>
  <c r="O45" i="1"/>
  <c r="O46" i="1"/>
  <c r="O47" i="1"/>
  <c r="O48" i="1"/>
  <c r="Q48" i="1" s="1"/>
  <c r="O49" i="1"/>
  <c r="O50" i="1"/>
  <c r="O51" i="1"/>
  <c r="O52" i="1"/>
  <c r="O53" i="1"/>
  <c r="O54" i="1"/>
  <c r="O55" i="1"/>
  <c r="O56" i="1"/>
  <c r="Q56" i="1" s="1"/>
  <c r="O57" i="1"/>
  <c r="O58" i="1"/>
  <c r="O59" i="1"/>
  <c r="O60" i="1"/>
  <c r="O61" i="1"/>
  <c r="O62" i="1"/>
  <c r="O63" i="1"/>
  <c r="O64" i="1"/>
  <c r="Q64" i="1" s="1"/>
  <c r="O65" i="1"/>
  <c r="O66" i="1"/>
  <c r="O67" i="1"/>
  <c r="O68" i="1"/>
  <c r="O69" i="1"/>
  <c r="O70" i="1"/>
  <c r="O71" i="1"/>
  <c r="O72" i="1"/>
  <c r="Q72" i="1" s="1"/>
  <c r="O73" i="1"/>
  <c r="O74" i="1"/>
  <c r="O75" i="1"/>
  <c r="O76" i="1"/>
  <c r="O77" i="1"/>
  <c r="O78" i="1"/>
  <c r="O79" i="1"/>
  <c r="O80" i="1"/>
  <c r="Q80" i="1" s="1"/>
  <c r="O81" i="1"/>
  <c r="O82" i="1"/>
  <c r="O83" i="1"/>
  <c r="O84" i="1"/>
  <c r="O85" i="1"/>
  <c r="O86" i="1"/>
  <c r="O87" i="1"/>
  <c r="O8" i="1"/>
  <c r="O7" i="1"/>
  <c r="Q7" i="1" s="1"/>
  <c r="O6" i="1"/>
  <c r="O5" i="1"/>
  <c r="Q5" i="1" s="1"/>
  <c r="O4" i="1"/>
  <c r="O3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" i="1"/>
  <c r="C5" i="1"/>
  <c r="C6" i="1"/>
  <c r="C7" i="1"/>
  <c r="C8" i="1"/>
  <c r="C3" i="1"/>
  <c r="AC25" i="1"/>
  <c r="AD25" i="1"/>
  <c r="AC26" i="1"/>
  <c r="AD26" i="1"/>
  <c r="AC27" i="1"/>
  <c r="AD27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D24" i="1"/>
  <c r="AC24" i="1"/>
  <c r="AD23" i="1"/>
  <c r="AC23" i="1"/>
  <c r="AD22" i="1"/>
  <c r="AC22" i="1"/>
  <c r="AD21" i="1"/>
  <c r="AC21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D7" i="1"/>
  <c r="AC7" i="1"/>
  <c r="AD6" i="1"/>
  <c r="AC6" i="1"/>
  <c r="AD4" i="1"/>
  <c r="AC4" i="1"/>
  <c r="AD3" i="1"/>
  <c r="AC3" i="1"/>
  <c r="AI12" i="1"/>
  <c r="W14" i="1"/>
  <c r="X14" i="1"/>
  <c r="W15" i="1"/>
  <c r="X15" i="1"/>
  <c r="W16" i="1"/>
  <c r="X16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X33" i="1"/>
  <c r="W34" i="1"/>
  <c r="X34" i="1"/>
  <c r="W35" i="1"/>
  <c r="X35" i="1"/>
  <c r="W36" i="1"/>
  <c r="X36" i="1"/>
  <c r="X13" i="1"/>
  <c r="W13" i="1"/>
  <c r="X12" i="1"/>
  <c r="W12" i="1"/>
  <c r="X11" i="1"/>
  <c r="W11" i="1"/>
  <c r="X10" i="1"/>
  <c r="W10" i="1"/>
  <c r="W9" i="1"/>
  <c r="X8" i="1"/>
  <c r="W8" i="1"/>
  <c r="X7" i="1"/>
  <c r="W7" i="1"/>
  <c r="X6" i="1"/>
  <c r="W6" i="1"/>
  <c r="X5" i="1"/>
  <c r="W5" i="1"/>
  <c r="X4" i="1"/>
  <c r="W4" i="1"/>
  <c r="X3" i="1"/>
  <c r="W3" i="1"/>
  <c r="Q15" i="1"/>
  <c r="R15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R6" i="1"/>
  <c r="Q6" i="1"/>
  <c r="R5" i="1"/>
  <c r="R4" i="1"/>
  <c r="Q4" i="1"/>
  <c r="R3" i="1"/>
  <c r="Q3" i="1"/>
  <c r="AT6" i="1"/>
  <c r="AT5" i="1"/>
  <c r="AT4" i="1"/>
  <c r="AT3" i="1"/>
  <c r="AS2" i="1"/>
  <c r="AU6" i="1" s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M2" i="1"/>
  <c r="AP20" i="1" s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G2" i="1"/>
  <c r="AI5" i="1" s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87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C2" i="1"/>
  <c r="J39" i="1"/>
  <c r="J38" i="1"/>
  <c r="J37" i="1"/>
  <c r="J36" i="1"/>
  <c r="J35" i="1"/>
  <c r="J34" i="1"/>
  <c r="J33" i="1"/>
  <c r="J32" i="1"/>
  <c r="J31" i="1"/>
  <c r="J30" i="1"/>
  <c r="K30" i="1"/>
  <c r="J29" i="1"/>
  <c r="J28" i="1"/>
  <c r="J27" i="1"/>
  <c r="J26" i="1"/>
  <c r="K26" i="1"/>
  <c r="J25" i="1"/>
  <c r="J24" i="1"/>
  <c r="J23" i="1"/>
  <c r="J22" i="1"/>
  <c r="K22" i="1"/>
  <c r="J21" i="1"/>
  <c r="J20" i="1"/>
  <c r="J19" i="1"/>
  <c r="J18" i="1"/>
  <c r="K18" i="1"/>
  <c r="J17" i="1"/>
  <c r="J16" i="1"/>
  <c r="J15" i="1"/>
  <c r="J14" i="1"/>
  <c r="K14" i="1"/>
  <c r="J13" i="1"/>
  <c r="J12" i="1"/>
  <c r="J11" i="1"/>
  <c r="J10" i="1"/>
  <c r="K10" i="1"/>
  <c r="J9" i="1"/>
  <c r="J8" i="1"/>
  <c r="J7" i="1"/>
  <c r="J6" i="1"/>
  <c r="L6" i="1"/>
  <c r="J5" i="1"/>
  <c r="J4" i="1"/>
  <c r="J3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  <c r="D5" i="1"/>
  <c r="D6" i="1"/>
  <c r="D7" i="1"/>
  <c r="D8" i="1"/>
  <c r="D9" i="1"/>
  <c r="D10" i="1"/>
  <c r="D3" i="1"/>
  <c r="F4" i="1"/>
  <c r="E5" i="1"/>
  <c r="AO70" i="1" l="1"/>
  <c r="AO66" i="1"/>
  <c r="AO61" i="1"/>
  <c r="AO57" i="1"/>
  <c r="AO52" i="1"/>
  <c r="AO47" i="1"/>
  <c r="AO43" i="1"/>
  <c r="AO38" i="1"/>
  <c r="AO34" i="1"/>
  <c r="AO29" i="1"/>
  <c r="AO25" i="1"/>
  <c r="AO20" i="1"/>
  <c r="AP69" i="1"/>
  <c r="AP65" i="1"/>
  <c r="AP60" i="1"/>
  <c r="AP55" i="1"/>
  <c r="AP51" i="1"/>
  <c r="AP46" i="1"/>
  <c r="AP42" i="1"/>
  <c r="AP37" i="1"/>
  <c r="AP33" i="1"/>
  <c r="AP28" i="1"/>
  <c r="AP24" i="1"/>
  <c r="AP19" i="1"/>
  <c r="AO69" i="1"/>
  <c r="AO65" i="1"/>
  <c r="AO60" i="1"/>
  <c r="AO55" i="1"/>
  <c r="AO51" i="1"/>
  <c r="AO46" i="1"/>
  <c r="AO42" i="1"/>
  <c r="AO37" i="1"/>
  <c r="AO33" i="1"/>
  <c r="AO28" i="1"/>
  <c r="AO24" i="1"/>
  <c r="AP22" i="1"/>
  <c r="AP7" i="1"/>
  <c r="AP68" i="1"/>
  <c r="AP63" i="1"/>
  <c r="AP59" i="1"/>
  <c r="AP54" i="1"/>
  <c r="AP50" i="1"/>
  <c r="AP45" i="1"/>
  <c r="AP41" i="1"/>
  <c r="AP36" i="1"/>
  <c r="AP31" i="1"/>
  <c r="AP27" i="1"/>
  <c r="AP23" i="1"/>
  <c r="AP15" i="1"/>
  <c r="AO23" i="1"/>
  <c r="AP11" i="1"/>
  <c r="AO68" i="1"/>
  <c r="AO63" i="1"/>
  <c r="AO59" i="1"/>
  <c r="AO54" i="1"/>
  <c r="AO50" i="1"/>
  <c r="AO45" i="1"/>
  <c r="AO41" i="1"/>
  <c r="AO36" i="1"/>
  <c r="AO31" i="1"/>
  <c r="AO27" i="1"/>
  <c r="AO22" i="1"/>
  <c r="AP71" i="1"/>
  <c r="AP67" i="1"/>
  <c r="AP62" i="1"/>
  <c r="AP58" i="1"/>
  <c r="AP53" i="1"/>
  <c r="AP49" i="1"/>
  <c r="AP44" i="1"/>
  <c r="AP39" i="1"/>
  <c r="AP35" i="1"/>
  <c r="AP30" i="1"/>
  <c r="AP26" i="1"/>
  <c r="AP21" i="1"/>
  <c r="AO72" i="1"/>
  <c r="AO64" i="1"/>
  <c r="AO56" i="1"/>
  <c r="AO48" i="1"/>
  <c r="AO40" i="1"/>
  <c r="AO32" i="1"/>
  <c r="AO71" i="1"/>
  <c r="AO67" i="1"/>
  <c r="AO62" i="1"/>
  <c r="AO58" i="1"/>
  <c r="AO53" i="1"/>
  <c r="AO49" i="1"/>
  <c r="AO44" i="1"/>
  <c r="AO39" i="1"/>
  <c r="AO35" i="1"/>
  <c r="AO30" i="1"/>
  <c r="AO26" i="1"/>
  <c r="AO21" i="1"/>
  <c r="AN1" i="1"/>
  <c r="AP70" i="1"/>
  <c r="AP66" i="1"/>
  <c r="AP61" i="1"/>
  <c r="AP57" i="1"/>
  <c r="AP52" i="1"/>
  <c r="AP47" i="1"/>
  <c r="AP43" i="1"/>
  <c r="AP38" i="1"/>
  <c r="AP34" i="1"/>
  <c r="AP29" i="1"/>
  <c r="AP25" i="1"/>
  <c r="AP3" i="1"/>
  <c r="AO19" i="1"/>
  <c r="AI9" i="1"/>
  <c r="AI20" i="1"/>
  <c r="AI13" i="1"/>
  <c r="AI17" i="1"/>
  <c r="AI21" i="1"/>
  <c r="AI24" i="1"/>
  <c r="AH1" i="1"/>
  <c r="AP72" i="1"/>
  <c r="AP64" i="1"/>
  <c r="AP56" i="1"/>
  <c r="AP48" i="1"/>
  <c r="AP40" i="1"/>
  <c r="AP32" i="1"/>
  <c r="AP18" i="1"/>
  <c r="AJ24" i="1"/>
  <c r="AC5" i="1"/>
  <c r="AC1" i="1" s="1"/>
  <c r="W1" i="1"/>
  <c r="R80" i="1"/>
  <c r="R72" i="1"/>
  <c r="R64" i="1"/>
  <c r="R56" i="1"/>
  <c r="R48" i="1"/>
  <c r="R40" i="1"/>
  <c r="R32" i="1"/>
  <c r="R24" i="1"/>
  <c r="R16" i="1"/>
  <c r="AV6" i="1"/>
  <c r="AU3" i="1"/>
  <c r="AV3" i="1"/>
  <c r="AV1" i="1" s="1"/>
  <c r="AU4" i="1"/>
  <c r="AU1" i="1" s="1"/>
  <c r="AV4" i="1"/>
  <c r="AU5" i="1"/>
  <c r="AV5" i="1"/>
  <c r="AO3" i="1"/>
  <c r="AO7" i="1"/>
  <c r="AO11" i="1"/>
  <c r="AO15" i="1"/>
  <c r="AO4" i="1"/>
  <c r="AO8" i="1"/>
  <c r="AO12" i="1"/>
  <c r="AO16" i="1"/>
  <c r="AP4" i="1"/>
  <c r="AP8" i="1"/>
  <c r="AP12" i="1"/>
  <c r="AP16" i="1"/>
  <c r="AO5" i="1"/>
  <c r="AO9" i="1"/>
  <c r="AO13" i="1"/>
  <c r="AO17" i="1"/>
  <c r="AP5" i="1"/>
  <c r="AP9" i="1"/>
  <c r="AP13" i="1"/>
  <c r="AP17" i="1"/>
  <c r="AO6" i="1"/>
  <c r="AO10" i="1"/>
  <c r="AO14" i="1"/>
  <c r="AO18" i="1"/>
  <c r="AP6" i="1"/>
  <c r="AP10" i="1"/>
  <c r="AP14" i="1"/>
  <c r="AD1" i="1"/>
  <c r="AJ5" i="1"/>
  <c r="AJ9" i="1"/>
  <c r="AJ13" i="1"/>
  <c r="AJ17" i="1"/>
  <c r="AJ21" i="1"/>
  <c r="AI6" i="1"/>
  <c r="AI10" i="1"/>
  <c r="AI14" i="1"/>
  <c r="AI18" i="1"/>
  <c r="AI22" i="1"/>
  <c r="AJ6" i="1"/>
  <c r="AJ10" i="1"/>
  <c r="AJ14" i="1"/>
  <c r="AJ18" i="1"/>
  <c r="AJ22" i="1"/>
  <c r="AI3" i="1"/>
  <c r="AI7" i="1"/>
  <c r="AI11" i="1"/>
  <c r="AI15" i="1"/>
  <c r="AI19" i="1"/>
  <c r="AI23" i="1"/>
  <c r="AJ3" i="1"/>
  <c r="AJ7" i="1"/>
  <c r="AJ11" i="1"/>
  <c r="AJ15" i="1"/>
  <c r="AJ19" i="1"/>
  <c r="AJ23" i="1"/>
  <c r="AJ4" i="1"/>
  <c r="AJ8" i="1"/>
  <c r="AJ12" i="1"/>
  <c r="AJ16" i="1"/>
  <c r="AJ20" i="1"/>
  <c r="X1" i="1"/>
  <c r="Q1" i="1"/>
  <c r="R1" i="1"/>
  <c r="K34" i="1"/>
  <c r="K9" i="1"/>
  <c r="K13" i="1"/>
  <c r="K17" i="1"/>
  <c r="K21" i="1"/>
  <c r="K25" i="1"/>
  <c r="K29" i="1"/>
  <c r="K33" i="1"/>
  <c r="K37" i="1"/>
  <c r="E32" i="1"/>
  <c r="E8" i="1"/>
  <c r="K38" i="1"/>
  <c r="K75" i="1"/>
  <c r="K71" i="1"/>
  <c r="K67" i="1"/>
  <c r="K63" i="1"/>
  <c r="K59" i="1"/>
  <c r="K55" i="1"/>
  <c r="K51" i="1"/>
  <c r="K47" i="1"/>
  <c r="K43" i="1"/>
  <c r="E24" i="1"/>
  <c r="E16" i="1"/>
  <c r="K3" i="1"/>
  <c r="K7" i="1"/>
  <c r="K11" i="1"/>
  <c r="K15" i="1"/>
  <c r="K19" i="1"/>
  <c r="K23" i="1"/>
  <c r="K74" i="1"/>
  <c r="K70" i="1"/>
  <c r="K66" i="1"/>
  <c r="K62" i="1"/>
  <c r="K58" i="1"/>
  <c r="K54" i="1"/>
  <c r="K50" i="1"/>
  <c r="K46" i="1"/>
  <c r="K42" i="1"/>
  <c r="K72" i="1"/>
  <c r="K56" i="1"/>
  <c r="K40" i="1"/>
  <c r="K76" i="1"/>
  <c r="K68" i="1"/>
  <c r="K64" i="1"/>
  <c r="K60" i="1"/>
  <c r="K52" i="1"/>
  <c r="K48" i="1"/>
  <c r="K44" i="1"/>
  <c r="E3" i="1"/>
  <c r="K27" i="1"/>
  <c r="K31" i="1"/>
  <c r="K35" i="1"/>
  <c r="K39" i="1"/>
  <c r="K8" i="1"/>
  <c r="K12" i="1"/>
  <c r="K16" i="1"/>
  <c r="K20" i="1"/>
  <c r="K24" i="1"/>
  <c r="K28" i="1"/>
  <c r="K32" i="1"/>
  <c r="K36" i="1"/>
  <c r="K73" i="1"/>
  <c r="K69" i="1"/>
  <c r="K65" i="1"/>
  <c r="L61" i="1"/>
  <c r="K57" i="1"/>
  <c r="K53" i="1"/>
  <c r="K49" i="1"/>
  <c r="L45" i="1"/>
  <c r="K41" i="1"/>
  <c r="F39" i="1"/>
  <c r="F31" i="1"/>
  <c r="F23" i="1"/>
  <c r="E15" i="1"/>
  <c r="E7" i="1"/>
  <c r="F30" i="1"/>
  <c r="E6" i="1"/>
  <c r="E13" i="1"/>
  <c r="E28" i="1"/>
  <c r="F12" i="1"/>
  <c r="E36" i="1"/>
  <c r="E20" i="1"/>
  <c r="K61" i="1"/>
  <c r="E34" i="1"/>
  <c r="E26" i="1"/>
  <c r="E18" i="1"/>
  <c r="K45" i="1"/>
  <c r="F35" i="1"/>
  <c r="F27" i="1"/>
  <c r="F19" i="1"/>
  <c r="F11" i="1"/>
  <c r="F34" i="1"/>
  <c r="F18" i="1"/>
  <c r="L29" i="1"/>
  <c r="L13" i="1"/>
  <c r="E10" i="1"/>
  <c r="E31" i="1"/>
  <c r="L3" i="1"/>
  <c r="E33" i="1"/>
  <c r="E25" i="1"/>
  <c r="E17" i="1"/>
  <c r="E9" i="1"/>
  <c r="E4" i="1"/>
  <c r="L73" i="1"/>
  <c r="L57" i="1"/>
  <c r="L41" i="1"/>
  <c r="L25" i="1"/>
  <c r="L9" i="1"/>
  <c r="E12" i="1"/>
  <c r="F10" i="1"/>
  <c r="E27" i="1"/>
  <c r="F9" i="1"/>
  <c r="F26" i="1"/>
  <c r="L69" i="1"/>
  <c r="L53" i="1"/>
  <c r="L37" i="1"/>
  <c r="L21" i="1"/>
  <c r="E22" i="1"/>
  <c r="E39" i="1"/>
  <c r="E23" i="1"/>
  <c r="E38" i="1"/>
  <c r="E30" i="1"/>
  <c r="E14" i="1"/>
  <c r="E37" i="1"/>
  <c r="E29" i="1"/>
  <c r="E21" i="1"/>
  <c r="F13" i="1"/>
  <c r="F5" i="1"/>
  <c r="F38" i="1"/>
  <c r="F22" i="1"/>
  <c r="L65" i="1"/>
  <c r="L49" i="1"/>
  <c r="L33" i="1"/>
  <c r="L17" i="1"/>
  <c r="E35" i="1"/>
  <c r="E19" i="1"/>
  <c r="E11" i="1"/>
  <c r="F3" i="1"/>
  <c r="F8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F15" i="1"/>
  <c r="F7" i="1"/>
  <c r="F37" i="1"/>
  <c r="F33" i="1"/>
  <c r="F29" i="1"/>
  <c r="F25" i="1"/>
  <c r="F21" i="1"/>
  <c r="F17" i="1"/>
  <c r="F14" i="1"/>
  <c r="F6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F36" i="1"/>
  <c r="F32" i="1"/>
  <c r="F28" i="1"/>
  <c r="F24" i="1"/>
  <c r="F20" i="1"/>
  <c r="F16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K4" i="1"/>
  <c r="L4" i="1"/>
  <c r="K5" i="1"/>
  <c r="L5" i="1"/>
  <c r="K6" i="1"/>
  <c r="AP1" i="1" l="1"/>
  <c r="AI1" i="1"/>
  <c r="AO1" i="1"/>
  <c r="AJ1" i="1"/>
  <c r="E1" i="1"/>
  <c r="F1" i="1"/>
  <c r="L1" i="1"/>
  <c r="K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</author>
  </authors>
  <commentList>
    <comment ref="D1" authorId="0" shapeId="0" xr:uid="{0F78A1A2-C689-4332-B7E5-96BDADAB5B29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Current "Category" Accuracy</t>
        </r>
      </text>
    </comment>
    <comment ref="E1" authorId="0" shapeId="0" xr:uid="{6830C15E-746E-4447-BC79-DA62C7A33C85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Percentage that will be sorted Correctly with above 80%</t>
        </r>
      </text>
    </comment>
    <comment ref="F1" authorId="0" shapeId="0" xr:uid="{137AF8A1-CF9D-40F6-AD56-6CF46BCAE8DC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 of contaimants that went into the Recycling Pile (BAD)</t>
        </r>
      </text>
    </comment>
    <comment ref="J1" authorId="0" shapeId="0" xr:uid="{1508BA9A-936C-48A0-8916-A3E2A2FF703E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Current "Category" Accuracy</t>
        </r>
      </text>
    </comment>
    <comment ref="K1" authorId="0" shapeId="0" xr:uid="{5FF8F607-54C0-4D6E-8F98-11925AE535E7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Percentage that will be sorted Correctly with above 80%</t>
        </r>
      </text>
    </comment>
    <comment ref="L1" authorId="0" shapeId="0" xr:uid="{CAED729A-DE21-4F84-A5DA-2E7F2CA3F347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 of contaimants that went into the Recycling Pile (BAD)</t>
        </r>
      </text>
    </comment>
    <comment ref="P1" authorId="0" shapeId="0" xr:uid="{EFA2632E-DC8B-4BAF-964B-D0959A3D2B8C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Current "Category" Accuracy</t>
        </r>
      </text>
    </comment>
    <comment ref="Q1" authorId="0" shapeId="0" xr:uid="{40993726-6BDA-4FE7-8BFB-4987F16A948B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Percentage that will be sorted Correctly with above 80%</t>
        </r>
      </text>
    </comment>
    <comment ref="R1" authorId="0" shapeId="0" xr:uid="{CDA33ABC-8611-47A7-B049-773EF449E6A8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 of contaimants that went into the Recycling Pile (BAD)</t>
        </r>
      </text>
    </comment>
    <comment ref="V1" authorId="0" shapeId="0" xr:uid="{FDF3B726-70A1-49C8-B716-76C31778B257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Current "Category" Accuracy</t>
        </r>
      </text>
    </comment>
    <comment ref="W1" authorId="0" shapeId="0" xr:uid="{7F2DA053-9DAE-48C1-B041-0AFD39014D4D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Percentage that will be sorted Correctly with above 80%</t>
        </r>
      </text>
    </comment>
    <comment ref="X1" authorId="0" shapeId="0" xr:uid="{E2156A82-B251-40E0-AB62-90F1206D6A57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 of contaimants that went into the Recycling Pile (BAD)</t>
        </r>
      </text>
    </comment>
    <comment ref="AB1" authorId="0" shapeId="0" xr:uid="{6A40355D-D4DD-459D-A026-2FC1BD65C82B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Current "Category" Accuracy</t>
        </r>
      </text>
    </comment>
    <comment ref="AC1" authorId="0" shapeId="0" xr:uid="{FFDB9487-59F1-443C-ADC8-FC0A8C82A690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Percentage that will be sorted Correctly with above 80%</t>
        </r>
      </text>
    </comment>
    <comment ref="AD1" authorId="0" shapeId="0" xr:uid="{F14010A4-98D8-4D97-81DC-EFCD0510B392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 of contaimants that went into the Recycling Pile (BAD)</t>
        </r>
      </text>
    </comment>
    <comment ref="AH1" authorId="0" shapeId="0" xr:uid="{168533AA-D4FF-48C4-BF08-E230097EFAE4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Current "Category" Accuracy</t>
        </r>
      </text>
    </comment>
    <comment ref="AI1" authorId="0" shapeId="0" xr:uid="{2281E407-C7AF-452F-BBD9-77B350EC7CEB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Percentage that will be sorted Correctly with above 80%</t>
        </r>
      </text>
    </comment>
    <comment ref="AJ1" authorId="0" shapeId="0" xr:uid="{BC7B07CF-B9F6-4A60-9F95-96FE69989F9A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 of contaimants that went into the Recycling Pile (BAD)</t>
        </r>
      </text>
    </comment>
    <comment ref="AN1" authorId="0" shapeId="0" xr:uid="{A3D1226E-653D-4923-8481-49FF879699F2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Current "Category" Accuracy</t>
        </r>
      </text>
    </comment>
    <comment ref="AO1" authorId="0" shapeId="0" xr:uid="{37452049-85EE-4BBE-A613-C9234B1E9FC3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Percentage that will be sorted Correctly with above 80%</t>
        </r>
      </text>
    </comment>
    <comment ref="AP1" authorId="0" shapeId="0" xr:uid="{98CF604C-317F-45B5-8156-0BB9A2E87AE0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 of contaimants that went into the Recycling Pile (BAD)</t>
        </r>
      </text>
    </comment>
    <comment ref="AT1" authorId="0" shapeId="0" xr:uid="{CACD59C7-38FC-43E7-BC5E-4D74F40F696D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Current "Category" Accuracy</t>
        </r>
      </text>
    </comment>
    <comment ref="AU1" authorId="0" shapeId="0" xr:uid="{F67DDC0A-958C-4481-A893-731A9487AB14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Percentage that will be sorted Correctly with above 80%</t>
        </r>
      </text>
    </comment>
    <comment ref="AV1" authorId="0" shapeId="0" xr:uid="{85CF2C2F-18CB-4F5E-BF3E-1F21B55AC157}">
      <text>
        <r>
          <rPr>
            <b/>
            <sz val="9"/>
            <color indexed="81"/>
            <rFont val="Tahoma"/>
            <family val="2"/>
          </rPr>
          <t>colin:</t>
        </r>
        <r>
          <rPr>
            <sz val="9"/>
            <color indexed="81"/>
            <rFont val="Tahoma"/>
            <family val="2"/>
          </rPr>
          <t xml:space="preserve">
This is the percent of contaimants that went into the Recycling Pile (BAD)</t>
        </r>
      </text>
    </comment>
  </commentList>
</comments>
</file>

<file path=xl/sharedStrings.xml><?xml version="1.0" encoding="utf-8"?>
<sst xmlns="http://schemas.openxmlformats.org/spreadsheetml/2006/main" count="435" uniqueCount="423">
  <si>
    <t>Glass</t>
  </si>
  <si>
    <t>Metal - Aluminum Foil</t>
  </si>
  <si>
    <t>Metal Aluminum Foil</t>
  </si>
  <si>
    <t>This Mis-Sort is not as bad since it goes to garbage</t>
  </si>
  <si>
    <t>Metal Cans</t>
  </si>
  <si>
    <t>Metal Cans-Household</t>
  </si>
  <si>
    <t>NA_Background</t>
  </si>
  <si>
    <t>NA Background</t>
  </si>
  <si>
    <t>Paper</t>
  </si>
  <si>
    <t>Plastic Black</t>
  </si>
  <si>
    <t>Plastic All</t>
  </si>
  <si>
    <t>Styrofoam</t>
  </si>
  <si>
    <t>64.94%Paper</t>
  </si>
  <si>
    <t>58.68%Paper</t>
  </si>
  <si>
    <t>56.13%Paper</t>
  </si>
  <si>
    <t>31.75%NA Background</t>
  </si>
  <si>
    <t>97.88%Paper</t>
  </si>
  <si>
    <t>99.09%Plastic Black</t>
  </si>
  <si>
    <t>94.69%Plastic All</t>
  </si>
  <si>
    <t>95.38%Styrofoam</t>
  </si>
  <si>
    <t>91.18%Glass</t>
  </si>
  <si>
    <t>43.59%Paper</t>
  </si>
  <si>
    <t>41.52%Metal Aluminum Foil</t>
  </si>
  <si>
    <t>39.08%NA Background</t>
  </si>
  <si>
    <t>95.86%Paper</t>
  </si>
  <si>
    <t>95.00%Plastic Black</t>
  </si>
  <si>
    <t>67.19%Plastic All</t>
  </si>
  <si>
    <t>79.34%Paper</t>
  </si>
  <si>
    <t>98.99%Glass</t>
  </si>
  <si>
    <t>61.99%Metal Aluminum Foil</t>
  </si>
  <si>
    <t>85.46%Metal Aluminum Foil</t>
  </si>
  <si>
    <t>47.58%NA Background</t>
  </si>
  <si>
    <t>96.31%Paper</t>
  </si>
  <si>
    <t>94.97%Plastic Black</t>
  </si>
  <si>
    <t>52.82%Plastic All</t>
  </si>
  <si>
    <t>59.25%Paper</t>
  </si>
  <si>
    <t>49.79%Metal Cans-Household</t>
  </si>
  <si>
    <t>52.95%Metal Aluminum Foil</t>
  </si>
  <si>
    <t>88.12%Metal Aluminum Foil</t>
  </si>
  <si>
    <t>36.14%NA Background</t>
  </si>
  <si>
    <t>82.14%Paper</t>
  </si>
  <si>
    <t>97.37%Plastic Black</t>
  </si>
  <si>
    <t>85.33%Plastic All</t>
  </si>
  <si>
    <t>91.94%Styrofoam</t>
  </si>
  <si>
    <t>73.43%Glass</t>
  </si>
  <si>
    <t>75.61%Metal Aluminum Foil</t>
  </si>
  <si>
    <t>71.34%Metal Aluminum Foil</t>
  </si>
  <si>
    <t>36.17%NA Background</t>
  </si>
  <si>
    <t>88.21%Paper</t>
  </si>
  <si>
    <t>98.15%Plastic Black</t>
  </si>
  <si>
    <t>94.75%Plastic All</t>
  </si>
  <si>
    <t>96.10%Glass</t>
  </si>
  <si>
    <t>78.86%Metal Aluminum Foil</t>
  </si>
  <si>
    <t>50.01%Metal Aluminum Foil</t>
  </si>
  <si>
    <t>35.83%NA Background</t>
  </si>
  <si>
    <t>97.29%Paper</t>
  </si>
  <si>
    <t>91.01%Plastic Black</t>
  </si>
  <si>
    <t>55.64%Plastic All</t>
  </si>
  <si>
    <t>65.62%Glass</t>
  </si>
  <si>
    <t>42.15%Metal Cans-Household</t>
  </si>
  <si>
    <t>87.45%Metal Aluminum Foil</t>
  </si>
  <si>
    <t>30.78%NA Background</t>
  </si>
  <si>
    <t>96.61%Paper</t>
  </si>
  <si>
    <t>95.56%Plastic Black</t>
  </si>
  <si>
    <t>70.81%Plastic All</t>
  </si>
  <si>
    <t>88.71%Glass</t>
  </si>
  <si>
    <t>64.18%Metal Aluminum Foil</t>
  </si>
  <si>
    <t>39.77%Metal Aluminum Foil</t>
  </si>
  <si>
    <t>33.85%NA Background</t>
  </si>
  <si>
    <t>96.60%Paper</t>
  </si>
  <si>
    <t>98.00%Plastic Black</t>
  </si>
  <si>
    <t>77.38%Plastic All</t>
  </si>
  <si>
    <t>68.52%Glass</t>
  </si>
  <si>
    <t>45.57%Metal Aluminum Foil</t>
  </si>
  <si>
    <t>79.18%Metal Aluminum Foil</t>
  </si>
  <si>
    <t>56.40%NA Background</t>
  </si>
  <si>
    <t>41.70%Metal Aluminum Foil</t>
  </si>
  <si>
    <t>78.22%Plastic Black</t>
  </si>
  <si>
    <t>58.27%Plastic All</t>
  </si>
  <si>
    <t>70.75%Glass</t>
  </si>
  <si>
    <t>48.39%Paper</t>
  </si>
  <si>
    <t>54.29%Metal Cans-Household</t>
  </si>
  <si>
    <t>77.65%NA Background</t>
  </si>
  <si>
    <t>79.20%Paper</t>
  </si>
  <si>
    <t>74.87%Plastic Black</t>
  </si>
  <si>
    <t>64.28%Plastic All</t>
  </si>
  <si>
    <t>71.94%Metal Cans-Household</t>
  </si>
  <si>
    <t>58.70%Paper</t>
  </si>
  <si>
    <t>65.59%Metal Aluminum Foil</t>
  </si>
  <si>
    <t>46.24%NA Background</t>
  </si>
  <si>
    <t>89.24%Paper</t>
  </si>
  <si>
    <t>70.36%Plastic Black</t>
  </si>
  <si>
    <t>69.97%Plastic All</t>
  </si>
  <si>
    <t>99.17%Metal Aluminum Foil</t>
  </si>
  <si>
    <t>51.53%Metal Aluminum Foil</t>
  </si>
  <si>
    <t>85.61%NA Background</t>
  </si>
  <si>
    <t>78.78%Paper</t>
  </si>
  <si>
    <t>44.54%Plastic Black</t>
  </si>
  <si>
    <t>80.25%Plastic All</t>
  </si>
  <si>
    <t>94.50%Glass</t>
  </si>
  <si>
    <t>97.28%Metal Aluminum Foil</t>
  </si>
  <si>
    <t>81.36%Metal Cans-Household</t>
  </si>
  <si>
    <t>90.09%NA Background</t>
  </si>
  <si>
    <t>99.20%Paper</t>
  </si>
  <si>
    <t>80.10%Plastic Black</t>
  </si>
  <si>
    <t>52.90%Metal Aluminum Foil</t>
  </si>
  <si>
    <t>61.57%Glass</t>
  </si>
  <si>
    <t>85.52%Metal Aluminum Foil</t>
  </si>
  <si>
    <t>50.87%Metal Cans-Household</t>
  </si>
  <si>
    <t>89.17%NA Background</t>
  </si>
  <si>
    <t>98.74%Paper</t>
  </si>
  <si>
    <t>83.75%Plastic Black</t>
  </si>
  <si>
    <t>55.81%Metal Aluminum Foil</t>
  </si>
  <si>
    <t>61.94%Glass</t>
  </si>
  <si>
    <t>97.86%Metal Aluminum Foil</t>
  </si>
  <si>
    <t>79.80%Metal Cans-Household</t>
  </si>
  <si>
    <t>85.85%NA Background</t>
  </si>
  <si>
    <t>98.86%Paper</t>
  </si>
  <si>
    <t>70.25%Plastic Black</t>
  </si>
  <si>
    <t>69.39%Plastic All</t>
  </si>
  <si>
    <t>46.50%Glass</t>
  </si>
  <si>
    <t>95.86%Metal Aluminum Foil</t>
  </si>
  <si>
    <t>68.13%Metal Cans-Household</t>
  </si>
  <si>
    <t>86.29%NA Background</t>
  </si>
  <si>
    <t>97.90%Paper</t>
  </si>
  <si>
    <t>78.84%Plastic Black</t>
  </si>
  <si>
    <t>80.51%Plastic All</t>
  </si>
  <si>
    <t>93.29%Glass</t>
  </si>
  <si>
    <t>55.54%Metal Aluminum Foil</t>
  </si>
  <si>
    <t>78.34%Metal Cans-Household</t>
  </si>
  <si>
    <t>87.93%NA Background</t>
  </si>
  <si>
    <t>98.62%Paper</t>
  </si>
  <si>
    <t>68.50%Plastic Black</t>
  </si>
  <si>
    <t>79.37%Plastic All</t>
  </si>
  <si>
    <t>68.97%Glass</t>
  </si>
  <si>
    <t>95.32%Metal Aluminum Foil</t>
  </si>
  <si>
    <t>80.79%Metal Cans-Household</t>
  </si>
  <si>
    <t>33.02%NA Background</t>
  </si>
  <si>
    <t>71.82%Paper</t>
  </si>
  <si>
    <t>95.14%Plastic Black</t>
  </si>
  <si>
    <t>74.59%Plastic All</t>
  </si>
  <si>
    <t>91.94%Metal Aluminum Foil</t>
  </si>
  <si>
    <t>56.97%Metal Aluminum Foil</t>
  </si>
  <si>
    <t>34.73%NA Background</t>
  </si>
  <si>
    <t>87.22%Paper</t>
  </si>
  <si>
    <t>95.09%Plastic Black</t>
  </si>
  <si>
    <t>83.11%Plastic All</t>
  </si>
  <si>
    <t>59.63%Glass</t>
  </si>
  <si>
    <t>64.79%Metal Aluminum Foil</t>
  </si>
  <si>
    <t>75.95%Metal Aluminum Foil</t>
  </si>
  <si>
    <t>62.32%Metal Cans-Household</t>
  </si>
  <si>
    <t>99.34%Paper</t>
  </si>
  <si>
    <t>68.87%Plastic Black</t>
  </si>
  <si>
    <t>97.11%Plastic All</t>
  </si>
  <si>
    <t>82.90%Glass</t>
  </si>
  <si>
    <t>95.78%Metal Aluminum Foil</t>
  </si>
  <si>
    <t>69.46%Metal Aluminum Foil</t>
  </si>
  <si>
    <t>44.49%Metal Cans-Household</t>
  </si>
  <si>
    <t>99.08%Paper</t>
  </si>
  <si>
    <t>61.79%Plastic Black</t>
  </si>
  <si>
    <t>98.62%Plastic All</t>
  </si>
  <si>
    <t>35.15%Paper</t>
  </si>
  <si>
    <t>87.33%Metal Aluminum Foil</t>
  </si>
  <si>
    <t>83.02%Metal Aluminum Foil</t>
  </si>
  <si>
    <t>74.97%Metal Cans-Household</t>
  </si>
  <si>
    <t>99.07%Paper</t>
  </si>
  <si>
    <t>93.55%Plastic Black</t>
  </si>
  <si>
    <t>78.78%Plastic All</t>
  </si>
  <si>
    <t>74.82%Glass</t>
  </si>
  <si>
    <t>75.27%Metal Aluminum Foil</t>
  </si>
  <si>
    <t>51.51%Metal Aluminum Foil</t>
  </si>
  <si>
    <t>47.23%Metal Aluminum Foil</t>
  </si>
  <si>
    <t>98.43%Paper</t>
  </si>
  <si>
    <t>77.01%Plastic All</t>
  </si>
  <si>
    <t>96.98%Glass</t>
  </si>
  <si>
    <t>86.76%Metal Aluminum Foil</t>
  </si>
  <si>
    <t>61.44%Metal Aluminum Foil</t>
  </si>
  <si>
    <t>64.89%Plastic All</t>
  </si>
  <si>
    <t>97.22%Paper</t>
  </si>
  <si>
    <t>39.85%Glass</t>
  </si>
  <si>
    <t>97.92%Metal Aluminum Foil</t>
  </si>
  <si>
    <t>88.31%Metal Aluminum Foil</t>
  </si>
  <si>
    <t>59.34%Plastic All</t>
  </si>
  <si>
    <t>92.41%Paper</t>
  </si>
  <si>
    <t>75.97%Metal Aluminum Foil</t>
  </si>
  <si>
    <t>57.01%Glass</t>
  </si>
  <si>
    <t>87.43%Metal Aluminum Foil</t>
  </si>
  <si>
    <t>94.87%Metal Cans-Household</t>
  </si>
  <si>
    <t>36.55%NA Background</t>
  </si>
  <si>
    <t>75.62%Paper</t>
  </si>
  <si>
    <t>58.52%Plastic All</t>
  </si>
  <si>
    <t>68.61%Glass</t>
  </si>
  <si>
    <t>79.22%Metal Aluminum Foil</t>
  </si>
  <si>
    <t>97.77%Metal Cans-Household</t>
  </si>
  <si>
    <t>36.64%NA Background</t>
  </si>
  <si>
    <t>51.83%Paper</t>
  </si>
  <si>
    <t>59.87%Plastic All</t>
  </si>
  <si>
    <t>92.78%Metal Aluminum Foil</t>
  </si>
  <si>
    <t>96.95%Metal Cans-Household</t>
  </si>
  <si>
    <t>46.50%Metal Aluminum Foil</t>
  </si>
  <si>
    <t>44.77%Metal Cans-Household</t>
  </si>
  <si>
    <t>86.19%Plastic All</t>
  </si>
  <si>
    <t>68.20%Glass</t>
  </si>
  <si>
    <t>98.75%Metal Aluminum Foil</t>
  </si>
  <si>
    <t>98.01%Metal Cans-Household</t>
  </si>
  <si>
    <t>65.36%Plastic All</t>
  </si>
  <si>
    <t>48.43%Paper</t>
  </si>
  <si>
    <t>51.44%Plastic All</t>
  </si>
  <si>
    <t>59.06%Glass</t>
  </si>
  <si>
    <t>92.90%Metal Aluminum Foil</t>
  </si>
  <si>
    <t>94.27%Metal Cans-Household</t>
  </si>
  <si>
    <t>45.62%NA Background</t>
  </si>
  <si>
    <t>56.88%Metal Cans-Household</t>
  </si>
  <si>
    <t>62.82%Metal Aluminum Foil</t>
  </si>
  <si>
    <t>52.05%Glass</t>
  </si>
  <si>
    <t>97.35%Metal Aluminum Foil</t>
  </si>
  <si>
    <t>93.91%Metal Cans-Household</t>
  </si>
  <si>
    <t>57.42%Plastic All</t>
  </si>
  <si>
    <t>75.75%Paper</t>
  </si>
  <si>
    <t>69.62%Plastic All</t>
  </si>
  <si>
    <t>79.53%Glass</t>
  </si>
  <si>
    <t>94.67%Metal Aluminum Foil</t>
  </si>
  <si>
    <t>98.38%Metal Cans-Household</t>
  </si>
  <si>
    <t>45.69%Plastic All</t>
  </si>
  <si>
    <t>81.48%Paper</t>
  </si>
  <si>
    <t>56.46%Metal Aluminum Foil</t>
  </si>
  <si>
    <t>53.97%Glass</t>
  </si>
  <si>
    <t>56.01%Plastic All</t>
  </si>
  <si>
    <t>99.06%Metal Cans-Household</t>
  </si>
  <si>
    <t>47.83%Plastic All</t>
  </si>
  <si>
    <t>73.63%Paper</t>
  </si>
  <si>
    <t>92.29%Plastic All</t>
  </si>
  <si>
    <t>71.35%Glass</t>
  </si>
  <si>
    <t>99.53%Metal Aluminum Foil</t>
  </si>
  <si>
    <t>96.18%Metal Cans-Household</t>
  </si>
  <si>
    <t>46.37%Plastic All</t>
  </si>
  <si>
    <t>91.69%Paper</t>
  </si>
  <si>
    <t>61.08%Metal Aluminum Foil</t>
  </si>
  <si>
    <t>61.88%Glass</t>
  </si>
  <si>
    <t>97.97%Metal Aluminum Foil</t>
  </si>
  <si>
    <t>86.50%Metal Cans-Household</t>
  </si>
  <si>
    <t>99.37%Paper</t>
  </si>
  <si>
    <t>59.55%Plastic All</t>
  </si>
  <si>
    <t>78.64%Glass</t>
  </si>
  <si>
    <t>54.65%Metal Aluminum Foil</t>
  </si>
  <si>
    <t>96.69%Metal Cans-Household</t>
  </si>
  <si>
    <t>99.86%Paper</t>
  </si>
  <si>
    <t>60.71%Plastic All</t>
  </si>
  <si>
    <t>55.19%Glass</t>
  </si>
  <si>
    <t>85.88%Metal Aluminum Foil</t>
  </si>
  <si>
    <t>97.62%Metal Cans-Household</t>
  </si>
  <si>
    <t>96.02%Paper</t>
  </si>
  <si>
    <t>85.52%Plastic All</t>
  </si>
  <si>
    <t>53.77%Metal Aluminum Foil</t>
  </si>
  <si>
    <t>99.68%Metal Cans-Household</t>
  </si>
  <si>
    <t>52.79%Paper</t>
  </si>
  <si>
    <t>67.12%Metal Aluminum Foil</t>
  </si>
  <si>
    <t>97.14%Metal Aluminum Foil</t>
  </si>
  <si>
    <t>99.56%Metal Cans-Household</t>
  </si>
  <si>
    <t>99.48%Paper</t>
  </si>
  <si>
    <t>63.05%Metal Aluminum Foil</t>
  </si>
  <si>
    <t>91.34%Metal Aluminum Foil</t>
  </si>
  <si>
    <t>98.35%Metal Cans-Household</t>
  </si>
  <si>
    <t>81.47%Paper</t>
  </si>
  <si>
    <t>67.90%Metal Aluminum Foil</t>
  </si>
  <si>
    <t>90.39%Metal Aluminum Foil</t>
  </si>
  <si>
    <t>99.91%Metal Cans-Household</t>
  </si>
  <si>
    <t>95.99%Paper</t>
  </si>
  <si>
    <t>66.12%Metal Aluminum Foil</t>
  </si>
  <si>
    <t>86.55%Metal Aluminum Foil</t>
  </si>
  <si>
    <t>99.43%Metal Cans-Household</t>
  </si>
  <si>
    <t>94.47%Paper</t>
  </si>
  <si>
    <t>54.81%Metal Aluminum Foil</t>
  </si>
  <si>
    <t>92.10%Metal Aluminum Foil</t>
  </si>
  <si>
    <t>99.65%Metal Cans-Household</t>
  </si>
  <si>
    <t>94.21%Paper</t>
  </si>
  <si>
    <t>50.19%Metal Aluminum Foil</t>
  </si>
  <si>
    <t>68.90%Metal Aluminum Foil</t>
  </si>
  <si>
    <t>99.99%Metal Cans-Household</t>
  </si>
  <si>
    <t>95.55%Paper</t>
  </si>
  <si>
    <t>42.44%NA Background</t>
  </si>
  <si>
    <t>67.05%Metal Aluminum Foil</t>
  </si>
  <si>
    <t>98.45%Metal Cans-Household</t>
  </si>
  <si>
    <t>99.50%Paper</t>
  </si>
  <si>
    <t>43.87%Metal Aluminum Foil</t>
  </si>
  <si>
    <t>74.85%Metal Aluminum Foil</t>
  </si>
  <si>
    <t>99.95%Metal Cans-Household</t>
  </si>
  <si>
    <t>77.81%Paper</t>
  </si>
  <si>
    <t>59.65%Metal Aluminum Foil</t>
  </si>
  <si>
    <t>83.72%Metal Aluminum Foil</t>
  </si>
  <si>
    <t>96.64%Metal Cans-Household</t>
  </si>
  <si>
    <t>72.91%Metal Cans-Household</t>
  </si>
  <si>
    <t>60.67%Metal Aluminum Foil</t>
  </si>
  <si>
    <t>62.67%Metal Aluminum Foil</t>
  </si>
  <si>
    <t>82.08%Metal Cans-Household</t>
  </si>
  <si>
    <t>35.76%Paper</t>
  </si>
  <si>
    <t>47.39%Metal Aluminum Foil</t>
  </si>
  <si>
    <t>75.45%Metal Aluminum Foil</t>
  </si>
  <si>
    <t>80.91%Paper</t>
  </si>
  <si>
    <t>52.46%Metal Aluminum Foil</t>
  </si>
  <si>
    <t>90.88%Metal Aluminum Foil</t>
  </si>
  <si>
    <t>94.81%Metal Cans-Household</t>
  </si>
  <si>
    <t>99.51%Paper</t>
  </si>
  <si>
    <t>27.34%Metal Aluminum Foil</t>
  </si>
  <si>
    <t>91.99%Metal Aluminum Foil</t>
  </si>
  <si>
    <t>92.79%Paper</t>
  </si>
  <si>
    <t>31.51%Metal Aluminum Foil</t>
  </si>
  <si>
    <t>77.21%Metal Cans-Household</t>
  </si>
  <si>
    <t>72.13%Metal Cans-Household</t>
  </si>
  <si>
    <t>96.49%Paper</t>
  </si>
  <si>
    <t>51.96%Metal Aluminum Foil</t>
  </si>
  <si>
    <t>63.47%Metal Cans-Household</t>
  </si>
  <si>
    <t>99.23%Paper</t>
  </si>
  <si>
    <t>51.41%Metal Aluminum Foil</t>
  </si>
  <si>
    <t>69.45%Metal Cans-Household</t>
  </si>
  <si>
    <t>58.46%Plastic Black</t>
  </si>
  <si>
    <t>95.94%Paper</t>
  </si>
  <si>
    <t>64.97%Plastic All</t>
  </si>
  <si>
    <t>80.73%Metal Cans-Household</t>
  </si>
  <si>
    <t>54.59%Glass</t>
  </si>
  <si>
    <t>98.56%Paper</t>
  </si>
  <si>
    <t>79.48%Plastic All</t>
  </si>
  <si>
    <t>81.85%Metal Cans-Household</t>
  </si>
  <si>
    <t>51.09%Glass</t>
  </si>
  <si>
    <t>73.72%Plastic All</t>
  </si>
  <si>
    <t>81.93%Metal Cans-Household</t>
  </si>
  <si>
    <t>99.97%Metal Cans-Household</t>
  </si>
  <si>
    <t>51.21%Paper</t>
  </si>
  <si>
    <t>47.19%Plastic All</t>
  </si>
  <si>
    <t>86.98%Metal Cans-Household</t>
  </si>
  <si>
    <t>74.70%Metal Cans-Household</t>
  </si>
  <si>
    <t>55.26%Metal Aluminum Foil</t>
  </si>
  <si>
    <t>75.21%Metal Cans-Household</t>
  </si>
  <si>
    <t>67.10%Metal Cans-Household</t>
  </si>
  <si>
    <t>85.40%Paper</t>
  </si>
  <si>
    <t>47.32%Metal Aluminum Foil</t>
  </si>
  <si>
    <t>77.38%Metal Cans-Household</t>
  </si>
  <si>
    <t>99.85%Metal Cans-Household</t>
  </si>
  <si>
    <t>90.09%Paper</t>
  </si>
  <si>
    <t>32.76%Metal Aluminum Foil</t>
  </si>
  <si>
    <t>80.05%Metal Cans-Household</t>
  </si>
  <si>
    <t>80.56%Metal Cans-Household</t>
  </si>
  <si>
    <t>84.01%Paper</t>
  </si>
  <si>
    <t>37.43%Metal Aluminum Foil</t>
  </si>
  <si>
    <t>91.21%Metal Cans-Household</t>
  </si>
  <si>
    <t>68.82%Metal Cans-Household</t>
  </si>
  <si>
    <t>96.70%Paper</t>
  </si>
  <si>
    <t>43.54%Plastic All</t>
  </si>
  <si>
    <t>66.50%Metal Cans-Household</t>
  </si>
  <si>
    <t>88.65%Paper</t>
  </si>
  <si>
    <t>48.12%Plastic All</t>
  </si>
  <si>
    <t>54.69%Metal Cans-Household</t>
  </si>
  <si>
    <t>65.64%Metal Cans-Household</t>
  </si>
  <si>
    <t>69.02%Paper</t>
  </si>
  <si>
    <t>53.13%Plastic All</t>
  </si>
  <si>
    <t>44.46%Paper</t>
  </si>
  <si>
    <t>87.84%Paper</t>
  </si>
  <si>
    <t>45.21%Plastic All</t>
  </si>
  <si>
    <t>60.07%Metal Cans-Household</t>
  </si>
  <si>
    <t>53.27%Plastic Black</t>
  </si>
  <si>
    <t>56.93%Paper</t>
  </si>
  <si>
    <t>34.73%Metal Aluminum Foil</t>
  </si>
  <si>
    <t>65.53%Metal Cans-Household</t>
  </si>
  <si>
    <t>56.56%Metal Cans-Household</t>
  </si>
  <si>
    <t>89.19%Paper</t>
  </si>
  <si>
    <t>42.77%Metal Aluminum Foil</t>
  </si>
  <si>
    <t>86.53%Metal Cans-Household</t>
  </si>
  <si>
    <t>99.98%Metal Cans-Household</t>
  </si>
  <si>
    <t>86.02%Paper</t>
  </si>
  <si>
    <t>48.77%Metal Aluminum Foil</t>
  </si>
  <si>
    <t>44.13%Metal Cans-Household</t>
  </si>
  <si>
    <t>64.83%Metal Cans-Household</t>
  </si>
  <si>
    <t>59.19%Glass</t>
  </si>
  <si>
    <t>47.69%Metal Aluminum Foil</t>
  </si>
  <si>
    <t>51.34%Metal Cans-Household</t>
  </si>
  <si>
    <t>96.11%Metal Cans-Household</t>
  </si>
  <si>
    <t>48.83%Metal Cans-Household</t>
  </si>
  <si>
    <t>37.40%NA Background</t>
  </si>
  <si>
    <t>51.72%Metal Cans-Household</t>
  </si>
  <si>
    <t>62.79%Metal Cans-Household</t>
  </si>
  <si>
    <t>78.10%Paper</t>
  </si>
  <si>
    <t>78.81%Metal Cans-Household</t>
  </si>
  <si>
    <t>62.29%Metal Cans-Household</t>
  </si>
  <si>
    <t>70.14%Paper</t>
  </si>
  <si>
    <t>66.73%Metal Cans-Household</t>
  </si>
  <si>
    <t>100.00%Metal Cans-Household</t>
  </si>
  <si>
    <t>66.33%Paper</t>
  </si>
  <si>
    <t>83.73%Metal Cans-Household</t>
  </si>
  <si>
    <t>90.36%Metal Cans-Household</t>
  </si>
  <si>
    <t>94.67%Paper</t>
  </si>
  <si>
    <t>61.60%Metal Cans-Household</t>
  </si>
  <si>
    <t>65.05%Metal Cans-Household</t>
  </si>
  <si>
    <t>85.36%Metal Cans-Household</t>
  </si>
  <si>
    <t>65.46%Paper</t>
  </si>
  <si>
    <t>87.46%Glass</t>
  </si>
  <si>
    <t>70.21%Paper</t>
  </si>
  <si>
    <t>56.45%Glass</t>
  </si>
  <si>
    <t>62.83%Metal Cans-Household</t>
  </si>
  <si>
    <t>52.41%Paper</t>
  </si>
  <si>
    <t>52.76%Paper</t>
  </si>
  <si>
    <t>49.35%Glass</t>
  </si>
  <si>
    <t>97.92%Paper</t>
  </si>
  <si>
    <t>59.05%Glass</t>
  </si>
  <si>
    <t>90.15%Paper</t>
  </si>
  <si>
    <t>69.93%Metal Cans-Household</t>
  </si>
  <si>
    <t>68.22%Paper</t>
  </si>
  <si>
    <t>87.64%Metal Cans-Household</t>
  </si>
  <si>
    <t>81.44%Paper</t>
  </si>
  <si>
    <t>45.94%Metal Cans-Household</t>
  </si>
  <si>
    <t>52.71%Metal Cans-Household</t>
  </si>
  <si>
    <t>55.69%Glass</t>
  </si>
  <si>
    <t>69.96%Paper</t>
  </si>
  <si>
    <t>82.39%Paper</t>
  </si>
  <si>
    <t>54.64%Paper</t>
  </si>
  <si>
    <t>81.79%Metal Cans-Household</t>
  </si>
  <si>
    <t>93.07%Paper</t>
  </si>
  <si>
    <t>98.72%Paper</t>
  </si>
  <si>
    <t>73.66%Paper</t>
  </si>
  <si>
    <t>93.02%Paper</t>
  </si>
  <si>
    <t>92.21%Paper</t>
  </si>
  <si>
    <t>67.40%Paper</t>
  </si>
  <si>
    <t>88.14%Paper</t>
  </si>
  <si>
    <t>48.44%Glass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</si>
</sst>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5">
    <xf numFmtId="0" fontId="0" fillId="0" borderId="0" xfId="0"/>
    <xf numFmtId="0" fontId="2" fillId="2" borderId="0" xfId="2"/>
    <xf numFmtId="164" fontId="0" fillId="0" borderId="0" xfId="1" applyNumberFormat="1" applyFont="1"/>
    <xf numFmtId="0" fontId="0" fillId="3" borderId="1" xfId="3" applyFont="1"/>
    <xf numFmtId="10" fontId="0" fillId="0" borderId="0" xfId="1" applyNumberFormat="1" applyFont="1"/>
  </cellXfs>
  <cellStyles count="4">
    <cellStyle name="Good" xfId="2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4813-E034-4B49-8DC6-2B67EF61E530}">
  <dimension ref="A1:AV99"/>
  <sheetViews>
    <sheetView tabSelected="1" workbookViewId="0">
      <selection sqref="A1:XFD1048576"/>
    </sheetView>
  </sheetViews>
  <sheetFormatPr defaultRowHeight="15"/>
  <cols>
    <col min="1" max="1" width="27.85546875" bestFit="1" customWidth="1"/>
    <col min="3" max="3" width="6.140625" bestFit="1" customWidth="1"/>
    <col min="4" max="4" width="21.5703125" bestFit="1" customWidth="1"/>
    <col min="5" max="5" width="9" bestFit="1" customWidth="1"/>
    <col min="6" max="6" width="8.140625" bestFit="1" customWidth="1"/>
    <col min="7" max="7" width="27.85546875" bestFit="1" customWidth="1"/>
    <col min="9" max="9" width="20" bestFit="1" customWidth="1"/>
    <col min="10" max="10" width="21.5703125" bestFit="1" customWidth="1"/>
    <col min="11" max="11" width="9" bestFit="1" customWidth="1"/>
    <col min="12" max="12" width="46" bestFit="1" customWidth="1"/>
    <col min="13" max="13" width="28.85546875" bestFit="1" customWidth="1"/>
    <col min="14" max="14" width="11.42578125" customWidth="1"/>
    <col min="15" max="16" width="21.5703125" bestFit="1" customWidth="1"/>
    <col min="17" max="17" width="9" bestFit="1" customWidth="1"/>
    <col min="18" max="18" width="9.7109375" bestFit="1" customWidth="1"/>
    <col min="19" max="19" width="27.85546875" bestFit="1" customWidth="1"/>
    <col min="21" max="21" width="14.7109375" bestFit="1" customWidth="1"/>
    <col min="22" max="22" width="21.5703125" bestFit="1" customWidth="1"/>
    <col min="23" max="23" width="9" bestFit="1" customWidth="1"/>
    <col min="24" max="24" width="8.140625" bestFit="1" customWidth="1"/>
    <col min="25" max="25" width="27.85546875" bestFit="1" customWidth="1"/>
    <col min="27" max="27" width="6.28515625" bestFit="1" customWidth="1"/>
    <col min="28" max="28" width="21.5703125" bestFit="1" customWidth="1"/>
    <col min="29" max="29" width="9" bestFit="1" customWidth="1"/>
    <col min="30" max="30" width="9.7109375" bestFit="1" customWidth="1"/>
    <col min="31" max="31" width="18.28515625" bestFit="1" customWidth="1"/>
    <col min="33" max="34" width="11.85546875" bestFit="1" customWidth="1"/>
    <col min="35" max="35" width="9" bestFit="1" customWidth="1"/>
    <col min="36" max="36" width="8.140625" bestFit="1" customWidth="1"/>
    <col min="37" max="37" width="26.42578125" bestFit="1" customWidth="1"/>
    <col min="39" max="39" width="9.7109375" bestFit="1" customWidth="1"/>
    <col min="40" max="40" width="20" bestFit="1" customWidth="1"/>
    <col min="41" max="41" width="9" bestFit="1" customWidth="1"/>
    <col min="42" max="42" width="8.140625" bestFit="1" customWidth="1"/>
    <col min="43" max="43" width="16.5703125" bestFit="1" customWidth="1"/>
    <col min="45" max="46" width="10.28515625" bestFit="1" customWidth="1"/>
    <col min="47" max="47" width="9" bestFit="1" customWidth="1"/>
    <col min="48" max="48" width="8.140625" bestFit="1" customWidth="1"/>
  </cols>
  <sheetData>
    <row r="1" spans="1:48">
      <c r="A1" s="1">
        <v>80</v>
      </c>
      <c r="D1" s="4">
        <f>SUMIF(D3:D150,C$2,C3:C150)/COUNTIF(D3:D150,C$2)/100</f>
        <v>0.729134375</v>
      </c>
      <c r="E1" s="2">
        <f>COUNTIF(E2:E150,"Correct")/COUNTA(E2:E150)</f>
        <v>0.27027027027027029</v>
      </c>
      <c r="F1" s="2">
        <f>COUNTIF(F2:F150,"MIS-SORT")/COUNTA(F2:F150)</f>
        <v>0</v>
      </c>
      <c r="J1" s="4">
        <f>SUMIF(J3:J150,I$2,I3:I150)/COUNTIF(J3:J150,I$2)/100</f>
        <v>0.82520666666666653</v>
      </c>
      <c r="K1" s="2">
        <f>COUNTIF(K2:K150,"Correct")/COUNTA(K2:K150)</f>
        <v>0.3783783783783784</v>
      </c>
      <c r="L1" s="2">
        <f>COUNTIF(L2:L150,"MIS-SORT")/COUNTA(L2:L150)</f>
        <v>0.10666666666666667</v>
      </c>
      <c r="N1" s="2"/>
      <c r="P1" s="4">
        <f>SUMIF(P3:P150,O$2,O3:O150)/COUNTIF(P3:P150,O$2)/100</f>
        <v>0.84663157894736818</v>
      </c>
      <c r="Q1" s="2">
        <f>COUNTIF(Q2:Q150,"Correct")/COUNTA(Q2:Q150)</f>
        <v>0.43529411764705883</v>
      </c>
      <c r="R1" s="2">
        <f>COUNTIF(R2:R150,"MIS-SORT")/COUNTA(R2:R150)</f>
        <v>7.0588235294117646E-2</v>
      </c>
      <c r="V1" s="4">
        <f>SUMIF(V3:V150,U$2,U3:U150)/COUNTIF(V3:V150,U$2)/100</f>
        <v>0.53771363636363634</v>
      </c>
      <c r="W1" s="2">
        <f>COUNTIF(W2:W150,"Correct")/COUNTA(W2:W150)</f>
        <v>0.17647058823529413</v>
      </c>
      <c r="X1" s="2">
        <f>COUNTIF(X2:X150,"MIS-SORT")/COUNTA(X2:X150)</f>
        <v>0</v>
      </c>
      <c r="AB1" s="4">
        <f>SUMIF(AB3:AB150,AA$2,AA3:AA150)/COUNTIF(AB3:AB150,AA$2)/100</f>
        <v>0.85404534883720939</v>
      </c>
      <c r="AC1" s="2">
        <f>COUNTIF(AC2:AC150,"Correct")/COUNTA(AC2:AC150)</f>
        <v>0.62886597938144329</v>
      </c>
      <c r="AD1" s="2">
        <f>COUNTIF(AD2:AD150,"MIS-SORT")/COUNTA(AD2:AD150)</f>
        <v>1.0309278350515464E-2</v>
      </c>
      <c r="AH1" s="4">
        <f>SUMIF(AH3:AH150,AG$2,AG3:AG150)/COUNTIF(AH3:AH150,AG$2)/100</f>
        <v>0.83319090909090898</v>
      </c>
      <c r="AI1" s="2">
        <f>COUNTIF(AI2:AI150,"Correct")/COUNTA(AI2:AI150)</f>
        <v>0.59090909090909094</v>
      </c>
      <c r="AJ1" s="2">
        <f>COUNTIF(AJ2:AJ150,"MIS-SORT")/COUNTA(AJ2:AJ150)</f>
        <v>0</v>
      </c>
      <c r="AN1" s="4">
        <f>SUMIF(AN3:AN150,AM$2,AM3:AM150)/COUNTIF(AN3:AN150,AM$2)/100</f>
        <v>0.70761578947368409</v>
      </c>
      <c r="AO1" s="2">
        <f>COUNTIF(AO2:AO150,"Correct")/COUNTA(AO2:AO150)</f>
        <v>0.15714285714285714</v>
      </c>
      <c r="AP1" s="2">
        <f>COUNTIF(AP2:AP150,"MIS-SORT")/COUNTA(AP2:AP150)</f>
        <v>0</v>
      </c>
      <c r="AT1" s="4">
        <f>SUMIF(AT3:AT150,AS$2,AS3:AS150)/COUNTIF(AT3:AT150,AS$2)/100</f>
        <v>0.93659999999999999</v>
      </c>
      <c r="AU1" s="2">
        <f>COUNTIF(AU2:AU150,"Correct")/COUNTA(AU2:AU150)</f>
        <v>0.5</v>
      </c>
      <c r="AV1" s="2">
        <f>COUNTIF(AV2:AV150,"MIS-SORT")/COUNTA(AV2:AV150)</f>
        <v>0</v>
      </c>
    </row>
    <row r="2" spans="1:48">
      <c r="A2" t="s">
        <v>0</v>
      </c>
      <c r="C2" t="str">
        <f>A2</f>
        <v>Glass</v>
      </c>
      <c r="G2" t="s">
        <v>1</v>
      </c>
      <c r="I2" t="s">
        <v>2</v>
      </c>
      <c r="L2" s="3" t="s">
        <v>3</v>
      </c>
      <c r="M2" t="s">
        <v>4</v>
      </c>
      <c r="O2" t="s">
        <v>5</v>
      </c>
      <c r="S2" t="s">
        <v>6</v>
      </c>
      <c r="U2" t="s">
        <v>7</v>
      </c>
      <c r="Y2" t="s">
        <v>8</v>
      </c>
      <c r="AA2" t="str">
        <f>Y2</f>
        <v>Paper</v>
      </c>
      <c r="AE2" t="s">
        <v>9</v>
      </c>
      <c r="AG2" t="str">
        <f>AE2</f>
        <v>Plastic Black</v>
      </c>
      <c r="AK2" t="s">
        <v>10</v>
      </c>
      <c r="AM2" t="str">
        <f>AK2</f>
        <v>Plastic All</v>
      </c>
      <c r="AQ2" t="s">
        <v>11</v>
      </c>
      <c r="AS2" t="str">
        <f>AQ2</f>
        <v>Styrofoam</v>
      </c>
    </row>
    <row r="3" spans="1:48">
      <c r="A3" t="s">
        <v>12</v>
      </c>
      <c r="C3">
        <f>_xlfn.NUMBERVALUE(LEFT(A3,(FIND("%",A3,1)-1)))</f>
        <v>64.94</v>
      </c>
      <c r="D3" t="str">
        <f>RIGHT(A3,LEN(A3)-FIND("%",A3))</f>
        <v>Paper</v>
      </c>
      <c r="E3" t="str">
        <f>IF((AND(_xlfn.NUMBERVALUE(C3)&gt;=$A$1,C$2=D3)),"Correct","Incorrect")</f>
        <v>Incorrect</v>
      </c>
      <c r="F3" t="str">
        <f>IF((AND(_xlfn.NUMBERVALUE(C3)&gt;=$A$1,C$2&lt;&gt;D3)),"MIS-SORT",IF(_xlfn.NUMBERVALUE(C3)&lt;$A$1,"Trashed","Good"))</f>
        <v>Trashed</v>
      </c>
      <c r="G3" t="s">
        <v>13</v>
      </c>
      <c r="I3">
        <f>_xlfn.NUMBERVALUE(LEFT(G3,(FIND("%",G3,1)-1)))</f>
        <v>58.68</v>
      </c>
      <c r="J3" t="str">
        <f>RIGHT(G3,LEN(G3)-FIND("%",G3))</f>
        <v>Paper</v>
      </c>
      <c r="K3" t="str">
        <f>IF((AND(_xlfn.NUMBERVALUE(I3)&gt;=$A$1,I$2=J3)),"Correct","Incorrect")</f>
        <v>Incorrect</v>
      </c>
      <c r="L3" t="str">
        <f>IF((AND(_xlfn.NUMBERVALUE(I3)&gt;=$A$1,I$2&lt;&gt;J3)),"MIS-SORT",IF(_xlfn.NUMBERVALUE(I3)&lt;$A$1,"Trashed","Good"))</f>
        <v>Trashed</v>
      </c>
      <c r="M3" t="s">
        <v>14</v>
      </c>
      <c r="O3">
        <f>_xlfn.NUMBERVALUE(LEFT(M3,(FIND("%",M3,1)-1)))</f>
        <v>56.13</v>
      </c>
      <c r="P3" t="str">
        <f>RIGHT(M3,LEN(M3)-FIND("%",M3))</f>
        <v>Paper</v>
      </c>
      <c r="Q3" t="str">
        <f>IF((AND(_xlfn.NUMBERVALUE(O3)&gt;=$A$1,O$2=P3)),"Correct","Incorrect")</f>
        <v>Incorrect</v>
      </c>
      <c r="R3" t="str">
        <f>IF((AND(_xlfn.NUMBERVALUE(O3)&gt;=$A$1,O$2&lt;&gt;P3)),"MIS-SORT",IF(_xlfn.NUMBERVALUE(O3)&lt;$A$1,"Trashed","Good"))</f>
        <v>Trashed</v>
      </c>
      <c r="S3" t="s">
        <v>15</v>
      </c>
      <c r="U3">
        <f>_xlfn.NUMBERVALUE(LEFT(S3,(FIND("%",S3,1)-1)))</f>
        <v>31.75</v>
      </c>
      <c r="V3" t="str">
        <f>RIGHT(S3,LEN(S3)-FIND("%",S3))</f>
        <v>NA Background</v>
      </c>
      <c r="W3" t="str">
        <f>IF((AND(_xlfn.NUMBERVALUE(U3)&gt;=$A$1,U$2=V3)),"Correct","Incorrect")</f>
        <v>Incorrect</v>
      </c>
      <c r="X3" t="str">
        <f>IF((AND(_xlfn.NUMBERVALUE(U3)&gt;=$A$1,U$2&lt;&gt;V3)),"MIS-SORT",IF(_xlfn.NUMBERVALUE(U3)&lt;$A$1,"Trashed","Good"))</f>
        <v>Trashed</v>
      </c>
      <c r="Y3" t="s">
        <v>16</v>
      </c>
      <c r="AA3">
        <f>_xlfn.NUMBERVALUE(LEFT(Y3,(FIND("%",Y3,1)-1)))</f>
        <v>97.88</v>
      </c>
      <c r="AB3" t="str">
        <f>RIGHT(Y3,LEN(Y3)-FIND("%",Y3))</f>
        <v>Paper</v>
      </c>
      <c r="AC3" t="str">
        <f>IF((AND(_xlfn.NUMBERVALUE(AA3)&gt;=$A$1,AA$2=AB3)),"Correct","Incorrect")</f>
        <v>Correct</v>
      </c>
      <c r="AD3" t="str">
        <f>IF((AND(_xlfn.NUMBERVALUE(AA3)&gt;=$A$1,AA$2&lt;&gt;AB3)),"MIS-SORT",IF(_xlfn.NUMBERVALUE(AA3)&lt;$A$1,"Trashed","Good"))</f>
        <v>Good</v>
      </c>
      <c r="AE3" t="s">
        <v>17</v>
      </c>
      <c r="AG3">
        <f>_xlfn.NUMBERVALUE(LEFT(AE3,(FIND("%",AE3,1)-1)))</f>
        <v>99.09</v>
      </c>
      <c r="AH3" t="str">
        <f>RIGHT(AE3,LEN(AE3)-FIND("%",AE3))</f>
        <v>Plastic Black</v>
      </c>
      <c r="AI3" t="str">
        <f>IF((AND(_xlfn.NUMBERVALUE(AG3)&gt;=$A$1,AG$2=AH3)),"Correct","Incorrect")</f>
        <v>Correct</v>
      </c>
      <c r="AJ3" t="str">
        <f>IF((AND(_xlfn.NUMBERVALUE(AG3)&gt;=$A$1,AG$2&lt;&gt;AH3)),"MIS-SORT",IF(_xlfn.NUMBERVALUE(AG3)&lt;$A$1,"Trashed","Good"))</f>
        <v>Good</v>
      </c>
      <c r="AK3" t="s">
        <v>18</v>
      </c>
      <c r="AM3">
        <f>_xlfn.NUMBERVALUE(LEFT(AK3,(FIND("%",AK3,1)-1)))</f>
        <v>94.69</v>
      </c>
      <c r="AN3" t="str">
        <f>RIGHT(AK3,LEN(AK3)-FIND("%",AK3))</f>
        <v>Plastic All</v>
      </c>
      <c r="AO3" t="str">
        <f>IF((AND(_xlfn.NUMBERVALUE(AM3)&gt;=$A$1,AM$2=AN3)),"Correct","Incorrect")</f>
        <v>Correct</v>
      </c>
      <c r="AP3" t="str">
        <f>IF((AND(_xlfn.NUMBERVALUE(AM3)&gt;=$A$1,AM$2&lt;&gt;AN3)),"MIS-SORT",IF(_xlfn.NUMBERVALUE(AM3)&lt;$A$1,"Trashed","Good"))</f>
        <v>Good</v>
      </c>
      <c r="AQ3" t="s">
        <v>19</v>
      </c>
      <c r="AS3">
        <f>_xlfn.NUMBERVALUE(LEFT(AQ3,(FIND("%",AQ3,1)-1)))</f>
        <v>95.38</v>
      </c>
      <c r="AT3" t="str">
        <f>RIGHT(AQ3,LEN(AQ3)-FIND("%",AQ3))</f>
        <v>Styrofoam</v>
      </c>
      <c r="AU3" t="str">
        <f>IF((AND(_xlfn.NUMBERVALUE(AS3)&gt;=$A$1,AS$2=AT3)),"Correct","Incorrect")</f>
        <v>Correct</v>
      </c>
      <c r="AV3" t="str">
        <f>IF((AND(_xlfn.NUMBERVALUE(AS3)&gt;=$A$1,AS$2&lt;&gt;AT3)),"MIS-SORT",IF(_xlfn.NUMBERVALUE(AS3)&lt;$A$1,"Trashed","Good"))</f>
        <v>Good</v>
      </c>
    </row>
    <row r="4" spans="1:48">
      <c r="A4" t="s">
        <v>20</v>
      </c>
      <c r="C4">
        <f t="shared" ref="C4:C39" si="0">_xlfn.NUMBERVALUE(LEFT(A4,(FIND("%",A4,1)-1)))</f>
        <v>91.18</v>
      </c>
      <c r="D4" t="str">
        <f>RIGHT(A4,LEN(A4)-FIND("%",A4))</f>
        <v>Glass</v>
      </c>
      <c r="E4" t="str">
        <f t="shared" ref="E4:E16" si="1">IF((AND(_xlfn.NUMBERVALUE(C4)&gt;=$A$1,C$2=D4)),"Correct","Incorrect")</f>
        <v>Correct</v>
      </c>
      <c r="F4" t="str">
        <f t="shared" ref="F4:F16" si="2">IF((AND(_xlfn.NUMBERVALUE(C4)&gt;=$A$1,C$2&lt;&gt;D4)),"MIS-SORT",IF(_xlfn.NUMBERVALUE(C4)&lt;$A$1,"Trashed","Good"))</f>
        <v>Good</v>
      </c>
      <c r="G4" t="s">
        <v>21</v>
      </c>
      <c r="I4">
        <f t="shared" ref="I4:I67" si="3">_xlfn.NUMBERVALUE(LEFT(G4,(FIND("%",G4,1)-1)))</f>
        <v>43.59</v>
      </c>
      <c r="J4" t="str">
        <f>RIGHT(G4,LEN(G4)-FIND("%",G4))</f>
        <v>Paper</v>
      </c>
      <c r="K4" t="str">
        <f t="shared" ref="K4:K7" si="4">IF((AND(_xlfn.NUMBERVALUE(I4)&gt;=$A$1,I$2=J4)),"Correct","Incorrect")</f>
        <v>Incorrect</v>
      </c>
      <c r="L4" t="str">
        <f t="shared" ref="L4:L7" si="5">IF((AND(_xlfn.NUMBERVALUE(I4)&gt;=$A$1,I$2&lt;&gt;J4)),"MIS-SORT",IF(_xlfn.NUMBERVALUE(I4)&lt;$A$1,"Trashed","Good"))</f>
        <v>Trashed</v>
      </c>
      <c r="M4" t="s">
        <v>22</v>
      </c>
      <c r="O4">
        <f t="shared" ref="O4:O67" si="6">_xlfn.NUMBERVALUE(LEFT(M4,(FIND("%",M4,1)-1)))</f>
        <v>41.52</v>
      </c>
      <c r="P4" t="str">
        <f>RIGHT(M4,LEN(M4)-FIND("%",M4))</f>
        <v>Metal Aluminum Foil</v>
      </c>
      <c r="Q4" t="str">
        <f t="shared" ref="Q4:Q15" si="7">IF((AND(_xlfn.NUMBERVALUE(O4)&gt;=$A$1,O$2=P4)),"Correct","Incorrect")</f>
        <v>Incorrect</v>
      </c>
      <c r="R4" t="str">
        <f t="shared" ref="R4:R15" si="8">IF((AND(_xlfn.NUMBERVALUE(O4)&gt;=$A$1,O$2&lt;&gt;P4)),"MIS-SORT",IF(_xlfn.NUMBERVALUE(O4)&lt;$A$1,"Trashed","Good"))</f>
        <v>Trashed</v>
      </c>
      <c r="S4" t="s">
        <v>23</v>
      </c>
      <c r="U4">
        <f t="shared" ref="U4:U67" si="9">_xlfn.NUMBERVALUE(LEFT(S4,(FIND("%",S4,1)-1)))</f>
        <v>39.08</v>
      </c>
      <c r="V4" t="str">
        <f>RIGHT(S4,LEN(S4)-FIND("%",S4))</f>
        <v>NA Background</v>
      </c>
      <c r="W4" t="str">
        <f t="shared" ref="W4:W14" si="10">IF((AND(_xlfn.NUMBERVALUE(U4)&gt;=$A$1,U$2=V4)),"Correct","Incorrect")</f>
        <v>Incorrect</v>
      </c>
      <c r="X4" t="str">
        <f t="shared" ref="X4:X14" si="11">IF((AND(_xlfn.NUMBERVALUE(U4)&gt;=$A$1,U$2&lt;&gt;V4)),"MIS-SORT",IF(_xlfn.NUMBERVALUE(U4)&lt;$A$1,"Trashed","Good"))</f>
        <v>Trashed</v>
      </c>
      <c r="Y4" t="s">
        <v>24</v>
      </c>
      <c r="AA4">
        <f t="shared" ref="AA4:AA67" si="12">_xlfn.NUMBERVALUE(LEFT(Y4,(FIND("%",Y4,1)-1)))</f>
        <v>95.86</v>
      </c>
      <c r="AB4" t="str">
        <f>RIGHT(Y4,LEN(Y4)-FIND("%",Y4))</f>
        <v>Paper</v>
      </c>
      <c r="AC4" t="str">
        <f t="shared" ref="AC4:AC25" si="13">IF((AND(_xlfn.NUMBERVALUE(AA4)&gt;=$A$1,AA$2=AB4)),"Correct","Incorrect")</f>
        <v>Correct</v>
      </c>
      <c r="AD4" t="str">
        <f t="shared" ref="AD4:AD25" si="14">IF((AND(_xlfn.NUMBERVALUE(AA4)&gt;=$A$1,AA$2&lt;&gt;AB4)),"MIS-SORT",IF(_xlfn.NUMBERVALUE(AA4)&lt;$A$1,"Trashed","Good"))</f>
        <v>Good</v>
      </c>
      <c r="AE4" t="s">
        <v>25</v>
      </c>
      <c r="AG4">
        <f t="shared" ref="AG4:AG23" si="15">_xlfn.NUMBERVALUE(LEFT(AE4,(FIND("%",AE4,1)-1)))</f>
        <v>95</v>
      </c>
      <c r="AH4" t="str">
        <f>RIGHT(AE4,LEN(AE4)-FIND("%",AE4))</f>
        <v>Plastic Black</v>
      </c>
      <c r="AI4" t="str">
        <f t="shared" ref="AI4:AI24" si="16">IF((AND(_xlfn.NUMBERVALUE(AG4)&gt;=$A$1,AG$2=AH4)),"Correct","Incorrect")</f>
        <v>Correct</v>
      </c>
      <c r="AJ4" t="str">
        <f t="shared" ref="AJ4:AJ24" si="17">IF((AND(_xlfn.NUMBERVALUE(AG4)&gt;=$A$1,AG$2&lt;&gt;AH4)),"MIS-SORT",IF(_xlfn.NUMBERVALUE(AG4)&lt;$A$1,"Trashed","Good"))</f>
        <v>Good</v>
      </c>
      <c r="AK4" t="s">
        <v>26</v>
      </c>
      <c r="AM4">
        <f t="shared" ref="AM4:AM23" si="18">_xlfn.NUMBERVALUE(LEFT(AK4,(FIND("%",AK4,1)-1)))</f>
        <v>67.19</v>
      </c>
      <c r="AN4" t="str">
        <f>RIGHT(AK4,LEN(AK4)-FIND("%",AK4))</f>
        <v>Plastic All</v>
      </c>
      <c r="AO4" t="str">
        <f t="shared" ref="AO4:AO18" si="19">IF((AND(_xlfn.NUMBERVALUE(AM4)&gt;=$A$1,AM$2=AN4)),"Correct","Incorrect")</f>
        <v>Incorrect</v>
      </c>
      <c r="AP4" t="str">
        <f t="shared" ref="AP4:AP67" si="20">IF((AND(_xlfn.NUMBERVALUE(AM4)&gt;=$A$1,AM$2&lt;&gt;AN4)),"MIS-SORT",IF(_xlfn.NUMBERVALUE(AM4)&lt;$A$1,"Trashed","Good"))</f>
        <v>Trashed</v>
      </c>
      <c r="AQ4" t="s">
        <v>27</v>
      </c>
      <c r="AS4">
        <f t="shared" ref="AS4:AS7" si="21">_xlfn.NUMBERVALUE(LEFT(AQ4,(FIND("%",AQ4,1)-1)))</f>
        <v>79.34</v>
      </c>
      <c r="AT4" t="str">
        <f>RIGHT(AQ4,LEN(AQ4)-FIND("%",AQ4))</f>
        <v>Paper</v>
      </c>
      <c r="AU4" t="str">
        <f t="shared" ref="AU4:AU7" si="22">IF((AND(_xlfn.NUMBERVALUE(AS4)&gt;=$A$1,AS$2=AT4)),"Correct","Incorrect")</f>
        <v>Incorrect</v>
      </c>
      <c r="AV4" t="str">
        <f t="shared" ref="AV4:AV7" si="23">IF((AND(_xlfn.NUMBERVALUE(AS4)&gt;=$A$1,AS$2&lt;&gt;AT4)),"MIS-SORT",IF(_xlfn.NUMBERVALUE(AS4)&lt;$A$1,"Trashed","Good"))</f>
        <v>Trashed</v>
      </c>
    </row>
    <row r="5" spans="1:48">
      <c r="A5" t="s">
        <v>28</v>
      </c>
      <c r="C5">
        <f t="shared" si="0"/>
        <v>98.99</v>
      </c>
      <c r="D5" t="str">
        <f>RIGHT(A5,LEN(A5)-FIND("%",A5))</f>
        <v>Glass</v>
      </c>
      <c r="E5" t="str">
        <f t="shared" si="1"/>
        <v>Correct</v>
      </c>
      <c r="F5" t="str">
        <f t="shared" si="2"/>
        <v>Good</v>
      </c>
      <c r="G5" t="s">
        <v>29</v>
      </c>
      <c r="I5">
        <f t="shared" si="3"/>
        <v>61.99</v>
      </c>
      <c r="J5" t="str">
        <f>RIGHT(G5,LEN(G5)-FIND("%",G5))</f>
        <v>Metal Aluminum Foil</v>
      </c>
      <c r="K5" t="str">
        <f t="shared" si="4"/>
        <v>Incorrect</v>
      </c>
      <c r="L5" t="str">
        <f t="shared" si="5"/>
        <v>Trashed</v>
      </c>
      <c r="M5" t="s">
        <v>30</v>
      </c>
      <c r="O5">
        <f t="shared" si="6"/>
        <v>85.46</v>
      </c>
      <c r="P5" t="str">
        <f>RIGHT(M5,LEN(M5)-FIND("%",M5))</f>
        <v>Metal Aluminum Foil</v>
      </c>
      <c r="Q5" t="str">
        <f t="shared" si="7"/>
        <v>Incorrect</v>
      </c>
      <c r="R5" t="str">
        <f t="shared" si="8"/>
        <v>MIS-SORT</v>
      </c>
      <c r="S5" t="s">
        <v>31</v>
      </c>
      <c r="U5">
        <f t="shared" si="9"/>
        <v>47.58</v>
      </c>
      <c r="V5" t="str">
        <f>RIGHT(S5,LEN(S5)-FIND("%",S5))</f>
        <v>NA Background</v>
      </c>
      <c r="W5" t="str">
        <f t="shared" si="10"/>
        <v>Incorrect</v>
      </c>
      <c r="X5" t="str">
        <f t="shared" si="11"/>
        <v>Trashed</v>
      </c>
      <c r="Y5" t="s">
        <v>32</v>
      </c>
      <c r="AA5">
        <f t="shared" si="12"/>
        <v>96.31</v>
      </c>
      <c r="AB5" t="str">
        <f>RIGHT(Y5,LEN(Y5)-FIND("%",Y5))</f>
        <v>Paper</v>
      </c>
      <c r="AC5" t="str">
        <f t="shared" si="13"/>
        <v>Correct</v>
      </c>
      <c r="AD5" t="str">
        <f t="shared" si="14"/>
        <v>Good</v>
      </c>
      <c r="AE5" t="s">
        <v>33</v>
      </c>
      <c r="AG5">
        <f t="shared" si="15"/>
        <v>94.97</v>
      </c>
      <c r="AH5" t="str">
        <f>RIGHT(AE5,LEN(AE5)-FIND("%",AE5))</f>
        <v>Plastic Black</v>
      </c>
      <c r="AI5" t="str">
        <f t="shared" si="16"/>
        <v>Correct</v>
      </c>
      <c r="AJ5" t="str">
        <f t="shared" si="17"/>
        <v>Good</v>
      </c>
      <c r="AK5" t="s">
        <v>34</v>
      </c>
      <c r="AM5">
        <f t="shared" si="18"/>
        <v>52.82</v>
      </c>
      <c r="AN5" t="str">
        <f>RIGHT(AK5,LEN(AK5)-FIND("%",AK5))</f>
        <v>Plastic All</v>
      </c>
      <c r="AO5" t="str">
        <f t="shared" si="19"/>
        <v>Incorrect</v>
      </c>
      <c r="AP5" t="str">
        <f t="shared" si="20"/>
        <v>Trashed</v>
      </c>
      <c r="AQ5" t="s">
        <v>35</v>
      </c>
      <c r="AS5">
        <f t="shared" si="21"/>
        <v>59.25</v>
      </c>
      <c r="AT5" t="str">
        <f>RIGHT(AQ5,LEN(AQ5)-FIND("%",AQ5))</f>
        <v>Paper</v>
      </c>
      <c r="AU5" t="str">
        <f t="shared" si="22"/>
        <v>Incorrect</v>
      </c>
      <c r="AV5" t="str">
        <f t="shared" si="23"/>
        <v>Trashed</v>
      </c>
    </row>
    <row r="6" spans="1:48">
      <c r="A6" t="s">
        <v>36</v>
      </c>
      <c r="C6">
        <f t="shared" si="0"/>
        <v>49.79</v>
      </c>
      <c r="D6" t="str">
        <f>RIGHT(A6,LEN(A6)-FIND("%",A6))</f>
        <v>Metal Cans-Household</v>
      </c>
      <c r="E6" t="str">
        <f t="shared" si="1"/>
        <v>Incorrect</v>
      </c>
      <c r="F6" t="str">
        <f t="shared" si="2"/>
        <v>Trashed</v>
      </c>
      <c r="G6" t="s">
        <v>37</v>
      </c>
      <c r="I6">
        <f t="shared" si="3"/>
        <v>52.95</v>
      </c>
      <c r="J6" t="str">
        <f>RIGHT(G6,LEN(G6)-FIND("%",G6))</f>
        <v>Metal Aluminum Foil</v>
      </c>
      <c r="K6" t="str">
        <f t="shared" si="4"/>
        <v>Incorrect</v>
      </c>
      <c r="L6" t="str">
        <f t="shared" si="5"/>
        <v>Trashed</v>
      </c>
      <c r="M6" t="s">
        <v>38</v>
      </c>
      <c r="O6">
        <f t="shared" si="6"/>
        <v>88.12</v>
      </c>
      <c r="P6" t="str">
        <f>RIGHT(M6,LEN(M6)-FIND("%",M6))</f>
        <v>Metal Aluminum Foil</v>
      </c>
      <c r="Q6" t="str">
        <f t="shared" si="7"/>
        <v>Incorrect</v>
      </c>
      <c r="R6" t="str">
        <f t="shared" si="8"/>
        <v>MIS-SORT</v>
      </c>
      <c r="S6" t="s">
        <v>39</v>
      </c>
      <c r="U6">
        <f t="shared" si="9"/>
        <v>36.14</v>
      </c>
      <c r="V6" t="str">
        <f>RIGHT(S6,LEN(S6)-FIND("%",S6))</f>
        <v>NA Background</v>
      </c>
      <c r="W6" t="str">
        <f t="shared" si="10"/>
        <v>Incorrect</v>
      </c>
      <c r="X6" t="str">
        <f t="shared" si="11"/>
        <v>Trashed</v>
      </c>
      <c r="Y6" t="s">
        <v>40</v>
      </c>
      <c r="AA6">
        <f t="shared" si="12"/>
        <v>82.14</v>
      </c>
      <c r="AB6" t="str">
        <f>RIGHT(Y6,LEN(Y6)-FIND("%",Y6))</f>
        <v>Paper</v>
      </c>
      <c r="AC6" t="str">
        <f t="shared" si="13"/>
        <v>Correct</v>
      </c>
      <c r="AD6" t="str">
        <f t="shared" si="14"/>
        <v>Good</v>
      </c>
      <c r="AE6" t="s">
        <v>41</v>
      </c>
      <c r="AG6">
        <f t="shared" si="15"/>
        <v>97.37</v>
      </c>
      <c r="AH6" t="str">
        <f>RIGHT(AE6,LEN(AE6)-FIND("%",AE6))</f>
        <v>Plastic Black</v>
      </c>
      <c r="AI6" t="str">
        <f t="shared" si="16"/>
        <v>Correct</v>
      </c>
      <c r="AJ6" t="str">
        <f t="shared" si="17"/>
        <v>Good</v>
      </c>
      <c r="AK6" t="s">
        <v>42</v>
      </c>
      <c r="AM6">
        <f t="shared" si="18"/>
        <v>85.33</v>
      </c>
      <c r="AN6" t="str">
        <f>RIGHT(AK6,LEN(AK6)-FIND("%",AK6))</f>
        <v>Plastic All</v>
      </c>
      <c r="AO6" t="str">
        <f t="shared" si="19"/>
        <v>Correct</v>
      </c>
      <c r="AP6" t="str">
        <f t="shared" si="20"/>
        <v>Good</v>
      </c>
      <c r="AQ6" t="s">
        <v>43</v>
      </c>
      <c r="AS6">
        <f t="shared" si="21"/>
        <v>91.94</v>
      </c>
      <c r="AT6" t="str">
        <f>RIGHT(AQ6,LEN(AQ6)-FIND("%",AQ6))</f>
        <v>Styrofoam</v>
      </c>
      <c r="AU6" t="str">
        <f t="shared" si="22"/>
        <v>Correct</v>
      </c>
      <c r="AV6" t="str">
        <f t="shared" si="23"/>
        <v>Good</v>
      </c>
    </row>
    <row r="7" spans="1:48">
      <c r="A7" t="s">
        <v>44</v>
      </c>
      <c r="C7">
        <f t="shared" si="0"/>
        <v>73.430000000000007</v>
      </c>
      <c r="D7" t="str">
        <f>RIGHT(A7,LEN(A7)-FIND("%",A7))</f>
        <v>Glass</v>
      </c>
      <c r="E7" t="str">
        <f t="shared" si="1"/>
        <v>Incorrect</v>
      </c>
      <c r="F7" t="str">
        <f t="shared" si="2"/>
        <v>Trashed</v>
      </c>
      <c r="G7" t="s">
        <v>45</v>
      </c>
      <c r="I7">
        <f t="shared" si="3"/>
        <v>75.61</v>
      </c>
      <c r="J7" t="str">
        <f>RIGHT(G7,LEN(G7)-FIND("%",G7))</f>
        <v>Metal Aluminum Foil</v>
      </c>
      <c r="K7" t="str">
        <f t="shared" si="4"/>
        <v>Incorrect</v>
      </c>
      <c r="L7" t="str">
        <f t="shared" si="5"/>
        <v>Trashed</v>
      </c>
      <c r="M7" t="s">
        <v>46</v>
      </c>
      <c r="O7">
        <f t="shared" si="6"/>
        <v>71.34</v>
      </c>
      <c r="P7" t="str">
        <f>RIGHT(M7,LEN(M7)-FIND("%",M7))</f>
        <v>Metal Aluminum Foil</v>
      </c>
      <c r="Q7" t="str">
        <f t="shared" si="7"/>
        <v>Incorrect</v>
      </c>
      <c r="R7" t="str">
        <f t="shared" si="8"/>
        <v>Trashed</v>
      </c>
      <c r="S7" t="s">
        <v>47</v>
      </c>
      <c r="U7">
        <f t="shared" si="9"/>
        <v>36.17</v>
      </c>
      <c r="V7" t="str">
        <f>RIGHT(S7,LEN(S7)-FIND("%",S7))</f>
        <v>NA Background</v>
      </c>
      <c r="W7" t="str">
        <f t="shared" si="10"/>
        <v>Incorrect</v>
      </c>
      <c r="X7" t="str">
        <f t="shared" si="11"/>
        <v>Trashed</v>
      </c>
      <c r="Y7" t="s">
        <v>48</v>
      </c>
      <c r="AA7">
        <f t="shared" si="12"/>
        <v>88.21</v>
      </c>
      <c r="AB7" t="str">
        <f>RIGHT(Y7,LEN(Y7)-FIND("%",Y7))</f>
        <v>Paper</v>
      </c>
      <c r="AC7" t="str">
        <f t="shared" si="13"/>
        <v>Correct</v>
      </c>
      <c r="AD7" t="str">
        <f t="shared" si="14"/>
        <v>Good</v>
      </c>
      <c r="AE7" t="s">
        <v>49</v>
      </c>
      <c r="AG7">
        <f t="shared" si="15"/>
        <v>98.15</v>
      </c>
      <c r="AH7" t="str">
        <f>RIGHT(AE7,LEN(AE7)-FIND("%",AE7))</f>
        <v>Plastic Black</v>
      </c>
      <c r="AI7" t="str">
        <f t="shared" si="16"/>
        <v>Correct</v>
      </c>
      <c r="AJ7" t="str">
        <f t="shared" si="17"/>
        <v>Good</v>
      </c>
      <c r="AK7" t="s">
        <v>50</v>
      </c>
      <c r="AM7">
        <f t="shared" si="18"/>
        <v>94.75</v>
      </c>
      <c r="AN7" t="str">
        <f>RIGHT(AK7,LEN(AK7)-FIND("%",AK7))</f>
        <v>Plastic All</v>
      </c>
      <c r="AO7" t="str">
        <f t="shared" si="19"/>
        <v>Correct</v>
      </c>
      <c r="AP7" t="str">
        <f t="shared" si="20"/>
        <v>Good</v>
      </c>
    </row>
    <row r="8" spans="1:48">
      <c r="A8" t="s">
        <v>51</v>
      </c>
      <c r="C8">
        <f t="shared" si="0"/>
        <v>96.1</v>
      </c>
      <c r="D8" t="str">
        <f>RIGHT(A8,LEN(A8)-FIND("%",A8))</f>
        <v>Glass</v>
      </c>
      <c r="E8" t="str">
        <f t="shared" si="1"/>
        <v>Correct</v>
      </c>
      <c r="F8" t="str">
        <f t="shared" si="2"/>
        <v>Good</v>
      </c>
      <c r="G8" t="s">
        <v>52</v>
      </c>
      <c r="I8">
        <f t="shared" si="3"/>
        <v>78.86</v>
      </c>
      <c r="J8" t="str">
        <f>RIGHT(G8,LEN(G8)-FIND("%",G8))</f>
        <v>Metal Aluminum Foil</v>
      </c>
      <c r="K8" t="str">
        <f t="shared" ref="K8:K71" si="24">IF((AND(_xlfn.NUMBERVALUE(I8)&gt;=$A$1,I$2=J8)),"Correct","Incorrect")</f>
        <v>Incorrect</v>
      </c>
      <c r="L8" t="str">
        <f t="shared" ref="L8:L71" si="25">IF((AND(_xlfn.NUMBERVALUE(I8)&gt;=$A$1,I$2&lt;&gt;J8)),"MIS-SORT",IF(_xlfn.NUMBERVALUE(I8)&lt;$A$1,"Trashed","Good"))</f>
        <v>Trashed</v>
      </c>
      <c r="M8" t="s">
        <v>53</v>
      </c>
      <c r="O8">
        <f t="shared" si="6"/>
        <v>50.01</v>
      </c>
      <c r="P8" t="str">
        <f>RIGHT(M8,LEN(M8)-FIND("%",M8))</f>
        <v>Metal Aluminum Foil</v>
      </c>
      <c r="Q8" t="str">
        <f t="shared" si="7"/>
        <v>Incorrect</v>
      </c>
      <c r="R8" t="str">
        <f t="shared" si="8"/>
        <v>Trashed</v>
      </c>
      <c r="S8" t="s">
        <v>54</v>
      </c>
      <c r="U8">
        <f t="shared" si="9"/>
        <v>35.83</v>
      </c>
      <c r="V8" t="str">
        <f>RIGHT(S8,LEN(S8)-FIND("%",S8))</f>
        <v>NA Background</v>
      </c>
      <c r="W8" t="str">
        <f t="shared" si="10"/>
        <v>Incorrect</v>
      </c>
      <c r="X8" t="str">
        <f t="shared" si="11"/>
        <v>Trashed</v>
      </c>
      <c r="Y8" t="s">
        <v>55</v>
      </c>
      <c r="AA8">
        <f t="shared" si="12"/>
        <v>97.29</v>
      </c>
      <c r="AB8" t="str">
        <f>RIGHT(Y8,LEN(Y8)-FIND("%",Y8))</f>
        <v>Paper</v>
      </c>
      <c r="AC8" t="str">
        <f t="shared" si="13"/>
        <v>Correct</v>
      </c>
      <c r="AD8" t="str">
        <f t="shared" si="14"/>
        <v>Good</v>
      </c>
      <c r="AE8" t="s">
        <v>56</v>
      </c>
      <c r="AG8">
        <f t="shared" si="15"/>
        <v>91.01</v>
      </c>
      <c r="AH8" t="str">
        <f>RIGHT(AE8,LEN(AE8)-FIND("%",AE8))</f>
        <v>Plastic Black</v>
      </c>
      <c r="AI8" t="str">
        <f t="shared" si="16"/>
        <v>Correct</v>
      </c>
      <c r="AJ8" t="str">
        <f t="shared" si="17"/>
        <v>Good</v>
      </c>
      <c r="AK8" t="s">
        <v>57</v>
      </c>
      <c r="AM8">
        <f t="shared" si="18"/>
        <v>55.64</v>
      </c>
      <c r="AN8" t="str">
        <f>RIGHT(AK8,LEN(AK8)-FIND("%",AK8))</f>
        <v>Plastic All</v>
      </c>
      <c r="AO8" t="str">
        <f t="shared" si="19"/>
        <v>Incorrect</v>
      </c>
      <c r="AP8" t="str">
        <f t="shared" si="20"/>
        <v>Trashed</v>
      </c>
    </row>
    <row r="9" spans="1:48">
      <c r="A9" t="s">
        <v>58</v>
      </c>
      <c r="C9">
        <f t="shared" si="0"/>
        <v>65.62</v>
      </c>
      <c r="D9" t="str">
        <f>RIGHT(A9,LEN(A9)-FIND("%",A9))</f>
        <v>Glass</v>
      </c>
      <c r="E9" t="str">
        <f t="shared" si="1"/>
        <v>Incorrect</v>
      </c>
      <c r="F9" t="str">
        <f t="shared" si="2"/>
        <v>Trashed</v>
      </c>
      <c r="G9" t="s">
        <v>59</v>
      </c>
      <c r="I9">
        <f t="shared" si="3"/>
        <v>42.15</v>
      </c>
      <c r="J9" t="str">
        <f>RIGHT(G9,LEN(G9)-FIND("%",G9))</f>
        <v>Metal Cans-Household</v>
      </c>
      <c r="K9" t="str">
        <f t="shared" si="24"/>
        <v>Incorrect</v>
      </c>
      <c r="L9" t="str">
        <f t="shared" si="25"/>
        <v>Trashed</v>
      </c>
      <c r="M9" t="s">
        <v>60</v>
      </c>
      <c r="O9">
        <f t="shared" si="6"/>
        <v>87.45</v>
      </c>
      <c r="P9" t="str">
        <f>RIGHT(M9,LEN(M9)-FIND("%",M9))</f>
        <v>Metal Aluminum Foil</v>
      </c>
      <c r="Q9" t="str">
        <f t="shared" si="7"/>
        <v>Incorrect</v>
      </c>
      <c r="R9" t="str">
        <f t="shared" si="8"/>
        <v>MIS-SORT</v>
      </c>
      <c r="S9" t="s">
        <v>61</v>
      </c>
      <c r="U9">
        <f t="shared" si="9"/>
        <v>30.78</v>
      </c>
      <c r="V9" t="str">
        <f>RIGHT(S9,LEN(S9)-FIND("%",S9))</f>
        <v>NA Background</v>
      </c>
      <c r="W9" t="str">
        <f t="shared" si="10"/>
        <v>Incorrect</v>
      </c>
      <c r="X9" t="str">
        <f t="shared" si="11"/>
        <v>Trashed</v>
      </c>
      <c r="Y9" t="s">
        <v>62</v>
      </c>
      <c r="AA9">
        <f t="shared" si="12"/>
        <v>96.61</v>
      </c>
      <c r="AB9" t="str">
        <f>RIGHT(Y9,LEN(Y9)-FIND("%",Y9))</f>
        <v>Paper</v>
      </c>
      <c r="AC9" t="str">
        <f t="shared" si="13"/>
        <v>Correct</v>
      </c>
      <c r="AD9" t="str">
        <f t="shared" si="14"/>
        <v>Good</v>
      </c>
      <c r="AE9" t="s">
        <v>63</v>
      </c>
      <c r="AG9">
        <f t="shared" si="15"/>
        <v>95.56</v>
      </c>
      <c r="AH9" t="str">
        <f>RIGHT(AE9,LEN(AE9)-FIND("%",AE9))</f>
        <v>Plastic Black</v>
      </c>
      <c r="AI9" t="str">
        <f t="shared" si="16"/>
        <v>Correct</v>
      </c>
      <c r="AJ9" t="str">
        <f t="shared" si="17"/>
        <v>Good</v>
      </c>
      <c r="AK9" t="s">
        <v>64</v>
      </c>
      <c r="AM9">
        <f t="shared" si="18"/>
        <v>70.81</v>
      </c>
      <c r="AN9" t="str">
        <f>RIGHT(AK9,LEN(AK9)-FIND("%",AK9))</f>
        <v>Plastic All</v>
      </c>
      <c r="AO9" t="str">
        <f t="shared" si="19"/>
        <v>Incorrect</v>
      </c>
      <c r="AP9" t="str">
        <f t="shared" si="20"/>
        <v>Trashed</v>
      </c>
    </row>
    <row r="10" spans="1:48">
      <c r="A10" t="s">
        <v>65</v>
      </c>
      <c r="C10">
        <f t="shared" si="0"/>
        <v>88.71</v>
      </c>
      <c r="D10" t="str">
        <f>RIGHT(A10,LEN(A10)-FIND("%",A10))</f>
        <v>Glass</v>
      </c>
      <c r="E10" t="str">
        <f t="shared" si="1"/>
        <v>Correct</v>
      </c>
      <c r="F10" t="str">
        <f t="shared" si="2"/>
        <v>Good</v>
      </c>
      <c r="G10" t="s">
        <v>66</v>
      </c>
      <c r="I10">
        <f t="shared" si="3"/>
        <v>64.180000000000007</v>
      </c>
      <c r="J10" t="str">
        <f>RIGHT(G10,LEN(G10)-FIND("%",G10))</f>
        <v>Metal Aluminum Foil</v>
      </c>
      <c r="K10" t="str">
        <f t="shared" si="24"/>
        <v>Incorrect</v>
      </c>
      <c r="L10" t="str">
        <f t="shared" si="25"/>
        <v>Trashed</v>
      </c>
      <c r="M10" t="s">
        <v>67</v>
      </c>
      <c r="O10">
        <f t="shared" si="6"/>
        <v>39.770000000000003</v>
      </c>
      <c r="P10" t="str">
        <f>RIGHT(M10,LEN(M10)-FIND("%",M10))</f>
        <v>Metal Aluminum Foil</v>
      </c>
      <c r="Q10" t="str">
        <f t="shared" si="7"/>
        <v>Incorrect</v>
      </c>
      <c r="R10" t="str">
        <f t="shared" si="8"/>
        <v>Trashed</v>
      </c>
      <c r="S10" t="s">
        <v>68</v>
      </c>
      <c r="U10">
        <f t="shared" si="9"/>
        <v>33.85</v>
      </c>
      <c r="V10" t="str">
        <f>RIGHT(S10,LEN(S10)-FIND("%",S10))</f>
        <v>NA Background</v>
      </c>
      <c r="W10" t="str">
        <f t="shared" si="10"/>
        <v>Incorrect</v>
      </c>
      <c r="X10" t="str">
        <f t="shared" si="11"/>
        <v>Trashed</v>
      </c>
      <c r="Y10" t="s">
        <v>69</v>
      </c>
      <c r="AA10">
        <f t="shared" si="12"/>
        <v>96.6</v>
      </c>
      <c r="AB10" t="str">
        <f>RIGHT(Y10,LEN(Y10)-FIND("%",Y10))</f>
        <v>Paper</v>
      </c>
      <c r="AC10" t="str">
        <f t="shared" si="13"/>
        <v>Correct</v>
      </c>
      <c r="AD10" t="str">
        <f t="shared" si="14"/>
        <v>Good</v>
      </c>
      <c r="AE10" t="s">
        <v>70</v>
      </c>
      <c r="AG10">
        <f t="shared" si="15"/>
        <v>98</v>
      </c>
      <c r="AH10" t="str">
        <f>RIGHT(AE10,LEN(AE10)-FIND("%",AE10))</f>
        <v>Plastic Black</v>
      </c>
      <c r="AI10" t="str">
        <f t="shared" si="16"/>
        <v>Correct</v>
      </c>
      <c r="AJ10" t="str">
        <f t="shared" si="17"/>
        <v>Good</v>
      </c>
      <c r="AK10" t="s">
        <v>71</v>
      </c>
      <c r="AM10">
        <f t="shared" si="18"/>
        <v>77.38</v>
      </c>
      <c r="AN10" t="str">
        <f>RIGHT(AK10,LEN(AK10)-FIND("%",AK10))</f>
        <v>Plastic All</v>
      </c>
      <c r="AO10" t="str">
        <f t="shared" si="19"/>
        <v>Incorrect</v>
      </c>
      <c r="AP10" t="str">
        <f t="shared" si="20"/>
        <v>Trashed</v>
      </c>
    </row>
    <row r="11" spans="1:48">
      <c r="A11" t="s">
        <v>72</v>
      </c>
      <c r="C11">
        <f t="shared" si="0"/>
        <v>68.52</v>
      </c>
      <c r="D11" t="str">
        <f>RIGHT(A11,LEN(A11)-FIND("%",A11))</f>
        <v>Glass</v>
      </c>
      <c r="E11" t="str">
        <f t="shared" si="1"/>
        <v>Incorrect</v>
      </c>
      <c r="F11" t="str">
        <f t="shared" si="2"/>
        <v>Trashed</v>
      </c>
      <c r="G11" t="s">
        <v>73</v>
      </c>
      <c r="I11">
        <f t="shared" si="3"/>
        <v>45.57</v>
      </c>
      <c r="J11" t="str">
        <f>RIGHT(G11,LEN(G11)-FIND("%",G11))</f>
        <v>Metal Aluminum Foil</v>
      </c>
      <c r="K11" t="str">
        <f t="shared" si="24"/>
        <v>Incorrect</v>
      </c>
      <c r="L11" t="str">
        <f t="shared" si="25"/>
        <v>Trashed</v>
      </c>
      <c r="M11" t="s">
        <v>74</v>
      </c>
      <c r="O11">
        <f t="shared" si="6"/>
        <v>79.180000000000007</v>
      </c>
      <c r="P11" t="str">
        <f>RIGHT(M11,LEN(M11)-FIND("%",M11))</f>
        <v>Metal Aluminum Foil</v>
      </c>
      <c r="Q11" t="str">
        <f t="shared" si="7"/>
        <v>Incorrect</v>
      </c>
      <c r="R11" t="str">
        <f t="shared" si="8"/>
        <v>Trashed</v>
      </c>
      <c r="S11" t="s">
        <v>75</v>
      </c>
      <c r="U11">
        <f t="shared" si="9"/>
        <v>56.4</v>
      </c>
      <c r="V11" t="str">
        <f>RIGHT(S11,LEN(S11)-FIND("%",S11))</f>
        <v>NA Background</v>
      </c>
      <c r="W11" t="str">
        <f t="shared" si="10"/>
        <v>Incorrect</v>
      </c>
      <c r="X11" t="str">
        <f t="shared" si="11"/>
        <v>Trashed</v>
      </c>
      <c r="Y11" t="s">
        <v>76</v>
      </c>
      <c r="AA11">
        <f t="shared" si="12"/>
        <v>41.7</v>
      </c>
      <c r="AB11" t="str">
        <f>RIGHT(Y11,LEN(Y11)-FIND("%",Y11))</f>
        <v>Metal Aluminum Foil</v>
      </c>
      <c r="AC11" t="str">
        <f t="shared" si="13"/>
        <v>Incorrect</v>
      </c>
      <c r="AD11" t="str">
        <f t="shared" si="14"/>
        <v>Trashed</v>
      </c>
      <c r="AE11" t="s">
        <v>77</v>
      </c>
      <c r="AG11">
        <f t="shared" si="15"/>
        <v>78.22</v>
      </c>
      <c r="AH11" t="str">
        <f>RIGHT(AE11,LEN(AE11)-FIND("%",AE11))</f>
        <v>Plastic Black</v>
      </c>
      <c r="AI11" t="str">
        <f t="shared" si="16"/>
        <v>Incorrect</v>
      </c>
      <c r="AJ11" t="str">
        <f t="shared" si="17"/>
        <v>Trashed</v>
      </c>
      <c r="AK11" t="s">
        <v>78</v>
      </c>
      <c r="AM11">
        <f t="shared" si="18"/>
        <v>58.27</v>
      </c>
      <c r="AN11" t="str">
        <f>RIGHT(AK11,LEN(AK11)-FIND("%",AK11))</f>
        <v>Plastic All</v>
      </c>
      <c r="AO11" t="str">
        <f t="shared" si="19"/>
        <v>Incorrect</v>
      </c>
      <c r="AP11" t="str">
        <f t="shared" si="20"/>
        <v>Trashed</v>
      </c>
    </row>
    <row r="12" spans="1:48">
      <c r="A12" t="s">
        <v>79</v>
      </c>
      <c r="C12">
        <f t="shared" si="0"/>
        <v>70.75</v>
      </c>
      <c r="D12" t="str">
        <f>RIGHT(A12,LEN(A12)-FIND("%",A12))</f>
        <v>Glass</v>
      </c>
      <c r="E12" t="str">
        <f t="shared" si="1"/>
        <v>Incorrect</v>
      </c>
      <c r="F12" t="str">
        <f t="shared" si="2"/>
        <v>Trashed</v>
      </c>
      <c r="G12" t="s">
        <v>80</v>
      </c>
      <c r="I12">
        <f t="shared" si="3"/>
        <v>48.39</v>
      </c>
      <c r="J12" t="str">
        <f>RIGHT(G12,LEN(G12)-FIND("%",G12))</f>
        <v>Paper</v>
      </c>
      <c r="K12" t="str">
        <f t="shared" si="24"/>
        <v>Incorrect</v>
      </c>
      <c r="L12" t="str">
        <f t="shared" si="25"/>
        <v>Trashed</v>
      </c>
      <c r="M12" t="s">
        <v>81</v>
      </c>
      <c r="O12">
        <f t="shared" si="6"/>
        <v>54.29</v>
      </c>
      <c r="P12" t="str">
        <f>RIGHT(M12,LEN(M12)-FIND("%",M12))</f>
        <v>Metal Cans-Household</v>
      </c>
      <c r="Q12" t="str">
        <f t="shared" si="7"/>
        <v>Incorrect</v>
      </c>
      <c r="R12" t="str">
        <f t="shared" si="8"/>
        <v>Trashed</v>
      </c>
      <c r="S12" t="s">
        <v>82</v>
      </c>
      <c r="U12">
        <f t="shared" si="9"/>
        <v>77.650000000000006</v>
      </c>
      <c r="V12" t="str">
        <f>RIGHT(S12,LEN(S12)-FIND("%",S12))</f>
        <v>NA Background</v>
      </c>
      <c r="W12" t="str">
        <f t="shared" si="10"/>
        <v>Incorrect</v>
      </c>
      <c r="X12" t="str">
        <f t="shared" si="11"/>
        <v>Trashed</v>
      </c>
      <c r="Y12" t="s">
        <v>83</v>
      </c>
      <c r="AA12">
        <f t="shared" si="12"/>
        <v>79.2</v>
      </c>
      <c r="AB12" t="str">
        <f>RIGHT(Y12,LEN(Y12)-FIND("%",Y12))</f>
        <v>Paper</v>
      </c>
      <c r="AC12" t="str">
        <f t="shared" si="13"/>
        <v>Incorrect</v>
      </c>
      <c r="AD12" t="str">
        <f t="shared" si="14"/>
        <v>Trashed</v>
      </c>
      <c r="AE12" t="s">
        <v>84</v>
      </c>
      <c r="AG12">
        <f t="shared" si="15"/>
        <v>74.87</v>
      </c>
      <c r="AH12" t="str">
        <f>RIGHT(AE12,LEN(AE12)-FIND("%",AE12))</f>
        <v>Plastic Black</v>
      </c>
      <c r="AI12" t="str">
        <f t="shared" si="16"/>
        <v>Incorrect</v>
      </c>
      <c r="AJ12" t="str">
        <f t="shared" si="17"/>
        <v>Trashed</v>
      </c>
      <c r="AK12" t="s">
        <v>85</v>
      </c>
      <c r="AM12">
        <f t="shared" si="18"/>
        <v>64.28</v>
      </c>
      <c r="AN12" t="str">
        <f>RIGHT(AK12,LEN(AK12)-FIND("%",AK12))</f>
        <v>Plastic All</v>
      </c>
      <c r="AO12" t="str">
        <f t="shared" si="19"/>
        <v>Incorrect</v>
      </c>
      <c r="AP12" t="str">
        <f t="shared" si="20"/>
        <v>Trashed</v>
      </c>
    </row>
    <row r="13" spans="1:48">
      <c r="A13" t="s">
        <v>86</v>
      </c>
      <c r="C13">
        <f t="shared" si="0"/>
        <v>71.94</v>
      </c>
      <c r="D13" t="str">
        <f>RIGHT(A13,LEN(A13)-FIND("%",A13))</f>
        <v>Metal Cans-Household</v>
      </c>
      <c r="E13" t="str">
        <f t="shared" si="1"/>
        <v>Incorrect</v>
      </c>
      <c r="F13" t="str">
        <f t="shared" si="2"/>
        <v>Trashed</v>
      </c>
      <c r="G13" t="s">
        <v>87</v>
      </c>
      <c r="I13">
        <f t="shared" si="3"/>
        <v>58.7</v>
      </c>
      <c r="J13" t="str">
        <f>RIGHT(G13,LEN(G13)-FIND("%",G13))</f>
        <v>Paper</v>
      </c>
      <c r="K13" t="str">
        <f t="shared" si="24"/>
        <v>Incorrect</v>
      </c>
      <c r="L13" t="str">
        <f t="shared" si="25"/>
        <v>Trashed</v>
      </c>
      <c r="M13" t="s">
        <v>88</v>
      </c>
      <c r="O13">
        <f t="shared" si="6"/>
        <v>65.59</v>
      </c>
      <c r="P13" t="str">
        <f>RIGHT(M13,LEN(M13)-FIND("%",M13))</f>
        <v>Metal Aluminum Foil</v>
      </c>
      <c r="Q13" t="str">
        <f t="shared" si="7"/>
        <v>Incorrect</v>
      </c>
      <c r="R13" t="str">
        <f t="shared" si="8"/>
        <v>Trashed</v>
      </c>
      <c r="S13" t="s">
        <v>89</v>
      </c>
      <c r="U13">
        <f t="shared" si="9"/>
        <v>46.24</v>
      </c>
      <c r="V13" t="str">
        <f>RIGHT(S13,LEN(S13)-FIND("%",S13))</f>
        <v>NA Background</v>
      </c>
      <c r="W13" t="str">
        <f t="shared" si="10"/>
        <v>Incorrect</v>
      </c>
      <c r="X13" t="str">
        <f t="shared" si="11"/>
        <v>Trashed</v>
      </c>
      <c r="Y13" t="s">
        <v>90</v>
      </c>
      <c r="AA13">
        <f t="shared" si="12"/>
        <v>89.24</v>
      </c>
      <c r="AB13" t="str">
        <f>RIGHT(Y13,LEN(Y13)-FIND("%",Y13))</f>
        <v>Paper</v>
      </c>
      <c r="AC13" t="str">
        <f t="shared" si="13"/>
        <v>Correct</v>
      </c>
      <c r="AD13" t="str">
        <f t="shared" si="14"/>
        <v>Good</v>
      </c>
      <c r="AE13" t="s">
        <v>91</v>
      </c>
      <c r="AG13">
        <f t="shared" si="15"/>
        <v>70.36</v>
      </c>
      <c r="AH13" t="str">
        <f>RIGHT(AE13,LEN(AE13)-FIND("%",AE13))</f>
        <v>Plastic Black</v>
      </c>
      <c r="AI13" t="str">
        <f t="shared" si="16"/>
        <v>Incorrect</v>
      </c>
      <c r="AJ13" t="str">
        <f t="shared" si="17"/>
        <v>Trashed</v>
      </c>
      <c r="AK13" t="s">
        <v>92</v>
      </c>
      <c r="AM13">
        <f t="shared" si="18"/>
        <v>69.97</v>
      </c>
      <c r="AN13" t="str">
        <f>RIGHT(AK13,LEN(AK13)-FIND("%",AK13))</f>
        <v>Plastic All</v>
      </c>
      <c r="AO13" t="str">
        <f t="shared" si="19"/>
        <v>Incorrect</v>
      </c>
      <c r="AP13" t="str">
        <f t="shared" si="20"/>
        <v>Trashed</v>
      </c>
    </row>
    <row r="14" spans="1:48">
      <c r="A14" t="s">
        <v>28</v>
      </c>
      <c r="C14">
        <f t="shared" si="0"/>
        <v>98.99</v>
      </c>
      <c r="D14" t="str">
        <f>RIGHT(A14,LEN(A14)-FIND("%",A14))</f>
        <v>Glass</v>
      </c>
      <c r="E14" t="str">
        <f t="shared" si="1"/>
        <v>Correct</v>
      </c>
      <c r="F14" t="str">
        <f t="shared" si="2"/>
        <v>Good</v>
      </c>
      <c r="G14" t="s">
        <v>93</v>
      </c>
      <c r="I14">
        <f t="shared" si="3"/>
        <v>99.17</v>
      </c>
      <c r="J14" t="str">
        <f>RIGHT(G14,LEN(G14)-FIND("%",G14))</f>
        <v>Metal Aluminum Foil</v>
      </c>
      <c r="K14" t="str">
        <f t="shared" si="24"/>
        <v>Correct</v>
      </c>
      <c r="L14" t="str">
        <f t="shared" si="25"/>
        <v>Good</v>
      </c>
      <c r="M14" t="s">
        <v>94</v>
      </c>
      <c r="O14">
        <f t="shared" si="6"/>
        <v>51.53</v>
      </c>
      <c r="P14" t="str">
        <f>RIGHT(M14,LEN(M14)-FIND("%",M14))</f>
        <v>Metal Aluminum Foil</v>
      </c>
      <c r="Q14" t="str">
        <f t="shared" si="7"/>
        <v>Incorrect</v>
      </c>
      <c r="R14" t="str">
        <f t="shared" si="8"/>
        <v>Trashed</v>
      </c>
      <c r="S14" t="s">
        <v>95</v>
      </c>
      <c r="U14">
        <f t="shared" si="9"/>
        <v>85.61</v>
      </c>
      <c r="V14" t="str">
        <f>RIGHT(S14,LEN(S14)-FIND("%",S14))</f>
        <v>NA Background</v>
      </c>
      <c r="W14" t="str">
        <f t="shared" si="10"/>
        <v>Correct</v>
      </c>
      <c r="X14" t="str">
        <f t="shared" si="11"/>
        <v>Good</v>
      </c>
      <c r="Y14" t="s">
        <v>96</v>
      </c>
      <c r="AA14">
        <f t="shared" si="12"/>
        <v>78.78</v>
      </c>
      <c r="AB14" t="str">
        <f>RIGHT(Y14,LEN(Y14)-FIND("%",Y14))</f>
        <v>Paper</v>
      </c>
      <c r="AC14" t="str">
        <f t="shared" si="13"/>
        <v>Incorrect</v>
      </c>
      <c r="AD14" t="str">
        <f t="shared" si="14"/>
        <v>Trashed</v>
      </c>
      <c r="AE14" t="s">
        <v>97</v>
      </c>
      <c r="AG14">
        <f t="shared" si="15"/>
        <v>44.54</v>
      </c>
      <c r="AH14" t="str">
        <f>RIGHT(AE14,LEN(AE14)-FIND("%",AE14))</f>
        <v>Plastic Black</v>
      </c>
      <c r="AI14" t="str">
        <f t="shared" si="16"/>
        <v>Incorrect</v>
      </c>
      <c r="AJ14" t="str">
        <f t="shared" si="17"/>
        <v>Trashed</v>
      </c>
      <c r="AK14" t="s">
        <v>98</v>
      </c>
      <c r="AM14">
        <f t="shared" si="18"/>
        <v>80.25</v>
      </c>
      <c r="AN14" t="str">
        <f>RIGHT(AK14,LEN(AK14)-FIND("%",AK14))</f>
        <v>Plastic All</v>
      </c>
      <c r="AO14" t="str">
        <f t="shared" si="19"/>
        <v>Correct</v>
      </c>
      <c r="AP14" t="str">
        <f t="shared" si="20"/>
        <v>Good</v>
      </c>
    </row>
    <row r="15" spans="1:48">
      <c r="A15" t="s">
        <v>99</v>
      </c>
      <c r="C15">
        <f t="shared" si="0"/>
        <v>94.5</v>
      </c>
      <c r="D15" t="str">
        <f>RIGHT(A15,LEN(A15)-FIND("%",A15))</f>
        <v>Glass</v>
      </c>
      <c r="E15" t="str">
        <f t="shared" si="1"/>
        <v>Correct</v>
      </c>
      <c r="F15" t="str">
        <f t="shared" si="2"/>
        <v>Good</v>
      </c>
      <c r="G15" t="s">
        <v>100</v>
      </c>
      <c r="I15">
        <f t="shared" si="3"/>
        <v>97.28</v>
      </c>
      <c r="J15" t="str">
        <f>RIGHT(G15,LEN(G15)-FIND("%",G15))</f>
        <v>Metal Aluminum Foil</v>
      </c>
      <c r="K15" t="str">
        <f t="shared" si="24"/>
        <v>Correct</v>
      </c>
      <c r="L15" t="str">
        <f t="shared" si="25"/>
        <v>Good</v>
      </c>
      <c r="M15" t="s">
        <v>101</v>
      </c>
      <c r="O15">
        <f t="shared" si="6"/>
        <v>81.36</v>
      </c>
      <c r="P15" t="str">
        <f>RIGHT(M15,LEN(M15)-FIND("%",M15))</f>
        <v>Metal Cans-Household</v>
      </c>
      <c r="Q15" t="str">
        <f t="shared" si="7"/>
        <v>Correct</v>
      </c>
      <c r="R15" t="str">
        <f t="shared" si="8"/>
        <v>Good</v>
      </c>
      <c r="S15" t="s">
        <v>102</v>
      </c>
      <c r="U15">
        <f t="shared" si="9"/>
        <v>90.09</v>
      </c>
      <c r="V15" t="str">
        <f>RIGHT(S15,LEN(S15)-FIND("%",S15))</f>
        <v>NA Background</v>
      </c>
      <c r="W15" t="str">
        <f t="shared" ref="W15:W36" si="26">IF((AND(_xlfn.NUMBERVALUE(U15)&gt;=$A$1,U$2=V15)),"Correct","Incorrect")</f>
        <v>Correct</v>
      </c>
      <c r="X15" t="str">
        <f t="shared" ref="X15:X36" si="27">IF((AND(_xlfn.NUMBERVALUE(U15)&gt;=$A$1,U$2&lt;&gt;V15)),"MIS-SORT",IF(_xlfn.NUMBERVALUE(U15)&lt;$A$1,"Trashed","Good"))</f>
        <v>Good</v>
      </c>
      <c r="Y15" t="s">
        <v>103</v>
      </c>
      <c r="AA15">
        <f t="shared" si="12"/>
        <v>99.2</v>
      </c>
      <c r="AB15" t="str">
        <f>RIGHT(Y15,LEN(Y15)-FIND("%",Y15))</f>
        <v>Paper</v>
      </c>
      <c r="AC15" t="str">
        <f t="shared" si="13"/>
        <v>Correct</v>
      </c>
      <c r="AD15" t="str">
        <f t="shared" si="14"/>
        <v>Good</v>
      </c>
      <c r="AE15" t="s">
        <v>104</v>
      </c>
      <c r="AG15">
        <f t="shared" si="15"/>
        <v>80.099999999999994</v>
      </c>
      <c r="AH15" t="str">
        <f>RIGHT(AE15,LEN(AE15)-FIND("%",AE15))</f>
        <v>Plastic Black</v>
      </c>
      <c r="AI15" t="str">
        <f t="shared" si="16"/>
        <v>Correct</v>
      </c>
      <c r="AJ15" t="str">
        <f t="shared" si="17"/>
        <v>Good</v>
      </c>
      <c r="AK15" t="s">
        <v>105</v>
      </c>
      <c r="AM15">
        <f t="shared" si="18"/>
        <v>52.9</v>
      </c>
      <c r="AN15" t="str">
        <f>RIGHT(AK15,LEN(AK15)-FIND("%",AK15))</f>
        <v>Metal Aluminum Foil</v>
      </c>
      <c r="AO15" t="str">
        <f t="shared" si="19"/>
        <v>Incorrect</v>
      </c>
      <c r="AP15" t="str">
        <f t="shared" si="20"/>
        <v>Trashed</v>
      </c>
    </row>
    <row r="16" spans="1:48">
      <c r="A16" t="s">
        <v>106</v>
      </c>
      <c r="C16">
        <f t="shared" si="0"/>
        <v>61.57</v>
      </c>
      <c r="D16" t="str">
        <f>RIGHT(A16,LEN(A16)-FIND("%",A16))</f>
        <v>Glass</v>
      </c>
      <c r="E16" t="str">
        <f t="shared" si="1"/>
        <v>Incorrect</v>
      </c>
      <c r="F16" t="str">
        <f t="shared" si="2"/>
        <v>Trashed</v>
      </c>
      <c r="G16" t="s">
        <v>107</v>
      </c>
      <c r="I16">
        <f t="shared" si="3"/>
        <v>85.52</v>
      </c>
      <c r="J16" t="str">
        <f>RIGHT(G16,LEN(G16)-FIND("%",G16))</f>
        <v>Metal Aluminum Foil</v>
      </c>
      <c r="K16" t="str">
        <f t="shared" si="24"/>
        <v>Correct</v>
      </c>
      <c r="L16" t="str">
        <f t="shared" si="25"/>
        <v>Good</v>
      </c>
      <c r="M16" t="s">
        <v>108</v>
      </c>
      <c r="O16">
        <f t="shared" si="6"/>
        <v>50.87</v>
      </c>
      <c r="P16" t="str">
        <f>RIGHT(M16,LEN(M16)-FIND("%",M16))</f>
        <v>Metal Cans-Household</v>
      </c>
      <c r="Q16" t="str">
        <f t="shared" ref="Q16:Q79" si="28">IF((AND(_xlfn.NUMBERVALUE(O16)&gt;=$A$1,O$2=P16)),"Correct","Incorrect")</f>
        <v>Incorrect</v>
      </c>
      <c r="R16" t="str">
        <f t="shared" ref="R16:R79" si="29">IF((AND(_xlfn.NUMBERVALUE(O16)&gt;=$A$1,O$2&lt;&gt;P16)),"MIS-SORT",IF(_xlfn.NUMBERVALUE(O16)&lt;$A$1,"Trashed","Good"))</f>
        <v>Trashed</v>
      </c>
      <c r="S16" t="s">
        <v>109</v>
      </c>
      <c r="U16">
        <f t="shared" si="9"/>
        <v>89.17</v>
      </c>
      <c r="V16" t="str">
        <f>RIGHT(S16,LEN(S16)-FIND("%",S16))</f>
        <v>NA Background</v>
      </c>
      <c r="W16" t="str">
        <f t="shared" si="26"/>
        <v>Correct</v>
      </c>
      <c r="X16" t="str">
        <f t="shared" si="27"/>
        <v>Good</v>
      </c>
      <c r="Y16" t="s">
        <v>110</v>
      </c>
      <c r="AA16">
        <f t="shared" si="12"/>
        <v>98.74</v>
      </c>
      <c r="AB16" t="str">
        <f>RIGHT(Y16,LEN(Y16)-FIND("%",Y16))</f>
        <v>Paper</v>
      </c>
      <c r="AC16" t="str">
        <f t="shared" si="13"/>
        <v>Correct</v>
      </c>
      <c r="AD16" t="str">
        <f t="shared" si="14"/>
        <v>Good</v>
      </c>
      <c r="AE16" t="s">
        <v>111</v>
      </c>
      <c r="AG16">
        <f t="shared" si="15"/>
        <v>83.75</v>
      </c>
      <c r="AH16" t="str">
        <f>RIGHT(AE16,LEN(AE16)-FIND("%",AE16))</f>
        <v>Plastic Black</v>
      </c>
      <c r="AI16" t="str">
        <f t="shared" si="16"/>
        <v>Correct</v>
      </c>
      <c r="AJ16" t="str">
        <f t="shared" si="17"/>
        <v>Good</v>
      </c>
      <c r="AK16" t="s">
        <v>112</v>
      </c>
      <c r="AM16">
        <f t="shared" si="18"/>
        <v>55.81</v>
      </c>
      <c r="AN16" t="str">
        <f>RIGHT(AK16,LEN(AK16)-FIND("%",AK16))</f>
        <v>Metal Aluminum Foil</v>
      </c>
      <c r="AO16" t="str">
        <f t="shared" si="19"/>
        <v>Incorrect</v>
      </c>
      <c r="AP16" t="str">
        <f t="shared" si="20"/>
        <v>Trashed</v>
      </c>
    </row>
    <row r="17" spans="1:42">
      <c r="A17" t="s">
        <v>113</v>
      </c>
      <c r="C17">
        <f t="shared" si="0"/>
        <v>61.94</v>
      </c>
      <c r="D17" t="str">
        <f>RIGHT(A17,LEN(A17)-FIND("%",A17))</f>
        <v>Glass</v>
      </c>
      <c r="E17" t="str">
        <f t="shared" ref="E17:E39" si="30">IF((AND(_xlfn.NUMBERVALUE(C17)&gt;=$A$1,C$2=D17)),"Correct","Incorrect")</f>
        <v>Incorrect</v>
      </c>
      <c r="F17" t="str">
        <f t="shared" ref="F17:F39" si="31">IF((AND(_xlfn.NUMBERVALUE(C17)&gt;=$A$1,C$2&lt;&gt;D17)),"MIS-SORT",IF(_xlfn.NUMBERVALUE(C17)&lt;$A$1,"Trashed","Good"))</f>
        <v>Trashed</v>
      </c>
      <c r="G17" t="s">
        <v>114</v>
      </c>
      <c r="I17">
        <f t="shared" si="3"/>
        <v>97.86</v>
      </c>
      <c r="J17" t="str">
        <f>RIGHT(G17,LEN(G17)-FIND("%",G17))</f>
        <v>Metal Aluminum Foil</v>
      </c>
      <c r="K17" t="str">
        <f t="shared" si="24"/>
        <v>Correct</v>
      </c>
      <c r="L17" t="str">
        <f t="shared" si="25"/>
        <v>Good</v>
      </c>
      <c r="M17" t="s">
        <v>115</v>
      </c>
      <c r="O17">
        <f t="shared" si="6"/>
        <v>79.8</v>
      </c>
      <c r="P17" t="str">
        <f>RIGHT(M17,LEN(M17)-FIND("%",M17))</f>
        <v>Metal Cans-Household</v>
      </c>
      <c r="Q17" t="str">
        <f t="shared" si="28"/>
        <v>Incorrect</v>
      </c>
      <c r="R17" t="str">
        <f t="shared" si="29"/>
        <v>Trashed</v>
      </c>
      <c r="S17" t="s">
        <v>116</v>
      </c>
      <c r="U17">
        <f t="shared" si="9"/>
        <v>85.85</v>
      </c>
      <c r="V17" t="str">
        <f>RIGHT(S17,LEN(S17)-FIND("%",S17))</f>
        <v>NA Background</v>
      </c>
      <c r="W17" t="str">
        <f t="shared" si="26"/>
        <v>Correct</v>
      </c>
      <c r="X17" t="str">
        <f t="shared" si="27"/>
        <v>Good</v>
      </c>
      <c r="Y17" t="s">
        <v>117</v>
      </c>
      <c r="AA17">
        <f t="shared" si="12"/>
        <v>98.86</v>
      </c>
      <c r="AB17" t="str">
        <f>RIGHT(Y17,LEN(Y17)-FIND("%",Y17))</f>
        <v>Paper</v>
      </c>
      <c r="AC17" t="str">
        <f t="shared" si="13"/>
        <v>Correct</v>
      </c>
      <c r="AD17" t="str">
        <f t="shared" si="14"/>
        <v>Good</v>
      </c>
      <c r="AE17" t="s">
        <v>118</v>
      </c>
      <c r="AG17">
        <f t="shared" si="15"/>
        <v>70.25</v>
      </c>
      <c r="AH17" t="str">
        <f>RIGHT(AE17,LEN(AE17)-FIND("%",AE17))</f>
        <v>Plastic Black</v>
      </c>
      <c r="AI17" t="str">
        <f t="shared" si="16"/>
        <v>Incorrect</v>
      </c>
      <c r="AJ17" t="str">
        <f t="shared" si="17"/>
        <v>Trashed</v>
      </c>
      <c r="AK17" t="s">
        <v>119</v>
      </c>
      <c r="AM17">
        <f t="shared" si="18"/>
        <v>69.39</v>
      </c>
      <c r="AN17" t="str">
        <f>RIGHT(AK17,LEN(AK17)-FIND("%",AK17))</f>
        <v>Plastic All</v>
      </c>
      <c r="AO17" t="str">
        <f t="shared" si="19"/>
        <v>Incorrect</v>
      </c>
      <c r="AP17" t="str">
        <f t="shared" si="20"/>
        <v>Trashed</v>
      </c>
    </row>
    <row r="18" spans="1:42">
      <c r="A18" t="s">
        <v>120</v>
      </c>
      <c r="C18">
        <f t="shared" si="0"/>
        <v>46.5</v>
      </c>
      <c r="D18" t="str">
        <f>RIGHT(A18,LEN(A18)-FIND("%",A18))</f>
        <v>Glass</v>
      </c>
      <c r="E18" t="str">
        <f t="shared" si="30"/>
        <v>Incorrect</v>
      </c>
      <c r="F18" t="str">
        <f t="shared" si="31"/>
        <v>Trashed</v>
      </c>
      <c r="G18" t="s">
        <v>121</v>
      </c>
      <c r="I18">
        <f t="shared" si="3"/>
        <v>95.86</v>
      </c>
      <c r="J18" t="str">
        <f>RIGHT(G18,LEN(G18)-FIND("%",G18))</f>
        <v>Metal Aluminum Foil</v>
      </c>
      <c r="K18" t="str">
        <f t="shared" si="24"/>
        <v>Correct</v>
      </c>
      <c r="L18" t="str">
        <f t="shared" si="25"/>
        <v>Good</v>
      </c>
      <c r="M18" t="s">
        <v>122</v>
      </c>
      <c r="O18">
        <f t="shared" si="6"/>
        <v>68.13</v>
      </c>
      <c r="P18" t="str">
        <f>RIGHT(M18,LEN(M18)-FIND("%",M18))</f>
        <v>Metal Cans-Household</v>
      </c>
      <c r="Q18" t="str">
        <f t="shared" si="28"/>
        <v>Incorrect</v>
      </c>
      <c r="R18" t="str">
        <f t="shared" si="29"/>
        <v>Trashed</v>
      </c>
      <c r="S18" t="s">
        <v>123</v>
      </c>
      <c r="U18">
        <f t="shared" si="9"/>
        <v>86.29</v>
      </c>
      <c r="V18" t="str">
        <f>RIGHT(S18,LEN(S18)-FIND("%",S18))</f>
        <v>NA Background</v>
      </c>
      <c r="W18" t="str">
        <f t="shared" si="26"/>
        <v>Correct</v>
      </c>
      <c r="X18" t="str">
        <f t="shared" si="27"/>
        <v>Good</v>
      </c>
      <c r="Y18" t="s">
        <v>124</v>
      </c>
      <c r="AA18">
        <f t="shared" si="12"/>
        <v>97.9</v>
      </c>
      <c r="AB18" t="str">
        <f>RIGHT(Y18,LEN(Y18)-FIND("%",Y18))</f>
        <v>Paper</v>
      </c>
      <c r="AC18" t="str">
        <f t="shared" si="13"/>
        <v>Correct</v>
      </c>
      <c r="AD18" t="str">
        <f t="shared" si="14"/>
        <v>Good</v>
      </c>
      <c r="AE18" t="s">
        <v>125</v>
      </c>
      <c r="AG18">
        <f t="shared" si="15"/>
        <v>78.84</v>
      </c>
      <c r="AH18" t="str">
        <f>RIGHT(AE18,LEN(AE18)-FIND("%",AE18))</f>
        <v>Plastic Black</v>
      </c>
      <c r="AI18" t="str">
        <f t="shared" si="16"/>
        <v>Incorrect</v>
      </c>
      <c r="AJ18" t="str">
        <f t="shared" si="17"/>
        <v>Trashed</v>
      </c>
      <c r="AK18" t="s">
        <v>126</v>
      </c>
      <c r="AM18">
        <f t="shared" si="18"/>
        <v>80.510000000000005</v>
      </c>
      <c r="AN18" t="str">
        <f>RIGHT(AK18,LEN(AK18)-FIND("%",AK18))</f>
        <v>Plastic All</v>
      </c>
      <c r="AO18" t="str">
        <f t="shared" si="19"/>
        <v>Correct</v>
      </c>
      <c r="AP18" t="str">
        <f t="shared" si="20"/>
        <v>Good</v>
      </c>
    </row>
    <row r="19" spans="1:42">
      <c r="A19" t="s">
        <v>127</v>
      </c>
      <c r="C19">
        <f t="shared" si="0"/>
        <v>93.29</v>
      </c>
      <c r="D19" t="str">
        <f>RIGHT(A19,LEN(A19)-FIND("%",A19))</f>
        <v>Glass</v>
      </c>
      <c r="E19" t="str">
        <f t="shared" si="30"/>
        <v>Correct</v>
      </c>
      <c r="F19" t="str">
        <f t="shared" si="31"/>
        <v>Good</v>
      </c>
      <c r="G19" t="s">
        <v>128</v>
      </c>
      <c r="I19">
        <f t="shared" si="3"/>
        <v>55.54</v>
      </c>
      <c r="J19" t="str">
        <f>RIGHT(G19,LEN(G19)-FIND("%",G19))</f>
        <v>Metal Aluminum Foil</v>
      </c>
      <c r="K19" t="str">
        <f t="shared" si="24"/>
        <v>Incorrect</v>
      </c>
      <c r="L19" t="str">
        <f t="shared" si="25"/>
        <v>Trashed</v>
      </c>
      <c r="M19" t="s">
        <v>129</v>
      </c>
      <c r="O19">
        <f t="shared" si="6"/>
        <v>78.34</v>
      </c>
      <c r="P19" t="str">
        <f>RIGHT(M19,LEN(M19)-FIND("%",M19))</f>
        <v>Metal Cans-Household</v>
      </c>
      <c r="Q19" t="str">
        <f t="shared" si="28"/>
        <v>Incorrect</v>
      </c>
      <c r="R19" t="str">
        <f t="shared" si="29"/>
        <v>Trashed</v>
      </c>
      <c r="S19" t="s">
        <v>130</v>
      </c>
      <c r="U19">
        <f t="shared" si="9"/>
        <v>87.93</v>
      </c>
      <c r="V19" t="str">
        <f>RIGHT(S19,LEN(S19)-FIND("%",S19))</f>
        <v>NA Background</v>
      </c>
      <c r="W19" t="str">
        <f t="shared" si="26"/>
        <v>Correct</v>
      </c>
      <c r="X19" t="str">
        <f t="shared" si="27"/>
        <v>Good</v>
      </c>
      <c r="Y19" t="s">
        <v>131</v>
      </c>
      <c r="AA19">
        <f t="shared" si="12"/>
        <v>98.62</v>
      </c>
      <c r="AB19" t="str">
        <f>RIGHT(Y19,LEN(Y19)-FIND("%",Y19))</f>
        <v>Paper</v>
      </c>
      <c r="AC19" t="str">
        <f t="shared" si="13"/>
        <v>Correct</v>
      </c>
      <c r="AD19" t="str">
        <f t="shared" si="14"/>
        <v>Good</v>
      </c>
      <c r="AE19" t="s">
        <v>132</v>
      </c>
      <c r="AG19">
        <f t="shared" si="15"/>
        <v>68.5</v>
      </c>
      <c r="AH19" t="str">
        <f>RIGHT(AE19,LEN(AE19)-FIND("%",AE19))</f>
        <v>Plastic Black</v>
      </c>
      <c r="AI19" t="str">
        <f t="shared" si="16"/>
        <v>Incorrect</v>
      </c>
      <c r="AJ19" t="str">
        <f t="shared" si="17"/>
        <v>Trashed</v>
      </c>
      <c r="AK19" t="s">
        <v>133</v>
      </c>
      <c r="AM19">
        <f t="shared" si="18"/>
        <v>79.37</v>
      </c>
      <c r="AN19" t="str">
        <f>RIGHT(AK19,LEN(AK19)-FIND("%",AK19))</f>
        <v>Plastic All</v>
      </c>
      <c r="AO19" t="str">
        <f t="shared" ref="AO19:AO72" si="32">IF((AND(_xlfn.NUMBERVALUE(AM19)&gt;=$A$1,AM$2=AN19)),"Correct","Incorrect")</f>
        <v>Incorrect</v>
      </c>
      <c r="AP19" t="str">
        <f t="shared" ref="AP19:AP72" si="33">IF((AND(_xlfn.NUMBERVALUE(AM19)&gt;=$A$1,AM$2&lt;&gt;AN19)),"MIS-SORT",IF(_xlfn.NUMBERVALUE(AM19)&lt;$A$1,"Trashed","Good"))</f>
        <v>Trashed</v>
      </c>
    </row>
    <row r="20" spans="1:42">
      <c r="A20" t="s">
        <v>134</v>
      </c>
      <c r="C20">
        <f t="shared" si="0"/>
        <v>68.97</v>
      </c>
      <c r="D20" t="str">
        <f>RIGHT(A20,LEN(A20)-FIND("%",A20))</f>
        <v>Glass</v>
      </c>
      <c r="E20" t="str">
        <f t="shared" si="30"/>
        <v>Incorrect</v>
      </c>
      <c r="F20" t="str">
        <f t="shared" si="31"/>
        <v>Trashed</v>
      </c>
      <c r="G20" t="s">
        <v>135</v>
      </c>
      <c r="I20">
        <f t="shared" si="3"/>
        <v>95.32</v>
      </c>
      <c r="J20" t="str">
        <f>RIGHT(G20,LEN(G20)-FIND("%",G20))</f>
        <v>Metal Aluminum Foil</v>
      </c>
      <c r="K20" t="str">
        <f t="shared" si="24"/>
        <v>Correct</v>
      </c>
      <c r="L20" t="str">
        <f t="shared" si="25"/>
        <v>Good</v>
      </c>
      <c r="M20" t="s">
        <v>136</v>
      </c>
      <c r="O20">
        <f t="shared" si="6"/>
        <v>80.790000000000006</v>
      </c>
      <c r="P20" t="str">
        <f>RIGHT(M20,LEN(M20)-FIND("%",M20))</f>
        <v>Metal Cans-Household</v>
      </c>
      <c r="Q20" t="str">
        <f t="shared" si="28"/>
        <v>Correct</v>
      </c>
      <c r="R20" t="str">
        <f t="shared" si="29"/>
        <v>Good</v>
      </c>
      <c r="S20" t="s">
        <v>137</v>
      </c>
      <c r="U20">
        <f t="shared" si="9"/>
        <v>33.020000000000003</v>
      </c>
      <c r="V20" t="str">
        <f>RIGHT(S20,LEN(S20)-FIND("%",S20))</f>
        <v>NA Background</v>
      </c>
      <c r="W20" t="str">
        <f t="shared" si="26"/>
        <v>Incorrect</v>
      </c>
      <c r="X20" t="str">
        <f t="shared" si="27"/>
        <v>Trashed</v>
      </c>
      <c r="Y20" t="s">
        <v>138</v>
      </c>
      <c r="AA20">
        <f t="shared" si="12"/>
        <v>71.819999999999993</v>
      </c>
      <c r="AB20" t="str">
        <f>RIGHT(Y20,LEN(Y20)-FIND("%",Y20))</f>
        <v>Paper</v>
      </c>
      <c r="AC20" t="str">
        <f t="shared" si="13"/>
        <v>Incorrect</v>
      </c>
      <c r="AD20" t="str">
        <f t="shared" si="14"/>
        <v>Trashed</v>
      </c>
      <c r="AE20" t="s">
        <v>139</v>
      </c>
      <c r="AG20">
        <f t="shared" si="15"/>
        <v>95.14</v>
      </c>
      <c r="AH20" t="str">
        <f>RIGHT(AE20,LEN(AE20)-FIND("%",AE20))</f>
        <v>Plastic Black</v>
      </c>
      <c r="AI20" t="str">
        <f t="shared" si="16"/>
        <v>Correct</v>
      </c>
      <c r="AJ20" t="str">
        <f t="shared" si="17"/>
        <v>Good</v>
      </c>
      <c r="AK20" t="s">
        <v>140</v>
      </c>
      <c r="AM20">
        <f t="shared" si="18"/>
        <v>74.59</v>
      </c>
      <c r="AN20" t="str">
        <f>RIGHT(AK20,LEN(AK20)-FIND("%",AK20))</f>
        <v>Plastic All</v>
      </c>
      <c r="AO20" t="str">
        <f t="shared" si="32"/>
        <v>Incorrect</v>
      </c>
      <c r="AP20" t="str">
        <f t="shared" si="33"/>
        <v>Trashed</v>
      </c>
    </row>
    <row r="21" spans="1:42">
      <c r="A21" t="s">
        <v>122</v>
      </c>
      <c r="C21">
        <f t="shared" si="0"/>
        <v>68.13</v>
      </c>
      <c r="D21" t="str">
        <f>RIGHT(A21,LEN(A21)-FIND("%",A21))</f>
        <v>Metal Cans-Household</v>
      </c>
      <c r="E21" t="str">
        <f t="shared" si="30"/>
        <v>Incorrect</v>
      </c>
      <c r="F21" t="str">
        <f t="shared" si="31"/>
        <v>Trashed</v>
      </c>
      <c r="G21" t="s">
        <v>141</v>
      </c>
      <c r="I21">
        <f t="shared" si="3"/>
        <v>91.94</v>
      </c>
      <c r="J21" t="str">
        <f>RIGHT(G21,LEN(G21)-FIND("%",G21))</f>
        <v>Metal Aluminum Foil</v>
      </c>
      <c r="K21" t="str">
        <f t="shared" si="24"/>
        <v>Correct</v>
      </c>
      <c r="L21" t="str">
        <f t="shared" si="25"/>
        <v>Good</v>
      </c>
      <c r="M21" t="s">
        <v>142</v>
      </c>
      <c r="O21">
        <f t="shared" si="6"/>
        <v>56.97</v>
      </c>
      <c r="P21" t="str">
        <f>RIGHT(M21,LEN(M21)-FIND("%",M21))</f>
        <v>Metal Aluminum Foil</v>
      </c>
      <c r="Q21" t="str">
        <f t="shared" si="28"/>
        <v>Incorrect</v>
      </c>
      <c r="R21" t="str">
        <f t="shared" si="29"/>
        <v>Trashed</v>
      </c>
      <c r="S21" t="s">
        <v>143</v>
      </c>
      <c r="U21">
        <f t="shared" si="9"/>
        <v>34.729999999999997</v>
      </c>
      <c r="V21" t="str">
        <f>RIGHT(S21,LEN(S21)-FIND("%",S21))</f>
        <v>NA Background</v>
      </c>
      <c r="W21" t="str">
        <f t="shared" si="26"/>
        <v>Incorrect</v>
      </c>
      <c r="X21" t="str">
        <f t="shared" si="27"/>
        <v>Trashed</v>
      </c>
      <c r="Y21" t="s">
        <v>144</v>
      </c>
      <c r="AA21">
        <f t="shared" si="12"/>
        <v>87.22</v>
      </c>
      <c r="AB21" t="str">
        <f>RIGHT(Y21,LEN(Y21)-FIND("%",Y21))</f>
        <v>Paper</v>
      </c>
      <c r="AC21" t="str">
        <f t="shared" si="13"/>
        <v>Correct</v>
      </c>
      <c r="AD21" t="str">
        <f t="shared" si="14"/>
        <v>Good</v>
      </c>
      <c r="AE21" t="s">
        <v>145</v>
      </c>
      <c r="AG21">
        <f t="shared" si="15"/>
        <v>95.09</v>
      </c>
      <c r="AH21" t="str">
        <f>RIGHT(AE21,LEN(AE21)-FIND("%",AE21))</f>
        <v>Plastic Black</v>
      </c>
      <c r="AI21" t="str">
        <f t="shared" si="16"/>
        <v>Correct</v>
      </c>
      <c r="AJ21" t="str">
        <f t="shared" si="17"/>
        <v>Good</v>
      </c>
      <c r="AK21" t="s">
        <v>146</v>
      </c>
      <c r="AM21">
        <f t="shared" si="18"/>
        <v>83.11</v>
      </c>
      <c r="AN21" t="str">
        <f>RIGHT(AK21,LEN(AK21)-FIND("%",AK21))</f>
        <v>Plastic All</v>
      </c>
      <c r="AO21" t="str">
        <f t="shared" si="32"/>
        <v>Correct</v>
      </c>
      <c r="AP21" t="str">
        <f t="shared" si="33"/>
        <v>Good</v>
      </c>
    </row>
    <row r="22" spans="1:42">
      <c r="A22" t="s">
        <v>147</v>
      </c>
      <c r="C22">
        <f t="shared" si="0"/>
        <v>59.63</v>
      </c>
      <c r="D22" t="str">
        <f>RIGHT(A22,LEN(A22)-FIND("%",A22))</f>
        <v>Glass</v>
      </c>
      <c r="E22" t="str">
        <f t="shared" si="30"/>
        <v>Incorrect</v>
      </c>
      <c r="F22" t="str">
        <f t="shared" si="31"/>
        <v>Trashed</v>
      </c>
      <c r="G22" t="s">
        <v>148</v>
      </c>
      <c r="I22">
        <f t="shared" si="3"/>
        <v>64.790000000000006</v>
      </c>
      <c r="J22" t="str">
        <f>RIGHT(G22,LEN(G22)-FIND("%",G22))</f>
        <v>Metal Aluminum Foil</v>
      </c>
      <c r="K22" t="str">
        <f t="shared" si="24"/>
        <v>Incorrect</v>
      </c>
      <c r="L22" t="str">
        <f t="shared" si="25"/>
        <v>Trashed</v>
      </c>
      <c r="M22" t="s">
        <v>149</v>
      </c>
      <c r="O22">
        <f t="shared" si="6"/>
        <v>75.95</v>
      </c>
      <c r="P22" t="str">
        <f>RIGHT(M22,LEN(M22)-FIND("%",M22))</f>
        <v>Metal Aluminum Foil</v>
      </c>
      <c r="Q22" t="str">
        <f t="shared" si="28"/>
        <v>Incorrect</v>
      </c>
      <c r="R22" t="str">
        <f t="shared" si="29"/>
        <v>Trashed</v>
      </c>
      <c r="S22" t="s">
        <v>150</v>
      </c>
      <c r="U22">
        <f t="shared" si="9"/>
        <v>62.32</v>
      </c>
      <c r="V22" t="str">
        <f>RIGHT(S22,LEN(S22)-FIND("%",S22))</f>
        <v>Metal Cans-Household</v>
      </c>
      <c r="W22" t="str">
        <f t="shared" si="26"/>
        <v>Incorrect</v>
      </c>
      <c r="X22" t="str">
        <f t="shared" si="27"/>
        <v>Trashed</v>
      </c>
      <c r="Y22" t="s">
        <v>151</v>
      </c>
      <c r="AA22">
        <f t="shared" si="12"/>
        <v>99.34</v>
      </c>
      <c r="AB22" t="str">
        <f>RIGHT(Y22,LEN(Y22)-FIND("%",Y22))</f>
        <v>Paper</v>
      </c>
      <c r="AC22" t="str">
        <f t="shared" si="13"/>
        <v>Correct</v>
      </c>
      <c r="AD22" t="str">
        <f t="shared" si="14"/>
        <v>Good</v>
      </c>
      <c r="AE22" t="s">
        <v>152</v>
      </c>
      <c r="AG22">
        <f t="shared" si="15"/>
        <v>68.87</v>
      </c>
      <c r="AH22" t="str">
        <f>RIGHT(AE22,LEN(AE22)-FIND("%",AE22))</f>
        <v>Plastic Black</v>
      </c>
      <c r="AI22" t="str">
        <f t="shared" si="16"/>
        <v>Incorrect</v>
      </c>
      <c r="AJ22" t="str">
        <f t="shared" si="17"/>
        <v>Trashed</v>
      </c>
      <c r="AK22" t="s">
        <v>153</v>
      </c>
      <c r="AM22">
        <f t="shared" si="18"/>
        <v>97.11</v>
      </c>
      <c r="AN22" t="str">
        <f>RIGHT(AK22,LEN(AK22)-FIND("%",AK22))</f>
        <v>Plastic All</v>
      </c>
      <c r="AO22" t="str">
        <f t="shared" si="32"/>
        <v>Correct</v>
      </c>
      <c r="AP22" t="str">
        <f t="shared" si="33"/>
        <v>Good</v>
      </c>
    </row>
    <row r="23" spans="1:42">
      <c r="A23" t="s">
        <v>154</v>
      </c>
      <c r="C23">
        <f t="shared" si="0"/>
        <v>82.9</v>
      </c>
      <c r="D23" t="str">
        <f>RIGHT(A23,LEN(A23)-FIND("%",A23))</f>
        <v>Glass</v>
      </c>
      <c r="E23" t="str">
        <f t="shared" si="30"/>
        <v>Correct</v>
      </c>
      <c r="F23" t="str">
        <f t="shared" si="31"/>
        <v>Good</v>
      </c>
      <c r="G23" t="s">
        <v>155</v>
      </c>
      <c r="I23">
        <f t="shared" si="3"/>
        <v>95.78</v>
      </c>
      <c r="J23" t="str">
        <f>RIGHT(G23,LEN(G23)-FIND("%",G23))</f>
        <v>Metal Aluminum Foil</v>
      </c>
      <c r="K23" t="str">
        <f t="shared" si="24"/>
        <v>Correct</v>
      </c>
      <c r="L23" t="str">
        <f t="shared" si="25"/>
        <v>Good</v>
      </c>
      <c r="M23" t="s">
        <v>156</v>
      </c>
      <c r="O23">
        <f t="shared" si="6"/>
        <v>69.459999999999994</v>
      </c>
      <c r="P23" t="str">
        <f>RIGHT(M23,LEN(M23)-FIND("%",M23))</f>
        <v>Metal Aluminum Foil</v>
      </c>
      <c r="Q23" t="str">
        <f t="shared" si="28"/>
        <v>Incorrect</v>
      </c>
      <c r="R23" t="str">
        <f t="shared" si="29"/>
        <v>Trashed</v>
      </c>
      <c r="S23" t="s">
        <v>157</v>
      </c>
      <c r="U23">
        <f t="shared" si="9"/>
        <v>44.49</v>
      </c>
      <c r="V23" t="str">
        <f>RIGHT(S23,LEN(S23)-FIND("%",S23))</f>
        <v>Metal Cans-Household</v>
      </c>
      <c r="W23" t="str">
        <f t="shared" si="26"/>
        <v>Incorrect</v>
      </c>
      <c r="X23" t="str">
        <f t="shared" si="27"/>
        <v>Trashed</v>
      </c>
      <c r="Y23" t="s">
        <v>158</v>
      </c>
      <c r="AA23">
        <f t="shared" si="12"/>
        <v>99.08</v>
      </c>
      <c r="AB23" t="str">
        <f>RIGHT(Y23,LEN(Y23)-FIND("%",Y23))</f>
        <v>Paper</v>
      </c>
      <c r="AC23" t="str">
        <f t="shared" si="13"/>
        <v>Correct</v>
      </c>
      <c r="AD23" t="str">
        <f t="shared" si="14"/>
        <v>Good</v>
      </c>
      <c r="AE23" t="s">
        <v>159</v>
      </c>
      <c r="AG23">
        <f t="shared" si="15"/>
        <v>61.79</v>
      </c>
      <c r="AH23" t="str">
        <f>RIGHT(AE23,LEN(AE23)-FIND("%",AE23))</f>
        <v>Plastic Black</v>
      </c>
      <c r="AI23" t="str">
        <f t="shared" si="16"/>
        <v>Incorrect</v>
      </c>
      <c r="AJ23" t="str">
        <f t="shared" si="17"/>
        <v>Trashed</v>
      </c>
      <c r="AK23" t="s">
        <v>160</v>
      </c>
      <c r="AM23">
        <f t="shared" si="18"/>
        <v>98.62</v>
      </c>
      <c r="AN23" t="str">
        <f>RIGHT(AK23,LEN(AK23)-FIND("%",AK23))</f>
        <v>Plastic All</v>
      </c>
      <c r="AO23" t="str">
        <f t="shared" si="32"/>
        <v>Correct</v>
      </c>
      <c r="AP23" t="str">
        <f t="shared" si="33"/>
        <v>Good</v>
      </c>
    </row>
    <row r="24" spans="1:42">
      <c r="A24" t="s">
        <v>161</v>
      </c>
      <c r="C24">
        <f t="shared" si="0"/>
        <v>35.15</v>
      </c>
      <c r="D24" t="str">
        <f>RIGHT(A24,LEN(A24)-FIND("%",A24))</f>
        <v>Paper</v>
      </c>
      <c r="E24" t="str">
        <f t="shared" si="30"/>
        <v>Incorrect</v>
      </c>
      <c r="F24" t="str">
        <f t="shared" si="31"/>
        <v>Trashed</v>
      </c>
      <c r="G24" t="s">
        <v>162</v>
      </c>
      <c r="I24">
        <f t="shared" si="3"/>
        <v>87.33</v>
      </c>
      <c r="J24" t="str">
        <f>RIGHT(G24,LEN(G24)-FIND("%",G24))</f>
        <v>Metal Aluminum Foil</v>
      </c>
      <c r="K24" t="str">
        <f t="shared" si="24"/>
        <v>Correct</v>
      </c>
      <c r="L24" t="str">
        <f t="shared" si="25"/>
        <v>Good</v>
      </c>
      <c r="M24" t="s">
        <v>163</v>
      </c>
      <c r="O24">
        <f t="shared" si="6"/>
        <v>83.02</v>
      </c>
      <c r="P24" t="str">
        <f>RIGHT(M24,LEN(M24)-FIND("%",M24))</f>
        <v>Metal Aluminum Foil</v>
      </c>
      <c r="Q24" t="str">
        <f t="shared" si="28"/>
        <v>Incorrect</v>
      </c>
      <c r="R24" t="str">
        <f t="shared" si="29"/>
        <v>MIS-SORT</v>
      </c>
      <c r="S24" t="s">
        <v>164</v>
      </c>
      <c r="U24">
        <f t="shared" si="9"/>
        <v>74.97</v>
      </c>
      <c r="V24" t="str">
        <f>RIGHT(S24,LEN(S24)-FIND("%",S24))</f>
        <v>Metal Cans-Household</v>
      </c>
      <c r="W24" t="str">
        <f t="shared" si="26"/>
        <v>Incorrect</v>
      </c>
      <c r="X24" t="str">
        <f t="shared" si="27"/>
        <v>Trashed</v>
      </c>
      <c r="Y24" t="s">
        <v>165</v>
      </c>
      <c r="AA24">
        <f t="shared" si="12"/>
        <v>99.07</v>
      </c>
      <c r="AB24" t="str">
        <f>RIGHT(Y24,LEN(Y24)-FIND("%",Y24))</f>
        <v>Paper</v>
      </c>
      <c r="AC24" t="str">
        <f t="shared" si="13"/>
        <v>Correct</v>
      </c>
      <c r="AD24" t="str">
        <f t="shared" si="14"/>
        <v>Good</v>
      </c>
      <c r="AE24" t="s">
        <v>166</v>
      </c>
      <c r="AG24">
        <f>_xlfn.NUMBERVALUE(LEFT(AE24,(FIND("%",AE24,1)-1)))</f>
        <v>93.55</v>
      </c>
      <c r="AH24" t="str">
        <f>RIGHT(AE24,LEN(AE24)-FIND("%",AE24))</f>
        <v>Plastic Black</v>
      </c>
      <c r="AI24" t="str">
        <f t="shared" si="16"/>
        <v>Correct</v>
      </c>
      <c r="AJ24" t="str">
        <f t="shared" si="17"/>
        <v>Good</v>
      </c>
      <c r="AK24" t="s">
        <v>167</v>
      </c>
      <c r="AM24">
        <f>_xlfn.NUMBERVALUE(LEFT(AK24,(FIND("%",AK24,1)-1)))</f>
        <v>78.78</v>
      </c>
      <c r="AN24" t="str">
        <f>RIGHT(AK24,LEN(AK24)-FIND("%",AK24))</f>
        <v>Plastic All</v>
      </c>
      <c r="AO24" t="str">
        <f t="shared" si="32"/>
        <v>Incorrect</v>
      </c>
      <c r="AP24" t="str">
        <f t="shared" si="33"/>
        <v>Trashed</v>
      </c>
    </row>
    <row r="25" spans="1:42">
      <c r="A25" t="s">
        <v>168</v>
      </c>
      <c r="C25">
        <f t="shared" si="0"/>
        <v>74.819999999999993</v>
      </c>
      <c r="D25" t="str">
        <f>RIGHT(A25,LEN(A25)-FIND("%",A25))</f>
        <v>Glass</v>
      </c>
      <c r="E25" t="str">
        <f t="shared" si="30"/>
        <v>Incorrect</v>
      </c>
      <c r="F25" t="str">
        <f t="shared" si="31"/>
        <v>Trashed</v>
      </c>
      <c r="G25" t="s">
        <v>169</v>
      </c>
      <c r="I25">
        <f t="shared" si="3"/>
        <v>75.27</v>
      </c>
      <c r="J25" t="str">
        <f>RIGHT(G25,LEN(G25)-FIND("%",G25))</f>
        <v>Metal Aluminum Foil</v>
      </c>
      <c r="K25" t="str">
        <f t="shared" si="24"/>
        <v>Incorrect</v>
      </c>
      <c r="L25" t="str">
        <f t="shared" si="25"/>
        <v>Trashed</v>
      </c>
      <c r="M25" t="s">
        <v>170</v>
      </c>
      <c r="O25">
        <f t="shared" si="6"/>
        <v>51.51</v>
      </c>
      <c r="P25" t="str">
        <f>RIGHT(M25,LEN(M25)-FIND("%",M25))</f>
        <v>Metal Aluminum Foil</v>
      </c>
      <c r="Q25" t="str">
        <f t="shared" si="28"/>
        <v>Incorrect</v>
      </c>
      <c r="R25" t="str">
        <f t="shared" si="29"/>
        <v>Trashed</v>
      </c>
      <c r="S25" t="s">
        <v>171</v>
      </c>
      <c r="U25">
        <f t="shared" si="9"/>
        <v>47.23</v>
      </c>
      <c r="V25" t="str">
        <f>RIGHT(S25,LEN(S25)-FIND("%",S25))</f>
        <v>Metal Aluminum Foil</v>
      </c>
      <c r="W25" t="str">
        <f t="shared" si="26"/>
        <v>Incorrect</v>
      </c>
      <c r="X25" t="str">
        <f t="shared" si="27"/>
        <v>Trashed</v>
      </c>
      <c r="Y25" t="s">
        <v>172</v>
      </c>
      <c r="AA25">
        <f t="shared" si="12"/>
        <v>98.43</v>
      </c>
      <c r="AB25" t="str">
        <f>RIGHT(Y25,LEN(Y25)-FIND("%",Y25))</f>
        <v>Paper</v>
      </c>
      <c r="AC25" t="str">
        <f t="shared" si="13"/>
        <v>Correct</v>
      </c>
      <c r="AD25" t="str">
        <f t="shared" si="14"/>
        <v>Good</v>
      </c>
      <c r="AK25" t="s">
        <v>173</v>
      </c>
      <c r="AM25">
        <f t="shared" ref="AM25:AM72" si="34">_xlfn.NUMBERVALUE(LEFT(AK25,(FIND("%",AK25,1)-1)))</f>
        <v>77.010000000000005</v>
      </c>
      <c r="AN25" t="str">
        <f t="shared" ref="AN25:AN72" si="35">RIGHT(AK25,LEN(AK25)-FIND("%",AK25))</f>
        <v>Plastic All</v>
      </c>
      <c r="AO25" t="str">
        <f t="shared" si="32"/>
        <v>Incorrect</v>
      </c>
      <c r="AP25" t="str">
        <f t="shared" si="33"/>
        <v>Trashed</v>
      </c>
    </row>
    <row r="26" spans="1:42">
      <c r="A26" t="s">
        <v>174</v>
      </c>
      <c r="C26">
        <f t="shared" si="0"/>
        <v>96.98</v>
      </c>
      <c r="D26" t="str">
        <f>RIGHT(A26,LEN(A26)-FIND("%",A26))</f>
        <v>Glass</v>
      </c>
      <c r="E26" t="str">
        <f t="shared" si="30"/>
        <v>Correct</v>
      </c>
      <c r="F26" t="str">
        <f t="shared" si="31"/>
        <v>Good</v>
      </c>
      <c r="G26" t="s">
        <v>175</v>
      </c>
      <c r="I26">
        <f t="shared" si="3"/>
        <v>86.76</v>
      </c>
      <c r="J26" t="str">
        <f>RIGHT(G26,LEN(G26)-FIND("%",G26))</f>
        <v>Metal Aluminum Foil</v>
      </c>
      <c r="K26" t="str">
        <f t="shared" si="24"/>
        <v>Correct</v>
      </c>
      <c r="L26" t="str">
        <f t="shared" si="25"/>
        <v>Good</v>
      </c>
      <c r="M26" t="s">
        <v>176</v>
      </c>
      <c r="O26">
        <f t="shared" si="6"/>
        <v>61.44</v>
      </c>
      <c r="P26" t="str">
        <f>RIGHT(M26,LEN(M26)-FIND("%",M26))</f>
        <v>Metal Aluminum Foil</v>
      </c>
      <c r="Q26" t="str">
        <f t="shared" si="28"/>
        <v>Incorrect</v>
      </c>
      <c r="R26" t="str">
        <f t="shared" si="29"/>
        <v>Trashed</v>
      </c>
      <c r="S26" t="s">
        <v>177</v>
      </c>
      <c r="U26">
        <f t="shared" si="9"/>
        <v>64.89</v>
      </c>
      <c r="V26" t="str">
        <f>RIGHT(S26,LEN(S26)-FIND("%",S26))</f>
        <v>Plastic All</v>
      </c>
      <c r="W26" t="str">
        <f t="shared" si="26"/>
        <v>Incorrect</v>
      </c>
      <c r="X26" t="str">
        <f t="shared" si="27"/>
        <v>Trashed</v>
      </c>
      <c r="Y26" t="s">
        <v>178</v>
      </c>
      <c r="AA26">
        <f t="shared" si="12"/>
        <v>97.22</v>
      </c>
      <c r="AB26" t="str">
        <f>RIGHT(Y26,LEN(Y26)-FIND("%",Y26))</f>
        <v>Paper</v>
      </c>
      <c r="AC26" t="str">
        <f t="shared" ref="AC26:AC89" si="36">IF((AND(_xlfn.NUMBERVALUE(AA26)&gt;=$A$1,AA$2=AB26)),"Correct","Incorrect")</f>
        <v>Correct</v>
      </c>
      <c r="AD26" t="str">
        <f t="shared" ref="AD26:AD89" si="37">IF((AND(_xlfn.NUMBERVALUE(AA26)&gt;=$A$1,AA$2&lt;&gt;AB26)),"MIS-SORT",IF(_xlfn.NUMBERVALUE(AA26)&lt;$A$1,"Trashed","Good"))</f>
        <v>Good</v>
      </c>
      <c r="AK26" t="s">
        <v>37</v>
      </c>
      <c r="AM26">
        <f t="shared" si="34"/>
        <v>52.95</v>
      </c>
      <c r="AN26" t="str">
        <f t="shared" si="35"/>
        <v>Metal Aluminum Foil</v>
      </c>
      <c r="AO26" t="str">
        <f t="shared" si="32"/>
        <v>Incorrect</v>
      </c>
      <c r="AP26" t="str">
        <f t="shared" si="33"/>
        <v>Trashed</v>
      </c>
    </row>
    <row r="27" spans="1:42">
      <c r="A27" t="s">
        <v>179</v>
      </c>
      <c r="C27">
        <f t="shared" si="0"/>
        <v>39.85</v>
      </c>
      <c r="D27" t="str">
        <f>RIGHT(A27,LEN(A27)-FIND("%",A27))</f>
        <v>Glass</v>
      </c>
      <c r="E27" t="str">
        <f t="shared" si="30"/>
        <v>Incorrect</v>
      </c>
      <c r="F27" t="str">
        <f t="shared" si="31"/>
        <v>Trashed</v>
      </c>
      <c r="G27" t="s">
        <v>180</v>
      </c>
      <c r="I27">
        <f t="shared" si="3"/>
        <v>97.92</v>
      </c>
      <c r="J27" t="str">
        <f>RIGHT(G27,LEN(G27)-FIND("%",G27))</f>
        <v>Metal Aluminum Foil</v>
      </c>
      <c r="K27" t="str">
        <f t="shared" si="24"/>
        <v>Correct</v>
      </c>
      <c r="L27" t="str">
        <f t="shared" si="25"/>
        <v>Good</v>
      </c>
      <c r="M27" t="s">
        <v>181</v>
      </c>
      <c r="O27">
        <f t="shared" si="6"/>
        <v>88.31</v>
      </c>
      <c r="P27" t="str">
        <f>RIGHT(M27,LEN(M27)-FIND("%",M27))</f>
        <v>Metal Aluminum Foil</v>
      </c>
      <c r="Q27" t="str">
        <f t="shared" si="28"/>
        <v>Incorrect</v>
      </c>
      <c r="R27" t="str">
        <f t="shared" si="29"/>
        <v>MIS-SORT</v>
      </c>
      <c r="S27" t="s">
        <v>182</v>
      </c>
      <c r="U27">
        <f t="shared" si="9"/>
        <v>59.34</v>
      </c>
      <c r="V27" t="str">
        <f>RIGHT(S27,LEN(S27)-FIND("%",S27))</f>
        <v>Plastic All</v>
      </c>
      <c r="W27" t="str">
        <f t="shared" si="26"/>
        <v>Incorrect</v>
      </c>
      <c r="X27" t="str">
        <f t="shared" si="27"/>
        <v>Trashed</v>
      </c>
      <c r="Y27" t="s">
        <v>183</v>
      </c>
      <c r="AA27">
        <f t="shared" si="12"/>
        <v>92.41</v>
      </c>
      <c r="AB27" t="str">
        <f>RIGHT(Y27,LEN(Y27)-FIND("%",Y27))</f>
        <v>Paper</v>
      </c>
      <c r="AC27" t="str">
        <f t="shared" si="36"/>
        <v>Correct</v>
      </c>
      <c r="AD27" t="str">
        <f t="shared" si="37"/>
        <v>Good</v>
      </c>
      <c r="AK27" t="s">
        <v>184</v>
      </c>
      <c r="AM27">
        <f t="shared" si="34"/>
        <v>75.97</v>
      </c>
      <c r="AN27" t="str">
        <f t="shared" si="35"/>
        <v>Metal Aluminum Foil</v>
      </c>
      <c r="AO27" t="str">
        <f t="shared" si="32"/>
        <v>Incorrect</v>
      </c>
      <c r="AP27" t="str">
        <f t="shared" si="33"/>
        <v>Trashed</v>
      </c>
    </row>
    <row r="28" spans="1:42">
      <c r="A28" t="s">
        <v>185</v>
      </c>
      <c r="C28">
        <f t="shared" si="0"/>
        <v>57.01</v>
      </c>
      <c r="D28" t="str">
        <f>RIGHT(A28,LEN(A28)-FIND("%",A28))</f>
        <v>Glass</v>
      </c>
      <c r="E28" t="str">
        <f t="shared" si="30"/>
        <v>Incorrect</v>
      </c>
      <c r="F28" t="str">
        <f t="shared" si="31"/>
        <v>Trashed</v>
      </c>
      <c r="G28" t="s">
        <v>186</v>
      </c>
      <c r="I28">
        <f t="shared" si="3"/>
        <v>87.43</v>
      </c>
      <c r="J28" t="str">
        <f>RIGHT(G28,LEN(G28)-FIND("%",G28))</f>
        <v>Metal Aluminum Foil</v>
      </c>
      <c r="K28" t="str">
        <f t="shared" si="24"/>
        <v>Correct</v>
      </c>
      <c r="L28" t="str">
        <f t="shared" si="25"/>
        <v>Good</v>
      </c>
      <c r="M28" t="s">
        <v>187</v>
      </c>
      <c r="O28">
        <f t="shared" si="6"/>
        <v>94.87</v>
      </c>
      <c r="P28" t="str">
        <f>RIGHT(M28,LEN(M28)-FIND("%",M28))</f>
        <v>Metal Cans-Household</v>
      </c>
      <c r="Q28" t="str">
        <f t="shared" si="28"/>
        <v>Correct</v>
      </c>
      <c r="R28" t="str">
        <f t="shared" si="29"/>
        <v>Good</v>
      </c>
      <c r="S28" t="s">
        <v>188</v>
      </c>
      <c r="U28">
        <f t="shared" si="9"/>
        <v>36.549999999999997</v>
      </c>
      <c r="V28" t="str">
        <f>RIGHT(S28,LEN(S28)-FIND("%",S28))</f>
        <v>NA Background</v>
      </c>
      <c r="W28" t="str">
        <f t="shared" si="26"/>
        <v>Incorrect</v>
      </c>
      <c r="X28" t="str">
        <f t="shared" si="27"/>
        <v>Trashed</v>
      </c>
      <c r="Y28" t="s">
        <v>189</v>
      </c>
      <c r="AA28">
        <f t="shared" si="12"/>
        <v>75.62</v>
      </c>
      <c r="AB28" t="str">
        <f>RIGHT(Y28,LEN(Y28)-FIND("%",Y28))</f>
        <v>Paper</v>
      </c>
      <c r="AC28" t="str">
        <f t="shared" si="36"/>
        <v>Incorrect</v>
      </c>
      <c r="AD28" t="str">
        <f t="shared" si="37"/>
        <v>Trashed</v>
      </c>
      <c r="AK28" t="s">
        <v>190</v>
      </c>
      <c r="AM28">
        <f t="shared" si="34"/>
        <v>58.52</v>
      </c>
      <c r="AN28" t="str">
        <f t="shared" si="35"/>
        <v>Plastic All</v>
      </c>
      <c r="AO28" t="str">
        <f t="shared" si="32"/>
        <v>Incorrect</v>
      </c>
      <c r="AP28" t="str">
        <f t="shared" si="33"/>
        <v>Trashed</v>
      </c>
    </row>
    <row r="29" spans="1:42">
      <c r="A29" t="s">
        <v>191</v>
      </c>
      <c r="C29">
        <f t="shared" si="0"/>
        <v>68.61</v>
      </c>
      <c r="D29" t="str">
        <f>RIGHT(A29,LEN(A29)-FIND("%",A29))</f>
        <v>Glass</v>
      </c>
      <c r="E29" t="str">
        <f t="shared" si="30"/>
        <v>Incorrect</v>
      </c>
      <c r="F29" t="str">
        <f t="shared" si="31"/>
        <v>Trashed</v>
      </c>
      <c r="G29" t="s">
        <v>192</v>
      </c>
      <c r="I29">
        <f t="shared" si="3"/>
        <v>79.22</v>
      </c>
      <c r="J29" t="str">
        <f>RIGHT(G29,LEN(G29)-FIND("%",G29))</f>
        <v>Metal Aluminum Foil</v>
      </c>
      <c r="K29" t="str">
        <f t="shared" si="24"/>
        <v>Incorrect</v>
      </c>
      <c r="L29" t="str">
        <f t="shared" si="25"/>
        <v>Trashed</v>
      </c>
      <c r="M29" t="s">
        <v>193</v>
      </c>
      <c r="O29">
        <f t="shared" si="6"/>
        <v>97.77</v>
      </c>
      <c r="P29" t="str">
        <f>RIGHT(M29,LEN(M29)-FIND("%",M29))</f>
        <v>Metal Cans-Household</v>
      </c>
      <c r="Q29" t="str">
        <f t="shared" si="28"/>
        <v>Correct</v>
      </c>
      <c r="R29" t="str">
        <f t="shared" si="29"/>
        <v>Good</v>
      </c>
      <c r="S29" t="s">
        <v>194</v>
      </c>
      <c r="U29">
        <f t="shared" si="9"/>
        <v>36.64</v>
      </c>
      <c r="V29" t="str">
        <f>RIGHT(S29,LEN(S29)-FIND("%",S29))</f>
        <v>NA Background</v>
      </c>
      <c r="W29" t="str">
        <f t="shared" si="26"/>
        <v>Incorrect</v>
      </c>
      <c r="X29" t="str">
        <f t="shared" si="27"/>
        <v>Trashed</v>
      </c>
      <c r="Y29" t="s">
        <v>195</v>
      </c>
      <c r="AA29">
        <f t="shared" si="12"/>
        <v>51.83</v>
      </c>
      <c r="AB29" t="str">
        <f>RIGHT(Y29,LEN(Y29)-FIND("%",Y29))</f>
        <v>Paper</v>
      </c>
      <c r="AC29" t="str">
        <f t="shared" si="36"/>
        <v>Incorrect</v>
      </c>
      <c r="AD29" t="str">
        <f t="shared" si="37"/>
        <v>Trashed</v>
      </c>
      <c r="AK29" t="s">
        <v>196</v>
      </c>
      <c r="AM29">
        <f t="shared" si="34"/>
        <v>59.87</v>
      </c>
      <c r="AN29" t="str">
        <f t="shared" si="35"/>
        <v>Plastic All</v>
      </c>
      <c r="AO29" t="str">
        <f t="shared" si="32"/>
        <v>Incorrect</v>
      </c>
      <c r="AP29" t="str">
        <f t="shared" si="33"/>
        <v>Trashed</v>
      </c>
    </row>
    <row r="30" spans="1:42">
      <c r="A30" t="s">
        <v>99</v>
      </c>
      <c r="C30">
        <f t="shared" si="0"/>
        <v>94.5</v>
      </c>
      <c r="D30" t="str">
        <f>RIGHT(A30,LEN(A30)-FIND("%",A30))</f>
        <v>Glass</v>
      </c>
      <c r="E30" t="str">
        <f t="shared" si="30"/>
        <v>Correct</v>
      </c>
      <c r="F30" t="str">
        <f t="shared" si="31"/>
        <v>Good</v>
      </c>
      <c r="G30" t="s">
        <v>197</v>
      </c>
      <c r="I30">
        <f t="shared" si="3"/>
        <v>92.78</v>
      </c>
      <c r="J30" t="str">
        <f>RIGHT(G30,LEN(G30)-FIND("%",G30))</f>
        <v>Metal Aluminum Foil</v>
      </c>
      <c r="K30" t="str">
        <f t="shared" si="24"/>
        <v>Correct</v>
      </c>
      <c r="L30" t="str">
        <f t="shared" si="25"/>
        <v>Good</v>
      </c>
      <c r="M30" t="s">
        <v>198</v>
      </c>
      <c r="O30">
        <f t="shared" si="6"/>
        <v>96.95</v>
      </c>
      <c r="P30" t="str">
        <f>RIGHT(M30,LEN(M30)-FIND("%",M30))</f>
        <v>Metal Cans-Household</v>
      </c>
      <c r="Q30" t="str">
        <f t="shared" si="28"/>
        <v>Correct</v>
      </c>
      <c r="R30" t="str">
        <f t="shared" si="29"/>
        <v>Good</v>
      </c>
      <c r="S30" t="s">
        <v>199</v>
      </c>
      <c r="U30">
        <f t="shared" si="9"/>
        <v>46.5</v>
      </c>
      <c r="V30" t="str">
        <f>RIGHT(S30,LEN(S30)-FIND("%",S30))</f>
        <v>Metal Aluminum Foil</v>
      </c>
      <c r="W30" t="str">
        <f t="shared" si="26"/>
        <v>Incorrect</v>
      </c>
      <c r="X30" t="str">
        <f t="shared" si="27"/>
        <v>Trashed</v>
      </c>
      <c r="Y30" t="s">
        <v>200</v>
      </c>
      <c r="AA30">
        <f t="shared" si="12"/>
        <v>44.77</v>
      </c>
      <c r="AB30" t="str">
        <f>RIGHT(Y30,LEN(Y30)-FIND("%",Y30))</f>
        <v>Metal Cans-Household</v>
      </c>
      <c r="AC30" t="str">
        <f t="shared" si="36"/>
        <v>Incorrect</v>
      </c>
      <c r="AD30" t="str">
        <f t="shared" si="37"/>
        <v>Trashed</v>
      </c>
      <c r="AK30" t="s">
        <v>201</v>
      </c>
      <c r="AM30">
        <f t="shared" si="34"/>
        <v>86.19</v>
      </c>
      <c r="AN30" t="str">
        <f t="shared" si="35"/>
        <v>Plastic All</v>
      </c>
      <c r="AO30" t="str">
        <f t="shared" si="32"/>
        <v>Correct</v>
      </c>
      <c r="AP30" t="str">
        <f t="shared" si="33"/>
        <v>Good</v>
      </c>
    </row>
    <row r="31" spans="1:42">
      <c r="A31" t="s">
        <v>202</v>
      </c>
      <c r="C31">
        <f t="shared" si="0"/>
        <v>68.2</v>
      </c>
      <c r="D31" t="str">
        <f>RIGHT(A31,LEN(A31)-FIND("%",A31))</f>
        <v>Glass</v>
      </c>
      <c r="E31" t="str">
        <f t="shared" si="30"/>
        <v>Incorrect</v>
      </c>
      <c r="F31" t="str">
        <f t="shared" si="31"/>
        <v>Trashed</v>
      </c>
      <c r="G31" t="s">
        <v>203</v>
      </c>
      <c r="I31">
        <f t="shared" si="3"/>
        <v>98.75</v>
      </c>
      <c r="J31" t="str">
        <f>RIGHT(G31,LEN(G31)-FIND("%",G31))</f>
        <v>Metal Aluminum Foil</v>
      </c>
      <c r="K31" t="str">
        <f t="shared" si="24"/>
        <v>Correct</v>
      </c>
      <c r="L31" t="str">
        <f t="shared" si="25"/>
        <v>Good</v>
      </c>
      <c r="M31" t="s">
        <v>204</v>
      </c>
      <c r="O31">
        <f t="shared" si="6"/>
        <v>98.01</v>
      </c>
      <c r="P31" t="str">
        <f>RIGHT(M31,LEN(M31)-FIND("%",M31))</f>
        <v>Metal Cans-Household</v>
      </c>
      <c r="Q31" t="str">
        <f t="shared" si="28"/>
        <v>Correct</v>
      </c>
      <c r="R31" t="str">
        <f t="shared" si="29"/>
        <v>Good</v>
      </c>
      <c r="S31" t="s">
        <v>205</v>
      </c>
      <c r="U31">
        <f t="shared" si="9"/>
        <v>65.36</v>
      </c>
      <c r="V31" t="str">
        <f>RIGHT(S31,LEN(S31)-FIND("%",S31))</f>
        <v>Plastic All</v>
      </c>
      <c r="W31" t="str">
        <f t="shared" si="26"/>
        <v>Incorrect</v>
      </c>
      <c r="X31" t="str">
        <f t="shared" si="27"/>
        <v>Trashed</v>
      </c>
      <c r="Y31" t="s">
        <v>206</v>
      </c>
      <c r="AA31">
        <f t="shared" si="12"/>
        <v>48.43</v>
      </c>
      <c r="AB31" t="str">
        <f>RIGHT(Y31,LEN(Y31)-FIND("%",Y31))</f>
        <v>Paper</v>
      </c>
      <c r="AC31" t="str">
        <f t="shared" si="36"/>
        <v>Incorrect</v>
      </c>
      <c r="AD31" t="str">
        <f t="shared" si="37"/>
        <v>Trashed</v>
      </c>
      <c r="AK31" t="s">
        <v>207</v>
      </c>
      <c r="AM31">
        <f t="shared" si="34"/>
        <v>51.44</v>
      </c>
      <c r="AN31" t="str">
        <f t="shared" si="35"/>
        <v>Plastic All</v>
      </c>
      <c r="AO31" t="str">
        <f t="shared" si="32"/>
        <v>Incorrect</v>
      </c>
      <c r="AP31" t="str">
        <f t="shared" si="33"/>
        <v>Trashed</v>
      </c>
    </row>
    <row r="32" spans="1:42">
      <c r="A32" t="s">
        <v>208</v>
      </c>
      <c r="C32">
        <f t="shared" si="0"/>
        <v>59.06</v>
      </c>
      <c r="D32" t="str">
        <f>RIGHT(A32,LEN(A32)-FIND("%",A32))</f>
        <v>Glass</v>
      </c>
      <c r="E32" t="str">
        <f t="shared" si="30"/>
        <v>Incorrect</v>
      </c>
      <c r="F32" t="str">
        <f t="shared" si="31"/>
        <v>Trashed</v>
      </c>
      <c r="G32" t="s">
        <v>209</v>
      </c>
      <c r="I32">
        <f t="shared" si="3"/>
        <v>92.9</v>
      </c>
      <c r="J32" t="str">
        <f>RIGHT(G32,LEN(G32)-FIND("%",G32))</f>
        <v>Metal Aluminum Foil</v>
      </c>
      <c r="K32" t="str">
        <f t="shared" si="24"/>
        <v>Correct</v>
      </c>
      <c r="L32" t="str">
        <f t="shared" si="25"/>
        <v>Good</v>
      </c>
      <c r="M32" t="s">
        <v>210</v>
      </c>
      <c r="O32">
        <f t="shared" si="6"/>
        <v>94.27</v>
      </c>
      <c r="P32" t="str">
        <f>RIGHT(M32,LEN(M32)-FIND("%",M32))</f>
        <v>Metal Cans-Household</v>
      </c>
      <c r="Q32" t="str">
        <f t="shared" si="28"/>
        <v>Correct</v>
      </c>
      <c r="R32" t="str">
        <f t="shared" si="29"/>
        <v>Good</v>
      </c>
      <c r="S32" t="s">
        <v>211</v>
      </c>
      <c r="U32">
        <f t="shared" si="9"/>
        <v>45.62</v>
      </c>
      <c r="V32" t="str">
        <f>RIGHT(S32,LEN(S32)-FIND("%",S32))</f>
        <v>NA Background</v>
      </c>
      <c r="W32" t="str">
        <f t="shared" si="26"/>
        <v>Incorrect</v>
      </c>
      <c r="X32" t="str">
        <f t="shared" si="27"/>
        <v>Trashed</v>
      </c>
      <c r="Y32" t="s">
        <v>212</v>
      </c>
      <c r="AA32">
        <f t="shared" si="12"/>
        <v>56.88</v>
      </c>
      <c r="AB32" t="str">
        <f>RIGHT(Y32,LEN(Y32)-FIND("%",Y32))</f>
        <v>Metal Cans-Household</v>
      </c>
      <c r="AC32" t="str">
        <f t="shared" si="36"/>
        <v>Incorrect</v>
      </c>
      <c r="AD32" t="str">
        <f t="shared" si="37"/>
        <v>Trashed</v>
      </c>
      <c r="AK32" t="s">
        <v>213</v>
      </c>
      <c r="AM32">
        <f t="shared" si="34"/>
        <v>62.82</v>
      </c>
      <c r="AN32" t="str">
        <f t="shared" si="35"/>
        <v>Metal Aluminum Foil</v>
      </c>
      <c r="AO32" t="str">
        <f t="shared" si="32"/>
        <v>Incorrect</v>
      </c>
      <c r="AP32" t="str">
        <f t="shared" si="33"/>
        <v>Trashed</v>
      </c>
    </row>
    <row r="33" spans="1:42">
      <c r="A33" t="s">
        <v>214</v>
      </c>
      <c r="C33">
        <f t="shared" si="0"/>
        <v>52.05</v>
      </c>
      <c r="D33" t="str">
        <f>RIGHT(A33,LEN(A33)-FIND("%",A33))</f>
        <v>Glass</v>
      </c>
      <c r="E33" t="str">
        <f t="shared" si="30"/>
        <v>Incorrect</v>
      </c>
      <c r="F33" t="str">
        <f t="shared" si="31"/>
        <v>Trashed</v>
      </c>
      <c r="G33" t="s">
        <v>215</v>
      </c>
      <c r="I33">
        <f t="shared" si="3"/>
        <v>97.35</v>
      </c>
      <c r="J33" t="str">
        <f>RIGHT(G33,LEN(G33)-FIND("%",G33))</f>
        <v>Metal Aluminum Foil</v>
      </c>
      <c r="K33" t="str">
        <f t="shared" si="24"/>
        <v>Correct</v>
      </c>
      <c r="L33" t="str">
        <f t="shared" si="25"/>
        <v>Good</v>
      </c>
      <c r="M33" t="s">
        <v>216</v>
      </c>
      <c r="O33">
        <f t="shared" si="6"/>
        <v>93.91</v>
      </c>
      <c r="P33" t="str">
        <f>RIGHT(M33,LEN(M33)-FIND("%",M33))</f>
        <v>Metal Cans-Household</v>
      </c>
      <c r="Q33" t="str">
        <f t="shared" si="28"/>
        <v>Correct</v>
      </c>
      <c r="R33" t="str">
        <f t="shared" si="29"/>
        <v>Good</v>
      </c>
      <c r="S33" t="s">
        <v>217</v>
      </c>
      <c r="U33">
        <f t="shared" si="9"/>
        <v>57.42</v>
      </c>
      <c r="V33" t="str">
        <f>RIGHT(S33,LEN(S33)-FIND("%",S33))</f>
        <v>Plastic All</v>
      </c>
      <c r="W33" t="str">
        <f t="shared" si="26"/>
        <v>Incorrect</v>
      </c>
      <c r="X33" t="str">
        <f t="shared" si="27"/>
        <v>Trashed</v>
      </c>
      <c r="Y33" t="s">
        <v>218</v>
      </c>
      <c r="AA33">
        <f t="shared" si="12"/>
        <v>75.75</v>
      </c>
      <c r="AB33" t="str">
        <f>RIGHT(Y33,LEN(Y33)-FIND("%",Y33))</f>
        <v>Paper</v>
      </c>
      <c r="AC33" t="str">
        <f t="shared" si="36"/>
        <v>Incorrect</v>
      </c>
      <c r="AD33" t="str">
        <f t="shared" si="37"/>
        <v>Trashed</v>
      </c>
      <c r="AK33" t="s">
        <v>219</v>
      </c>
      <c r="AM33">
        <f t="shared" si="34"/>
        <v>69.62</v>
      </c>
      <c r="AN33" t="str">
        <f t="shared" si="35"/>
        <v>Plastic All</v>
      </c>
      <c r="AO33" t="str">
        <f t="shared" si="32"/>
        <v>Incorrect</v>
      </c>
      <c r="AP33" t="str">
        <f t="shared" si="33"/>
        <v>Trashed</v>
      </c>
    </row>
    <row r="34" spans="1:42">
      <c r="A34" t="s">
        <v>220</v>
      </c>
      <c r="C34">
        <f t="shared" si="0"/>
        <v>79.53</v>
      </c>
      <c r="D34" t="str">
        <f>RIGHT(A34,LEN(A34)-FIND("%",A34))</f>
        <v>Glass</v>
      </c>
      <c r="E34" t="str">
        <f t="shared" si="30"/>
        <v>Incorrect</v>
      </c>
      <c r="F34" t="str">
        <f t="shared" si="31"/>
        <v>Trashed</v>
      </c>
      <c r="G34" t="s">
        <v>221</v>
      </c>
      <c r="I34">
        <f t="shared" si="3"/>
        <v>94.67</v>
      </c>
      <c r="J34" t="str">
        <f>RIGHT(G34,LEN(G34)-FIND("%",G34))</f>
        <v>Metal Aluminum Foil</v>
      </c>
      <c r="K34" t="str">
        <f t="shared" si="24"/>
        <v>Correct</v>
      </c>
      <c r="L34" t="str">
        <f t="shared" si="25"/>
        <v>Good</v>
      </c>
      <c r="M34" t="s">
        <v>222</v>
      </c>
      <c r="O34">
        <f t="shared" si="6"/>
        <v>98.38</v>
      </c>
      <c r="P34" t="str">
        <f>RIGHT(M34,LEN(M34)-FIND("%",M34))</f>
        <v>Metal Cans-Household</v>
      </c>
      <c r="Q34" t="str">
        <f t="shared" si="28"/>
        <v>Correct</v>
      </c>
      <c r="R34" t="str">
        <f t="shared" si="29"/>
        <v>Good</v>
      </c>
      <c r="S34" t="s">
        <v>223</v>
      </c>
      <c r="U34">
        <f t="shared" si="9"/>
        <v>45.69</v>
      </c>
      <c r="V34" t="str">
        <f>RIGHT(S34,LEN(S34)-FIND("%",S34))</f>
        <v>Plastic All</v>
      </c>
      <c r="W34" t="str">
        <f t="shared" si="26"/>
        <v>Incorrect</v>
      </c>
      <c r="X34" t="str">
        <f t="shared" si="27"/>
        <v>Trashed</v>
      </c>
      <c r="Y34" t="s">
        <v>224</v>
      </c>
      <c r="AA34">
        <f t="shared" si="12"/>
        <v>81.48</v>
      </c>
      <c r="AB34" t="str">
        <f>RIGHT(Y34,LEN(Y34)-FIND("%",Y34))</f>
        <v>Paper</v>
      </c>
      <c r="AC34" t="str">
        <f t="shared" si="36"/>
        <v>Correct</v>
      </c>
      <c r="AD34" t="str">
        <f t="shared" si="37"/>
        <v>Good</v>
      </c>
      <c r="AK34" t="s">
        <v>225</v>
      </c>
      <c r="AM34">
        <f t="shared" si="34"/>
        <v>56.46</v>
      </c>
      <c r="AN34" t="str">
        <f t="shared" si="35"/>
        <v>Metal Aluminum Foil</v>
      </c>
      <c r="AO34" t="str">
        <f t="shared" si="32"/>
        <v>Incorrect</v>
      </c>
      <c r="AP34" t="str">
        <f t="shared" si="33"/>
        <v>Trashed</v>
      </c>
    </row>
    <row r="35" spans="1:42">
      <c r="A35" t="s">
        <v>226</v>
      </c>
      <c r="C35">
        <f t="shared" si="0"/>
        <v>53.97</v>
      </c>
      <c r="D35" t="str">
        <f>RIGHT(A35,LEN(A35)-FIND("%",A35))</f>
        <v>Glass</v>
      </c>
      <c r="E35" t="str">
        <f t="shared" si="30"/>
        <v>Incorrect</v>
      </c>
      <c r="F35" t="str">
        <f t="shared" si="31"/>
        <v>Trashed</v>
      </c>
      <c r="G35" t="s">
        <v>227</v>
      </c>
      <c r="I35">
        <f t="shared" si="3"/>
        <v>56.01</v>
      </c>
      <c r="J35" t="str">
        <f>RIGHT(G35,LEN(G35)-FIND("%",G35))</f>
        <v>Plastic All</v>
      </c>
      <c r="K35" t="str">
        <f t="shared" si="24"/>
        <v>Incorrect</v>
      </c>
      <c r="L35" t="str">
        <f t="shared" si="25"/>
        <v>Trashed</v>
      </c>
      <c r="M35" t="s">
        <v>228</v>
      </c>
      <c r="O35">
        <f t="shared" si="6"/>
        <v>99.06</v>
      </c>
      <c r="P35" t="str">
        <f>RIGHT(M35,LEN(M35)-FIND("%",M35))</f>
        <v>Metal Cans-Household</v>
      </c>
      <c r="Q35" t="str">
        <f t="shared" si="28"/>
        <v>Correct</v>
      </c>
      <c r="R35" t="str">
        <f t="shared" si="29"/>
        <v>Good</v>
      </c>
      <c r="S35" t="s">
        <v>229</v>
      </c>
      <c r="U35">
        <f t="shared" si="9"/>
        <v>47.83</v>
      </c>
      <c r="V35" t="str">
        <f>RIGHT(S35,LEN(S35)-FIND("%",S35))</f>
        <v>Plastic All</v>
      </c>
      <c r="W35" t="str">
        <f t="shared" si="26"/>
        <v>Incorrect</v>
      </c>
      <c r="X35" t="str">
        <f t="shared" si="27"/>
        <v>Trashed</v>
      </c>
      <c r="Y35" t="s">
        <v>230</v>
      </c>
      <c r="AA35">
        <f t="shared" si="12"/>
        <v>73.63</v>
      </c>
      <c r="AB35" t="str">
        <f>RIGHT(Y35,LEN(Y35)-FIND("%",Y35))</f>
        <v>Paper</v>
      </c>
      <c r="AC35" t="str">
        <f t="shared" si="36"/>
        <v>Incorrect</v>
      </c>
      <c r="AD35" t="str">
        <f t="shared" si="37"/>
        <v>Trashed</v>
      </c>
      <c r="AK35" t="s">
        <v>231</v>
      </c>
      <c r="AM35">
        <f t="shared" si="34"/>
        <v>92.29</v>
      </c>
      <c r="AN35" t="str">
        <f t="shared" si="35"/>
        <v>Plastic All</v>
      </c>
      <c r="AO35" t="str">
        <f t="shared" si="32"/>
        <v>Correct</v>
      </c>
      <c r="AP35" t="str">
        <f t="shared" si="33"/>
        <v>Good</v>
      </c>
    </row>
    <row r="36" spans="1:42">
      <c r="A36" t="s">
        <v>232</v>
      </c>
      <c r="C36">
        <f t="shared" si="0"/>
        <v>71.349999999999994</v>
      </c>
      <c r="D36" t="str">
        <f>RIGHT(A36,LEN(A36)-FIND("%",A36))</f>
        <v>Glass</v>
      </c>
      <c r="E36" t="str">
        <f t="shared" si="30"/>
        <v>Incorrect</v>
      </c>
      <c r="F36" t="str">
        <f t="shared" si="31"/>
        <v>Trashed</v>
      </c>
      <c r="G36" t="s">
        <v>233</v>
      </c>
      <c r="I36">
        <f t="shared" si="3"/>
        <v>99.53</v>
      </c>
      <c r="J36" t="str">
        <f>RIGHT(G36,LEN(G36)-FIND("%",G36))</f>
        <v>Metal Aluminum Foil</v>
      </c>
      <c r="K36" t="str">
        <f t="shared" si="24"/>
        <v>Correct</v>
      </c>
      <c r="L36" t="str">
        <f t="shared" si="25"/>
        <v>Good</v>
      </c>
      <c r="M36" t="s">
        <v>234</v>
      </c>
      <c r="O36">
        <f t="shared" si="6"/>
        <v>96.18</v>
      </c>
      <c r="P36" t="str">
        <f>RIGHT(M36,LEN(M36)-FIND("%",M36))</f>
        <v>Metal Cans-Household</v>
      </c>
      <c r="Q36" t="str">
        <f t="shared" si="28"/>
        <v>Correct</v>
      </c>
      <c r="R36" t="str">
        <f t="shared" si="29"/>
        <v>Good</v>
      </c>
      <c r="S36" t="s">
        <v>235</v>
      </c>
      <c r="U36">
        <f t="shared" si="9"/>
        <v>46.37</v>
      </c>
      <c r="V36" t="str">
        <f>RIGHT(S36,LEN(S36)-FIND("%",S36))</f>
        <v>Plastic All</v>
      </c>
      <c r="W36" t="str">
        <f t="shared" si="26"/>
        <v>Incorrect</v>
      </c>
      <c r="X36" t="str">
        <f t="shared" si="27"/>
        <v>Trashed</v>
      </c>
      <c r="Y36" t="s">
        <v>236</v>
      </c>
      <c r="AA36">
        <f t="shared" si="12"/>
        <v>91.69</v>
      </c>
      <c r="AB36" t="str">
        <f>RIGHT(Y36,LEN(Y36)-FIND("%",Y36))</f>
        <v>Paper</v>
      </c>
      <c r="AC36" t="str">
        <f t="shared" si="36"/>
        <v>Correct</v>
      </c>
      <c r="AD36" t="str">
        <f t="shared" si="37"/>
        <v>Good</v>
      </c>
      <c r="AK36" t="s">
        <v>237</v>
      </c>
      <c r="AM36">
        <f t="shared" si="34"/>
        <v>61.08</v>
      </c>
      <c r="AN36" t="str">
        <f t="shared" si="35"/>
        <v>Metal Aluminum Foil</v>
      </c>
      <c r="AO36" t="str">
        <f t="shared" si="32"/>
        <v>Incorrect</v>
      </c>
      <c r="AP36" t="str">
        <f t="shared" si="33"/>
        <v>Trashed</v>
      </c>
    </row>
    <row r="37" spans="1:42">
      <c r="A37" t="s">
        <v>238</v>
      </c>
      <c r="C37">
        <f t="shared" si="0"/>
        <v>61.88</v>
      </c>
      <c r="D37" t="str">
        <f>RIGHT(A37,LEN(A37)-FIND("%",A37))</f>
        <v>Glass</v>
      </c>
      <c r="E37" t="str">
        <f t="shared" si="30"/>
        <v>Incorrect</v>
      </c>
      <c r="F37" t="str">
        <f t="shared" si="31"/>
        <v>Trashed</v>
      </c>
      <c r="G37" t="s">
        <v>239</v>
      </c>
      <c r="I37">
        <f t="shared" si="3"/>
        <v>97.97</v>
      </c>
      <c r="J37" t="str">
        <f>RIGHT(G37,LEN(G37)-FIND("%",G37))</f>
        <v>Metal Aluminum Foil</v>
      </c>
      <c r="K37" t="str">
        <f t="shared" si="24"/>
        <v>Correct</v>
      </c>
      <c r="L37" t="str">
        <f t="shared" si="25"/>
        <v>Good</v>
      </c>
      <c r="M37" t="s">
        <v>240</v>
      </c>
      <c r="O37">
        <f t="shared" si="6"/>
        <v>86.5</v>
      </c>
      <c r="P37" t="str">
        <f>RIGHT(M37,LEN(M37)-FIND("%",M37))</f>
        <v>Metal Cans-Household</v>
      </c>
      <c r="Q37" t="str">
        <f t="shared" si="28"/>
        <v>Correct</v>
      </c>
      <c r="R37" t="str">
        <f t="shared" si="29"/>
        <v>Good</v>
      </c>
      <c r="Y37" t="s">
        <v>241</v>
      </c>
      <c r="AA37">
        <f t="shared" si="12"/>
        <v>99.37</v>
      </c>
      <c r="AB37" t="str">
        <f>RIGHT(Y37,LEN(Y37)-FIND("%",Y37))</f>
        <v>Paper</v>
      </c>
      <c r="AC37" t="str">
        <f t="shared" si="36"/>
        <v>Correct</v>
      </c>
      <c r="AD37" t="str">
        <f t="shared" si="37"/>
        <v>Good</v>
      </c>
      <c r="AK37" t="s">
        <v>242</v>
      </c>
      <c r="AM37">
        <f t="shared" si="34"/>
        <v>59.55</v>
      </c>
      <c r="AN37" t="str">
        <f t="shared" si="35"/>
        <v>Plastic All</v>
      </c>
      <c r="AO37" t="str">
        <f t="shared" si="32"/>
        <v>Incorrect</v>
      </c>
      <c r="AP37" t="str">
        <f t="shared" si="33"/>
        <v>Trashed</v>
      </c>
    </row>
    <row r="38" spans="1:42">
      <c r="A38" t="s">
        <v>243</v>
      </c>
      <c r="C38">
        <f t="shared" si="0"/>
        <v>78.64</v>
      </c>
      <c r="D38" t="str">
        <f>RIGHT(A38,LEN(A38)-FIND("%",A38))</f>
        <v>Glass</v>
      </c>
      <c r="E38" t="str">
        <f t="shared" si="30"/>
        <v>Incorrect</v>
      </c>
      <c r="F38" t="str">
        <f t="shared" si="31"/>
        <v>Trashed</v>
      </c>
      <c r="G38" t="s">
        <v>244</v>
      </c>
      <c r="I38">
        <f t="shared" si="3"/>
        <v>54.65</v>
      </c>
      <c r="J38" t="str">
        <f>RIGHT(G38,LEN(G38)-FIND("%",G38))</f>
        <v>Metal Aluminum Foil</v>
      </c>
      <c r="K38" t="str">
        <f t="shared" si="24"/>
        <v>Incorrect</v>
      </c>
      <c r="L38" t="str">
        <f t="shared" si="25"/>
        <v>Trashed</v>
      </c>
      <c r="M38" t="s">
        <v>245</v>
      </c>
      <c r="O38">
        <f t="shared" si="6"/>
        <v>96.69</v>
      </c>
      <c r="P38" t="str">
        <f>RIGHT(M38,LEN(M38)-FIND("%",M38))</f>
        <v>Metal Cans-Household</v>
      </c>
      <c r="Q38" t="str">
        <f t="shared" si="28"/>
        <v>Correct</v>
      </c>
      <c r="R38" t="str">
        <f t="shared" si="29"/>
        <v>Good</v>
      </c>
      <c r="Y38" t="s">
        <v>246</v>
      </c>
      <c r="AA38">
        <f t="shared" si="12"/>
        <v>99.86</v>
      </c>
      <c r="AB38" t="str">
        <f>RIGHT(Y38,LEN(Y38)-FIND("%",Y38))</f>
        <v>Paper</v>
      </c>
      <c r="AC38" t="str">
        <f t="shared" si="36"/>
        <v>Correct</v>
      </c>
      <c r="AD38" t="str">
        <f t="shared" si="37"/>
        <v>Good</v>
      </c>
      <c r="AK38" t="s">
        <v>247</v>
      </c>
      <c r="AM38">
        <f t="shared" si="34"/>
        <v>60.71</v>
      </c>
      <c r="AN38" t="str">
        <f t="shared" si="35"/>
        <v>Plastic All</v>
      </c>
      <c r="AO38" t="str">
        <f t="shared" si="32"/>
        <v>Incorrect</v>
      </c>
      <c r="AP38" t="str">
        <f t="shared" si="33"/>
        <v>Trashed</v>
      </c>
    </row>
    <row r="39" spans="1:42">
      <c r="A39" t="s">
        <v>248</v>
      </c>
      <c r="C39">
        <f t="shared" si="0"/>
        <v>55.19</v>
      </c>
      <c r="D39" t="str">
        <f>RIGHT(A39,LEN(A39)-FIND("%",A39))</f>
        <v>Glass</v>
      </c>
      <c r="E39" t="str">
        <f t="shared" si="30"/>
        <v>Incorrect</v>
      </c>
      <c r="F39" t="str">
        <f t="shared" si="31"/>
        <v>Trashed</v>
      </c>
      <c r="G39" t="s">
        <v>249</v>
      </c>
      <c r="I39">
        <f t="shared" si="3"/>
        <v>85.88</v>
      </c>
      <c r="J39" t="str">
        <f>RIGHT(G39,LEN(G39)-FIND("%",G39))</f>
        <v>Metal Aluminum Foil</v>
      </c>
      <c r="K39" t="str">
        <f t="shared" si="24"/>
        <v>Correct</v>
      </c>
      <c r="L39" t="str">
        <f t="shared" si="25"/>
        <v>Good</v>
      </c>
      <c r="M39" t="s">
        <v>250</v>
      </c>
      <c r="O39">
        <f t="shared" si="6"/>
        <v>97.62</v>
      </c>
      <c r="P39" t="str">
        <f>RIGHT(M39,LEN(M39)-FIND("%",M39))</f>
        <v>Metal Cans-Household</v>
      </c>
      <c r="Q39" t="str">
        <f t="shared" si="28"/>
        <v>Correct</v>
      </c>
      <c r="R39" t="str">
        <f t="shared" si="29"/>
        <v>Good</v>
      </c>
      <c r="Y39" t="s">
        <v>251</v>
      </c>
      <c r="AA39">
        <f t="shared" si="12"/>
        <v>96.02</v>
      </c>
      <c r="AB39" t="str">
        <f>RIGHT(Y39,LEN(Y39)-FIND("%",Y39))</f>
        <v>Paper</v>
      </c>
      <c r="AC39" t="str">
        <f t="shared" si="36"/>
        <v>Correct</v>
      </c>
      <c r="AD39" t="str">
        <f t="shared" si="37"/>
        <v>Good</v>
      </c>
      <c r="AK39" t="s">
        <v>252</v>
      </c>
      <c r="AM39">
        <f t="shared" si="34"/>
        <v>85.52</v>
      </c>
      <c r="AN39" t="str">
        <f t="shared" si="35"/>
        <v>Plastic All</v>
      </c>
      <c r="AO39" t="str">
        <f t="shared" si="32"/>
        <v>Correct</v>
      </c>
      <c r="AP39" t="str">
        <f t="shared" si="33"/>
        <v>Good</v>
      </c>
    </row>
    <row r="40" spans="1:42">
      <c r="G40" t="s">
        <v>253</v>
      </c>
      <c r="I40">
        <f>_xlfn.NUMBERVALUE(LEFT(G40,(FIND("%",G40,1)-1)))</f>
        <v>53.77</v>
      </c>
      <c r="J40" t="str">
        <f t="shared" ref="J40:J76" si="38">RIGHT(G40,LEN(G40)-FIND("%",G40))</f>
        <v>Metal Aluminum Foil</v>
      </c>
      <c r="K40" t="str">
        <f t="shared" si="24"/>
        <v>Incorrect</v>
      </c>
      <c r="L40" t="str">
        <f t="shared" si="25"/>
        <v>Trashed</v>
      </c>
      <c r="M40" t="s">
        <v>254</v>
      </c>
      <c r="O40">
        <f t="shared" si="6"/>
        <v>99.68</v>
      </c>
      <c r="P40" t="str">
        <f>RIGHT(M40,LEN(M40)-FIND("%",M40))</f>
        <v>Metal Cans-Household</v>
      </c>
      <c r="Q40" t="str">
        <f t="shared" si="28"/>
        <v>Correct</v>
      </c>
      <c r="R40" t="str">
        <f t="shared" si="29"/>
        <v>Good</v>
      </c>
      <c r="Y40" t="s">
        <v>255</v>
      </c>
      <c r="AA40">
        <f t="shared" si="12"/>
        <v>52.79</v>
      </c>
      <c r="AB40" t="str">
        <f>RIGHT(Y40,LEN(Y40)-FIND("%",Y40))</f>
        <v>Paper</v>
      </c>
      <c r="AC40" t="str">
        <f t="shared" si="36"/>
        <v>Incorrect</v>
      </c>
      <c r="AD40" t="str">
        <f t="shared" si="37"/>
        <v>Trashed</v>
      </c>
      <c r="AK40" t="s">
        <v>256</v>
      </c>
      <c r="AM40">
        <f t="shared" si="34"/>
        <v>67.12</v>
      </c>
      <c r="AN40" t="str">
        <f t="shared" si="35"/>
        <v>Metal Aluminum Foil</v>
      </c>
      <c r="AO40" t="str">
        <f t="shared" si="32"/>
        <v>Incorrect</v>
      </c>
      <c r="AP40" t="str">
        <f t="shared" si="33"/>
        <v>Trashed</v>
      </c>
    </row>
    <row r="41" spans="1:42">
      <c r="G41" t="s">
        <v>257</v>
      </c>
      <c r="I41">
        <f t="shared" si="3"/>
        <v>97.14</v>
      </c>
      <c r="J41" t="str">
        <f t="shared" si="38"/>
        <v>Metal Aluminum Foil</v>
      </c>
      <c r="K41" t="str">
        <f t="shared" si="24"/>
        <v>Correct</v>
      </c>
      <c r="L41" t="str">
        <f t="shared" si="25"/>
        <v>Good</v>
      </c>
      <c r="M41" t="s">
        <v>258</v>
      </c>
      <c r="O41">
        <f t="shared" si="6"/>
        <v>99.56</v>
      </c>
      <c r="P41" t="str">
        <f>RIGHT(M41,LEN(M41)-FIND("%",M41))</f>
        <v>Metal Cans-Household</v>
      </c>
      <c r="Q41" t="str">
        <f t="shared" si="28"/>
        <v>Correct</v>
      </c>
      <c r="R41" t="str">
        <f t="shared" si="29"/>
        <v>Good</v>
      </c>
      <c r="Y41" t="s">
        <v>259</v>
      </c>
      <c r="AA41">
        <f t="shared" si="12"/>
        <v>99.48</v>
      </c>
      <c r="AB41" t="str">
        <f>RIGHT(Y41,LEN(Y41)-FIND("%",Y41))</f>
        <v>Paper</v>
      </c>
      <c r="AC41" t="str">
        <f t="shared" si="36"/>
        <v>Correct</v>
      </c>
      <c r="AD41" t="str">
        <f t="shared" si="37"/>
        <v>Good</v>
      </c>
      <c r="AK41" t="s">
        <v>260</v>
      </c>
      <c r="AM41">
        <f t="shared" si="34"/>
        <v>63.05</v>
      </c>
      <c r="AN41" t="str">
        <f t="shared" si="35"/>
        <v>Metal Aluminum Foil</v>
      </c>
      <c r="AO41" t="str">
        <f t="shared" si="32"/>
        <v>Incorrect</v>
      </c>
      <c r="AP41" t="str">
        <f t="shared" si="33"/>
        <v>Trashed</v>
      </c>
    </row>
    <row r="42" spans="1:42">
      <c r="G42" t="s">
        <v>261</v>
      </c>
      <c r="I42">
        <f t="shared" si="3"/>
        <v>91.34</v>
      </c>
      <c r="J42" t="str">
        <f t="shared" si="38"/>
        <v>Metal Aluminum Foil</v>
      </c>
      <c r="K42" t="str">
        <f t="shared" si="24"/>
        <v>Correct</v>
      </c>
      <c r="L42" t="str">
        <f t="shared" si="25"/>
        <v>Good</v>
      </c>
      <c r="M42" t="s">
        <v>262</v>
      </c>
      <c r="O42">
        <f t="shared" si="6"/>
        <v>98.35</v>
      </c>
      <c r="P42" t="str">
        <f>RIGHT(M42,LEN(M42)-FIND("%",M42))</f>
        <v>Metal Cans-Household</v>
      </c>
      <c r="Q42" t="str">
        <f t="shared" si="28"/>
        <v>Correct</v>
      </c>
      <c r="R42" t="str">
        <f t="shared" si="29"/>
        <v>Good</v>
      </c>
      <c r="Y42" t="s">
        <v>263</v>
      </c>
      <c r="AA42">
        <f t="shared" si="12"/>
        <v>81.47</v>
      </c>
      <c r="AB42" t="str">
        <f>RIGHT(Y42,LEN(Y42)-FIND("%",Y42))</f>
        <v>Paper</v>
      </c>
      <c r="AC42" t="str">
        <f t="shared" si="36"/>
        <v>Correct</v>
      </c>
      <c r="AD42" t="str">
        <f t="shared" si="37"/>
        <v>Good</v>
      </c>
      <c r="AK42" t="s">
        <v>264</v>
      </c>
      <c r="AM42">
        <f t="shared" si="34"/>
        <v>67.900000000000006</v>
      </c>
      <c r="AN42" t="str">
        <f t="shared" si="35"/>
        <v>Metal Aluminum Foil</v>
      </c>
      <c r="AO42" t="str">
        <f t="shared" si="32"/>
        <v>Incorrect</v>
      </c>
      <c r="AP42" t="str">
        <f t="shared" si="33"/>
        <v>Trashed</v>
      </c>
    </row>
    <row r="43" spans="1:42">
      <c r="G43" t="s">
        <v>265</v>
      </c>
      <c r="I43">
        <f t="shared" si="3"/>
        <v>90.39</v>
      </c>
      <c r="J43" t="str">
        <f t="shared" si="38"/>
        <v>Metal Aluminum Foil</v>
      </c>
      <c r="K43" t="str">
        <f t="shared" si="24"/>
        <v>Correct</v>
      </c>
      <c r="L43" t="str">
        <f t="shared" si="25"/>
        <v>Good</v>
      </c>
      <c r="M43" t="s">
        <v>266</v>
      </c>
      <c r="O43">
        <f t="shared" si="6"/>
        <v>99.91</v>
      </c>
      <c r="P43" t="str">
        <f>RIGHT(M43,LEN(M43)-FIND("%",M43))</f>
        <v>Metal Cans-Household</v>
      </c>
      <c r="Q43" t="str">
        <f t="shared" si="28"/>
        <v>Correct</v>
      </c>
      <c r="R43" t="str">
        <f t="shared" si="29"/>
        <v>Good</v>
      </c>
      <c r="Y43" t="s">
        <v>267</v>
      </c>
      <c r="AA43">
        <f t="shared" si="12"/>
        <v>95.99</v>
      </c>
      <c r="AB43" t="str">
        <f>RIGHT(Y43,LEN(Y43)-FIND("%",Y43))</f>
        <v>Paper</v>
      </c>
      <c r="AC43" t="str">
        <f t="shared" si="36"/>
        <v>Correct</v>
      </c>
      <c r="AD43" t="str">
        <f t="shared" si="37"/>
        <v>Good</v>
      </c>
      <c r="AK43" t="s">
        <v>268</v>
      </c>
      <c r="AM43">
        <f t="shared" si="34"/>
        <v>66.12</v>
      </c>
      <c r="AN43" t="str">
        <f t="shared" si="35"/>
        <v>Metal Aluminum Foil</v>
      </c>
      <c r="AO43" t="str">
        <f t="shared" si="32"/>
        <v>Incorrect</v>
      </c>
      <c r="AP43" t="str">
        <f t="shared" si="33"/>
        <v>Trashed</v>
      </c>
    </row>
    <row r="44" spans="1:42">
      <c r="G44" t="s">
        <v>269</v>
      </c>
      <c r="I44">
        <f t="shared" si="3"/>
        <v>86.55</v>
      </c>
      <c r="J44" t="str">
        <f t="shared" si="38"/>
        <v>Metal Aluminum Foil</v>
      </c>
      <c r="K44" t="str">
        <f t="shared" si="24"/>
        <v>Correct</v>
      </c>
      <c r="L44" t="str">
        <f t="shared" si="25"/>
        <v>Good</v>
      </c>
      <c r="M44" t="s">
        <v>270</v>
      </c>
      <c r="O44">
        <f t="shared" si="6"/>
        <v>99.43</v>
      </c>
      <c r="P44" t="str">
        <f>RIGHT(M44,LEN(M44)-FIND("%",M44))</f>
        <v>Metal Cans-Household</v>
      </c>
      <c r="Q44" t="str">
        <f t="shared" si="28"/>
        <v>Correct</v>
      </c>
      <c r="R44" t="str">
        <f t="shared" si="29"/>
        <v>Good</v>
      </c>
      <c r="Y44" t="s">
        <v>271</v>
      </c>
      <c r="AA44">
        <f t="shared" si="12"/>
        <v>94.47</v>
      </c>
      <c r="AB44" t="str">
        <f>RIGHT(Y44,LEN(Y44)-FIND("%",Y44))</f>
        <v>Paper</v>
      </c>
      <c r="AC44" t="str">
        <f t="shared" si="36"/>
        <v>Correct</v>
      </c>
      <c r="AD44" t="str">
        <f t="shared" si="37"/>
        <v>Good</v>
      </c>
      <c r="AK44" t="s">
        <v>272</v>
      </c>
      <c r="AM44">
        <f t="shared" si="34"/>
        <v>54.81</v>
      </c>
      <c r="AN44" t="str">
        <f t="shared" si="35"/>
        <v>Metal Aluminum Foil</v>
      </c>
      <c r="AO44" t="str">
        <f t="shared" si="32"/>
        <v>Incorrect</v>
      </c>
      <c r="AP44" t="str">
        <f t="shared" si="33"/>
        <v>Trashed</v>
      </c>
    </row>
    <row r="45" spans="1:42">
      <c r="G45" t="s">
        <v>273</v>
      </c>
      <c r="I45">
        <f t="shared" si="3"/>
        <v>92.1</v>
      </c>
      <c r="J45" t="str">
        <f t="shared" si="38"/>
        <v>Metal Aluminum Foil</v>
      </c>
      <c r="K45" t="str">
        <f t="shared" si="24"/>
        <v>Correct</v>
      </c>
      <c r="L45" t="str">
        <f t="shared" si="25"/>
        <v>Good</v>
      </c>
      <c r="M45" t="s">
        <v>274</v>
      </c>
      <c r="O45">
        <f t="shared" si="6"/>
        <v>99.65</v>
      </c>
      <c r="P45" t="str">
        <f>RIGHT(M45,LEN(M45)-FIND("%",M45))</f>
        <v>Metal Cans-Household</v>
      </c>
      <c r="Q45" t="str">
        <f t="shared" si="28"/>
        <v>Correct</v>
      </c>
      <c r="R45" t="str">
        <f t="shared" si="29"/>
        <v>Good</v>
      </c>
      <c r="Y45" t="s">
        <v>275</v>
      </c>
      <c r="AA45">
        <f t="shared" si="12"/>
        <v>94.21</v>
      </c>
      <c r="AB45" t="str">
        <f>RIGHT(Y45,LEN(Y45)-FIND("%",Y45))</f>
        <v>Paper</v>
      </c>
      <c r="AC45" t="str">
        <f t="shared" si="36"/>
        <v>Correct</v>
      </c>
      <c r="AD45" t="str">
        <f t="shared" si="37"/>
        <v>Good</v>
      </c>
      <c r="AK45" t="s">
        <v>276</v>
      </c>
      <c r="AM45">
        <f t="shared" si="34"/>
        <v>50.19</v>
      </c>
      <c r="AN45" t="str">
        <f t="shared" si="35"/>
        <v>Metal Aluminum Foil</v>
      </c>
      <c r="AO45" t="str">
        <f t="shared" si="32"/>
        <v>Incorrect</v>
      </c>
      <c r="AP45" t="str">
        <f t="shared" si="33"/>
        <v>Trashed</v>
      </c>
    </row>
    <row r="46" spans="1:42">
      <c r="G46" t="s">
        <v>277</v>
      </c>
      <c r="I46">
        <f t="shared" si="3"/>
        <v>68.900000000000006</v>
      </c>
      <c r="J46" t="str">
        <f t="shared" si="38"/>
        <v>Metal Aluminum Foil</v>
      </c>
      <c r="K46" t="str">
        <f t="shared" si="24"/>
        <v>Incorrect</v>
      </c>
      <c r="L46" t="str">
        <f t="shared" si="25"/>
        <v>Trashed</v>
      </c>
      <c r="M46" t="s">
        <v>278</v>
      </c>
      <c r="O46">
        <f t="shared" si="6"/>
        <v>99.99</v>
      </c>
      <c r="P46" t="str">
        <f>RIGHT(M46,LEN(M46)-FIND("%",M46))</f>
        <v>Metal Cans-Household</v>
      </c>
      <c r="Q46" t="str">
        <f t="shared" si="28"/>
        <v>Correct</v>
      </c>
      <c r="R46" t="str">
        <f t="shared" si="29"/>
        <v>Good</v>
      </c>
      <c r="Y46" t="s">
        <v>279</v>
      </c>
      <c r="AA46">
        <f t="shared" si="12"/>
        <v>95.55</v>
      </c>
      <c r="AB46" t="str">
        <f>RIGHT(Y46,LEN(Y46)-FIND("%",Y46))</f>
        <v>Paper</v>
      </c>
      <c r="AC46" t="str">
        <f t="shared" si="36"/>
        <v>Correct</v>
      </c>
      <c r="AD46" t="str">
        <f t="shared" si="37"/>
        <v>Good</v>
      </c>
      <c r="AK46" t="s">
        <v>280</v>
      </c>
      <c r="AM46">
        <f t="shared" si="34"/>
        <v>42.44</v>
      </c>
      <c r="AN46" t="str">
        <f t="shared" si="35"/>
        <v>NA Background</v>
      </c>
      <c r="AO46" t="str">
        <f t="shared" si="32"/>
        <v>Incorrect</v>
      </c>
      <c r="AP46" t="str">
        <f t="shared" si="33"/>
        <v>Trashed</v>
      </c>
    </row>
    <row r="47" spans="1:42">
      <c r="G47" t="s">
        <v>281</v>
      </c>
      <c r="I47">
        <f t="shared" si="3"/>
        <v>67.05</v>
      </c>
      <c r="J47" t="str">
        <f t="shared" si="38"/>
        <v>Metal Aluminum Foil</v>
      </c>
      <c r="K47" t="str">
        <f t="shared" si="24"/>
        <v>Incorrect</v>
      </c>
      <c r="L47" t="str">
        <f t="shared" si="25"/>
        <v>Trashed</v>
      </c>
      <c r="M47" t="s">
        <v>282</v>
      </c>
      <c r="O47">
        <f t="shared" si="6"/>
        <v>98.45</v>
      </c>
      <c r="P47" t="str">
        <f>RIGHT(M47,LEN(M47)-FIND("%",M47))</f>
        <v>Metal Cans-Household</v>
      </c>
      <c r="Q47" t="str">
        <f t="shared" si="28"/>
        <v>Correct</v>
      </c>
      <c r="R47" t="str">
        <f t="shared" si="29"/>
        <v>Good</v>
      </c>
      <c r="Y47" t="s">
        <v>283</v>
      </c>
      <c r="AA47">
        <f t="shared" si="12"/>
        <v>99.5</v>
      </c>
      <c r="AB47" t="str">
        <f>RIGHT(Y47,LEN(Y47)-FIND("%",Y47))</f>
        <v>Paper</v>
      </c>
      <c r="AC47" t="str">
        <f t="shared" si="36"/>
        <v>Correct</v>
      </c>
      <c r="AD47" t="str">
        <f t="shared" si="37"/>
        <v>Good</v>
      </c>
      <c r="AK47" t="s">
        <v>284</v>
      </c>
      <c r="AM47">
        <f t="shared" si="34"/>
        <v>43.87</v>
      </c>
      <c r="AN47" t="str">
        <f t="shared" si="35"/>
        <v>Metal Aluminum Foil</v>
      </c>
      <c r="AO47" t="str">
        <f t="shared" si="32"/>
        <v>Incorrect</v>
      </c>
      <c r="AP47" t="str">
        <f t="shared" si="33"/>
        <v>Trashed</v>
      </c>
    </row>
    <row r="48" spans="1:42">
      <c r="G48" t="s">
        <v>285</v>
      </c>
      <c r="I48">
        <f t="shared" si="3"/>
        <v>74.849999999999994</v>
      </c>
      <c r="J48" t="str">
        <f t="shared" si="38"/>
        <v>Metal Aluminum Foil</v>
      </c>
      <c r="K48" t="str">
        <f t="shared" si="24"/>
        <v>Incorrect</v>
      </c>
      <c r="L48" t="str">
        <f t="shared" si="25"/>
        <v>Trashed</v>
      </c>
      <c r="M48" t="s">
        <v>286</v>
      </c>
      <c r="O48">
        <f t="shared" si="6"/>
        <v>99.95</v>
      </c>
      <c r="P48" t="str">
        <f>RIGHT(M48,LEN(M48)-FIND("%",M48))</f>
        <v>Metal Cans-Household</v>
      </c>
      <c r="Q48" t="str">
        <f t="shared" si="28"/>
        <v>Correct</v>
      </c>
      <c r="R48" t="str">
        <f t="shared" si="29"/>
        <v>Good</v>
      </c>
      <c r="Y48" t="s">
        <v>287</v>
      </c>
      <c r="AA48">
        <f t="shared" si="12"/>
        <v>77.81</v>
      </c>
      <c r="AB48" t="str">
        <f>RIGHT(Y48,LEN(Y48)-FIND("%",Y48))</f>
        <v>Paper</v>
      </c>
      <c r="AC48" t="str">
        <f t="shared" si="36"/>
        <v>Incorrect</v>
      </c>
      <c r="AD48" t="str">
        <f t="shared" si="37"/>
        <v>Trashed</v>
      </c>
      <c r="AK48" t="s">
        <v>288</v>
      </c>
      <c r="AM48">
        <f t="shared" si="34"/>
        <v>59.65</v>
      </c>
      <c r="AN48" t="str">
        <f t="shared" si="35"/>
        <v>Metal Aluminum Foil</v>
      </c>
      <c r="AO48" t="str">
        <f t="shared" si="32"/>
        <v>Incorrect</v>
      </c>
      <c r="AP48" t="str">
        <f t="shared" si="33"/>
        <v>Trashed</v>
      </c>
    </row>
    <row r="49" spans="7:42">
      <c r="G49" t="s">
        <v>289</v>
      </c>
      <c r="I49">
        <f t="shared" si="3"/>
        <v>83.72</v>
      </c>
      <c r="J49" t="str">
        <f t="shared" si="38"/>
        <v>Metal Aluminum Foil</v>
      </c>
      <c r="K49" t="str">
        <f t="shared" si="24"/>
        <v>Correct</v>
      </c>
      <c r="L49" t="str">
        <f t="shared" si="25"/>
        <v>Good</v>
      </c>
      <c r="M49" t="s">
        <v>290</v>
      </c>
      <c r="O49">
        <f t="shared" si="6"/>
        <v>96.64</v>
      </c>
      <c r="P49" t="str">
        <f>RIGHT(M49,LEN(M49)-FIND("%",M49))</f>
        <v>Metal Cans-Household</v>
      </c>
      <c r="Q49" t="str">
        <f t="shared" si="28"/>
        <v>Correct</v>
      </c>
      <c r="R49" t="str">
        <f t="shared" si="29"/>
        <v>Good</v>
      </c>
      <c r="Y49" t="s">
        <v>291</v>
      </c>
      <c r="AA49">
        <f t="shared" si="12"/>
        <v>72.91</v>
      </c>
      <c r="AB49" t="str">
        <f>RIGHT(Y49,LEN(Y49)-FIND("%",Y49))</f>
        <v>Metal Cans-Household</v>
      </c>
      <c r="AC49" t="str">
        <f t="shared" si="36"/>
        <v>Incorrect</v>
      </c>
      <c r="AD49" t="str">
        <f t="shared" si="37"/>
        <v>Trashed</v>
      </c>
      <c r="AK49" t="s">
        <v>292</v>
      </c>
      <c r="AM49">
        <f t="shared" si="34"/>
        <v>60.67</v>
      </c>
      <c r="AN49" t="str">
        <f t="shared" si="35"/>
        <v>Metal Aluminum Foil</v>
      </c>
      <c r="AO49" t="str">
        <f t="shared" si="32"/>
        <v>Incorrect</v>
      </c>
      <c r="AP49" t="str">
        <f t="shared" si="33"/>
        <v>Trashed</v>
      </c>
    </row>
    <row r="50" spans="7:42">
      <c r="G50" t="s">
        <v>293</v>
      </c>
      <c r="I50">
        <f t="shared" si="3"/>
        <v>62.67</v>
      </c>
      <c r="J50" t="str">
        <f t="shared" si="38"/>
        <v>Metal Aluminum Foil</v>
      </c>
      <c r="K50" t="str">
        <f t="shared" si="24"/>
        <v>Incorrect</v>
      </c>
      <c r="L50" t="str">
        <f t="shared" si="25"/>
        <v>Trashed</v>
      </c>
      <c r="M50" t="s">
        <v>294</v>
      </c>
      <c r="O50">
        <f t="shared" si="6"/>
        <v>82.08</v>
      </c>
      <c r="P50" t="str">
        <f>RIGHT(M50,LEN(M50)-FIND("%",M50))</f>
        <v>Metal Cans-Household</v>
      </c>
      <c r="Q50" t="str">
        <f t="shared" si="28"/>
        <v>Correct</v>
      </c>
      <c r="R50" t="str">
        <f t="shared" si="29"/>
        <v>Good</v>
      </c>
      <c r="Y50" t="s">
        <v>295</v>
      </c>
      <c r="AA50">
        <f t="shared" si="12"/>
        <v>35.76</v>
      </c>
      <c r="AB50" t="str">
        <f>RIGHT(Y50,LEN(Y50)-FIND("%",Y50))</f>
        <v>Paper</v>
      </c>
      <c r="AC50" t="str">
        <f t="shared" si="36"/>
        <v>Incorrect</v>
      </c>
      <c r="AD50" t="str">
        <f t="shared" si="37"/>
        <v>Trashed</v>
      </c>
      <c r="AK50" t="s">
        <v>296</v>
      </c>
      <c r="AM50">
        <f t="shared" si="34"/>
        <v>47.39</v>
      </c>
      <c r="AN50" t="str">
        <f t="shared" si="35"/>
        <v>Metal Aluminum Foil</v>
      </c>
      <c r="AO50" t="str">
        <f t="shared" si="32"/>
        <v>Incorrect</v>
      </c>
      <c r="AP50" t="str">
        <f t="shared" si="33"/>
        <v>Trashed</v>
      </c>
    </row>
    <row r="51" spans="7:42">
      <c r="G51" t="s">
        <v>297</v>
      </c>
      <c r="I51">
        <f t="shared" si="3"/>
        <v>75.45</v>
      </c>
      <c r="J51" t="str">
        <f t="shared" si="38"/>
        <v>Metal Aluminum Foil</v>
      </c>
      <c r="K51" t="str">
        <f t="shared" si="24"/>
        <v>Incorrect</v>
      </c>
      <c r="L51" t="str">
        <f t="shared" si="25"/>
        <v>Trashed</v>
      </c>
      <c r="M51" t="s">
        <v>286</v>
      </c>
      <c r="O51">
        <f t="shared" si="6"/>
        <v>99.95</v>
      </c>
      <c r="P51" t="str">
        <f>RIGHT(M51,LEN(M51)-FIND("%",M51))</f>
        <v>Metal Cans-Household</v>
      </c>
      <c r="Q51" t="str">
        <f t="shared" si="28"/>
        <v>Correct</v>
      </c>
      <c r="R51" t="str">
        <f t="shared" si="29"/>
        <v>Good</v>
      </c>
      <c r="Y51" t="s">
        <v>298</v>
      </c>
      <c r="AA51">
        <f t="shared" si="12"/>
        <v>80.91</v>
      </c>
      <c r="AB51" t="str">
        <f>RIGHT(Y51,LEN(Y51)-FIND("%",Y51))</f>
        <v>Paper</v>
      </c>
      <c r="AC51" t="str">
        <f t="shared" si="36"/>
        <v>Correct</v>
      </c>
      <c r="AD51" t="str">
        <f t="shared" si="37"/>
        <v>Good</v>
      </c>
      <c r="AK51" t="s">
        <v>299</v>
      </c>
      <c r="AM51">
        <f t="shared" si="34"/>
        <v>52.46</v>
      </c>
      <c r="AN51" t="str">
        <f t="shared" si="35"/>
        <v>Metal Aluminum Foil</v>
      </c>
      <c r="AO51" t="str">
        <f t="shared" si="32"/>
        <v>Incorrect</v>
      </c>
      <c r="AP51" t="str">
        <f t="shared" si="33"/>
        <v>Trashed</v>
      </c>
    </row>
    <row r="52" spans="7:42">
      <c r="G52" t="s">
        <v>300</v>
      </c>
      <c r="I52">
        <f t="shared" si="3"/>
        <v>90.88</v>
      </c>
      <c r="J52" t="str">
        <f t="shared" si="38"/>
        <v>Metal Aluminum Foil</v>
      </c>
      <c r="K52" t="str">
        <f t="shared" si="24"/>
        <v>Correct</v>
      </c>
      <c r="L52" t="str">
        <f t="shared" si="25"/>
        <v>Good</v>
      </c>
      <c r="M52" t="s">
        <v>301</v>
      </c>
      <c r="O52">
        <f t="shared" si="6"/>
        <v>94.81</v>
      </c>
      <c r="P52" t="str">
        <f>RIGHT(M52,LEN(M52)-FIND("%",M52))</f>
        <v>Metal Cans-Household</v>
      </c>
      <c r="Q52" t="str">
        <f t="shared" si="28"/>
        <v>Correct</v>
      </c>
      <c r="R52" t="str">
        <f t="shared" si="29"/>
        <v>Good</v>
      </c>
      <c r="Y52" t="s">
        <v>302</v>
      </c>
      <c r="AA52">
        <f t="shared" si="12"/>
        <v>99.51</v>
      </c>
      <c r="AB52" t="str">
        <f>RIGHT(Y52,LEN(Y52)-FIND("%",Y52))</f>
        <v>Paper</v>
      </c>
      <c r="AC52" t="str">
        <f t="shared" si="36"/>
        <v>Correct</v>
      </c>
      <c r="AD52" t="str">
        <f t="shared" si="37"/>
        <v>Good</v>
      </c>
      <c r="AK52" t="s">
        <v>303</v>
      </c>
      <c r="AM52">
        <f t="shared" si="34"/>
        <v>27.34</v>
      </c>
      <c r="AN52" t="str">
        <f t="shared" si="35"/>
        <v>Metal Aluminum Foil</v>
      </c>
      <c r="AO52" t="str">
        <f t="shared" si="32"/>
        <v>Incorrect</v>
      </c>
      <c r="AP52" t="str">
        <f t="shared" si="33"/>
        <v>Trashed</v>
      </c>
    </row>
    <row r="53" spans="7:42">
      <c r="G53" t="s">
        <v>304</v>
      </c>
      <c r="I53">
        <f t="shared" si="3"/>
        <v>91.99</v>
      </c>
      <c r="J53" t="str">
        <f t="shared" si="38"/>
        <v>Metal Aluminum Foil</v>
      </c>
      <c r="K53" t="str">
        <f t="shared" si="24"/>
        <v>Correct</v>
      </c>
      <c r="L53" t="str">
        <f t="shared" si="25"/>
        <v>Good</v>
      </c>
      <c r="M53" t="s">
        <v>301</v>
      </c>
      <c r="O53">
        <f t="shared" si="6"/>
        <v>94.81</v>
      </c>
      <c r="P53" t="str">
        <f>RIGHT(M53,LEN(M53)-FIND("%",M53))</f>
        <v>Metal Cans-Household</v>
      </c>
      <c r="Q53" t="str">
        <f t="shared" si="28"/>
        <v>Correct</v>
      </c>
      <c r="R53" t="str">
        <f t="shared" si="29"/>
        <v>Good</v>
      </c>
      <c r="Y53" t="s">
        <v>305</v>
      </c>
      <c r="AA53">
        <f t="shared" si="12"/>
        <v>92.79</v>
      </c>
      <c r="AB53" t="str">
        <f>RIGHT(Y53,LEN(Y53)-FIND("%",Y53))</f>
        <v>Paper</v>
      </c>
      <c r="AC53" t="str">
        <f t="shared" si="36"/>
        <v>Correct</v>
      </c>
      <c r="AD53" t="str">
        <f t="shared" si="37"/>
        <v>Good</v>
      </c>
      <c r="AK53" t="s">
        <v>306</v>
      </c>
      <c r="AM53">
        <f t="shared" si="34"/>
        <v>31.51</v>
      </c>
      <c r="AN53" t="str">
        <f t="shared" si="35"/>
        <v>Metal Aluminum Foil</v>
      </c>
      <c r="AO53" t="str">
        <f t="shared" si="32"/>
        <v>Incorrect</v>
      </c>
      <c r="AP53" t="str">
        <f t="shared" si="33"/>
        <v>Trashed</v>
      </c>
    </row>
    <row r="54" spans="7:42">
      <c r="G54" t="s">
        <v>307</v>
      </c>
      <c r="I54">
        <f t="shared" si="3"/>
        <v>77.209999999999994</v>
      </c>
      <c r="J54" t="str">
        <f t="shared" si="38"/>
        <v>Metal Cans-Household</v>
      </c>
      <c r="K54" t="str">
        <f t="shared" si="24"/>
        <v>Incorrect</v>
      </c>
      <c r="L54" t="str">
        <f t="shared" si="25"/>
        <v>Trashed</v>
      </c>
      <c r="M54" t="s">
        <v>308</v>
      </c>
      <c r="O54">
        <f t="shared" si="6"/>
        <v>72.13</v>
      </c>
      <c r="P54" t="str">
        <f>RIGHT(M54,LEN(M54)-FIND("%",M54))</f>
        <v>Metal Cans-Household</v>
      </c>
      <c r="Q54" t="str">
        <f t="shared" si="28"/>
        <v>Incorrect</v>
      </c>
      <c r="R54" t="str">
        <f t="shared" si="29"/>
        <v>Trashed</v>
      </c>
      <c r="Y54" t="s">
        <v>309</v>
      </c>
      <c r="AA54">
        <f t="shared" si="12"/>
        <v>96.49</v>
      </c>
      <c r="AB54" t="str">
        <f>RIGHT(Y54,LEN(Y54)-FIND("%",Y54))</f>
        <v>Paper</v>
      </c>
      <c r="AC54" t="str">
        <f t="shared" si="36"/>
        <v>Correct</v>
      </c>
      <c r="AD54" t="str">
        <f t="shared" si="37"/>
        <v>Good</v>
      </c>
      <c r="AK54" t="s">
        <v>310</v>
      </c>
      <c r="AM54">
        <f t="shared" si="34"/>
        <v>51.96</v>
      </c>
      <c r="AN54" t="str">
        <f t="shared" si="35"/>
        <v>Metal Aluminum Foil</v>
      </c>
      <c r="AO54" t="str">
        <f t="shared" si="32"/>
        <v>Incorrect</v>
      </c>
      <c r="AP54" t="str">
        <f t="shared" si="33"/>
        <v>Trashed</v>
      </c>
    </row>
    <row r="55" spans="7:42">
      <c r="G55" t="s">
        <v>311</v>
      </c>
      <c r="I55">
        <f t="shared" si="3"/>
        <v>63.47</v>
      </c>
      <c r="J55" t="str">
        <f t="shared" si="38"/>
        <v>Metal Cans-Household</v>
      </c>
      <c r="K55" t="str">
        <f t="shared" si="24"/>
        <v>Incorrect</v>
      </c>
      <c r="L55" t="str">
        <f t="shared" si="25"/>
        <v>Trashed</v>
      </c>
      <c r="M55" t="s">
        <v>308</v>
      </c>
      <c r="O55">
        <f t="shared" si="6"/>
        <v>72.13</v>
      </c>
      <c r="P55" t="str">
        <f>RIGHT(M55,LEN(M55)-FIND("%",M55))</f>
        <v>Metal Cans-Household</v>
      </c>
      <c r="Q55" t="str">
        <f t="shared" si="28"/>
        <v>Incorrect</v>
      </c>
      <c r="R55" t="str">
        <f t="shared" si="29"/>
        <v>Trashed</v>
      </c>
      <c r="Y55" t="s">
        <v>312</v>
      </c>
      <c r="AA55">
        <f t="shared" si="12"/>
        <v>99.23</v>
      </c>
      <c r="AB55" t="str">
        <f>RIGHT(Y55,LEN(Y55)-FIND("%",Y55))</f>
        <v>Paper</v>
      </c>
      <c r="AC55" t="str">
        <f t="shared" si="36"/>
        <v>Correct</v>
      </c>
      <c r="AD55" t="str">
        <f t="shared" si="37"/>
        <v>Good</v>
      </c>
      <c r="AK55" t="s">
        <v>313</v>
      </c>
      <c r="AM55">
        <f t="shared" si="34"/>
        <v>51.41</v>
      </c>
      <c r="AN55" t="str">
        <f t="shared" si="35"/>
        <v>Metal Aluminum Foil</v>
      </c>
      <c r="AO55" t="str">
        <f t="shared" si="32"/>
        <v>Incorrect</v>
      </c>
      <c r="AP55" t="str">
        <f t="shared" si="33"/>
        <v>Trashed</v>
      </c>
    </row>
    <row r="56" spans="7:42">
      <c r="G56" t="s">
        <v>314</v>
      </c>
      <c r="I56">
        <f t="shared" si="3"/>
        <v>69.45</v>
      </c>
      <c r="J56" t="str">
        <f t="shared" si="38"/>
        <v>Metal Cans-Household</v>
      </c>
      <c r="K56" t="str">
        <f t="shared" si="24"/>
        <v>Incorrect</v>
      </c>
      <c r="L56" t="str">
        <f t="shared" si="25"/>
        <v>Trashed</v>
      </c>
      <c r="M56" t="s">
        <v>315</v>
      </c>
      <c r="O56">
        <f t="shared" si="6"/>
        <v>58.46</v>
      </c>
      <c r="P56" t="str">
        <f>RIGHT(M56,LEN(M56)-FIND("%",M56))</f>
        <v>Plastic Black</v>
      </c>
      <c r="Q56" t="str">
        <f t="shared" si="28"/>
        <v>Incorrect</v>
      </c>
      <c r="R56" t="str">
        <f t="shared" si="29"/>
        <v>Trashed</v>
      </c>
      <c r="Y56" t="s">
        <v>316</v>
      </c>
      <c r="AA56">
        <f t="shared" si="12"/>
        <v>95.94</v>
      </c>
      <c r="AB56" t="str">
        <f>RIGHT(Y56,LEN(Y56)-FIND("%",Y56))</f>
        <v>Paper</v>
      </c>
      <c r="AC56" t="str">
        <f t="shared" si="36"/>
        <v>Correct</v>
      </c>
      <c r="AD56" t="str">
        <f t="shared" si="37"/>
        <v>Good</v>
      </c>
      <c r="AK56" t="s">
        <v>317</v>
      </c>
      <c r="AM56">
        <f t="shared" si="34"/>
        <v>64.97</v>
      </c>
      <c r="AN56" t="str">
        <f t="shared" si="35"/>
        <v>Plastic All</v>
      </c>
      <c r="AO56" t="str">
        <f t="shared" si="32"/>
        <v>Incorrect</v>
      </c>
      <c r="AP56" t="str">
        <f t="shared" si="33"/>
        <v>Trashed</v>
      </c>
    </row>
    <row r="57" spans="7:42">
      <c r="G57" t="s">
        <v>318</v>
      </c>
      <c r="I57">
        <f t="shared" si="3"/>
        <v>80.73</v>
      </c>
      <c r="J57" t="str">
        <f t="shared" si="38"/>
        <v>Metal Cans-Household</v>
      </c>
      <c r="K57" t="str">
        <f t="shared" si="24"/>
        <v>Incorrect</v>
      </c>
      <c r="L57" t="str">
        <f t="shared" si="25"/>
        <v>MIS-SORT</v>
      </c>
      <c r="M57" t="s">
        <v>319</v>
      </c>
      <c r="O57">
        <f t="shared" si="6"/>
        <v>54.59</v>
      </c>
      <c r="P57" t="str">
        <f>RIGHT(M57,LEN(M57)-FIND("%",M57))</f>
        <v>Glass</v>
      </c>
      <c r="Q57" t="str">
        <f t="shared" si="28"/>
        <v>Incorrect</v>
      </c>
      <c r="R57" t="str">
        <f t="shared" si="29"/>
        <v>Trashed</v>
      </c>
      <c r="Y57" t="s">
        <v>320</v>
      </c>
      <c r="AA57">
        <f t="shared" si="12"/>
        <v>98.56</v>
      </c>
      <c r="AB57" t="str">
        <f>RIGHT(Y57,LEN(Y57)-FIND("%",Y57))</f>
        <v>Paper</v>
      </c>
      <c r="AC57" t="str">
        <f t="shared" si="36"/>
        <v>Correct</v>
      </c>
      <c r="AD57" t="str">
        <f t="shared" si="37"/>
        <v>Good</v>
      </c>
      <c r="AK57" t="s">
        <v>321</v>
      </c>
      <c r="AM57">
        <f t="shared" si="34"/>
        <v>79.48</v>
      </c>
      <c r="AN57" t="str">
        <f t="shared" si="35"/>
        <v>Plastic All</v>
      </c>
      <c r="AO57" t="str">
        <f t="shared" si="32"/>
        <v>Incorrect</v>
      </c>
      <c r="AP57" t="str">
        <f t="shared" si="33"/>
        <v>Trashed</v>
      </c>
    </row>
    <row r="58" spans="7:42">
      <c r="G58" t="s">
        <v>322</v>
      </c>
      <c r="I58">
        <f t="shared" si="3"/>
        <v>81.849999999999994</v>
      </c>
      <c r="J58" t="str">
        <f t="shared" si="38"/>
        <v>Metal Cans-Household</v>
      </c>
      <c r="K58" t="str">
        <f t="shared" si="24"/>
        <v>Incorrect</v>
      </c>
      <c r="L58" t="str">
        <f t="shared" si="25"/>
        <v>MIS-SORT</v>
      </c>
      <c r="M58" t="s">
        <v>323</v>
      </c>
      <c r="O58">
        <f t="shared" si="6"/>
        <v>51.09</v>
      </c>
      <c r="P58" t="str">
        <f>RIGHT(M58,LEN(M58)-FIND("%",M58))</f>
        <v>Glass</v>
      </c>
      <c r="Q58" t="str">
        <f t="shared" si="28"/>
        <v>Incorrect</v>
      </c>
      <c r="R58" t="str">
        <f t="shared" si="29"/>
        <v>Trashed</v>
      </c>
      <c r="Y58" t="s">
        <v>103</v>
      </c>
      <c r="AA58">
        <f t="shared" si="12"/>
        <v>99.2</v>
      </c>
      <c r="AB58" t="str">
        <f>RIGHT(Y58,LEN(Y58)-FIND("%",Y58))</f>
        <v>Paper</v>
      </c>
      <c r="AC58" t="str">
        <f t="shared" si="36"/>
        <v>Correct</v>
      </c>
      <c r="AD58" t="str">
        <f t="shared" si="37"/>
        <v>Good</v>
      </c>
      <c r="AK58" t="s">
        <v>324</v>
      </c>
      <c r="AM58">
        <f t="shared" si="34"/>
        <v>73.72</v>
      </c>
      <c r="AN58" t="str">
        <f t="shared" si="35"/>
        <v>Plastic All</v>
      </c>
      <c r="AO58" t="str">
        <f t="shared" si="32"/>
        <v>Incorrect</v>
      </c>
      <c r="AP58" t="str">
        <f t="shared" si="33"/>
        <v>Trashed</v>
      </c>
    </row>
    <row r="59" spans="7:42">
      <c r="G59" t="s">
        <v>325</v>
      </c>
      <c r="I59">
        <f t="shared" si="3"/>
        <v>81.93</v>
      </c>
      <c r="J59" t="str">
        <f t="shared" si="38"/>
        <v>Metal Cans-Household</v>
      </c>
      <c r="K59" t="str">
        <f t="shared" si="24"/>
        <v>Incorrect</v>
      </c>
      <c r="L59" t="str">
        <f t="shared" si="25"/>
        <v>MIS-SORT</v>
      </c>
      <c r="M59" t="s">
        <v>326</v>
      </c>
      <c r="O59">
        <f t="shared" si="6"/>
        <v>99.97</v>
      </c>
      <c r="P59" t="str">
        <f>RIGHT(M59,LEN(M59)-FIND("%",M59))</f>
        <v>Metal Cans-Household</v>
      </c>
      <c r="Q59" t="str">
        <f t="shared" si="28"/>
        <v>Correct</v>
      </c>
      <c r="R59" t="str">
        <f t="shared" si="29"/>
        <v>Good</v>
      </c>
      <c r="Y59" t="s">
        <v>327</v>
      </c>
      <c r="AA59">
        <f t="shared" si="12"/>
        <v>51.21</v>
      </c>
      <c r="AB59" t="str">
        <f>RIGHT(Y59,LEN(Y59)-FIND("%",Y59))</f>
        <v>Paper</v>
      </c>
      <c r="AC59" t="str">
        <f t="shared" si="36"/>
        <v>Incorrect</v>
      </c>
      <c r="AD59" t="str">
        <f t="shared" si="37"/>
        <v>Trashed</v>
      </c>
      <c r="AK59" t="s">
        <v>328</v>
      </c>
      <c r="AM59">
        <f t="shared" si="34"/>
        <v>47.19</v>
      </c>
      <c r="AN59" t="str">
        <f t="shared" si="35"/>
        <v>Plastic All</v>
      </c>
      <c r="AO59" t="str">
        <f t="shared" si="32"/>
        <v>Incorrect</v>
      </c>
      <c r="AP59" t="str">
        <f t="shared" si="33"/>
        <v>Trashed</v>
      </c>
    </row>
    <row r="60" spans="7:42">
      <c r="G60" t="s">
        <v>329</v>
      </c>
      <c r="I60">
        <f t="shared" si="3"/>
        <v>86.98</v>
      </c>
      <c r="J60" t="str">
        <f t="shared" si="38"/>
        <v>Metal Cans-Household</v>
      </c>
      <c r="K60" t="str">
        <f t="shared" si="24"/>
        <v>Incorrect</v>
      </c>
      <c r="L60" t="str">
        <f t="shared" si="25"/>
        <v>MIS-SORT</v>
      </c>
      <c r="M60" t="s">
        <v>330</v>
      </c>
      <c r="O60">
        <f t="shared" si="6"/>
        <v>74.7</v>
      </c>
      <c r="P60" t="str">
        <f>RIGHT(M60,LEN(M60)-FIND("%",M60))</f>
        <v>Metal Cans-Household</v>
      </c>
      <c r="Q60" t="str">
        <f t="shared" si="28"/>
        <v>Incorrect</v>
      </c>
      <c r="R60" t="str">
        <f t="shared" si="29"/>
        <v>Trashed</v>
      </c>
      <c r="Y60" t="s">
        <v>151</v>
      </c>
      <c r="AA60">
        <f t="shared" si="12"/>
        <v>99.34</v>
      </c>
      <c r="AB60" t="str">
        <f>RIGHT(Y60,LEN(Y60)-FIND("%",Y60))</f>
        <v>Paper</v>
      </c>
      <c r="AC60" t="str">
        <f t="shared" si="36"/>
        <v>Correct</v>
      </c>
      <c r="AD60" t="str">
        <f t="shared" si="37"/>
        <v>Good</v>
      </c>
      <c r="AK60" t="s">
        <v>331</v>
      </c>
      <c r="AM60">
        <f t="shared" si="34"/>
        <v>55.26</v>
      </c>
      <c r="AN60" t="str">
        <f t="shared" si="35"/>
        <v>Metal Aluminum Foil</v>
      </c>
      <c r="AO60" t="str">
        <f t="shared" si="32"/>
        <v>Incorrect</v>
      </c>
      <c r="AP60" t="str">
        <f t="shared" si="33"/>
        <v>Trashed</v>
      </c>
    </row>
    <row r="61" spans="7:42">
      <c r="G61" t="s">
        <v>332</v>
      </c>
      <c r="I61">
        <f t="shared" si="3"/>
        <v>75.209999999999994</v>
      </c>
      <c r="J61" t="str">
        <f t="shared" si="38"/>
        <v>Metal Cans-Household</v>
      </c>
      <c r="K61" t="str">
        <f t="shared" si="24"/>
        <v>Incorrect</v>
      </c>
      <c r="L61" t="str">
        <f t="shared" si="25"/>
        <v>Trashed</v>
      </c>
      <c r="M61" t="s">
        <v>333</v>
      </c>
      <c r="O61">
        <f t="shared" si="6"/>
        <v>67.099999999999994</v>
      </c>
      <c r="P61" t="str">
        <f>RIGHT(M61,LEN(M61)-FIND("%",M61))</f>
        <v>Metal Cans-Household</v>
      </c>
      <c r="Q61" t="str">
        <f t="shared" si="28"/>
        <v>Incorrect</v>
      </c>
      <c r="R61" t="str">
        <f t="shared" si="29"/>
        <v>Trashed</v>
      </c>
      <c r="Y61" t="s">
        <v>334</v>
      </c>
      <c r="AA61">
        <f t="shared" si="12"/>
        <v>85.4</v>
      </c>
      <c r="AB61" t="str">
        <f>RIGHT(Y61,LEN(Y61)-FIND("%",Y61))</f>
        <v>Paper</v>
      </c>
      <c r="AC61" t="str">
        <f t="shared" si="36"/>
        <v>Correct</v>
      </c>
      <c r="AD61" t="str">
        <f t="shared" si="37"/>
        <v>Good</v>
      </c>
      <c r="AK61" t="s">
        <v>335</v>
      </c>
      <c r="AM61">
        <f t="shared" si="34"/>
        <v>47.32</v>
      </c>
      <c r="AN61" t="str">
        <f t="shared" si="35"/>
        <v>Metal Aluminum Foil</v>
      </c>
      <c r="AO61" t="str">
        <f t="shared" si="32"/>
        <v>Incorrect</v>
      </c>
      <c r="AP61" t="str">
        <f t="shared" si="33"/>
        <v>Trashed</v>
      </c>
    </row>
    <row r="62" spans="7:42">
      <c r="G62" t="s">
        <v>336</v>
      </c>
      <c r="I62">
        <f t="shared" si="3"/>
        <v>77.38</v>
      </c>
      <c r="J62" t="str">
        <f t="shared" si="38"/>
        <v>Metal Cans-Household</v>
      </c>
      <c r="K62" t="str">
        <f t="shared" si="24"/>
        <v>Incorrect</v>
      </c>
      <c r="L62" t="str">
        <f t="shared" si="25"/>
        <v>Trashed</v>
      </c>
      <c r="M62" t="s">
        <v>337</v>
      </c>
      <c r="O62">
        <f t="shared" si="6"/>
        <v>99.85</v>
      </c>
      <c r="P62" t="str">
        <f>RIGHT(M62,LEN(M62)-FIND("%",M62))</f>
        <v>Metal Cans-Household</v>
      </c>
      <c r="Q62" t="str">
        <f t="shared" si="28"/>
        <v>Correct</v>
      </c>
      <c r="R62" t="str">
        <f t="shared" si="29"/>
        <v>Good</v>
      </c>
      <c r="Y62" t="s">
        <v>338</v>
      </c>
      <c r="AA62">
        <f t="shared" si="12"/>
        <v>90.09</v>
      </c>
      <c r="AB62" t="str">
        <f>RIGHT(Y62,LEN(Y62)-FIND("%",Y62))</f>
        <v>Paper</v>
      </c>
      <c r="AC62" t="str">
        <f t="shared" si="36"/>
        <v>Correct</v>
      </c>
      <c r="AD62" t="str">
        <f t="shared" si="37"/>
        <v>Good</v>
      </c>
      <c r="AK62" t="s">
        <v>339</v>
      </c>
      <c r="AM62">
        <f t="shared" si="34"/>
        <v>32.76</v>
      </c>
      <c r="AN62" t="str">
        <f t="shared" si="35"/>
        <v>Metal Aluminum Foil</v>
      </c>
      <c r="AO62" t="str">
        <f t="shared" si="32"/>
        <v>Incorrect</v>
      </c>
      <c r="AP62" t="str">
        <f t="shared" si="33"/>
        <v>Trashed</v>
      </c>
    </row>
    <row r="63" spans="7:42">
      <c r="G63" t="s">
        <v>340</v>
      </c>
      <c r="I63">
        <f t="shared" si="3"/>
        <v>80.05</v>
      </c>
      <c r="J63" t="str">
        <f t="shared" si="38"/>
        <v>Metal Cans-Household</v>
      </c>
      <c r="K63" t="str">
        <f t="shared" si="24"/>
        <v>Incorrect</v>
      </c>
      <c r="L63" t="str">
        <f t="shared" si="25"/>
        <v>MIS-SORT</v>
      </c>
      <c r="M63" t="s">
        <v>341</v>
      </c>
      <c r="O63">
        <f t="shared" si="6"/>
        <v>80.56</v>
      </c>
      <c r="P63" t="str">
        <f>RIGHT(M63,LEN(M63)-FIND("%",M63))</f>
        <v>Metal Cans-Household</v>
      </c>
      <c r="Q63" t="str">
        <f t="shared" si="28"/>
        <v>Correct</v>
      </c>
      <c r="R63" t="str">
        <f t="shared" si="29"/>
        <v>Good</v>
      </c>
      <c r="Y63" t="s">
        <v>342</v>
      </c>
      <c r="AA63">
        <f t="shared" si="12"/>
        <v>84.01</v>
      </c>
      <c r="AB63" t="str">
        <f>RIGHT(Y63,LEN(Y63)-FIND("%",Y63))</f>
        <v>Paper</v>
      </c>
      <c r="AC63" t="str">
        <f t="shared" si="36"/>
        <v>Correct</v>
      </c>
      <c r="AD63" t="str">
        <f t="shared" si="37"/>
        <v>Good</v>
      </c>
      <c r="AK63" t="s">
        <v>343</v>
      </c>
      <c r="AM63">
        <f t="shared" si="34"/>
        <v>37.43</v>
      </c>
      <c r="AN63" t="str">
        <f t="shared" si="35"/>
        <v>Metal Aluminum Foil</v>
      </c>
      <c r="AO63" t="str">
        <f t="shared" si="32"/>
        <v>Incorrect</v>
      </c>
      <c r="AP63" t="str">
        <f t="shared" si="33"/>
        <v>Trashed</v>
      </c>
    </row>
    <row r="64" spans="7:42">
      <c r="G64" t="s">
        <v>344</v>
      </c>
      <c r="I64">
        <f t="shared" si="3"/>
        <v>91.21</v>
      </c>
      <c r="J64" t="str">
        <f t="shared" si="38"/>
        <v>Metal Cans-Household</v>
      </c>
      <c r="K64" t="str">
        <f t="shared" si="24"/>
        <v>Incorrect</v>
      </c>
      <c r="L64" t="str">
        <f t="shared" si="25"/>
        <v>MIS-SORT</v>
      </c>
      <c r="M64" t="s">
        <v>345</v>
      </c>
      <c r="O64">
        <f t="shared" si="6"/>
        <v>68.819999999999993</v>
      </c>
      <c r="P64" t="str">
        <f>RIGHT(M64,LEN(M64)-FIND("%",M64))</f>
        <v>Metal Cans-Household</v>
      </c>
      <c r="Q64" t="str">
        <f t="shared" si="28"/>
        <v>Incorrect</v>
      </c>
      <c r="R64" t="str">
        <f t="shared" si="29"/>
        <v>Trashed</v>
      </c>
      <c r="Y64" t="s">
        <v>346</v>
      </c>
      <c r="AA64">
        <f t="shared" si="12"/>
        <v>96.7</v>
      </c>
      <c r="AB64" t="str">
        <f>RIGHT(Y64,LEN(Y64)-FIND("%",Y64))</f>
        <v>Paper</v>
      </c>
      <c r="AC64" t="str">
        <f t="shared" si="36"/>
        <v>Correct</v>
      </c>
      <c r="AD64" t="str">
        <f t="shared" si="37"/>
        <v>Good</v>
      </c>
      <c r="AK64" t="s">
        <v>347</v>
      </c>
      <c r="AM64">
        <f t="shared" si="34"/>
        <v>43.54</v>
      </c>
      <c r="AN64" t="str">
        <f t="shared" si="35"/>
        <v>Plastic All</v>
      </c>
      <c r="AO64" t="str">
        <f t="shared" si="32"/>
        <v>Incorrect</v>
      </c>
      <c r="AP64" t="str">
        <f t="shared" si="33"/>
        <v>Trashed</v>
      </c>
    </row>
    <row r="65" spans="7:42">
      <c r="G65" t="s">
        <v>348</v>
      </c>
      <c r="I65">
        <f t="shared" si="3"/>
        <v>66.5</v>
      </c>
      <c r="J65" t="str">
        <f t="shared" si="38"/>
        <v>Metal Cans-Household</v>
      </c>
      <c r="K65" t="str">
        <f t="shared" si="24"/>
        <v>Incorrect</v>
      </c>
      <c r="L65" t="str">
        <f t="shared" si="25"/>
        <v>Trashed</v>
      </c>
      <c r="M65" t="s">
        <v>345</v>
      </c>
      <c r="O65">
        <f t="shared" si="6"/>
        <v>68.819999999999993</v>
      </c>
      <c r="P65" t="str">
        <f>RIGHT(M65,LEN(M65)-FIND("%",M65))</f>
        <v>Metal Cans-Household</v>
      </c>
      <c r="Q65" t="str">
        <f t="shared" si="28"/>
        <v>Incorrect</v>
      </c>
      <c r="R65" t="str">
        <f t="shared" si="29"/>
        <v>Trashed</v>
      </c>
      <c r="Y65" t="s">
        <v>349</v>
      </c>
      <c r="AA65">
        <f t="shared" si="12"/>
        <v>88.65</v>
      </c>
      <c r="AB65" t="str">
        <f>RIGHT(Y65,LEN(Y65)-FIND("%",Y65))</f>
        <v>Paper</v>
      </c>
      <c r="AC65" t="str">
        <f t="shared" si="36"/>
        <v>Correct</v>
      </c>
      <c r="AD65" t="str">
        <f t="shared" si="37"/>
        <v>Good</v>
      </c>
      <c r="AK65" t="s">
        <v>350</v>
      </c>
      <c r="AM65">
        <f t="shared" si="34"/>
        <v>48.12</v>
      </c>
      <c r="AN65" t="str">
        <f t="shared" si="35"/>
        <v>Plastic All</v>
      </c>
      <c r="AO65" t="str">
        <f t="shared" si="32"/>
        <v>Incorrect</v>
      </c>
      <c r="AP65" t="str">
        <f t="shared" si="33"/>
        <v>Trashed</v>
      </c>
    </row>
    <row r="66" spans="7:42">
      <c r="G66" t="s">
        <v>351</v>
      </c>
      <c r="I66">
        <f t="shared" si="3"/>
        <v>54.69</v>
      </c>
      <c r="J66" t="str">
        <f t="shared" si="38"/>
        <v>Metal Cans-Household</v>
      </c>
      <c r="K66" t="str">
        <f t="shared" si="24"/>
        <v>Incorrect</v>
      </c>
      <c r="L66" t="str">
        <f t="shared" si="25"/>
        <v>Trashed</v>
      </c>
      <c r="M66" t="s">
        <v>352</v>
      </c>
      <c r="O66">
        <f t="shared" si="6"/>
        <v>65.64</v>
      </c>
      <c r="P66" t="str">
        <f>RIGHT(M66,LEN(M66)-FIND("%",M66))</f>
        <v>Metal Cans-Household</v>
      </c>
      <c r="Q66" t="str">
        <f t="shared" si="28"/>
        <v>Incorrect</v>
      </c>
      <c r="R66" t="str">
        <f t="shared" si="29"/>
        <v>Trashed</v>
      </c>
      <c r="Y66" t="s">
        <v>353</v>
      </c>
      <c r="AA66">
        <f t="shared" si="12"/>
        <v>69.02</v>
      </c>
      <c r="AB66" t="str">
        <f>RIGHT(Y66,LEN(Y66)-FIND("%",Y66))</f>
        <v>Paper</v>
      </c>
      <c r="AC66" t="str">
        <f t="shared" si="36"/>
        <v>Incorrect</v>
      </c>
      <c r="AD66" t="str">
        <f t="shared" si="37"/>
        <v>Trashed</v>
      </c>
      <c r="AK66" t="s">
        <v>354</v>
      </c>
      <c r="AM66">
        <f t="shared" si="34"/>
        <v>53.13</v>
      </c>
      <c r="AN66" t="str">
        <f t="shared" si="35"/>
        <v>Plastic All</v>
      </c>
      <c r="AO66" t="str">
        <f t="shared" si="32"/>
        <v>Incorrect</v>
      </c>
      <c r="AP66" t="str">
        <f t="shared" si="33"/>
        <v>Trashed</v>
      </c>
    </row>
    <row r="67" spans="7:42">
      <c r="G67" t="s">
        <v>355</v>
      </c>
      <c r="I67">
        <f t="shared" si="3"/>
        <v>44.46</v>
      </c>
      <c r="J67" t="str">
        <f t="shared" si="38"/>
        <v>Paper</v>
      </c>
      <c r="K67" t="str">
        <f t="shared" si="24"/>
        <v>Incorrect</v>
      </c>
      <c r="L67" t="str">
        <f t="shared" si="25"/>
        <v>Trashed</v>
      </c>
      <c r="M67" t="s">
        <v>352</v>
      </c>
      <c r="O67">
        <f t="shared" si="6"/>
        <v>65.64</v>
      </c>
      <c r="P67" t="str">
        <f>RIGHT(M67,LEN(M67)-FIND("%",M67))</f>
        <v>Metal Cans-Household</v>
      </c>
      <c r="Q67" t="str">
        <f t="shared" si="28"/>
        <v>Incorrect</v>
      </c>
      <c r="R67" t="str">
        <f t="shared" si="29"/>
        <v>Trashed</v>
      </c>
      <c r="Y67" t="s">
        <v>356</v>
      </c>
      <c r="AA67">
        <f t="shared" si="12"/>
        <v>87.84</v>
      </c>
      <c r="AB67" t="str">
        <f>RIGHT(Y67,LEN(Y67)-FIND("%",Y67))</f>
        <v>Paper</v>
      </c>
      <c r="AC67" t="str">
        <f t="shared" si="36"/>
        <v>Correct</v>
      </c>
      <c r="AD67" t="str">
        <f t="shared" si="37"/>
        <v>Good</v>
      </c>
      <c r="AK67" t="s">
        <v>357</v>
      </c>
      <c r="AM67">
        <f t="shared" si="34"/>
        <v>45.21</v>
      </c>
      <c r="AN67" t="str">
        <f t="shared" si="35"/>
        <v>Plastic All</v>
      </c>
      <c r="AO67" t="str">
        <f t="shared" si="32"/>
        <v>Incorrect</v>
      </c>
      <c r="AP67" t="str">
        <f t="shared" si="33"/>
        <v>Trashed</v>
      </c>
    </row>
    <row r="68" spans="7:42">
      <c r="G68" t="s">
        <v>358</v>
      </c>
      <c r="I68">
        <f t="shared" ref="I68:I76" si="39">_xlfn.NUMBERVALUE(LEFT(G68,(FIND("%",G68,1)-1)))</f>
        <v>60.07</v>
      </c>
      <c r="J68" t="str">
        <f t="shared" si="38"/>
        <v>Metal Cans-Household</v>
      </c>
      <c r="K68" t="str">
        <f t="shared" si="24"/>
        <v>Incorrect</v>
      </c>
      <c r="L68" t="str">
        <f t="shared" si="25"/>
        <v>Trashed</v>
      </c>
      <c r="M68" t="s">
        <v>359</v>
      </c>
      <c r="O68">
        <f t="shared" ref="O68:O87" si="40">_xlfn.NUMBERVALUE(LEFT(M68,(FIND("%",M68,1)-1)))</f>
        <v>53.27</v>
      </c>
      <c r="P68" t="str">
        <f>RIGHT(M68,LEN(M68)-FIND("%",M68))</f>
        <v>Plastic Black</v>
      </c>
      <c r="Q68" t="str">
        <f t="shared" si="28"/>
        <v>Incorrect</v>
      </c>
      <c r="R68" t="str">
        <f t="shared" si="29"/>
        <v>Trashed</v>
      </c>
      <c r="Y68" t="s">
        <v>360</v>
      </c>
      <c r="AA68">
        <f t="shared" ref="AA68:AA99" si="41">_xlfn.NUMBERVALUE(LEFT(Y68,(FIND("%",Y68,1)-1)))</f>
        <v>56.93</v>
      </c>
      <c r="AB68" t="str">
        <f>RIGHT(Y68,LEN(Y68)-FIND("%",Y68))</f>
        <v>Paper</v>
      </c>
      <c r="AC68" t="str">
        <f t="shared" si="36"/>
        <v>Incorrect</v>
      </c>
      <c r="AD68" t="str">
        <f t="shared" si="37"/>
        <v>Trashed</v>
      </c>
      <c r="AK68" t="s">
        <v>361</v>
      </c>
      <c r="AM68">
        <f t="shared" si="34"/>
        <v>34.729999999999997</v>
      </c>
      <c r="AN68" t="str">
        <f t="shared" si="35"/>
        <v>Metal Aluminum Foil</v>
      </c>
      <c r="AO68" t="str">
        <f t="shared" si="32"/>
        <v>Incorrect</v>
      </c>
      <c r="AP68" t="str">
        <f t="shared" si="33"/>
        <v>Trashed</v>
      </c>
    </row>
    <row r="69" spans="7:42">
      <c r="G69" t="s">
        <v>362</v>
      </c>
      <c r="I69">
        <f t="shared" si="39"/>
        <v>65.53</v>
      </c>
      <c r="J69" t="str">
        <f t="shared" si="38"/>
        <v>Metal Cans-Household</v>
      </c>
      <c r="K69" t="str">
        <f t="shared" si="24"/>
        <v>Incorrect</v>
      </c>
      <c r="L69" t="str">
        <f t="shared" si="25"/>
        <v>Trashed</v>
      </c>
      <c r="M69" t="s">
        <v>363</v>
      </c>
      <c r="O69">
        <f t="shared" si="40"/>
        <v>56.56</v>
      </c>
      <c r="P69" t="str">
        <f>RIGHT(M69,LEN(M69)-FIND("%",M69))</f>
        <v>Metal Cans-Household</v>
      </c>
      <c r="Q69" t="str">
        <f t="shared" si="28"/>
        <v>Incorrect</v>
      </c>
      <c r="R69" t="str">
        <f t="shared" si="29"/>
        <v>Trashed</v>
      </c>
      <c r="Y69" t="s">
        <v>364</v>
      </c>
      <c r="AA69">
        <f t="shared" si="41"/>
        <v>89.19</v>
      </c>
      <c r="AB69" t="str">
        <f>RIGHT(Y69,LEN(Y69)-FIND("%",Y69))</f>
        <v>Paper</v>
      </c>
      <c r="AC69" t="str">
        <f t="shared" si="36"/>
        <v>Correct</v>
      </c>
      <c r="AD69" t="str">
        <f t="shared" si="37"/>
        <v>Good</v>
      </c>
      <c r="AK69" t="s">
        <v>365</v>
      </c>
      <c r="AM69">
        <f t="shared" si="34"/>
        <v>42.77</v>
      </c>
      <c r="AN69" t="str">
        <f t="shared" si="35"/>
        <v>Metal Aluminum Foil</v>
      </c>
      <c r="AO69" t="str">
        <f t="shared" si="32"/>
        <v>Incorrect</v>
      </c>
      <c r="AP69" t="str">
        <f t="shared" si="33"/>
        <v>Trashed</v>
      </c>
    </row>
    <row r="70" spans="7:42">
      <c r="G70" t="s">
        <v>366</v>
      </c>
      <c r="I70">
        <f t="shared" si="39"/>
        <v>86.53</v>
      </c>
      <c r="J70" t="str">
        <f t="shared" si="38"/>
        <v>Metal Cans-Household</v>
      </c>
      <c r="K70" t="str">
        <f t="shared" si="24"/>
        <v>Incorrect</v>
      </c>
      <c r="L70" t="str">
        <f t="shared" si="25"/>
        <v>MIS-SORT</v>
      </c>
      <c r="M70" t="s">
        <v>367</v>
      </c>
      <c r="O70">
        <f t="shared" si="40"/>
        <v>99.98</v>
      </c>
      <c r="P70" t="str">
        <f>RIGHT(M70,LEN(M70)-FIND("%",M70))</f>
        <v>Metal Cans-Household</v>
      </c>
      <c r="Q70" t="str">
        <f t="shared" si="28"/>
        <v>Correct</v>
      </c>
      <c r="R70" t="str">
        <f t="shared" si="29"/>
        <v>Good</v>
      </c>
      <c r="Y70" t="s">
        <v>368</v>
      </c>
      <c r="AA70">
        <f t="shared" si="41"/>
        <v>86.02</v>
      </c>
      <c r="AB70" t="str">
        <f>RIGHT(Y70,LEN(Y70)-FIND("%",Y70))</f>
        <v>Paper</v>
      </c>
      <c r="AC70" t="str">
        <f t="shared" si="36"/>
        <v>Correct</v>
      </c>
      <c r="AD70" t="str">
        <f t="shared" si="37"/>
        <v>Good</v>
      </c>
      <c r="AK70" t="s">
        <v>369</v>
      </c>
      <c r="AM70">
        <f t="shared" si="34"/>
        <v>48.77</v>
      </c>
      <c r="AN70" t="str">
        <f t="shared" si="35"/>
        <v>Metal Aluminum Foil</v>
      </c>
      <c r="AO70" t="str">
        <f t="shared" si="32"/>
        <v>Incorrect</v>
      </c>
      <c r="AP70" t="str">
        <f t="shared" si="33"/>
        <v>Trashed</v>
      </c>
    </row>
    <row r="71" spans="7:42">
      <c r="G71" t="s">
        <v>370</v>
      </c>
      <c r="I71">
        <f t="shared" si="39"/>
        <v>44.13</v>
      </c>
      <c r="J71" t="str">
        <f t="shared" si="38"/>
        <v>Metal Cans-Household</v>
      </c>
      <c r="K71" t="str">
        <f t="shared" si="24"/>
        <v>Incorrect</v>
      </c>
      <c r="L71" t="str">
        <f t="shared" si="25"/>
        <v>Trashed</v>
      </c>
      <c r="M71" t="s">
        <v>371</v>
      </c>
      <c r="O71">
        <f t="shared" si="40"/>
        <v>64.83</v>
      </c>
      <c r="P71" t="str">
        <f>RIGHT(M71,LEN(M71)-FIND("%",M71))</f>
        <v>Metal Cans-Household</v>
      </c>
      <c r="Q71" t="str">
        <f t="shared" si="28"/>
        <v>Incorrect</v>
      </c>
      <c r="R71" t="str">
        <f t="shared" si="29"/>
        <v>Trashed</v>
      </c>
      <c r="Y71" t="s">
        <v>372</v>
      </c>
      <c r="AA71">
        <f t="shared" si="41"/>
        <v>59.19</v>
      </c>
      <c r="AB71" t="str">
        <f>RIGHT(Y71,LEN(Y71)-FIND("%",Y71))</f>
        <v>Glass</v>
      </c>
      <c r="AC71" t="str">
        <f t="shared" si="36"/>
        <v>Incorrect</v>
      </c>
      <c r="AD71" t="str">
        <f t="shared" si="37"/>
        <v>Trashed</v>
      </c>
      <c r="AK71" t="s">
        <v>373</v>
      </c>
      <c r="AM71">
        <f t="shared" si="34"/>
        <v>47.69</v>
      </c>
      <c r="AN71" t="str">
        <f t="shared" si="35"/>
        <v>Metal Aluminum Foil</v>
      </c>
      <c r="AO71" t="str">
        <f t="shared" si="32"/>
        <v>Incorrect</v>
      </c>
      <c r="AP71" t="str">
        <f t="shared" si="33"/>
        <v>Trashed</v>
      </c>
    </row>
    <row r="72" spans="7:42">
      <c r="G72" t="s">
        <v>374</v>
      </c>
      <c r="I72">
        <f t="shared" si="39"/>
        <v>51.34</v>
      </c>
      <c r="J72" t="str">
        <f t="shared" si="38"/>
        <v>Metal Cans-Household</v>
      </c>
      <c r="K72" t="str">
        <f t="shared" ref="K72:K76" si="42">IF((AND(_xlfn.NUMBERVALUE(I72)&gt;=$A$1,I$2=J72)),"Correct","Incorrect")</f>
        <v>Incorrect</v>
      </c>
      <c r="L72" t="str">
        <f t="shared" ref="L72:L76" si="43">IF((AND(_xlfn.NUMBERVALUE(I72)&gt;=$A$1,I$2&lt;&gt;J72)),"MIS-SORT",IF(_xlfn.NUMBERVALUE(I72)&lt;$A$1,"Trashed","Good"))</f>
        <v>Trashed</v>
      </c>
      <c r="M72" t="s">
        <v>375</v>
      </c>
      <c r="O72">
        <f t="shared" si="40"/>
        <v>96.11</v>
      </c>
      <c r="P72" t="str">
        <f>RIGHT(M72,LEN(M72)-FIND("%",M72))</f>
        <v>Metal Cans-Household</v>
      </c>
      <c r="Q72" t="str">
        <f t="shared" si="28"/>
        <v>Correct</v>
      </c>
      <c r="R72" t="str">
        <f t="shared" si="29"/>
        <v>Good</v>
      </c>
      <c r="Y72" t="s">
        <v>376</v>
      </c>
      <c r="AA72">
        <f t="shared" si="41"/>
        <v>48.83</v>
      </c>
      <c r="AB72" t="str">
        <f>RIGHT(Y72,LEN(Y72)-FIND("%",Y72))</f>
        <v>Metal Cans-Household</v>
      </c>
      <c r="AC72" t="str">
        <f t="shared" si="36"/>
        <v>Incorrect</v>
      </c>
      <c r="AD72" t="str">
        <f t="shared" si="37"/>
        <v>Trashed</v>
      </c>
      <c r="AK72" t="s">
        <v>377</v>
      </c>
      <c r="AM72">
        <f t="shared" si="34"/>
        <v>37.4</v>
      </c>
      <c r="AN72" t="str">
        <f t="shared" si="35"/>
        <v>NA Background</v>
      </c>
      <c r="AO72" t="str">
        <f t="shared" si="32"/>
        <v>Incorrect</v>
      </c>
      <c r="AP72" t="str">
        <f t="shared" si="33"/>
        <v>Trashed</v>
      </c>
    </row>
    <row r="73" spans="7:42">
      <c r="G73" t="s">
        <v>378</v>
      </c>
      <c r="I73">
        <f t="shared" si="39"/>
        <v>51.72</v>
      </c>
      <c r="J73" t="str">
        <f t="shared" si="38"/>
        <v>Metal Cans-Household</v>
      </c>
      <c r="K73" t="str">
        <f t="shared" si="42"/>
        <v>Incorrect</v>
      </c>
      <c r="L73" t="str">
        <f t="shared" si="43"/>
        <v>Trashed</v>
      </c>
      <c r="M73" t="s">
        <v>379</v>
      </c>
      <c r="O73">
        <f t="shared" si="40"/>
        <v>62.79</v>
      </c>
      <c r="P73" t="str">
        <f>RIGHT(M73,LEN(M73)-FIND("%",M73))</f>
        <v>Metal Cans-Household</v>
      </c>
      <c r="Q73" t="str">
        <f t="shared" si="28"/>
        <v>Incorrect</v>
      </c>
      <c r="R73" t="str">
        <f t="shared" si="29"/>
        <v>Trashed</v>
      </c>
      <c r="Y73" t="s">
        <v>380</v>
      </c>
      <c r="AA73">
        <f t="shared" si="41"/>
        <v>78.099999999999994</v>
      </c>
      <c r="AB73" t="str">
        <f>RIGHT(Y73,LEN(Y73)-FIND("%",Y73))</f>
        <v>Paper</v>
      </c>
      <c r="AC73" t="str">
        <f t="shared" si="36"/>
        <v>Incorrect</v>
      </c>
      <c r="AD73" t="str">
        <f t="shared" si="37"/>
        <v>Trashed</v>
      </c>
    </row>
    <row r="74" spans="7:42">
      <c r="G74" t="s">
        <v>381</v>
      </c>
      <c r="I74">
        <f t="shared" si="39"/>
        <v>78.81</v>
      </c>
      <c r="J74" t="str">
        <f t="shared" si="38"/>
        <v>Metal Cans-Household</v>
      </c>
      <c r="K74" t="str">
        <f t="shared" si="42"/>
        <v>Incorrect</v>
      </c>
      <c r="L74" t="str">
        <f t="shared" si="43"/>
        <v>Trashed</v>
      </c>
      <c r="M74" t="s">
        <v>382</v>
      </c>
      <c r="O74">
        <f t="shared" si="40"/>
        <v>62.29</v>
      </c>
      <c r="P74" t="str">
        <f>RIGHT(M74,LEN(M74)-FIND("%",M74))</f>
        <v>Metal Cans-Household</v>
      </c>
      <c r="Q74" t="str">
        <f t="shared" si="28"/>
        <v>Incorrect</v>
      </c>
      <c r="R74" t="str">
        <f t="shared" si="29"/>
        <v>Trashed</v>
      </c>
      <c r="Y74" t="s">
        <v>383</v>
      </c>
      <c r="AA74">
        <f t="shared" si="41"/>
        <v>70.14</v>
      </c>
      <c r="AB74" t="str">
        <f>RIGHT(Y74,LEN(Y74)-FIND("%",Y74))</f>
        <v>Paper</v>
      </c>
      <c r="AC74" t="str">
        <f t="shared" si="36"/>
        <v>Incorrect</v>
      </c>
      <c r="AD74" t="str">
        <f t="shared" si="37"/>
        <v>Trashed</v>
      </c>
    </row>
    <row r="75" spans="7:42">
      <c r="G75" t="s">
        <v>384</v>
      </c>
      <c r="I75">
        <f t="shared" si="39"/>
        <v>66.73</v>
      </c>
      <c r="J75" t="str">
        <f t="shared" si="38"/>
        <v>Metal Cans-Household</v>
      </c>
      <c r="K75" t="str">
        <f t="shared" si="42"/>
        <v>Incorrect</v>
      </c>
      <c r="L75" t="str">
        <f t="shared" si="43"/>
        <v>Trashed</v>
      </c>
      <c r="M75" t="s">
        <v>385</v>
      </c>
      <c r="O75">
        <f t="shared" si="40"/>
        <v>100</v>
      </c>
      <c r="P75" t="str">
        <f>RIGHT(M75,LEN(M75)-FIND("%",M75))</f>
        <v>Metal Cans-Household</v>
      </c>
      <c r="Q75" t="str">
        <f t="shared" si="28"/>
        <v>Correct</v>
      </c>
      <c r="R75" t="str">
        <f t="shared" si="29"/>
        <v>Good</v>
      </c>
      <c r="Y75" t="s">
        <v>386</v>
      </c>
      <c r="AA75">
        <f t="shared" si="41"/>
        <v>66.33</v>
      </c>
      <c r="AB75" t="str">
        <f>RIGHT(Y75,LEN(Y75)-FIND("%",Y75))</f>
        <v>Paper</v>
      </c>
      <c r="AC75" t="str">
        <f t="shared" si="36"/>
        <v>Incorrect</v>
      </c>
      <c r="AD75" t="str">
        <f t="shared" si="37"/>
        <v>Trashed</v>
      </c>
    </row>
    <row r="76" spans="7:42">
      <c r="G76" t="s">
        <v>387</v>
      </c>
      <c r="I76">
        <f t="shared" si="39"/>
        <v>83.73</v>
      </c>
      <c r="J76" t="str">
        <f t="shared" si="38"/>
        <v>Metal Cans-Household</v>
      </c>
      <c r="K76" t="str">
        <f t="shared" si="42"/>
        <v>Incorrect</v>
      </c>
      <c r="L76" t="str">
        <f t="shared" si="43"/>
        <v>MIS-SORT</v>
      </c>
      <c r="M76" t="s">
        <v>388</v>
      </c>
      <c r="O76">
        <f t="shared" si="40"/>
        <v>90.36</v>
      </c>
      <c r="P76" t="str">
        <f>RIGHT(M76,LEN(M76)-FIND("%",M76))</f>
        <v>Metal Cans-Household</v>
      </c>
      <c r="Q76" t="str">
        <f t="shared" si="28"/>
        <v>Correct</v>
      </c>
      <c r="R76" t="str">
        <f t="shared" si="29"/>
        <v>Good</v>
      </c>
      <c r="Y76" t="s">
        <v>389</v>
      </c>
      <c r="AA76">
        <f t="shared" si="41"/>
        <v>94.67</v>
      </c>
      <c r="AB76" t="str">
        <f>RIGHT(Y76,LEN(Y76)-FIND("%",Y76))</f>
        <v>Paper</v>
      </c>
      <c r="AC76" t="str">
        <f t="shared" si="36"/>
        <v>Correct</v>
      </c>
      <c r="AD76" t="str">
        <f t="shared" si="37"/>
        <v>Good</v>
      </c>
    </row>
    <row r="77" spans="7:42">
      <c r="M77" t="s">
        <v>390</v>
      </c>
      <c r="O77">
        <f t="shared" si="40"/>
        <v>61.6</v>
      </c>
      <c r="P77" t="str">
        <f>RIGHT(M77,LEN(M77)-FIND("%",M77))</f>
        <v>Metal Cans-Household</v>
      </c>
      <c r="Q77" t="str">
        <f t="shared" si="28"/>
        <v>Incorrect</v>
      </c>
      <c r="R77" t="str">
        <f t="shared" si="29"/>
        <v>Trashed</v>
      </c>
      <c r="Y77" t="s">
        <v>391</v>
      </c>
      <c r="AA77">
        <f t="shared" si="41"/>
        <v>65.05</v>
      </c>
      <c r="AB77" t="str">
        <f>RIGHT(Y77,LEN(Y77)-FIND("%",Y77))</f>
        <v>Metal Cans-Household</v>
      </c>
      <c r="AC77" t="str">
        <f t="shared" si="36"/>
        <v>Incorrect</v>
      </c>
      <c r="AD77" t="str">
        <f t="shared" si="37"/>
        <v>Trashed</v>
      </c>
    </row>
    <row r="78" spans="7:42">
      <c r="M78" t="s">
        <v>392</v>
      </c>
      <c r="O78">
        <f t="shared" si="40"/>
        <v>85.36</v>
      </c>
      <c r="P78" t="str">
        <f>RIGHT(M78,LEN(M78)-FIND("%",M78))</f>
        <v>Metal Cans-Household</v>
      </c>
      <c r="Q78" t="str">
        <f t="shared" si="28"/>
        <v>Correct</v>
      </c>
      <c r="R78" t="str">
        <f t="shared" si="29"/>
        <v>Good</v>
      </c>
      <c r="Y78" t="s">
        <v>393</v>
      </c>
      <c r="AA78">
        <f t="shared" si="41"/>
        <v>65.459999999999994</v>
      </c>
      <c r="AB78" t="str">
        <f>RIGHT(Y78,LEN(Y78)-FIND("%",Y78))</f>
        <v>Paper</v>
      </c>
      <c r="AC78" t="str">
        <f t="shared" si="36"/>
        <v>Incorrect</v>
      </c>
      <c r="AD78" t="str">
        <f t="shared" si="37"/>
        <v>Trashed</v>
      </c>
    </row>
    <row r="79" spans="7:42">
      <c r="M79" t="s">
        <v>394</v>
      </c>
      <c r="O79">
        <f t="shared" si="40"/>
        <v>87.46</v>
      </c>
      <c r="P79" t="str">
        <f>RIGHT(M79,LEN(M79)-FIND("%",M79))</f>
        <v>Glass</v>
      </c>
      <c r="Q79" t="str">
        <f t="shared" si="28"/>
        <v>Incorrect</v>
      </c>
      <c r="R79" t="str">
        <f t="shared" si="29"/>
        <v>MIS-SORT</v>
      </c>
      <c r="Y79" t="s">
        <v>395</v>
      </c>
      <c r="AA79">
        <f t="shared" si="41"/>
        <v>70.209999999999994</v>
      </c>
      <c r="AB79" t="str">
        <f>RIGHT(Y79,LEN(Y79)-FIND("%",Y79))</f>
        <v>Paper</v>
      </c>
      <c r="AC79" t="str">
        <f t="shared" si="36"/>
        <v>Incorrect</v>
      </c>
      <c r="AD79" t="str">
        <f t="shared" si="37"/>
        <v>Trashed</v>
      </c>
    </row>
    <row r="80" spans="7:42">
      <c r="M80" t="s">
        <v>396</v>
      </c>
      <c r="O80">
        <f t="shared" si="40"/>
        <v>56.45</v>
      </c>
      <c r="P80" t="str">
        <f>RIGHT(M80,LEN(M80)-FIND("%",M80))</f>
        <v>Glass</v>
      </c>
      <c r="Q80" t="str">
        <f t="shared" ref="Q80:Q87" si="44">IF((AND(_xlfn.NUMBERVALUE(O80)&gt;=$A$1,O$2=P80)),"Correct","Incorrect")</f>
        <v>Incorrect</v>
      </c>
      <c r="R80" t="str">
        <f t="shared" ref="R80:R87" si="45">IF((AND(_xlfn.NUMBERVALUE(O80)&gt;=$A$1,O$2&lt;&gt;P80)),"MIS-SORT",IF(_xlfn.NUMBERVALUE(O80)&lt;$A$1,"Trashed","Good"))</f>
        <v>Trashed</v>
      </c>
      <c r="Y80" t="s">
        <v>397</v>
      </c>
      <c r="AA80">
        <f t="shared" si="41"/>
        <v>62.83</v>
      </c>
      <c r="AB80" t="str">
        <f>RIGHT(Y80,LEN(Y80)-FIND("%",Y80))</f>
        <v>Metal Cans-Household</v>
      </c>
      <c r="AC80" t="str">
        <f t="shared" si="36"/>
        <v>Incorrect</v>
      </c>
      <c r="AD80" t="str">
        <f t="shared" si="37"/>
        <v>Trashed</v>
      </c>
    </row>
    <row r="81" spans="13:30">
      <c r="M81" t="s">
        <v>398</v>
      </c>
      <c r="O81">
        <f t="shared" si="40"/>
        <v>52.41</v>
      </c>
      <c r="P81" t="str">
        <f>RIGHT(M81,LEN(M81)-FIND("%",M81))</f>
        <v>Paper</v>
      </c>
      <c r="Q81" t="str">
        <f t="shared" si="44"/>
        <v>Incorrect</v>
      </c>
      <c r="R81" t="str">
        <f t="shared" si="45"/>
        <v>Trashed</v>
      </c>
      <c r="Y81" t="s">
        <v>399</v>
      </c>
      <c r="AA81">
        <f t="shared" si="41"/>
        <v>52.76</v>
      </c>
      <c r="AB81" t="str">
        <f>RIGHT(Y81,LEN(Y81)-FIND("%",Y81))</f>
        <v>Paper</v>
      </c>
      <c r="AC81" t="str">
        <f t="shared" si="36"/>
        <v>Incorrect</v>
      </c>
      <c r="AD81" t="str">
        <f t="shared" si="37"/>
        <v>Trashed</v>
      </c>
    </row>
    <row r="82" spans="13:30">
      <c r="M82" t="s">
        <v>400</v>
      </c>
      <c r="O82">
        <f t="shared" si="40"/>
        <v>49.35</v>
      </c>
      <c r="P82" t="str">
        <f>RIGHT(M82,LEN(M82)-FIND("%",M82))</f>
        <v>Glass</v>
      </c>
      <c r="Q82" t="str">
        <f t="shared" si="44"/>
        <v>Incorrect</v>
      </c>
      <c r="R82" t="str">
        <f t="shared" si="45"/>
        <v>Trashed</v>
      </c>
      <c r="Y82" t="s">
        <v>401</v>
      </c>
      <c r="AA82">
        <f t="shared" si="41"/>
        <v>97.92</v>
      </c>
      <c r="AB82" t="str">
        <f>RIGHT(Y82,LEN(Y82)-FIND("%",Y82))</f>
        <v>Paper</v>
      </c>
      <c r="AC82" t="str">
        <f t="shared" si="36"/>
        <v>Correct</v>
      </c>
      <c r="AD82" t="str">
        <f t="shared" si="37"/>
        <v>Good</v>
      </c>
    </row>
    <row r="83" spans="13:30">
      <c r="M83" t="s">
        <v>402</v>
      </c>
      <c r="O83">
        <f t="shared" si="40"/>
        <v>59.05</v>
      </c>
      <c r="P83" t="str">
        <f>RIGHT(M83,LEN(M83)-FIND("%",M83))</f>
        <v>Glass</v>
      </c>
      <c r="Q83" t="str">
        <f t="shared" si="44"/>
        <v>Incorrect</v>
      </c>
      <c r="R83" t="str">
        <f t="shared" si="45"/>
        <v>Trashed</v>
      </c>
      <c r="Y83" t="s">
        <v>403</v>
      </c>
      <c r="AA83">
        <f t="shared" si="41"/>
        <v>90.15</v>
      </c>
      <c r="AB83" t="str">
        <f>RIGHT(Y83,LEN(Y83)-FIND("%",Y83))</f>
        <v>Paper</v>
      </c>
      <c r="AC83" t="str">
        <f t="shared" si="36"/>
        <v>Correct</v>
      </c>
      <c r="AD83" t="str">
        <f t="shared" si="37"/>
        <v>Good</v>
      </c>
    </row>
    <row r="84" spans="13:30">
      <c r="M84" t="s">
        <v>404</v>
      </c>
      <c r="O84">
        <f t="shared" si="40"/>
        <v>69.930000000000007</v>
      </c>
      <c r="P84" t="str">
        <f>RIGHT(M84,LEN(M84)-FIND("%",M84))</f>
        <v>Metal Cans-Household</v>
      </c>
      <c r="Q84" t="str">
        <f t="shared" si="44"/>
        <v>Incorrect</v>
      </c>
      <c r="R84" t="str">
        <f t="shared" si="45"/>
        <v>Trashed</v>
      </c>
      <c r="Y84" t="s">
        <v>405</v>
      </c>
      <c r="AA84">
        <f t="shared" si="41"/>
        <v>68.22</v>
      </c>
      <c r="AB84" t="str">
        <f>RIGHT(Y84,LEN(Y84)-FIND("%",Y84))</f>
        <v>Paper</v>
      </c>
      <c r="AC84" t="str">
        <f t="shared" si="36"/>
        <v>Incorrect</v>
      </c>
      <c r="AD84" t="str">
        <f t="shared" si="37"/>
        <v>Trashed</v>
      </c>
    </row>
    <row r="85" spans="13:30">
      <c r="M85" t="s">
        <v>406</v>
      </c>
      <c r="O85">
        <f t="shared" si="40"/>
        <v>87.64</v>
      </c>
      <c r="P85" t="str">
        <f>RIGHT(M85,LEN(M85)-FIND("%",M85))</f>
        <v>Metal Cans-Household</v>
      </c>
      <c r="Q85" t="str">
        <f t="shared" si="44"/>
        <v>Correct</v>
      </c>
      <c r="R85" t="str">
        <f t="shared" si="45"/>
        <v>Good</v>
      </c>
      <c r="Y85" t="s">
        <v>407</v>
      </c>
      <c r="AA85">
        <f t="shared" si="41"/>
        <v>81.44</v>
      </c>
      <c r="AB85" t="str">
        <f>RIGHT(Y85,LEN(Y85)-FIND("%",Y85))</f>
        <v>Paper</v>
      </c>
      <c r="AC85" t="str">
        <f t="shared" si="36"/>
        <v>Correct</v>
      </c>
      <c r="AD85" t="str">
        <f t="shared" si="37"/>
        <v>Good</v>
      </c>
    </row>
    <row r="86" spans="13:30">
      <c r="M86" t="s">
        <v>408</v>
      </c>
      <c r="O86">
        <f t="shared" si="40"/>
        <v>45.94</v>
      </c>
      <c r="P86" t="str">
        <f>RIGHT(M86,LEN(M86)-FIND("%",M86))</f>
        <v>Metal Cans-Household</v>
      </c>
      <c r="Q86" t="str">
        <f t="shared" si="44"/>
        <v>Incorrect</v>
      </c>
      <c r="R86" t="str">
        <f t="shared" si="45"/>
        <v>Trashed</v>
      </c>
      <c r="Y86" t="s">
        <v>409</v>
      </c>
      <c r="AA86">
        <f t="shared" si="41"/>
        <v>52.71</v>
      </c>
      <c r="AB86" t="str">
        <f>RIGHT(Y86,LEN(Y86)-FIND("%",Y86))</f>
        <v>Metal Cans-Household</v>
      </c>
      <c r="AC86" t="str">
        <f t="shared" si="36"/>
        <v>Incorrect</v>
      </c>
      <c r="AD86" t="str">
        <f t="shared" si="37"/>
        <v>Trashed</v>
      </c>
    </row>
    <row r="87" spans="13:30">
      <c r="M87" t="s">
        <v>410</v>
      </c>
      <c r="O87">
        <f t="shared" si="40"/>
        <v>55.69</v>
      </c>
      <c r="P87" t="str">
        <f>RIGHT(M87,LEN(M87)-FIND("%",M87))</f>
        <v>Glass</v>
      </c>
      <c r="Q87" t="str">
        <f t="shared" si="44"/>
        <v>Incorrect</v>
      </c>
      <c r="R87" t="str">
        <f t="shared" si="45"/>
        <v>Trashed</v>
      </c>
      <c r="Y87" t="s">
        <v>411</v>
      </c>
      <c r="AA87">
        <f t="shared" si="41"/>
        <v>69.959999999999994</v>
      </c>
      <c r="AB87" t="str">
        <f>RIGHT(Y87,LEN(Y87)-FIND("%",Y87))</f>
        <v>Paper</v>
      </c>
      <c r="AC87" t="str">
        <f t="shared" si="36"/>
        <v>Incorrect</v>
      </c>
      <c r="AD87" t="str">
        <f t="shared" si="37"/>
        <v>Trashed</v>
      </c>
    </row>
    <row r="88" spans="13:30">
      <c r="Y88" t="s">
        <v>412</v>
      </c>
      <c r="AA88">
        <f t="shared" si="41"/>
        <v>82.39</v>
      </c>
      <c r="AB88" t="str">
        <f>RIGHT(Y88,LEN(Y88)-FIND("%",Y88))</f>
        <v>Paper</v>
      </c>
      <c r="AC88" t="str">
        <f t="shared" si="36"/>
        <v>Correct</v>
      </c>
      <c r="AD88" t="str">
        <f t="shared" si="37"/>
        <v>Good</v>
      </c>
    </row>
    <row r="89" spans="13:30">
      <c r="Y89" t="s">
        <v>413</v>
      </c>
      <c r="AA89">
        <f t="shared" si="41"/>
        <v>54.64</v>
      </c>
      <c r="AB89" t="str">
        <f>RIGHT(Y89,LEN(Y89)-FIND("%",Y89))</f>
        <v>Paper</v>
      </c>
      <c r="AC89" t="str">
        <f t="shared" si="36"/>
        <v>Incorrect</v>
      </c>
      <c r="AD89" t="str">
        <f t="shared" si="37"/>
        <v>Trashed</v>
      </c>
    </row>
    <row r="90" spans="13:30">
      <c r="Y90" t="s">
        <v>414</v>
      </c>
      <c r="AA90">
        <f t="shared" si="41"/>
        <v>81.790000000000006</v>
      </c>
      <c r="AB90" t="str">
        <f>RIGHT(Y90,LEN(Y90)-FIND("%",Y90))</f>
        <v>Metal Cans-Household</v>
      </c>
      <c r="AC90" t="str">
        <f t="shared" ref="AC90:AC99" si="46">IF((AND(_xlfn.NUMBERVALUE(AA90)&gt;=$A$1,AA$2=AB90)),"Correct","Incorrect")</f>
        <v>Incorrect</v>
      </c>
      <c r="AD90" t="str">
        <f t="shared" ref="AD90:AD99" si="47">IF((AND(_xlfn.NUMBERVALUE(AA90)&gt;=$A$1,AA$2&lt;&gt;AB90)),"MIS-SORT",IF(_xlfn.NUMBERVALUE(AA90)&lt;$A$1,"Trashed","Good"))</f>
        <v>MIS-SORT</v>
      </c>
    </row>
    <row r="91" spans="13:30">
      <c r="Y91" t="s">
        <v>415</v>
      </c>
      <c r="AA91">
        <f t="shared" si="41"/>
        <v>93.07</v>
      </c>
      <c r="AB91" t="str">
        <f>RIGHT(Y91,LEN(Y91)-FIND("%",Y91))</f>
        <v>Paper</v>
      </c>
      <c r="AC91" t="str">
        <f t="shared" si="46"/>
        <v>Correct</v>
      </c>
      <c r="AD91" t="str">
        <f t="shared" si="47"/>
        <v>Good</v>
      </c>
    </row>
    <row r="92" spans="13:30">
      <c r="Y92" t="s">
        <v>416</v>
      </c>
      <c r="AA92">
        <f t="shared" si="41"/>
        <v>98.72</v>
      </c>
      <c r="AB92" t="str">
        <f>RIGHT(Y92,LEN(Y92)-FIND("%",Y92))</f>
        <v>Paper</v>
      </c>
      <c r="AC92" t="str">
        <f t="shared" si="46"/>
        <v>Correct</v>
      </c>
      <c r="AD92" t="str">
        <f t="shared" si="47"/>
        <v>Good</v>
      </c>
    </row>
    <row r="93" spans="13:30">
      <c r="Y93" t="s">
        <v>417</v>
      </c>
      <c r="AA93">
        <f t="shared" si="41"/>
        <v>73.66</v>
      </c>
      <c r="AB93" t="str">
        <f>RIGHT(Y93,LEN(Y93)-FIND("%",Y93))</f>
        <v>Paper</v>
      </c>
      <c r="AC93" t="str">
        <f t="shared" si="46"/>
        <v>Incorrect</v>
      </c>
      <c r="AD93" t="str">
        <f t="shared" si="47"/>
        <v>Trashed</v>
      </c>
    </row>
    <row r="94" spans="13:30">
      <c r="Y94" t="s">
        <v>418</v>
      </c>
      <c r="AA94">
        <f t="shared" si="41"/>
        <v>93.02</v>
      </c>
      <c r="AB94" t="str">
        <f>RIGHT(Y94,LEN(Y94)-FIND("%",Y94))</f>
        <v>Paper</v>
      </c>
      <c r="AC94" t="str">
        <f t="shared" si="46"/>
        <v>Correct</v>
      </c>
      <c r="AD94" t="str">
        <f t="shared" si="47"/>
        <v>Good</v>
      </c>
    </row>
    <row r="95" spans="13:30">
      <c r="Y95" t="s">
        <v>419</v>
      </c>
      <c r="AA95">
        <f t="shared" si="41"/>
        <v>92.21</v>
      </c>
      <c r="AB95" t="str">
        <f>RIGHT(Y95,LEN(Y95)-FIND("%",Y95))</f>
        <v>Paper</v>
      </c>
      <c r="AC95" t="str">
        <f t="shared" si="46"/>
        <v>Correct</v>
      </c>
      <c r="AD95" t="str">
        <f t="shared" si="47"/>
        <v>Good</v>
      </c>
    </row>
    <row r="96" spans="13:30">
      <c r="Y96" t="s">
        <v>420</v>
      </c>
      <c r="AA96">
        <f t="shared" si="41"/>
        <v>67.400000000000006</v>
      </c>
      <c r="AB96" t="str">
        <f>RIGHT(Y96,LEN(Y96)-FIND("%",Y96))</f>
        <v>Paper</v>
      </c>
      <c r="AC96" t="str">
        <f t="shared" si="46"/>
        <v>Incorrect</v>
      </c>
      <c r="AD96" t="str">
        <f t="shared" si="47"/>
        <v>Trashed</v>
      </c>
    </row>
    <row r="97" spans="25:30">
      <c r="Y97" t="s">
        <v>421</v>
      </c>
      <c r="AA97">
        <f t="shared" si="41"/>
        <v>88.14</v>
      </c>
      <c r="AB97" t="str">
        <f>RIGHT(Y97,LEN(Y97)-FIND("%",Y97))</f>
        <v>Paper</v>
      </c>
      <c r="AC97" t="str">
        <f t="shared" si="46"/>
        <v>Correct</v>
      </c>
      <c r="AD97" t="str">
        <f t="shared" si="47"/>
        <v>Good</v>
      </c>
    </row>
    <row r="98" spans="25:30">
      <c r="Y98" t="s">
        <v>422</v>
      </c>
      <c r="AA98">
        <f t="shared" si="41"/>
        <v>48.44</v>
      </c>
      <c r="AB98" t="str">
        <f>RIGHT(Y98,LEN(Y98)-FIND("%",Y98))</f>
        <v>Glass</v>
      </c>
      <c r="AC98" t="str">
        <f t="shared" si="46"/>
        <v>Incorrect</v>
      </c>
      <c r="AD98" t="str">
        <f t="shared" si="47"/>
        <v>Trashed</v>
      </c>
    </row>
    <row r="99" spans="25:30">
      <c r="Y99" t="s">
        <v>183</v>
      </c>
      <c r="AA99">
        <f t="shared" si="41"/>
        <v>92.41</v>
      </c>
      <c r="AB99" t="str">
        <f>RIGHT(Y99,LEN(Y99)-FIND("%",Y99))</f>
        <v>Paper</v>
      </c>
      <c r="AC99" t="str">
        <f t="shared" si="46"/>
        <v>Correct</v>
      </c>
      <c r="AD99" t="str">
        <f t="shared" si="47"/>
        <v>Good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31C6991F6E144A310FCA14C699D60" ma:contentTypeVersion="10" ma:contentTypeDescription="Create a new document." ma:contentTypeScope="" ma:versionID="34643b5ba511c895a5e32da6297ded02">
  <xsd:schema xmlns:xsd="http://www.w3.org/2001/XMLSchema" xmlns:xs="http://www.w3.org/2001/XMLSchema" xmlns:p="http://schemas.microsoft.com/office/2006/metadata/properties" xmlns:ns2="33f85e70-1418-47d1-9bf4-775a889d42ac" targetNamespace="http://schemas.microsoft.com/office/2006/metadata/properties" ma:root="true" ma:fieldsID="f786051eba236b782ef1f8c8e508d5e2" ns2:_="">
    <xsd:import namespace="33f85e70-1418-47d1-9bf4-775a889d42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85e70-1418-47d1-9bf4-775a889d4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C10D27-6C06-4F2D-8460-4C41A5538A9C}"/>
</file>

<file path=customXml/itemProps2.xml><?xml version="1.0" encoding="utf-8"?>
<ds:datastoreItem xmlns:ds="http://schemas.openxmlformats.org/officeDocument/2006/customXml" ds:itemID="{6BE8F792-31C2-4715-AEF9-8EB68942E90D}"/>
</file>

<file path=customXml/itemProps3.xml><?xml version="1.0" encoding="utf-8"?>
<ds:datastoreItem xmlns:ds="http://schemas.openxmlformats.org/officeDocument/2006/customXml" ds:itemID="{F01DF94B-A2C9-4D08-9EAE-1E492D18B1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</dc:creator>
  <cp:keywords/>
  <dc:description/>
  <cp:lastModifiedBy>Ethan Mitchell Grasley</cp:lastModifiedBy>
  <cp:revision/>
  <dcterms:created xsi:type="dcterms:W3CDTF">2021-03-28T16:29:41Z</dcterms:created>
  <dcterms:modified xsi:type="dcterms:W3CDTF">2021-03-30T15:28:31Z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0x0101002FF31C6991F6E144A310FCA14C699D60</vt:lpwstr>
  </property>
</Properties>
</file>