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elw47\Desktop\Sophomore Summer Semester\CIS 250-20\Test 2\Excel\"/>
    </mc:Choice>
  </mc:AlternateContent>
  <xr:revisionPtr revIDLastSave="0" documentId="13_ncr:1_{91C4BDF2-5EB3-45D3-8B1D-0B042A394C57}" xr6:coauthVersionLast="33" xr6:coauthVersionMax="33" xr10:uidLastSave="{00000000-0000-0000-0000-000000000000}"/>
  <bookViews>
    <workbookView xWindow="0" yWindow="0" windowWidth="19200" windowHeight="6930" activeTab="1" xr2:uid="{00000000-000D-0000-FFFF-FFFF00000000}"/>
  </bookViews>
  <sheets>
    <sheet name="Documentation" sheetId="12" r:id="rId1"/>
    <sheet name="Product Lookup" sheetId="10" r:id="rId2"/>
    <sheet name="Orders" sheetId="7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0" l="1"/>
  <c r="I8" i="10" l="1"/>
  <c r="I9" i="10" s="1"/>
  <c r="I10" i="10" s="1"/>
  <c r="I7" i="10"/>
  <c r="I6" i="10"/>
  <c r="C17" i="10"/>
  <c r="C16" i="10"/>
  <c r="C15" i="10"/>
  <c r="C14" i="10"/>
  <c r="O23" i="7"/>
  <c r="O22" i="7"/>
  <c r="O21" i="7"/>
  <c r="O20" i="7"/>
  <c r="O19" i="7"/>
  <c r="O18" i="7"/>
  <c r="O17" i="7"/>
  <c r="O16" i="7"/>
  <c r="C12" i="7"/>
  <c r="D12" i="7"/>
  <c r="E12" i="7"/>
  <c r="F12" i="7"/>
  <c r="G12" i="7"/>
  <c r="H12" i="7"/>
  <c r="I12" i="7"/>
  <c r="J12" i="7"/>
  <c r="K12" i="7"/>
  <c r="L12" i="7"/>
  <c r="M12" i="7"/>
  <c r="N12" i="7"/>
  <c r="B12" i="7"/>
  <c r="P10" i="7"/>
  <c r="P9" i="7"/>
  <c r="P8" i="7"/>
  <c r="P7" i="7"/>
  <c r="P6" i="7"/>
  <c r="O10" i="7"/>
  <c r="O9" i="7"/>
  <c r="O8" i="7"/>
  <c r="O7" i="7"/>
  <c r="O6" i="7"/>
  <c r="A2" i="7"/>
  <c r="A2" i="10"/>
  <c r="B15" i="10" l="1"/>
  <c r="B14" i="10"/>
  <c r="B17" i="10" l="1"/>
  <c r="P22" i="7" l="1"/>
  <c r="P21" i="7"/>
  <c r="P20" i="7"/>
  <c r="P19" i="7"/>
  <c r="P18" i="7"/>
  <c r="P17" i="7"/>
  <c r="P16" i="7"/>
  <c r="N21" i="7"/>
  <c r="N20" i="7"/>
  <c r="N19" i="7"/>
  <c r="N18" i="7"/>
  <c r="N17" i="7"/>
  <c r="N22" i="7"/>
  <c r="N16" i="7"/>
  <c r="F10" i="7"/>
  <c r="E10" i="7"/>
  <c r="D10" i="7"/>
  <c r="C10" i="7"/>
  <c r="B10" i="7"/>
  <c r="M25" i="7"/>
  <c r="E25" i="7"/>
  <c r="F25" i="7"/>
  <c r="I25" i="7"/>
  <c r="L25" i="7"/>
  <c r="H25" i="7"/>
  <c r="D25" i="7"/>
  <c r="J25" i="7"/>
  <c r="K25" i="7"/>
  <c r="G25" i="7"/>
  <c r="C25" i="7"/>
  <c r="B25" i="7"/>
  <c r="C23" i="7"/>
  <c r="G23" i="7"/>
  <c r="K23" i="7"/>
  <c r="D23" i="7"/>
  <c r="H23" i="7"/>
  <c r="L23" i="7"/>
  <c r="J23" i="7"/>
  <c r="F23" i="7"/>
  <c r="E23" i="7"/>
  <c r="I23" i="7"/>
  <c r="M23" i="7"/>
  <c r="B23" i="7"/>
  <c r="P23" i="7" l="1"/>
  <c r="N23" i="7"/>
  <c r="N25" i="7"/>
  <c r="G10" i="7"/>
  <c r="N9" i="7"/>
  <c r="N8" i="7"/>
  <c r="H10" i="7" l="1"/>
  <c r="I10" i="7" l="1"/>
  <c r="J10" i="7" l="1"/>
  <c r="K10" i="7" l="1"/>
  <c r="L10" i="7" l="1"/>
  <c r="M10" i="7"/>
  <c r="N6" i="7" l="1"/>
  <c r="N7" i="7" l="1"/>
  <c r="N10" i="7" l="1"/>
</calcChain>
</file>

<file path=xl/sharedStrings.xml><?xml version="1.0" encoding="utf-8"?>
<sst xmlns="http://schemas.openxmlformats.org/spreadsheetml/2006/main" count="102" uniqueCount="54">
  <si>
    <t>Author:</t>
  </si>
  <si>
    <t>Emily Wantland</t>
  </si>
  <si>
    <t>Note: Do not edit this sheet. If your name does not appear in cell B6, please download a new copy of the file from the SAM website.</t>
  </si>
  <si>
    <t>PERFORMING CALCULATIONS WITH FORMULAS AND FUNCTIONS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</si>
  <si>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3: SAM Project 1a</t>
    </r>
  </si>
  <si>
    <t>Snackin-Pak</t>
  </si>
  <si>
    <t>Granola</t>
  </si>
  <si>
    <t>Popcorn</t>
  </si>
  <si>
    <t>Nuts</t>
  </si>
  <si>
    <t>Dried Fruit</t>
  </si>
  <si>
    <t>Chips/Pretzels</t>
  </si>
  <si>
    <t>Baked Goods</t>
  </si>
  <si>
    <t>Bars/Clusters</t>
  </si>
  <si>
    <t>Transaction Growth</t>
  </si>
  <si>
    <t>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</si>
  <si>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</si>
  <si>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</si>
  <si>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</si>
  <si>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</si>
  <si>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</si>
  <si>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</si>
  <si>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</si>
  <si>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</si>
  <si>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</si>
  <si>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</si>
  <si>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</si>
  <si>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</si>
  <si>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</si>
  <si>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Orders</t>
  </si>
  <si>
    <t>Average Monthly Fulfillment</t>
  </si>
  <si>
    <t>Sweet Stuff</t>
  </si>
  <si>
    <t>Great Grains</t>
  </si>
  <si>
    <t>Fit Bits</t>
  </si>
  <si>
    <t>Most Ordered</t>
  </si>
  <si>
    <t>Least Ordered</t>
  </si>
  <si>
    <t>Components</t>
  </si>
  <si>
    <t>Average Monthly Inventory</t>
  </si>
  <si>
    <t>Munchie Madness</t>
  </si>
  <si>
    <t>Calories</t>
  </si>
  <si>
    <t># of Components</t>
  </si>
  <si>
    <t>Net Weight (oz.)</t>
  </si>
  <si>
    <t>Shipping Weight (lbs.)</t>
  </si>
  <si>
    <t>Packing Weight (oz.)</t>
  </si>
  <si>
    <t>Packaging</t>
  </si>
  <si>
    <t>Overweight?</t>
  </si>
  <si>
    <t>Peak Inventory</t>
  </si>
  <si>
    <t>Lowest Stock</t>
  </si>
  <si>
    <t>Inventory Tracker</t>
  </si>
  <si>
    <t>Total Inventory</t>
  </si>
  <si>
    <t>Boxed Set Components &amp; Calories</t>
  </si>
  <si>
    <t>Boxed Set Configurations</t>
  </si>
  <si>
    <t>Boxed Set Information</t>
  </si>
  <si>
    <t>Product Information Lookup</t>
  </si>
  <si>
    <t>Boxed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</si>
</sst>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4" tint="-0.249977111117893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10">
    <xf numFmtId="0" fontId="0" fillId="0" borderId="0"/>
    <xf numFmtId="0" fontId="1" fillId="0" borderId="0"/>
    <xf numFmtId="0" fontId="3" fillId="2" borderId="0">
      <alignment vertical="top" wrapText="1"/>
    </xf>
    <xf numFmtId="0" fontId="5" fillId="2" borderId="0">
      <alignment vertical="top" wrapText="1"/>
    </xf>
    <xf numFmtId="0" fontId="3" fillId="2" borderId="0">
      <alignment vertical="top" wrapText="1"/>
    </xf>
    <xf numFmtId="0" fontId="9" fillId="4" borderId="1" applyNumberFormat="0" applyProtection="0">
      <alignment horizontal="center" vertical="center"/>
    </xf>
    <xf numFmtId="0" fontId="10" fillId="5" borderId="2" applyNumberFormat="0" applyProtection="0">
      <alignment horizontal="center" vertical="center"/>
    </xf>
    <xf numFmtId="0" fontId="11" fillId="5" borderId="1" applyNumberFormat="0" applyProtection="0">
      <alignment horizontal="center" vertical="center"/>
    </xf>
    <xf numFmtId="0" fontId="12" fillId="6" borderId="0" applyNumberFormat="0" applyBorder="0" applyAlignment="0" applyProtection="0"/>
    <xf numFmtId="0" fontId="12" fillId="7" borderId="0" applyNumberFormat="0" applyBorder="0" applyAlignment="0" applyProtection="0"/>
  </cellStyleXfs>
  <cellXfs count="48">
    <xf numFmtId="0" fontId="0" fillId="0" borderId="0" xfId="0"/>
    <xf numFmtId="0" fontId="2" fillId="2" borderId="0" xfId="1" applyFont="1" applyFill="1" applyBorder="1" applyAlignment="1">
      <alignment horizontal="left"/>
    </xf>
    <xf numFmtId="0" fontId="1" fillId="0" borderId="0" xfId="1" applyFill="1"/>
    <xf numFmtId="0" fontId="1" fillId="0" borderId="0" xfId="1" applyFill="1" applyAlignment="1">
      <alignment wrapText="1"/>
    </xf>
    <xf numFmtId="0" fontId="2" fillId="2" borderId="0" xfId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10" borderId="0" xfId="0" applyFill="1" applyAlignment="1">
      <alignment vertical="top" wrapText="1"/>
    </xf>
    <xf numFmtId="0" fontId="0" fillId="10" borderId="0" xfId="0" applyFill="1" applyBorder="1" applyAlignment="1">
      <alignment horizontal="left" vertical="top" wrapText="1"/>
    </xf>
    <xf numFmtId="0" fontId="0" fillId="0" borderId="0" xfId="0" applyFill="1"/>
    <xf numFmtId="0" fontId="0" fillId="9" borderId="0" xfId="0" applyFill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1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12" fillId="6" borderId="0" xfId="8" applyAlignment="1">
      <alignment vertical="top" wrapText="1"/>
    </xf>
    <xf numFmtId="0" fontId="12" fillId="7" borderId="0" xfId="9" applyAlignment="1">
      <alignment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5" borderId="2" xfId="6" applyAlignment="1">
      <alignment horizontal="center" vertical="center"/>
    </xf>
    <xf numFmtId="0" fontId="0" fillId="11" borderId="0" xfId="0" applyFill="1" applyAlignment="1">
      <alignment horizontal="center" vertical="top" wrapText="1"/>
    </xf>
    <xf numFmtId="22" fontId="0" fillId="0" borderId="0" xfId="0" applyNumberFormat="1" applyAlignment="1">
      <alignment vertical="top" wrapText="1"/>
    </xf>
    <xf numFmtId="0" fontId="2" fillId="2" borderId="3" xfId="1" applyFont="1" applyFill="1" applyBorder="1" applyAlignment="1">
      <alignment horizontal="left"/>
    </xf>
    <xf numFmtId="0" fontId="3" fillId="2" borderId="0" xfId="2" applyBorder="1" applyAlignment="1">
      <alignment horizontal="left" vertical="top" wrapText="1"/>
    </xf>
    <xf numFmtId="0" fontId="2" fillId="2" borderId="3" xfId="1" applyFont="1" applyFill="1" applyBorder="1" applyAlignment="1">
      <alignment horizontal="left" wrapText="1"/>
    </xf>
    <xf numFmtId="0" fontId="5" fillId="2" borderId="0" xfId="3" applyBorder="1" applyAlignment="1">
      <alignment horizontal="left" vertical="top" wrapText="1"/>
    </xf>
    <xf numFmtId="0" fontId="6" fillId="2" borderId="3" xfId="1" applyFont="1" applyFill="1" applyBorder="1" applyAlignment="1">
      <alignment horizontal="left" wrapText="1"/>
    </xf>
    <xf numFmtId="0" fontId="3" fillId="2" borderId="0" xfId="4" applyBorder="1" applyAlignment="1">
      <alignment horizontal="left" vertical="top" wrapText="1"/>
    </xf>
    <xf numFmtId="0" fontId="7" fillId="3" borderId="4" xfId="1" applyFont="1" applyFill="1" applyBorder="1" applyAlignment="1">
      <alignment horizontal="left"/>
    </xf>
    <xf numFmtId="0" fontId="9" fillId="4" borderId="1" xfId="5">
      <alignment horizontal="center" vertical="center"/>
    </xf>
    <xf numFmtId="0" fontId="10" fillId="5" borderId="2" xfId="6">
      <alignment horizontal="center" vertical="center"/>
    </xf>
    <xf numFmtId="0" fontId="11" fillId="5" borderId="1" xfId="7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13" fillId="8" borderId="0" xfId="3" applyFont="1" applyFill="1" applyAlignment="1">
      <alignment horizontal="center" vertical="top" wrapText="1"/>
    </xf>
    <xf numFmtId="0" fontId="0" fillId="11" borderId="0" xfId="0" applyFill="1" applyAlignment="1">
      <alignment horizontal="center" vertical="top" wrapText="1"/>
    </xf>
    <xf numFmtId="0" fontId="12" fillId="6" borderId="0" xfId="8" applyAlignment="1">
      <alignment vertical="top" wrapText="1"/>
    </xf>
  </cellXfs>
  <cellStyles count="10">
    <cellStyle name="Accent2" xfId="8" builtinId="33"/>
    <cellStyle name="Accent6" xfId="9" builtinId="49"/>
    <cellStyle name="Calculation" xfId="7" builtinId="22" customBuiltin="1"/>
    <cellStyle name="Input" xfId="5" builtinId="20" customBuiltin="1"/>
    <cellStyle name="Normal" xfId="0" builtinId="0"/>
    <cellStyle name="Normal 2 2" xfId="1" xr:uid="{00000000-0005-0000-0000-000005000000}"/>
    <cellStyle name="Output" xfId="6" builtinId="21" customBuiltin="1"/>
    <cellStyle name="Project Header" xfId="2" xr:uid="{00000000-0005-0000-0000-000007000000}"/>
    <cellStyle name="Student Name" xfId="3" xr:uid="{00000000-0005-0000-0000-000008000000}"/>
    <cellStyle name="Submiss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1640625" defaultRowHeight="12.5" x14ac:dyDescent="0.25"/>
  <cols>
    <col min="1" max="1" width="21.26953125" style="2" customWidth="1"/>
    <col min="2" max="2" width="76.54296875" style="2" customWidth="1"/>
    <col min="3" max="3" width="5" style="2" customWidth="1"/>
    <col min="4" max="16384" width="8.81640625" style="2"/>
  </cols>
  <sheetData>
    <row r="1" spans="1:3" ht="32.25" customHeight="1" x14ac:dyDescent="0.25">
      <c r="A1" s="1"/>
      <c r="B1" s="1"/>
      <c r="C1" s="31"/>
    </row>
    <row r="2" spans="1:3" s="3" customFormat="1" ht="18" customHeight="1" x14ac:dyDescent="0.25">
      <c r="A2" s="1"/>
      <c r="B2" s="32" t="s">
        <v>4</v>
      </c>
      <c r="C2" s="33"/>
    </row>
    <row r="3" spans="1:3" s="3" customFormat="1" ht="36.5" x14ac:dyDescent="0.25">
      <c r="A3" s="1"/>
      <c r="B3" s="34" t="s">
        <v>5</v>
      </c>
      <c r="C3" s="35"/>
    </row>
    <row r="4" spans="1:3" ht="13.5" x14ac:dyDescent="0.25">
      <c r="A4" s="1"/>
      <c r="B4" s="36" t="s">
        <v>3</v>
      </c>
      <c r="C4" s="31"/>
    </row>
    <row r="5" spans="1:3" ht="15.75" customHeight="1" x14ac:dyDescent="0.25">
      <c r="A5" s="1"/>
      <c r="B5" s="1"/>
      <c r="C5" s="31"/>
    </row>
    <row r="6" spans="1:3" x14ac:dyDescent="0.25">
      <c r="A6" s="4" t="s">
        <v>0</v>
      </c>
      <c r="B6" s="37" t="s">
        <v>1</v>
      </c>
      <c r="C6" s="31"/>
    </row>
    <row r="7" spans="1:3" x14ac:dyDescent="0.25">
      <c r="A7" s="1"/>
      <c r="B7" s="1"/>
      <c r="C7" s="31"/>
    </row>
    <row r="8" spans="1:3" x14ac:dyDescent="0.25">
      <c r="A8" s="41" t="s">
        <v>2</v>
      </c>
      <c r="B8" s="41"/>
      <c r="C8" s="42"/>
    </row>
    <row r="9" spans="1:3" x14ac:dyDescent="0.25">
      <c r="A9" s="41"/>
      <c r="B9" s="41"/>
      <c r="C9" s="42"/>
    </row>
    <row r="10" spans="1:3" ht="13" thickBot="1" x14ac:dyDescent="0.3">
      <c r="A10" s="43"/>
      <c r="B10" s="43"/>
      <c r="C10" s="44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cc474f6c-768c-4faf-b443-3dfd432b5f67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tabSelected="1" topLeftCell="A3" workbookViewId="0">
      <selection activeCell="B16" sqref="B16"/>
    </sheetView>
  </sheetViews>
  <sheetFormatPr defaultRowHeight="14.5" x14ac:dyDescent="0.35"/>
  <cols>
    <col min="1" max="1" width="17.26953125" style="6" bestFit="1" customWidth="1"/>
    <col min="2" max="3" width="18.7265625" customWidth="1"/>
    <col min="4" max="4" width="19.7265625" customWidth="1"/>
    <col min="5" max="6" width="18.7265625" customWidth="1"/>
    <col min="7" max="7" width="3.453125" customWidth="1"/>
    <col min="8" max="9" width="21.7265625" customWidth="1"/>
    <col min="10" max="10" width="7.7265625" customWidth="1"/>
    <col min="11" max="11" width="19" customWidth="1"/>
    <col min="12" max="12" width="7.7265625" customWidth="1"/>
    <col min="13" max="13" width="15" customWidth="1"/>
    <col min="14" max="14" width="7.7265625" customWidth="1"/>
  </cols>
  <sheetData>
    <row r="1" spans="1:14" ht="34.5" customHeight="1" x14ac:dyDescent="0.35">
      <c r="A1" s="45" t="s">
        <v>5</v>
      </c>
      <c r="B1" s="45"/>
      <c r="C1" s="45"/>
      <c r="D1" s="45"/>
      <c r="E1" s="45"/>
      <c r="F1" s="45"/>
      <c r="G1" s="45"/>
      <c r="H1" s="45"/>
      <c r="I1" s="45"/>
    </row>
    <row r="2" spans="1:14" x14ac:dyDescent="0.35">
      <c r="A2" s="30">
        <f ca="1">NOW()</f>
        <v>43265.874464004628</v>
      </c>
      <c r="M2" s="10"/>
      <c r="N2" s="10"/>
    </row>
    <row r="3" spans="1:14" ht="15" customHeight="1" x14ac:dyDescent="0.35"/>
    <row r="4" spans="1:14" x14ac:dyDescent="0.35">
      <c r="A4" s="46" t="s">
        <v>49</v>
      </c>
      <c r="B4" s="46"/>
      <c r="D4" s="46" t="s">
        <v>43</v>
      </c>
      <c r="E4" s="46">
        <v>10</v>
      </c>
      <c r="H4" s="47" t="s">
        <v>52</v>
      </c>
      <c r="I4" s="47"/>
    </row>
    <row r="5" spans="1:14" ht="15" customHeight="1" x14ac:dyDescent="0.35">
      <c r="A5" s="13" t="s">
        <v>11</v>
      </c>
      <c r="B5" s="26">
        <v>91</v>
      </c>
      <c r="D5" s="13" t="s">
        <v>42</v>
      </c>
      <c r="E5" s="26">
        <v>17.399999999999999</v>
      </c>
      <c r="H5" s="13" t="s">
        <v>53</v>
      </c>
      <c r="I5" s="38" t="s">
        <v>30</v>
      </c>
    </row>
    <row r="6" spans="1:14" x14ac:dyDescent="0.35">
      <c r="A6" s="14" t="s">
        <v>12</v>
      </c>
      <c r="B6" s="27">
        <v>78</v>
      </c>
      <c r="H6" s="14" t="s">
        <v>38</v>
      </c>
      <c r="I6" s="39">
        <f>VLOOKUP($I$5,$A$14:$D$17,2,FALSE)</f>
        <v>363</v>
      </c>
    </row>
    <row r="7" spans="1:14" x14ac:dyDescent="0.35">
      <c r="A7" s="13" t="s">
        <v>10</v>
      </c>
      <c r="B7" s="26">
        <v>51</v>
      </c>
      <c r="H7" s="13" t="s">
        <v>39</v>
      </c>
      <c r="I7" s="39">
        <f>VLOOKUP($I$5,$A$14:$D$17,3,FALSE)</f>
        <v>5</v>
      </c>
    </row>
    <row r="8" spans="1:14" x14ac:dyDescent="0.35">
      <c r="A8" s="14" t="s">
        <v>9</v>
      </c>
      <c r="B8" s="27">
        <v>80</v>
      </c>
      <c r="H8" s="14" t="s">
        <v>40</v>
      </c>
      <c r="I8" s="39">
        <f>VLOOKUP($I$5,$A$14:$D$17,4,FALSE)</f>
        <v>29</v>
      </c>
    </row>
    <row r="9" spans="1:14" x14ac:dyDescent="0.35">
      <c r="A9" s="13" t="s">
        <v>6</v>
      </c>
      <c r="B9" s="26">
        <v>87</v>
      </c>
      <c r="H9" s="13" t="s">
        <v>41</v>
      </c>
      <c r="I9" s="40">
        <f>(I8+E5)/16</f>
        <v>2.9</v>
      </c>
    </row>
    <row r="10" spans="1:14" x14ac:dyDescent="0.35">
      <c r="A10" s="14" t="s">
        <v>8</v>
      </c>
      <c r="B10" s="27">
        <v>100</v>
      </c>
      <c r="H10" s="14" t="s">
        <v>44</v>
      </c>
      <c r="I10" s="28" t="str">
        <f>IF((I9&gt;3),"Yes","No")</f>
        <v>No</v>
      </c>
    </row>
    <row r="11" spans="1:14" x14ac:dyDescent="0.35">
      <c r="A11" s="13" t="s">
        <v>7</v>
      </c>
      <c r="B11" s="26">
        <v>63</v>
      </c>
    </row>
    <row r="13" spans="1:14" ht="29" x14ac:dyDescent="0.35">
      <c r="A13" s="25" t="s">
        <v>51</v>
      </c>
      <c r="B13" s="25" t="s">
        <v>38</v>
      </c>
      <c r="C13" s="25" t="s">
        <v>39</v>
      </c>
      <c r="D13" s="25" t="s">
        <v>40</v>
      </c>
    </row>
    <row r="14" spans="1:14" x14ac:dyDescent="0.35">
      <c r="A14" s="9" t="s">
        <v>32</v>
      </c>
      <c r="B14" s="16">
        <f>B8+B9+B10</f>
        <v>267</v>
      </c>
      <c r="C14" s="26">
        <f>COUNTA(B20:F20)</f>
        <v>3</v>
      </c>
      <c r="D14" s="26">
        <v>20</v>
      </c>
    </row>
    <row r="15" spans="1:14" x14ac:dyDescent="0.35">
      <c r="A15" s="11" t="s">
        <v>31</v>
      </c>
      <c r="B15" s="15">
        <f>SUM(B6,B9)</f>
        <v>165</v>
      </c>
      <c r="C15" s="27">
        <f t="shared" ref="C15:C17" si="0">COUNTA(B21:F21)</f>
        <v>2</v>
      </c>
      <c r="D15" s="27">
        <v>15</v>
      </c>
    </row>
    <row r="16" spans="1:14" x14ac:dyDescent="0.35">
      <c r="A16" s="9" t="s">
        <v>37</v>
      </c>
      <c r="B16" s="16">
        <f>SUM(B5,B6,B9,B11)</f>
        <v>319</v>
      </c>
      <c r="C16" s="26">
        <f t="shared" si="0"/>
        <v>4</v>
      </c>
      <c r="D16" s="26">
        <v>25</v>
      </c>
    </row>
    <row r="17" spans="1:6" x14ac:dyDescent="0.35">
      <c r="A17" s="11" t="s">
        <v>30</v>
      </c>
      <c r="B17" s="15">
        <f>B5+B6+B7+B8+B11</f>
        <v>363</v>
      </c>
      <c r="C17" s="27">
        <f t="shared" si="0"/>
        <v>5</v>
      </c>
      <c r="D17" s="27">
        <v>29</v>
      </c>
    </row>
    <row r="18" spans="1:6" x14ac:dyDescent="0.35">
      <c r="E18" s="6"/>
    </row>
    <row r="19" spans="1:6" x14ac:dyDescent="0.35">
      <c r="A19" s="46" t="s">
        <v>50</v>
      </c>
      <c r="B19" s="46"/>
      <c r="C19" s="46"/>
      <c r="D19" s="46"/>
      <c r="E19" s="46"/>
      <c r="F19" s="46"/>
    </row>
    <row r="20" spans="1:6" x14ac:dyDescent="0.35">
      <c r="A20" s="9" t="s">
        <v>32</v>
      </c>
      <c r="B20" s="17" t="s">
        <v>9</v>
      </c>
      <c r="C20" s="17" t="s">
        <v>6</v>
      </c>
      <c r="D20" s="17" t="s">
        <v>8</v>
      </c>
      <c r="E20" s="17"/>
      <c r="F20" s="17"/>
    </row>
    <row r="21" spans="1:6" x14ac:dyDescent="0.35">
      <c r="A21" s="11" t="s">
        <v>31</v>
      </c>
      <c r="B21" s="19" t="s">
        <v>12</v>
      </c>
      <c r="C21" s="19" t="s">
        <v>6</v>
      </c>
      <c r="D21" s="19"/>
      <c r="E21" s="19"/>
      <c r="F21" s="19"/>
    </row>
    <row r="22" spans="1:6" x14ac:dyDescent="0.35">
      <c r="A22" s="9" t="s">
        <v>37</v>
      </c>
      <c r="B22" s="17" t="s">
        <v>11</v>
      </c>
      <c r="C22" s="17" t="s">
        <v>12</v>
      </c>
      <c r="D22" s="17" t="s">
        <v>6</v>
      </c>
      <c r="E22" s="17" t="s">
        <v>7</v>
      </c>
      <c r="F22" s="17"/>
    </row>
    <row r="23" spans="1:6" x14ac:dyDescent="0.35">
      <c r="A23" s="11" t="s">
        <v>30</v>
      </c>
      <c r="B23" s="19" t="s">
        <v>11</v>
      </c>
      <c r="C23" s="19" t="s">
        <v>12</v>
      </c>
      <c r="D23" s="19" t="s">
        <v>10</v>
      </c>
      <c r="E23" s="19" t="s">
        <v>9</v>
      </c>
      <c r="F23" s="19" t="s">
        <v>7</v>
      </c>
    </row>
  </sheetData>
  <mergeCells count="5">
    <mergeCell ref="A1:I1"/>
    <mergeCell ref="A4:B4"/>
    <mergeCell ref="A19:F19"/>
    <mergeCell ref="H4:I4"/>
    <mergeCell ref="D4:E4"/>
  </mergeCells>
  <dataValidations count="1">
    <dataValidation allowBlank="1" error="pavI8MeUFtEyxX2I4tkycc474f6c-768c-4faf-b443-3dfd432b5f67" sqref="A1:N23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zoomScale="80" zoomScaleNormal="80" workbookViewId="0">
      <selection activeCell="O23" sqref="O23"/>
    </sheetView>
  </sheetViews>
  <sheetFormatPr defaultRowHeight="14.5" x14ac:dyDescent="0.35"/>
  <cols>
    <col min="1" max="1" width="20.26953125" style="6" customWidth="1"/>
    <col min="2" max="14" width="8.7265625" customWidth="1"/>
    <col min="15" max="15" width="14.26953125" style="7" customWidth="1"/>
    <col min="16" max="16" width="14" customWidth="1"/>
    <col min="17" max="17" width="26.7265625" customWidth="1"/>
  </cols>
  <sheetData>
    <row r="1" spans="1:17" ht="34.5" customHeight="1" x14ac:dyDescent="0.35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35">
      <c r="A2" s="21">
        <f ca="1">NOW()</f>
        <v>43265.874464004628</v>
      </c>
      <c r="M2" s="10"/>
      <c r="N2" s="10"/>
    </row>
    <row r="4" spans="1:17" x14ac:dyDescent="0.35">
      <c r="A4" s="23" t="s">
        <v>13</v>
      </c>
    </row>
    <row r="5" spans="1:17" x14ac:dyDescent="0.35">
      <c r="A5" s="22" t="s">
        <v>14</v>
      </c>
      <c r="B5" s="18" t="s">
        <v>15</v>
      </c>
      <c r="C5" s="18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21</v>
      </c>
      <c r="I5" s="18" t="s">
        <v>22</v>
      </c>
      <c r="J5" s="18" t="s">
        <v>23</v>
      </c>
      <c r="K5" s="18" t="s">
        <v>24</v>
      </c>
      <c r="L5" s="18" t="s">
        <v>25</v>
      </c>
      <c r="M5" s="18" t="s">
        <v>26</v>
      </c>
      <c r="N5" s="29" t="s">
        <v>27</v>
      </c>
      <c r="O5" s="18" t="s">
        <v>33</v>
      </c>
      <c r="P5" s="18" t="s">
        <v>34</v>
      </c>
    </row>
    <row r="6" spans="1:17" x14ac:dyDescent="0.35">
      <c r="A6" s="8" t="s">
        <v>32</v>
      </c>
      <c r="B6" s="16">
        <v>305</v>
      </c>
      <c r="C6" s="16">
        <v>380</v>
      </c>
      <c r="D6" s="16">
        <v>555</v>
      </c>
      <c r="E6" s="16">
        <v>494</v>
      </c>
      <c r="F6" s="16">
        <v>569</v>
      </c>
      <c r="G6" s="16">
        <v>1026</v>
      </c>
      <c r="H6" s="16">
        <v>1302</v>
      </c>
      <c r="I6" s="16">
        <v>1408</v>
      </c>
      <c r="J6" s="16">
        <v>1047</v>
      </c>
      <c r="K6" s="16">
        <v>954</v>
      </c>
      <c r="L6" s="16">
        <v>712</v>
      </c>
      <c r="M6" s="16">
        <v>761</v>
      </c>
      <c r="N6" s="16">
        <f>SUM(B6:M6)</f>
        <v>9513</v>
      </c>
      <c r="O6" s="16">
        <f>MAX(B6:M6)</f>
        <v>1408</v>
      </c>
      <c r="P6" s="16">
        <f>MIN(B6:M6)</f>
        <v>305</v>
      </c>
    </row>
    <row r="7" spans="1:17" x14ac:dyDescent="0.35">
      <c r="A7" s="11" t="s">
        <v>31</v>
      </c>
      <c r="B7" s="15">
        <v>67</v>
      </c>
      <c r="C7" s="15">
        <v>547</v>
      </c>
      <c r="D7" s="15">
        <v>897</v>
      </c>
      <c r="E7" s="15">
        <v>1097</v>
      </c>
      <c r="F7" s="15">
        <v>826</v>
      </c>
      <c r="G7" s="15">
        <v>473</v>
      </c>
      <c r="H7" s="15">
        <v>943</v>
      </c>
      <c r="I7" s="15">
        <v>1122</v>
      </c>
      <c r="J7" s="15">
        <v>1501</v>
      </c>
      <c r="K7" s="15">
        <v>1248</v>
      </c>
      <c r="L7" s="15">
        <v>1262</v>
      </c>
      <c r="M7" s="15">
        <v>1629</v>
      </c>
      <c r="N7" s="15">
        <f t="shared" ref="N7:N9" si="0">SUM(B7:M7)</f>
        <v>11612</v>
      </c>
      <c r="O7" s="15">
        <f>MAX(B7:M7)</f>
        <v>1629</v>
      </c>
      <c r="P7" s="15">
        <f t="shared" ref="P7:P10" si="1">MIN(B7:M7)</f>
        <v>67</v>
      </c>
    </row>
    <row r="8" spans="1:17" x14ac:dyDescent="0.35">
      <c r="A8" s="8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>
        <v>112</v>
      </c>
      <c r="L8" s="16">
        <v>129</v>
      </c>
      <c r="M8" s="16">
        <v>181</v>
      </c>
      <c r="N8" s="16">
        <f t="shared" si="0"/>
        <v>422</v>
      </c>
      <c r="O8" s="16">
        <f>MAX(B8:M8)</f>
        <v>181</v>
      </c>
      <c r="P8" s="16">
        <f t="shared" si="1"/>
        <v>112</v>
      </c>
    </row>
    <row r="9" spans="1:17" x14ac:dyDescent="0.35">
      <c r="A9" s="11" t="s">
        <v>30</v>
      </c>
      <c r="B9" s="15">
        <v>136</v>
      </c>
      <c r="C9" s="15">
        <v>256</v>
      </c>
      <c r="D9" s="15">
        <v>482</v>
      </c>
      <c r="E9" s="15">
        <v>919</v>
      </c>
      <c r="F9" s="15">
        <v>817</v>
      </c>
      <c r="G9" s="15">
        <v>1150</v>
      </c>
      <c r="H9" s="15">
        <v>790</v>
      </c>
      <c r="I9" s="15">
        <v>891</v>
      </c>
      <c r="J9" s="15">
        <v>1274</v>
      </c>
      <c r="K9" s="15">
        <v>1143</v>
      </c>
      <c r="L9" s="15">
        <v>778</v>
      </c>
      <c r="M9" s="15">
        <v>540</v>
      </c>
      <c r="N9" s="15">
        <f t="shared" si="0"/>
        <v>9176</v>
      </c>
      <c r="O9" s="15">
        <f>MAX(B9:M9)</f>
        <v>1274</v>
      </c>
      <c r="P9" s="15">
        <f t="shared" si="1"/>
        <v>136</v>
      </c>
    </row>
    <row r="10" spans="1:17" x14ac:dyDescent="0.35">
      <c r="A10" s="8" t="s">
        <v>28</v>
      </c>
      <c r="B10" s="16">
        <f>SUM(B6:B9)</f>
        <v>508</v>
      </c>
      <c r="C10" s="16">
        <f t="shared" ref="C10:M10" si="2">SUM(C6:C9)</f>
        <v>1183</v>
      </c>
      <c r="D10" s="16">
        <f t="shared" si="2"/>
        <v>1934</v>
      </c>
      <c r="E10" s="16">
        <f t="shared" si="2"/>
        <v>2510</v>
      </c>
      <c r="F10" s="16">
        <f t="shared" si="2"/>
        <v>2212</v>
      </c>
      <c r="G10" s="16">
        <f t="shared" si="2"/>
        <v>2649</v>
      </c>
      <c r="H10" s="16">
        <f t="shared" si="2"/>
        <v>3035</v>
      </c>
      <c r="I10" s="16">
        <f t="shared" si="2"/>
        <v>3421</v>
      </c>
      <c r="J10" s="16">
        <f t="shared" si="2"/>
        <v>3822</v>
      </c>
      <c r="K10" s="16">
        <f t="shared" si="2"/>
        <v>3457</v>
      </c>
      <c r="L10" s="16">
        <f t="shared" si="2"/>
        <v>2881</v>
      </c>
      <c r="M10" s="16">
        <f t="shared" si="2"/>
        <v>3111</v>
      </c>
      <c r="N10" s="16">
        <f t="shared" ref="N10" si="3">SUM(N6:N9)</f>
        <v>30723</v>
      </c>
      <c r="O10" s="16">
        <f>MAX(B10:M10)</f>
        <v>3822</v>
      </c>
      <c r="P10" s="16">
        <f t="shared" si="1"/>
        <v>508</v>
      </c>
    </row>
    <row r="11" spans="1:17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20"/>
      <c r="P11" s="20"/>
    </row>
    <row r="12" spans="1:17" ht="29" x14ac:dyDescent="0.35">
      <c r="A12" s="11" t="s">
        <v>29</v>
      </c>
      <c r="B12" s="15">
        <f>ROUND(AVERAGE(B6:B9),0)</f>
        <v>169</v>
      </c>
      <c r="C12" s="15">
        <f t="shared" ref="C12:N12" si="4">ROUND(AVERAGE(C6:C9),0)</f>
        <v>394</v>
      </c>
      <c r="D12" s="15">
        <f t="shared" si="4"/>
        <v>645</v>
      </c>
      <c r="E12" s="15">
        <f t="shared" si="4"/>
        <v>837</v>
      </c>
      <c r="F12" s="15">
        <f t="shared" si="4"/>
        <v>737</v>
      </c>
      <c r="G12" s="15">
        <f t="shared" si="4"/>
        <v>883</v>
      </c>
      <c r="H12" s="15">
        <f t="shared" si="4"/>
        <v>1012</v>
      </c>
      <c r="I12" s="15">
        <f t="shared" si="4"/>
        <v>1140</v>
      </c>
      <c r="J12" s="15">
        <f t="shared" si="4"/>
        <v>1274</v>
      </c>
      <c r="K12" s="15">
        <f t="shared" si="4"/>
        <v>864</v>
      </c>
      <c r="L12" s="15">
        <f t="shared" si="4"/>
        <v>720</v>
      </c>
      <c r="M12" s="15">
        <f t="shared" si="4"/>
        <v>778</v>
      </c>
      <c r="N12" s="15">
        <f t="shared" si="4"/>
        <v>7681</v>
      </c>
      <c r="P12" s="7"/>
    </row>
    <row r="13" spans="1:17" x14ac:dyDescent="0.35">
      <c r="A13" s="5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P13" s="7"/>
    </row>
    <row r="14" spans="1:17" x14ac:dyDescent="0.35">
      <c r="A14" s="24" t="s">
        <v>47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P14" s="7"/>
    </row>
    <row r="15" spans="1:17" x14ac:dyDescent="0.35">
      <c r="A15" s="12" t="s">
        <v>35</v>
      </c>
      <c r="B15" s="18" t="s">
        <v>15</v>
      </c>
      <c r="C15" s="18" t="s">
        <v>16</v>
      </c>
      <c r="D15" s="18" t="s">
        <v>17</v>
      </c>
      <c r="E15" s="18" t="s">
        <v>18</v>
      </c>
      <c r="F15" s="18" t="s">
        <v>19</v>
      </c>
      <c r="G15" s="18" t="s">
        <v>20</v>
      </c>
      <c r="H15" s="18" t="s">
        <v>21</v>
      </c>
      <c r="I15" s="18" t="s">
        <v>22</v>
      </c>
      <c r="J15" s="18" t="s">
        <v>23</v>
      </c>
      <c r="K15" s="18" t="s">
        <v>24</v>
      </c>
      <c r="L15" s="18" t="s">
        <v>25</v>
      </c>
      <c r="M15" s="18" t="s">
        <v>26</v>
      </c>
      <c r="N15" s="29" t="s">
        <v>27</v>
      </c>
      <c r="O15" s="18" t="s">
        <v>45</v>
      </c>
      <c r="P15" s="18" t="s">
        <v>46</v>
      </c>
    </row>
    <row r="16" spans="1:17" x14ac:dyDescent="0.35">
      <c r="A16" s="8" t="s">
        <v>12</v>
      </c>
      <c r="B16" s="16">
        <v>5728</v>
      </c>
      <c r="C16" s="16">
        <v>3090</v>
      </c>
      <c r="D16" s="16">
        <v>4935</v>
      </c>
      <c r="E16" s="16">
        <v>2126</v>
      </c>
      <c r="F16" s="16">
        <v>6198</v>
      </c>
      <c r="G16" s="16">
        <v>2032</v>
      </c>
      <c r="H16" s="16">
        <v>2660</v>
      </c>
      <c r="I16" s="16">
        <v>2503</v>
      </c>
      <c r="J16" s="16">
        <v>5592</v>
      </c>
      <c r="K16" s="16">
        <v>6152</v>
      </c>
      <c r="L16" s="16">
        <v>2149</v>
      </c>
      <c r="M16" s="16">
        <v>5153</v>
      </c>
      <c r="N16" s="16">
        <f>SUM(B16:M16)</f>
        <v>48318</v>
      </c>
      <c r="O16" s="16">
        <f>MAX(B16:M16)</f>
        <v>6198</v>
      </c>
      <c r="P16" s="16">
        <f>MIN(B16:M16)</f>
        <v>2032</v>
      </c>
    </row>
    <row r="17" spans="1:16" x14ac:dyDescent="0.35">
      <c r="A17" s="11" t="s">
        <v>7</v>
      </c>
      <c r="B17" s="15">
        <v>3826</v>
      </c>
      <c r="C17" s="15">
        <v>2514</v>
      </c>
      <c r="D17" s="15">
        <v>5097</v>
      </c>
      <c r="E17" s="15">
        <v>2488</v>
      </c>
      <c r="F17" s="15">
        <v>3277</v>
      </c>
      <c r="G17" s="15">
        <v>2906</v>
      </c>
      <c r="H17" s="15">
        <v>2940</v>
      </c>
      <c r="I17" s="15">
        <v>5922</v>
      </c>
      <c r="J17" s="15">
        <v>2162</v>
      </c>
      <c r="K17" s="15">
        <v>5074</v>
      </c>
      <c r="L17" s="15">
        <v>5490</v>
      </c>
      <c r="M17" s="15">
        <v>2739</v>
      </c>
      <c r="N17" s="15">
        <f t="shared" ref="N17:N22" si="5">SUM(B17:M17)</f>
        <v>44435</v>
      </c>
      <c r="O17" s="15">
        <f t="shared" ref="O17:O23" si="6">MAX(B17:M17)</f>
        <v>5922</v>
      </c>
      <c r="P17" s="15">
        <f t="shared" ref="P17:P23" si="7">MIN(B17:M17)</f>
        <v>2162</v>
      </c>
    </row>
    <row r="18" spans="1:16" x14ac:dyDescent="0.35">
      <c r="A18" s="8" t="s">
        <v>11</v>
      </c>
      <c r="B18" s="16">
        <v>1933</v>
      </c>
      <c r="C18" s="16">
        <v>2532</v>
      </c>
      <c r="D18" s="16">
        <v>3292</v>
      </c>
      <c r="E18" s="16">
        <v>5650</v>
      </c>
      <c r="F18" s="16">
        <v>2818</v>
      </c>
      <c r="G18" s="16">
        <v>2030</v>
      </c>
      <c r="H18" s="16">
        <v>1622</v>
      </c>
      <c r="I18" s="16">
        <v>5682</v>
      </c>
      <c r="J18" s="16">
        <v>6366</v>
      </c>
      <c r="K18" s="16">
        <v>6975</v>
      </c>
      <c r="L18" s="16">
        <v>3679</v>
      </c>
      <c r="M18" s="16">
        <v>2838</v>
      </c>
      <c r="N18" s="16">
        <f t="shared" si="5"/>
        <v>45417</v>
      </c>
      <c r="O18" s="16">
        <f t="shared" si="6"/>
        <v>6975</v>
      </c>
      <c r="P18" s="16">
        <f t="shared" si="7"/>
        <v>1622</v>
      </c>
    </row>
    <row r="19" spans="1:16" x14ac:dyDescent="0.35">
      <c r="A19" s="11" t="s">
        <v>10</v>
      </c>
      <c r="B19" s="15">
        <v>1893</v>
      </c>
      <c r="C19" s="15">
        <v>3273</v>
      </c>
      <c r="D19" s="15">
        <v>1673</v>
      </c>
      <c r="E19" s="15">
        <v>6576</v>
      </c>
      <c r="F19" s="15">
        <v>6315</v>
      </c>
      <c r="G19" s="15">
        <v>4978</v>
      </c>
      <c r="H19" s="15">
        <v>4926</v>
      </c>
      <c r="I19" s="15">
        <v>1561</v>
      </c>
      <c r="J19" s="15">
        <v>3937</v>
      </c>
      <c r="K19" s="15">
        <v>1960</v>
      </c>
      <c r="L19" s="15">
        <v>6461</v>
      </c>
      <c r="M19" s="15">
        <v>6767</v>
      </c>
      <c r="N19" s="15">
        <f t="shared" si="5"/>
        <v>50320</v>
      </c>
      <c r="O19" s="15">
        <f t="shared" si="6"/>
        <v>6767</v>
      </c>
      <c r="P19" s="15">
        <f t="shared" si="7"/>
        <v>1561</v>
      </c>
    </row>
    <row r="20" spans="1:16" x14ac:dyDescent="0.35">
      <c r="A20" s="8" t="s">
        <v>8</v>
      </c>
      <c r="B20" s="16">
        <v>4202</v>
      </c>
      <c r="C20" s="16">
        <v>3538</v>
      </c>
      <c r="D20" s="16">
        <v>1994</v>
      </c>
      <c r="E20" s="16">
        <v>2709</v>
      </c>
      <c r="F20" s="16">
        <v>1700</v>
      </c>
      <c r="G20" s="16">
        <v>4433</v>
      </c>
      <c r="H20" s="16">
        <v>2155</v>
      </c>
      <c r="I20" s="16">
        <v>2943</v>
      </c>
      <c r="J20" s="16">
        <v>3260</v>
      </c>
      <c r="K20" s="16">
        <v>6185</v>
      </c>
      <c r="L20" s="16">
        <v>5208</v>
      </c>
      <c r="M20" s="16">
        <v>4863</v>
      </c>
      <c r="N20" s="16">
        <f t="shared" si="5"/>
        <v>43190</v>
      </c>
      <c r="O20" s="16">
        <f t="shared" si="6"/>
        <v>6185</v>
      </c>
      <c r="P20" s="16">
        <f t="shared" si="7"/>
        <v>1700</v>
      </c>
    </row>
    <row r="21" spans="1:16" x14ac:dyDescent="0.35">
      <c r="A21" s="11" t="s">
        <v>6</v>
      </c>
      <c r="B21" s="15">
        <v>1922</v>
      </c>
      <c r="C21" s="15">
        <v>4553</v>
      </c>
      <c r="D21" s="15">
        <v>6838</v>
      </c>
      <c r="E21" s="15">
        <v>1543</v>
      </c>
      <c r="F21" s="15">
        <v>6816</v>
      </c>
      <c r="G21" s="15">
        <v>3585</v>
      </c>
      <c r="H21" s="15">
        <v>3366</v>
      </c>
      <c r="I21" s="15">
        <v>2661</v>
      </c>
      <c r="J21" s="15">
        <v>4641</v>
      </c>
      <c r="K21" s="15">
        <v>2045</v>
      </c>
      <c r="L21" s="15">
        <v>3238</v>
      </c>
      <c r="M21" s="15">
        <v>2991</v>
      </c>
      <c r="N21" s="15">
        <f t="shared" si="5"/>
        <v>44199</v>
      </c>
      <c r="O21" s="15">
        <f t="shared" si="6"/>
        <v>6838</v>
      </c>
      <c r="P21" s="15">
        <f t="shared" si="7"/>
        <v>1543</v>
      </c>
    </row>
    <row r="22" spans="1:16" x14ac:dyDescent="0.35">
      <c r="A22" s="8" t="s">
        <v>9</v>
      </c>
      <c r="B22" s="16">
        <v>6800</v>
      </c>
      <c r="C22" s="16">
        <v>2951</v>
      </c>
      <c r="D22" s="16">
        <v>2834</v>
      </c>
      <c r="E22" s="16">
        <v>3222</v>
      </c>
      <c r="F22" s="16">
        <v>2682</v>
      </c>
      <c r="G22" s="16">
        <v>1996</v>
      </c>
      <c r="H22" s="16">
        <v>4074</v>
      </c>
      <c r="I22" s="16">
        <v>4999</v>
      </c>
      <c r="J22" s="16">
        <v>3380</v>
      </c>
      <c r="K22" s="16">
        <v>1763</v>
      </c>
      <c r="L22" s="16">
        <v>6887</v>
      </c>
      <c r="M22" s="16">
        <v>6657</v>
      </c>
      <c r="N22" s="16">
        <f t="shared" si="5"/>
        <v>48245</v>
      </c>
      <c r="O22" s="16">
        <f t="shared" si="6"/>
        <v>6887</v>
      </c>
      <c r="P22" s="16">
        <f t="shared" si="7"/>
        <v>1763</v>
      </c>
    </row>
    <row r="23" spans="1:16" x14ac:dyDescent="0.35">
      <c r="A23" s="11" t="s">
        <v>48</v>
      </c>
      <c r="B23" s="15">
        <f>SUM(B16:B22)</f>
        <v>26304</v>
      </c>
      <c r="C23" s="15">
        <f t="shared" ref="C23:N23" si="8">SUM(C16:C22)</f>
        <v>22451</v>
      </c>
      <c r="D23" s="15">
        <f t="shared" si="8"/>
        <v>26663</v>
      </c>
      <c r="E23" s="15">
        <f t="shared" si="8"/>
        <v>24314</v>
      </c>
      <c r="F23" s="15">
        <f t="shared" si="8"/>
        <v>29806</v>
      </c>
      <c r="G23" s="15">
        <f t="shared" si="8"/>
        <v>21960</v>
      </c>
      <c r="H23" s="15">
        <f t="shared" si="8"/>
        <v>21743</v>
      </c>
      <c r="I23" s="15">
        <f t="shared" si="8"/>
        <v>26271</v>
      </c>
      <c r="J23" s="15">
        <f t="shared" si="8"/>
        <v>29338</v>
      </c>
      <c r="K23" s="15">
        <f t="shared" si="8"/>
        <v>30154</v>
      </c>
      <c r="L23" s="15">
        <f t="shared" si="8"/>
        <v>33112</v>
      </c>
      <c r="M23" s="15">
        <f t="shared" si="8"/>
        <v>32008</v>
      </c>
      <c r="N23" s="15">
        <f t="shared" si="8"/>
        <v>324124</v>
      </c>
      <c r="O23" s="15">
        <f t="shared" si="6"/>
        <v>33112</v>
      </c>
      <c r="P23" s="15">
        <f t="shared" si="7"/>
        <v>21743</v>
      </c>
    </row>
    <row r="24" spans="1:16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0"/>
      <c r="P24" s="20"/>
    </row>
    <row r="25" spans="1:16" ht="29" x14ac:dyDescent="0.35">
      <c r="A25" s="11" t="s">
        <v>36</v>
      </c>
      <c r="B25" s="15">
        <f t="shared" ref="B25:N25" si="9">ROUND(AVERAGE(B16:B22),0)</f>
        <v>3758</v>
      </c>
      <c r="C25" s="15">
        <f t="shared" si="9"/>
        <v>3207</v>
      </c>
      <c r="D25" s="15">
        <f t="shared" si="9"/>
        <v>3809</v>
      </c>
      <c r="E25" s="15">
        <f t="shared" si="9"/>
        <v>3473</v>
      </c>
      <c r="F25" s="15">
        <f t="shared" si="9"/>
        <v>4258</v>
      </c>
      <c r="G25" s="15">
        <f t="shared" si="9"/>
        <v>3137</v>
      </c>
      <c r="H25" s="15">
        <f t="shared" si="9"/>
        <v>3106</v>
      </c>
      <c r="I25" s="15">
        <f t="shared" si="9"/>
        <v>3753</v>
      </c>
      <c r="J25" s="15">
        <f t="shared" si="9"/>
        <v>4191</v>
      </c>
      <c r="K25" s="15">
        <f t="shared" si="9"/>
        <v>4308</v>
      </c>
      <c r="L25" s="15">
        <f t="shared" si="9"/>
        <v>4730</v>
      </c>
      <c r="M25" s="15">
        <f t="shared" si="9"/>
        <v>4573</v>
      </c>
      <c r="N25" s="15">
        <f t="shared" si="9"/>
        <v>46303</v>
      </c>
      <c r="P25" s="7"/>
    </row>
  </sheetData>
  <mergeCells count="1">
    <mergeCell ref="A1:Q1"/>
  </mergeCells>
  <dataValidations count="1">
    <dataValidation allowBlank="1" error="pavI8MeUFtEyxX2I4tkycc474f6c-768c-4faf-b443-3dfd432b5f67" sqref="A1:Q25" xr:uid="{00000000-0002-0000-0200-000000000000}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negative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Orders!B16:M16</xm:f>
              <xm:sqref>Q16</xm:sqref>
            </x14:sparkline>
            <x14:sparkline>
              <xm:f>Orders!B17:M17</xm:f>
              <xm:sqref>Q17</xm:sqref>
            </x14:sparkline>
            <x14:sparkline>
              <xm:f>Orders!B18:M18</xm:f>
              <xm:sqref>Q18</xm:sqref>
            </x14:sparkline>
            <x14:sparkline>
              <xm:f>Orders!B19:M19</xm:f>
              <xm:sqref>Q19</xm:sqref>
            </x14:sparkline>
            <x14:sparkline>
              <xm:f>Orders!B20:M20</xm:f>
              <xm:sqref>Q20</xm:sqref>
            </x14:sparkline>
            <x14:sparkline>
              <xm:f>Orders!B21:M21</xm:f>
              <xm:sqref>Q21</xm:sqref>
            </x14:sparkline>
            <x14:sparkline>
              <xm:f>Orders!B22:M22</xm:f>
              <xm:sqref>Q22</xm:sqref>
            </x14:sparkline>
            <x14:sparkline>
              <xm:f>Orders!B23:M23</xm:f>
              <xm:sqref>Q23</xm:sqref>
            </x14:sparkline>
          </x14:sparklines>
        </x14:sparklineGroup>
        <x14:sparklineGroup displayEmptyCellsAs="gap" high="1" negative="1" xr2:uid="{00000000-0003-0000-02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Orders!B6:M6</xm:f>
              <xm:sqref>Q6</xm:sqref>
            </x14:sparkline>
            <x14:sparkline>
              <xm:f>Orders!B7:M7</xm:f>
              <xm:sqref>Q7</xm:sqref>
            </x14:sparkline>
            <x14:sparkline>
              <xm:f>Orders!B8:M8</xm:f>
              <xm:sqref>Q8</xm:sqref>
            </x14:sparkline>
            <x14:sparkline>
              <xm:f>Orders!B9:M9</xm:f>
              <xm:sqref>Q9</xm:sqref>
            </x14:sparkline>
            <x14:sparkline>
              <xm:f>Orders!B10:M10</xm:f>
              <xm:sqref>Q10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{cc474f6c-768c-4faf-b443-3dfd432b5f67}</UserID>
  <AssignmentID>{cc474f6c-768c-4faf-b443-3dfd432b5f67}</AssignmentID>
</GradingEngineProps>
</file>

<file path=customXml/itemProps1.xml><?xml version="1.0" encoding="utf-8"?>
<ds:datastoreItem xmlns:ds="http://schemas.openxmlformats.org/officeDocument/2006/customXml" ds:itemID="{F4D2C18F-1874-45AD-AD26-D994D39FDE4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Product Lookup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Emily Wantland</cp:lastModifiedBy>
  <dcterms:created xsi:type="dcterms:W3CDTF">2015-11-24T08:28:31Z</dcterms:created>
  <dcterms:modified xsi:type="dcterms:W3CDTF">2018-06-15T01:00:03Z</dcterms:modified>
</cp:coreProperties>
</file>